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gkid-my.sharepoint.com/personal/jason_wong_trainocate_com/Documents/Training Related/Training Materials/Microsoft/PL-300T00A/Exercise files/CSVs SQLs XLSx/"/>
    </mc:Choice>
  </mc:AlternateContent>
  <xr:revisionPtr revIDLastSave="1945" documentId="11_F25DC773A252ABDACC1048FEA11A75FA5BDE58E9" xr6:coauthVersionLast="47" xr6:coauthVersionMax="47" xr10:uidLastSave="{AAB9D4DE-2545-48E8-ACCF-A5228065A538}"/>
  <bookViews>
    <workbookView xWindow="51480" yWindow="-120" windowWidth="29040" windowHeight="15720" activeTab="3" xr2:uid="{00000000-000D-0000-FFFF-FFFF00000000}"/>
  </bookViews>
  <sheets>
    <sheet name="Calendar" sheetId="12" r:id="rId1"/>
    <sheet name="Customers" sheetId="1" r:id="rId2"/>
    <sheet name="Trainers" sheetId="3" r:id="rId3"/>
    <sheet name="Employees" sheetId="15" r:id="rId4"/>
    <sheet name="Growth Rate" sheetId="7" r:id="rId5"/>
    <sheet name="Orders" sheetId="5" r:id="rId6"/>
    <sheet name="OrderDetails" sheetId="6" r:id="rId7"/>
    <sheet name="Products" sheetId="4" r:id="rId8"/>
    <sheet name="Countries" sheetId="14" r:id="rId9"/>
    <sheet name="SalesByCountry" sheetId="13" r:id="rId10"/>
    <sheet name="SalesByRegion" sheetId="8" r:id="rId11"/>
    <sheet name="Shippers" sheetId="10" r:id="rId12"/>
    <sheet name="Suppliers" sheetId="2" r:id="rId13"/>
    <sheet name="RandomNList" sheetId="9" r:id="rId14"/>
    <sheet name="For_Math_operation" sheetId="11" r:id="rId15"/>
  </sheets>
  <definedNames>
    <definedName name="customers">Customers!$A$2:$F$9</definedName>
    <definedName name="Products">Products!$A$2:$H$10</definedName>
    <definedName name="rnlcountry">RandomNList!$N$3:$O$39</definedName>
    <definedName name="rnlsalesperson">RandomNList!$V$3:$X$13</definedName>
    <definedName name="rnlsegment">RandomNList!$S$2:$T$7</definedName>
    <definedName name="rnlunitsold">RandomNList!$O$3:$Q$39</definedName>
    <definedName name="Shippers">Shippers!$A$2:$H$6</definedName>
    <definedName name="Suppliers">Suppliers!$A$2:$E$4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97" i="8" l="1"/>
  <c r="B905" i="6"/>
  <c r="F12" i="9"/>
  <c r="H905" i="6"/>
  <c r="G905" i="6"/>
  <c r="F905" i="6"/>
  <c r="D905" i="6"/>
  <c r="C905" i="6"/>
  <c r="A905" i="6"/>
  <c r="F11" i="9"/>
  <c r="F19" i="9"/>
  <c r="F17" i="9"/>
  <c r="F18" i="9"/>
  <c r="F13" i="9"/>
  <c r="F16" i="9"/>
  <c r="E16" i="9"/>
  <c r="D16" i="9"/>
  <c r="F14" i="9"/>
  <c r="F71" i="5"/>
  <c r="E14" i="9"/>
  <c r="D14" i="9"/>
  <c r="D7" i="5"/>
  <c r="C7" i="5"/>
  <c r="F15" i="9"/>
  <c r="F10" i="9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1378" i="13"/>
  <c r="L1379" i="13"/>
  <c r="L1380" i="13"/>
  <c r="L1381" i="13"/>
  <c r="L1382" i="13"/>
  <c r="L1383" i="13"/>
  <c r="L1384" i="13"/>
  <c r="L1385" i="13"/>
  <c r="L1386" i="13"/>
  <c r="L1387" i="13"/>
  <c r="L1388" i="13"/>
  <c r="L1389" i="13"/>
  <c r="L1390" i="13"/>
  <c r="L1391" i="13"/>
  <c r="L1392" i="13"/>
  <c r="L1393" i="13"/>
  <c r="L1394" i="13"/>
  <c r="L1395" i="13"/>
  <c r="L1396" i="13"/>
  <c r="L1397" i="13"/>
  <c r="L1398" i="13"/>
  <c r="L1399" i="13"/>
  <c r="L1400" i="13"/>
  <c r="L1401" i="13"/>
  <c r="L1402" i="13"/>
  <c r="L1403" i="13"/>
  <c r="L1404" i="13"/>
  <c r="L1405" i="13"/>
  <c r="L1406" i="13"/>
  <c r="L1407" i="13"/>
  <c r="L1408" i="13"/>
  <c r="L1409" i="13"/>
  <c r="L1410" i="13"/>
  <c r="L1411" i="13"/>
  <c r="L1412" i="13"/>
  <c r="L1413" i="13"/>
  <c r="L1414" i="13"/>
  <c r="L1415" i="13"/>
  <c r="L1416" i="13"/>
  <c r="L1417" i="13"/>
  <c r="L1418" i="13"/>
  <c r="L1419" i="13"/>
  <c r="L1420" i="13"/>
  <c r="L1421" i="13"/>
  <c r="L1422" i="13"/>
  <c r="L1423" i="13"/>
  <c r="L1424" i="13"/>
  <c r="L1425" i="13"/>
  <c r="L1426" i="13"/>
  <c r="L1427" i="13"/>
  <c r="L1428" i="13"/>
  <c r="L1429" i="13"/>
  <c r="L1430" i="13"/>
  <c r="L1431" i="13"/>
  <c r="L1432" i="13"/>
  <c r="L1433" i="13"/>
  <c r="L1434" i="13"/>
  <c r="L1435" i="13"/>
  <c r="L1436" i="13"/>
  <c r="L1437" i="13"/>
  <c r="L1438" i="13"/>
  <c r="L1439" i="13"/>
  <c r="L1440" i="13"/>
  <c r="L1441" i="13"/>
  <c r="L1442" i="13"/>
  <c r="L1443" i="13"/>
  <c r="L1444" i="13"/>
  <c r="L1445" i="13"/>
  <c r="L1446" i="13"/>
  <c r="L1447" i="13"/>
  <c r="L1448" i="13"/>
  <c r="L1449" i="13"/>
  <c r="L1450" i="13"/>
  <c r="L1451" i="13"/>
  <c r="L1452" i="13"/>
  <c r="L1453" i="13"/>
  <c r="L1454" i="13"/>
  <c r="L1455" i="13"/>
  <c r="L1456" i="13"/>
  <c r="L1457" i="13"/>
  <c r="L1458" i="13"/>
  <c r="L1459" i="13"/>
  <c r="L1460" i="13"/>
  <c r="L1461" i="13"/>
  <c r="L1462" i="13"/>
  <c r="L1463" i="13"/>
  <c r="L1464" i="13"/>
  <c r="L1465" i="13"/>
  <c r="L1466" i="13"/>
  <c r="L1467" i="13"/>
  <c r="L1468" i="13"/>
  <c r="L1469" i="13"/>
  <c r="L1470" i="13"/>
  <c r="L1471" i="13"/>
  <c r="L1472" i="13"/>
  <c r="L1473" i="13"/>
  <c r="L1474" i="13"/>
  <c r="L1475" i="13"/>
  <c r="L1476" i="13"/>
  <c r="L1477" i="13"/>
  <c r="L1478" i="13"/>
  <c r="L1479" i="13"/>
  <c r="L1480" i="13"/>
  <c r="L1481" i="13"/>
  <c r="L1482" i="13"/>
  <c r="L1483" i="13"/>
  <c r="L1484" i="13"/>
  <c r="L1485" i="13"/>
  <c r="L1486" i="13"/>
  <c r="L1487" i="13"/>
  <c r="L1488" i="13"/>
  <c r="L1489" i="13"/>
  <c r="L1490" i="13"/>
  <c r="L1491" i="13"/>
  <c r="L1492" i="13"/>
  <c r="L1493" i="13"/>
  <c r="L1494" i="13"/>
  <c r="L1495" i="13"/>
  <c r="L1496" i="13"/>
  <c r="L1497" i="13"/>
  <c r="L1498" i="13"/>
  <c r="L1499" i="13"/>
  <c r="L1500" i="13"/>
  <c r="L1501" i="13"/>
  <c r="L1502" i="13"/>
  <c r="L1503" i="13"/>
  <c r="L1504" i="13"/>
  <c r="L1505" i="13"/>
  <c r="L1506" i="13"/>
  <c r="L1507" i="13"/>
  <c r="L1508" i="13"/>
  <c r="L1509" i="13"/>
  <c r="L1510" i="13"/>
  <c r="L1511" i="13"/>
  <c r="L1512" i="13"/>
  <c r="L1513" i="13"/>
  <c r="L1514" i="13"/>
  <c r="L1515" i="13"/>
  <c r="L1516" i="13"/>
  <c r="L1517" i="13"/>
  <c r="L1518" i="13"/>
  <c r="L1519" i="13"/>
  <c r="L1520" i="13"/>
  <c r="L1521" i="13"/>
  <c r="L1522" i="13"/>
  <c r="L1523" i="13"/>
  <c r="L1524" i="13"/>
  <c r="L1525" i="13"/>
  <c r="L1526" i="13"/>
  <c r="L1527" i="13"/>
  <c r="L1528" i="13"/>
  <c r="L1529" i="13"/>
  <c r="L1530" i="13"/>
  <c r="L1531" i="13"/>
  <c r="L1532" i="13"/>
  <c r="L1533" i="13"/>
  <c r="L1534" i="13"/>
  <c r="L1535" i="13"/>
  <c r="L1536" i="13"/>
  <c r="L1537" i="13"/>
  <c r="L1538" i="13"/>
  <c r="L1539" i="13"/>
  <c r="L1540" i="13"/>
  <c r="L1541" i="13"/>
  <c r="L1542" i="13"/>
  <c r="L1543" i="13"/>
  <c r="L1544" i="13"/>
  <c r="L1545" i="13"/>
  <c r="L1546" i="13"/>
  <c r="L1547" i="13"/>
  <c r="L1548" i="13"/>
  <c r="L1549" i="13"/>
  <c r="L1550" i="13"/>
  <c r="L1551" i="13"/>
  <c r="L1552" i="13"/>
  <c r="L1553" i="13"/>
  <c r="L1554" i="13"/>
  <c r="L1555" i="13"/>
  <c r="L1556" i="13"/>
  <c r="L1557" i="13"/>
  <c r="L1558" i="13"/>
  <c r="L1559" i="13"/>
  <c r="L1560" i="13"/>
  <c r="L1561" i="13"/>
  <c r="L1562" i="13"/>
  <c r="L1563" i="13"/>
  <c r="L1564" i="13"/>
  <c r="L1565" i="13"/>
  <c r="L1566" i="13"/>
  <c r="L1567" i="13"/>
  <c r="L1568" i="13"/>
  <c r="L1569" i="13"/>
  <c r="L1570" i="13"/>
  <c r="L1571" i="13"/>
  <c r="L1572" i="13"/>
  <c r="L1573" i="13"/>
  <c r="L1574" i="13"/>
  <c r="L1575" i="13"/>
  <c r="L1576" i="13"/>
  <c r="L1577" i="13"/>
  <c r="L1578" i="13"/>
  <c r="L1579" i="13"/>
  <c r="L1580" i="13"/>
  <c r="L1581" i="13"/>
  <c r="L1582" i="13"/>
  <c r="L1583" i="13"/>
  <c r="L1584" i="13"/>
  <c r="L1585" i="13"/>
  <c r="L1586" i="13"/>
  <c r="L1587" i="13"/>
  <c r="L1588" i="13"/>
  <c r="L1589" i="13"/>
  <c r="L1590" i="13"/>
  <c r="L1591" i="13"/>
  <c r="L1592" i="13"/>
  <c r="L1593" i="13"/>
  <c r="L1594" i="13"/>
  <c r="L1595" i="13"/>
  <c r="L1596" i="13"/>
  <c r="L1597" i="13"/>
  <c r="L1598" i="13"/>
  <c r="L1599" i="13"/>
  <c r="L1600" i="13"/>
  <c r="L1601" i="13"/>
  <c r="L1602" i="13"/>
  <c r="L1603" i="13"/>
  <c r="L1604" i="13"/>
  <c r="L1605" i="13"/>
  <c r="L1606" i="13"/>
  <c r="L1607" i="13"/>
  <c r="L1608" i="13"/>
  <c r="L1609" i="13"/>
  <c r="L1610" i="13"/>
  <c r="L1611" i="13"/>
  <c r="L1612" i="13"/>
  <c r="L1613" i="13"/>
  <c r="L1614" i="13"/>
  <c r="L1615" i="13"/>
  <c r="L1616" i="13"/>
  <c r="L1617" i="13"/>
  <c r="L1618" i="13"/>
  <c r="L1619" i="13"/>
  <c r="L1620" i="13"/>
  <c r="L1621" i="13"/>
  <c r="L1622" i="13"/>
  <c r="L1623" i="13"/>
  <c r="L1624" i="13"/>
  <c r="L1625" i="13"/>
  <c r="L1626" i="13"/>
  <c r="L1627" i="13"/>
  <c r="L1628" i="13"/>
  <c r="L1629" i="13"/>
  <c r="L1630" i="13"/>
  <c r="L1631" i="13"/>
  <c r="L1632" i="13"/>
  <c r="L1633" i="13"/>
  <c r="L1634" i="13"/>
  <c r="L1635" i="13"/>
  <c r="L1636" i="13"/>
  <c r="L1637" i="13"/>
  <c r="L1638" i="13"/>
  <c r="L1639" i="13"/>
  <c r="L1640" i="13"/>
  <c r="L1641" i="13"/>
  <c r="L1642" i="13"/>
  <c r="L1643" i="13"/>
  <c r="L1644" i="13"/>
  <c r="L1645" i="13"/>
  <c r="L1646" i="13"/>
  <c r="L1647" i="13"/>
  <c r="L1648" i="13"/>
  <c r="L1649" i="13"/>
  <c r="L1650" i="13"/>
  <c r="L1651" i="13"/>
  <c r="L1652" i="13"/>
  <c r="L1653" i="13"/>
  <c r="L1654" i="13"/>
  <c r="L1655" i="13"/>
  <c r="L1656" i="13"/>
  <c r="L1657" i="13"/>
  <c r="L1658" i="13"/>
  <c r="L1659" i="13"/>
  <c r="L1660" i="13"/>
  <c r="L1661" i="13"/>
  <c r="L1662" i="13"/>
  <c r="L1663" i="13"/>
  <c r="L1664" i="13"/>
  <c r="L1665" i="13"/>
  <c r="L1666" i="13"/>
  <c r="L1667" i="13"/>
  <c r="L1668" i="13"/>
  <c r="L1669" i="13"/>
  <c r="L1670" i="13"/>
  <c r="L1671" i="13"/>
  <c r="L1672" i="13"/>
  <c r="L1673" i="13"/>
  <c r="L1674" i="13"/>
  <c r="L1675" i="13"/>
  <c r="L1676" i="13"/>
  <c r="L1677" i="13"/>
  <c r="L1678" i="13"/>
  <c r="L1679" i="13"/>
  <c r="L1680" i="13"/>
  <c r="L1681" i="13"/>
  <c r="L1682" i="13"/>
  <c r="L1683" i="13"/>
  <c r="L1684" i="13"/>
  <c r="L1685" i="13"/>
  <c r="L1686" i="13"/>
  <c r="L1687" i="13"/>
  <c r="L1688" i="13"/>
  <c r="L1689" i="13"/>
  <c r="L1690" i="13"/>
  <c r="L1691" i="13"/>
  <c r="L1692" i="13"/>
  <c r="L1693" i="13"/>
  <c r="L1694" i="13"/>
  <c r="L1695" i="13"/>
  <c r="L1696" i="13"/>
  <c r="L1697" i="13"/>
  <c r="L1698" i="13"/>
  <c r="L1699" i="13"/>
  <c r="L1700" i="13"/>
  <c r="L1701" i="13"/>
  <c r="L1702" i="13"/>
  <c r="L1703" i="13"/>
  <c r="L1704" i="13"/>
  <c r="L1705" i="13"/>
  <c r="L1706" i="13"/>
  <c r="L1707" i="13"/>
  <c r="L1708" i="13"/>
  <c r="L1709" i="13"/>
  <c r="L1710" i="13"/>
  <c r="L1711" i="13"/>
  <c r="L1712" i="13"/>
  <c r="L1713" i="13"/>
  <c r="L1714" i="13"/>
  <c r="L1715" i="13"/>
  <c r="L1716" i="13"/>
  <c r="L1717" i="13"/>
  <c r="L1718" i="13"/>
  <c r="L1719" i="13"/>
  <c r="L1720" i="13"/>
  <c r="L1721" i="13"/>
  <c r="L1722" i="13"/>
  <c r="L1723" i="13"/>
  <c r="L1724" i="13"/>
  <c r="L1725" i="13"/>
  <c r="L1726" i="13"/>
  <c r="L1727" i="13"/>
  <c r="L1728" i="13"/>
  <c r="L1729" i="13"/>
  <c r="L1730" i="13"/>
  <c r="L1731" i="13"/>
  <c r="L1732" i="13"/>
  <c r="L1733" i="13"/>
  <c r="L1734" i="13"/>
  <c r="L1735" i="13"/>
  <c r="L1736" i="13"/>
  <c r="L1737" i="13"/>
  <c r="L1738" i="13"/>
  <c r="L1739" i="13"/>
  <c r="L1740" i="13"/>
  <c r="L1741" i="13"/>
  <c r="L1742" i="13"/>
  <c r="L1743" i="13"/>
  <c r="L1744" i="13"/>
  <c r="L1745" i="13"/>
  <c r="L1746" i="13"/>
  <c r="L1747" i="13"/>
  <c r="L1748" i="13"/>
  <c r="L1749" i="13"/>
  <c r="L1750" i="13"/>
  <c r="L1751" i="13"/>
  <c r="L1752" i="13"/>
  <c r="L1753" i="13"/>
  <c r="L1754" i="13"/>
  <c r="L1755" i="13"/>
  <c r="L1756" i="13"/>
  <c r="L1757" i="13"/>
  <c r="L1758" i="13"/>
  <c r="L1759" i="13"/>
  <c r="L1760" i="13"/>
  <c r="L1761" i="13"/>
  <c r="L1762" i="13"/>
  <c r="L1763" i="13"/>
  <c r="L1764" i="13"/>
  <c r="L1765" i="13"/>
  <c r="L1766" i="13"/>
  <c r="L1767" i="13"/>
  <c r="L1768" i="13"/>
  <c r="L1769" i="13"/>
  <c r="L1770" i="13"/>
  <c r="L1771" i="13"/>
  <c r="L1772" i="13"/>
  <c r="L1773" i="13"/>
  <c r="L1774" i="13"/>
  <c r="L1775" i="13"/>
  <c r="L1776" i="13"/>
  <c r="L1777" i="13"/>
  <c r="L1778" i="13"/>
  <c r="L1779" i="13"/>
  <c r="L1780" i="13"/>
  <c r="L1781" i="13"/>
  <c r="L1782" i="13"/>
  <c r="L1783" i="13"/>
  <c r="L1784" i="13"/>
  <c r="L1785" i="13"/>
  <c r="L1786" i="13"/>
  <c r="L1787" i="13"/>
  <c r="L1788" i="13"/>
  <c r="L1789" i="13"/>
  <c r="L1790" i="13"/>
  <c r="L1791" i="13"/>
  <c r="L1792" i="13"/>
  <c r="L1793" i="13"/>
  <c r="L1794" i="13"/>
  <c r="L1795" i="13"/>
  <c r="L1796" i="13"/>
  <c r="L1797" i="13"/>
  <c r="L1798" i="13"/>
  <c r="L1799" i="13"/>
  <c r="L1800" i="13"/>
  <c r="L1801" i="13"/>
  <c r="L1802" i="13"/>
  <c r="L1803" i="13"/>
  <c r="L1804" i="13"/>
  <c r="L1805" i="13"/>
  <c r="L1806" i="13"/>
  <c r="L1807" i="13"/>
  <c r="L1808" i="13"/>
  <c r="L1809" i="13"/>
  <c r="L1810" i="13"/>
  <c r="L1811" i="13"/>
  <c r="L1812" i="13"/>
  <c r="L1813" i="13"/>
  <c r="L1814" i="13"/>
  <c r="L1815" i="13"/>
  <c r="L1816" i="13"/>
  <c r="L1817" i="13"/>
  <c r="L1818" i="13"/>
  <c r="L1819" i="13"/>
  <c r="L1820" i="13"/>
  <c r="L1821" i="13"/>
  <c r="L1822" i="13"/>
  <c r="L1823" i="13"/>
  <c r="L1824" i="13"/>
  <c r="L1825" i="13"/>
  <c r="L1826" i="13"/>
  <c r="L1827" i="13"/>
  <c r="L1828" i="13"/>
  <c r="L1829" i="13"/>
  <c r="L1830" i="13"/>
  <c r="L1831" i="13"/>
  <c r="L1832" i="13"/>
  <c r="L1833" i="13"/>
  <c r="L1834" i="13"/>
  <c r="L1835" i="13"/>
  <c r="L1836" i="13"/>
  <c r="L1837" i="13"/>
  <c r="L1838" i="13"/>
  <c r="L1839" i="13"/>
  <c r="L1840" i="13"/>
  <c r="L1841" i="13"/>
  <c r="L1842" i="13"/>
  <c r="L1843" i="13"/>
  <c r="L1844" i="13"/>
  <c r="L1845" i="13"/>
  <c r="L1846" i="13"/>
  <c r="L1847" i="13"/>
  <c r="L1848" i="13"/>
  <c r="L1849" i="13"/>
  <c r="L1850" i="13"/>
  <c r="L1851" i="13"/>
  <c r="L1852" i="13"/>
  <c r="L1853" i="13"/>
  <c r="L1854" i="13"/>
  <c r="L1855" i="13"/>
  <c r="L1856" i="13"/>
  <c r="L1857" i="13"/>
  <c r="L1858" i="13"/>
  <c r="L1859" i="13"/>
  <c r="L1860" i="13"/>
  <c r="L1861" i="13"/>
  <c r="L1862" i="13"/>
  <c r="L1863" i="13"/>
  <c r="L1864" i="13"/>
  <c r="L1865" i="13"/>
  <c r="L1866" i="13"/>
  <c r="L1867" i="13"/>
  <c r="L1868" i="13"/>
  <c r="L1869" i="13"/>
  <c r="L1870" i="13"/>
  <c r="L1871" i="13"/>
  <c r="L1872" i="13"/>
  <c r="L1873" i="13"/>
  <c r="L1874" i="13"/>
  <c r="L1875" i="13"/>
  <c r="L1876" i="13"/>
  <c r="L1877" i="13"/>
  <c r="L1878" i="13"/>
  <c r="L1879" i="13"/>
  <c r="L1880" i="13"/>
  <c r="L1881" i="13"/>
  <c r="L1882" i="13"/>
  <c r="L1883" i="13"/>
  <c r="L1884" i="13"/>
  <c r="L1885" i="13"/>
  <c r="L1886" i="13"/>
  <c r="L1887" i="13"/>
  <c r="L1888" i="13"/>
  <c r="L1889" i="13"/>
  <c r="L1890" i="13"/>
  <c r="L1891" i="13"/>
  <c r="L1892" i="13"/>
  <c r="L1893" i="13"/>
  <c r="L1894" i="13"/>
  <c r="L1895" i="13"/>
  <c r="L1896" i="13"/>
  <c r="L1897" i="13"/>
  <c r="L1898" i="13"/>
  <c r="L1899" i="13"/>
  <c r="L1900" i="13"/>
  <c r="L1901" i="13"/>
  <c r="L1902" i="13"/>
  <c r="L1903" i="13"/>
  <c r="L1904" i="13"/>
  <c r="L1905" i="13"/>
  <c r="L1906" i="13"/>
  <c r="L1907" i="13"/>
  <c r="L1908" i="13"/>
  <c r="L1909" i="13"/>
  <c r="L1910" i="13"/>
  <c r="L1911" i="13"/>
  <c r="L1912" i="13"/>
  <c r="L1913" i="13"/>
  <c r="L1914" i="13"/>
  <c r="L1915" i="13"/>
  <c r="L1916" i="13"/>
  <c r="L1917" i="13"/>
  <c r="L1918" i="13"/>
  <c r="L1919" i="13"/>
  <c r="L1920" i="13"/>
  <c r="L1921" i="13"/>
  <c r="L1922" i="13"/>
  <c r="L1923" i="13"/>
  <c r="L1924" i="13"/>
  <c r="L1925" i="13"/>
  <c r="L1926" i="13"/>
  <c r="L1927" i="13"/>
  <c r="L1928" i="13"/>
  <c r="L1929" i="13"/>
  <c r="L1930" i="13"/>
  <c r="L1931" i="13"/>
  <c r="L1932" i="13"/>
  <c r="L1933" i="13"/>
  <c r="L1934" i="13"/>
  <c r="L1935" i="13"/>
  <c r="L1936" i="13"/>
  <c r="L1937" i="13"/>
  <c r="L1938" i="13"/>
  <c r="L1939" i="13"/>
  <c r="L1940" i="13"/>
  <c r="L1941" i="13"/>
  <c r="L1942" i="13"/>
  <c r="L1943" i="13"/>
  <c r="L1944" i="13"/>
  <c r="L1945" i="13"/>
  <c r="L1946" i="13"/>
  <c r="L1947" i="13"/>
  <c r="L1948" i="13"/>
  <c r="L1949" i="13"/>
  <c r="L1950" i="13"/>
  <c r="L1951" i="13"/>
  <c r="L1952" i="13"/>
  <c r="L1953" i="13"/>
  <c r="L1954" i="13"/>
  <c r="L1955" i="13"/>
  <c r="L1956" i="13"/>
  <c r="L1957" i="13"/>
  <c r="L1958" i="13"/>
  <c r="L1959" i="13"/>
  <c r="L1960" i="13"/>
  <c r="L1961" i="13"/>
  <c r="L1962" i="13"/>
  <c r="L1963" i="13"/>
  <c r="L1964" i="13"/>
  <c r="L1965" i="13"/>
  <c r="L1966" i="13"/>
  <c r="L1967" i="13"/>
  <c r="L1968" i="13"/>
  <c r="L1969" i="13"/>
  <c r="L1970" i="13"/>
  <c r="L1971" i="13"/>
  <c r="L1972" i="13"/>
  <c r="L1973" i="13"/>
  <c r="L1974" i="13"/>
  <c r="L1975" i="13"/>
  <c r="L1976" i="13"/>
  <c r="L1977" i="13"/>
  <c r="L1978" i="13"/>
  <c r="L1979" i="13"/>
  <c r="L1980" i="13"/>
  <c r="L1981" i="13"/>
  <c r="L1982" i="13"/>
  <c r="L1983" i="13"/>
  <c r="L1984" i="13"/>
  <c r="L1985" i="13"/>
  <c r="L1986" i="13"/>
  <c r="L1987" i="13"/>
  <c r="L1988" i="13"/>
  <c r="L1989" i="13"/>
  <c r="L1990" i="13"/>
  <c r="L1991" i="13"/>
  <c r="L1992" i="13"/>
  <c r="L1993" i="13"/>
  <c r="L1994" i="13"/>
  <c r="L1995" i="13"/>
  <c r="L1996" i="13"/>
  <c r="L1997" i="13"/>
  <c r="L1998" i="13"/>
  <c r="L1999" i="13"/>
  <c r="L2000" i="13"/>
  <c r="L2001" i="13"/>
  <c r="L2002" i="13"/>
  <c r="L2003" i="13"/>
  <c r="L2004" i="13"/>
  <c r="L2005" i="13"/>
  <c r="L2006" i="13"/>
  <c r="L2007" i="13"/>
  <c r="L2008" i="13"/>
  <c r="L2009" i="13"/>
  <c r="L2010" i="13"/>
  <c r="L2011" i="13"/>
  <c r="L2012" i="13"/>
  <c r="L2013" i="13"/>
  <c r="L2014" i="13"/>
  <c r="L2015" i="13"/>
  <c r="L2016" i="13"/>
  <c r="L2017" i="13"/>
  <c r="L2018" i="13"/>
  <c r="L2019" i="13"/>
  <c r="L2020" i="13"/>
  <c r="L2021" i="13"/>
  <c r="L2022" i="13"/>
  <c r="L2023" i="13"/>
  <c r="L2024" i="13"/>
  <c r="L2025" i="13"/>
  <c r="L2026" i="13"/>
  <c r="L2027" i="13"/>
  <c r="L2028" i="13"/>
  <c r="L2029" i="13"/>
  <c r="L2030" i="13"/>
  <c r="L2031" i="13"/>
  <c r="L2032" i="13"/>
  <c r="L2033" i="13"/>
  <c r="L2034" i="13"/>
  <c r="L2035" i="13"/>
  <c r="L2036" i="13"/>
  <c r="L2037" i="13"/>
  <c r="L2038" i="13"/>
  <c r="L2039" i="13"/>
  <c r="L2040" i="13"/>
  <c r="L2041" i="13"/>
  <c r="L2042" i="13"/>
  <c r="L2043" i="13"/>
  <c r="L2044" i="13"/>
  <c r="L2045" i="13"/>
  <c r="L2046" i="13"/>
  <c r="L2047" i="13"/>
  <c r="L2048" i="13"/>
  <c r="L2049" i="13"/>
  <c r="L2050" i="13"/>
  <c r="L2051" i="13"/>
  <c r="L2052" i="13"/>
  <c r="L2053" i="13"/>
  <c r="L2054" i="13"/>
  <c r="L2055" i="13"/>
  <c r="L2056" i="13"/>
  <c r="L2057" i="13"/>
  <c r="L2058" i="13"/>
  <c r="L2059" i="13"/>
  <c r="L2060" i="13"/>
  <c r="L2061" i="13"/>
  <c r="L2062" i="13"/>
  <c r="L2063" i="13"/>
  <c r="L2064" i="13"/>
  <c r="L2065" i="13"/>
  <c r="L2066" i="13"/>
  <c r="L2067" i="13"/>
  <c r="L2068" i="13"/>
  <c r="L2069" i="13"/>
  <c r="L2070" i="13"/>
  <c r="L2071" i="13"/>
  <c r="L2072" i="13"/>
  <c r="L2073" i="13"/>
  <c r="L2074" i="13"/>
  <c r="L2075" i="13"/>
  <c r="L2076" i="13"/>
  <c r="L2077" i="13"/>
  <c r="L2078" i="13"/>
  <c r="L2079" i="13"/>
  <c r="L2080" i="13"/>
  <c r="L2081" i="13"/>
  <c r="L2082" i="13"/>
  <c r="L2083" i="13"/>
  <c r="L2084" i="13"/>
  <c r="L2085" i="13"/>
  <c r="L2086" i="13"/>
  <c r="L2087" i="13"/>
  <c r="L2088" i="13"/>
  <c r="L2089" i="13"/>
  <c r="L2090" i="13"/>
  <c r="L2091" i="13"/>
  <c r="L2092" i="13"/>
  <c r="L2093" i="13"/>
  <c r="L2094" i="13"/>
  <c r="L2095" i="13"/>
  <c r="L2096" i="13"/>
  <c r="L2097" i="13"/>
  <c r="L2098" i="13"/>
  <c r="L2099" i="13"/>
  <c r="L2100" i="13"/>
  <c r="L2101" i="13"/>
  <c r="L2102" i="13"/>
  <c r="L2103" i="13"/>
  <c r="L2104" i="13"/>
  <c r="L2105" i="13"/>
  <c r="L2106" i="13"/>
  <c r="L2107" i="13"/>
  <c r="L2108" i="13"/>
  <c r="L2109" i="13"/>
  <c r="L2110" i="13"/>
  <c r="L2111" i="13"/>
  <c r="L2112" i="13"/>
  <c r="L2113" i="13"/>
  <c r="L2114" i="13"/>
  <c r="L2115" i="13"/>
  <c r="L2116" i="13"/>
  <c r="L2117" i="13"/>
  <c r="L2118" i="13"/>
  <c r="L2119" i="13"/>
  <c r="L2120" i="13"/>
  <c r="L2121" i="13"/>
  <c r="L2122" i="13"/>
  <c r="L2123" i="13"/>
  <c r="L2124" i="13"/>
  <c r="L2125" i="13"/>
  <c r="L2126" i="13"/>
  <c r="L2127" i="13"/>
  <c r="L2128" i="13"/>
  <c r="L2129" i="13"/>
  <c r="L2130" i="13"/>
  <c r="L2131" i="13"/>
  <c r="L2132" i="13"/>
  <c r="L2133" i="13"/>
  <c r="L2134" i="13"/>
  <c r="L2135" i="13"/>
  <c r="L2136" i="13"/>
  <c r="L2137" i="13"/>
  <c r="L2138" i="13"/>
  <c r="L2139" i="13"/>
  <c r="L2140" i="13"/>
  <c r="L2141" i="13"/>
  <c r="L2142" i="13"/>
  <c r="L2143" i="13"/>
  <c r="L2144" i="13"/>
  <c r="L2145" i="13"/>
  <c r="L2146" i="13"/>
  <c r="L2147" i="13"/>
  <c r="L2148" i="13"/>
  <c r="L2149" i="13"/>
  <c r="L2150" i="13"/>
  <c r="L2151" i="13"/>
  <c r="L2152" i="13"/>
  <c r="L2153" i="13"/>
  <c r="L2154" i="13"/>
  <c r="L2155" i="13"/>
  <c r="L2156" i="13"/>
  <c r="L2157" i="13"/>
  <c r="L2158" i="13"/>
  <c r="L2159" i="13"/>
  <c r="L2160" i="13"/>
  <c r="L2161" i="13"/>
  <c r="L2162" i="13"/>
  <c r="L2163" i="13"/>
  <c r="L2164" i="13"/>
  <c r="L2165" i="13"/>
  <c r="L2166" i="13"/>
  <c r="L2167" i="13"/>
  <c r="L2168" i="13"/>
  <c r="L2169" i="13"/>
  <c r="L2170" i="13"/>
  <c r="L2171" i="13"/>
  <c r="L2172" i="13"/>
  <c r="L2173" i="13"/>
  <c r="L2174" i="13"/>
  <c r="L2175" i="13"/>
  <c r="L2176" i="13"/>
  <c r="L2177" i="13"/>
  <c r="L2178" i="13"/>
  <c r="L2179" i="13"/>
  <c r="L2180" i="13"/>
  <c r="L2181" i="13"/>
  <c r="L2182" i="13"/>
  <c r="L2183" i="13"/>
  <c r="L2184" i="13"/>
  <c r="L2185" i="13"/>
  <c r="L2186" i="13"/>
  <c r="L2187" i="13"/>
  <c r="L2188" i="13"/>
  <c r="L2189" i="13"/>
  <c r="L2190" i="13"/>
  <c r="L2191" i="13"/>
  <c r="L2192" i="13"/>
  <c r="L2193" i="13"/>
  <c r="L2194" i="13"/>
  <c r="L2195" i="13"/>
  <c r="L2196" i="13"/>
  <c r="L2197" i="13"/>
  <c r="L2198" i="13"/>
  <c r="L2199" i="13"/>
  <c r="L2200" i="13"/>
  <c r="L2201" i="13"/>
  <c r="L2202" i="13"/>
  <c r="L2203" i="13"/>
  <c r="L2204" i="13"/>
  <c r="L2205" i="13"/>
  <c r="L2206" i="13"/>
  <c r="L2207" i="13"/>
  <c r="L2208" i="13"/>
  <c r="L2209" i="13"/>
  <c r="L2210" i="13"/>
  <c r="L2211" i="13"/>
  <c r="L2212" i="13"/>
  <c r="L2213" i="13"/>
  <c r="L2214" i="13"/>
  <c r="L2215" i="13"/>
  <c r="L2216" i="13"/>
  <c r="L2217" i="13"/>
  <c r="L2218" i="13"/>
  <c r="L2219" i="13"/>
  <c r="L2220" i="13"/>
  <c r="L2221" i="13"/>
  <c r="L2222" i="13"/>
  <c r="L2223" i="13"/>
  <c r="L2224" i="13"/>
  <c r="L2225" i="13"/>
  <c r="L2226" i="13"/>
  <c r="L2227" i="13"/>
  <c r="L2228" i="13"/>
  <c r="L2229" i="13"/>
  <c r="L2230" i="13"/>
  <c r="L2231" i="13"/>
  <c r="L2232" i="13"/>
  <c r="L2233" i="13"/>
  <c r="L2234" i="13"/>
  <c r="L2235" i="13"/>
  <c r="L2236" i="13"/>
  <c r="L2237" i="13"/>
  <c r="L2238" i="13"/>
  <c r="L2239" i="13"/>
  <c r="L2240" i="13"/>
  <c r="L2241" i="13"/>
  <c r="L2242" i="13"/>
  <c r="L2243" i="13"/>
  <c r="L2244" i="13"/>
  <c r="L2245" i="13"/>
  <c r="L2246" i="13"/>
  <c r="L2247" i="13"/>
  <c r="L2248" i="13"/>
  <c r="L2249" i="13"/>
  <c r="L2250" i="13"/>
  <c r="L2251" i="13"/>
  <c r="L2252" i="13"/>
  <c r="L2253" i="13"/>
  <c r="L2254" i="13"/>
  <c r="L2255" i="13"/>
  <c r="L2256" i="13"/>
  <c r="L2257" i="13"/>
  <c r="L2258" i="13"/>
  <c r="L2259" i="13"/>
  <c r="L2260" i="13"/>
  <c r="L2261" i="13"/>
  <c r="L2262" i="13"/>
  <c r="L2263" i="13"/>
  <c r="L2264" i="13"/>
  <c r="L2265" i="13"/>
  <c r="L2266" i="13"/>
  <c r="L2267" i="13"/>
  <c r="L2268" i="13"/>
  <c r="L2269" i="13"/>
  <c r="L2270" i="13"/>
  <c r="L2271" i="13"/>
  <c r="L2272" i="13"/>
  <c r="L2273" i="13"/>
  <c r="L2274" i="13"/>
  <c r="L2275" i="13"/>
  <c r="L2276" i="13"/>
  <c r="L2277" i="13"/>
  <c r="L2278" i="13"/>
  <c r="L2279" i="13"/>
  <c r="L2280" i="13"/>
  <c r="L2281" i="13"/>
  <c r="L2282" i="13"/>
  <c r="L2283" i="13"/>
  <c r="L2284" i="13"/>
  <c r="L2285" i="13"/>
  <c r="L2286" i="13"/>
  <c r="L2287" i="13"/>
  <c r="L2288" i="13"/>
  <c r="L2289" i="13"/>
  <c r="L2290" i="13"/>
  <c r="L2291" i="13"/>
  <c r="L2292" i="13"/>
  <c r="L2293" i="13"/>
  <c r="L2294" i="13"/>
  <c r="L2295" i="13"/>
  <c r="L2296" i="13"/>
  <c r="L2297" i="13"/>
  <c r="L2298" i="13"/>
  <c r="L2299" i="13"/>
  <c r="L2300" i="13"/>
  <c r="L2301" i="13"/>
  <c r="L2302" i="13"/>
  <c r="L2303" i="13"/>
  <c r="L2304" i="13"/>
  <c r="L2305" i="13"/>
  <c r="L2306" i="13"/>
  <c r="L2307" i="13"/>
  <c r="L2308" i="13"/>
  <c r="L2309" i="13"/>
  <c r="L2310" i="13"/>
  <c r="L2311" i="13"/>
  <c r="L2312" i="13"/>
  <c r="L2313" i="13"/>
  <c r="L2314" i="13"/>
  <c r="L2315" i="13"/>
  <c r="L2316" i="13"/>
  <c r="L2317" i="13"/>
  <c r="L2318" i="13"/>
  <c r="L2319" i="13"/>
  <c r="L2320" i="13"/>
  <c r="L2321" i="13"/>
  <c r="L2322" i="13"/>
  <c r="L2323" i="13"/>
  <c r="L2324" i="13"/>
  <c r="L2325" i="13"/>
  <c r="L2326" i="13"/>
  <c r="L2327" i="13"/>
  <c r="L2328" i="13"/>
  <c r="L2329" i="13"/>
  <c r="L2330" i="13"/>
  <c r="L2331" i="13"/>
  <c r="L2332" i="13"/>
  <c r="L2333" i="13"/>
  <c r="L2334" i="13"/>
  <c r="L2335" i="13"/>
  <c r="L2336" i="13"/>
  <c r="L2337" i="13"/>
  <c r="L2338" i="13"/>
  <c r="L2339" i="13"/>
  <c r="L2340" i="13"/>
  <c r="L2341" i="13"/>
  <c r="L2342" i="13"/>
  <c r="L2343" i="13"/>
  <c r="L2344" i="13"/>
  <c r="L2345" i="13"/>
  <c r="L2346" i="13"/>
  <c r="L2347" i="13"/>
  <c r="L2348" i="13"/>
  <c r="L2349" i="13"/>
  <c r="L2350" i="13"/>
  <c r="L2351" i="13"/>
  <c r="L2352" i="13"/>
  <c r="L2353" i="13"/>
  <c r="L2354" i="13"/>
  <c r="L2355" i="13"/>
  <c r="L2356" i="13"/>
  <c r="L2357" i="13"/>
  <c r="L2358" i="13"/>
  <c r="L2359" i="13"/>
  <c r="L2360" i="13"/>
  <c r="L2361" i="13"/>
  <c r="L2362" i="13"/>
  <c r="L2363" i="13"/>
  <c r="L2364" i="13"/>
  <c r="L2365" i="13"/>
  <c r="L2366" i="13"/>
  <c r="L2367" i="13"/>
  <c r="L2368" i="13"/>
  <c r="L2369" i="13"/>
  <c r="L2370" i="13"/>
  <c r="L2371" i="13"/>
  <c r="L2372" i="13"/>
  <c r="L2373" i="13"/>
  <c r="L2374" i="13"/>
  <c r="L2375" i="13"/>
  <c r="L2376" i="13"/>
  <c r="L2377" i="13"/>
  <c r="L2378" i="13"/>
  <c r="L2379" i="13"/>
  <c r="L2380" i="13"/>
  <c r="L2381" i="13"/>
  <c r="L2382" i="13"/>
  <c r="L2383" i="13"/>
  <c r="L2384" i="13"/>
  <c r="L2385" i="13"/>
  <c r="L2386" i="13"/>
  <c r="L2387" i="13"/>
  <c r="L2388" i="13"/>
  <c r="L2389" i="13"/>
  <c r="L2390" i="13"/>
  <c r="L2391" i="13"/>
  <c r="L2392" i="13"/>
  <c r="L2393" i="13"/>
  <c r="L2394" i="13"/>
  <c r="L2395" i="13"/>
  <c r="L2396" i="13"/>
  <c r="L2397" i="13"/>
  <c r="L2398" i="13"/>
  <c r="L2399" i="13"/>
  <c r="L2400" i="13"/>
  <c r="L2401" i="13"/>
  <c r="L2402" i="13"/>
  <c r="L2403" i="13"/>
  <c r="L2404" i="13"/>
  <c r="L2405" i="13"/>
  <c r="L2406" i="13"/>
  <c r="L2407" i="13"/>
  <c r="L2408" i="13"/>
  <c r="L2409" i="13"/>
  <c r="L2410" i="13"/>
  <c r="L2411" i="13"/>
  <c r="L2412" i="13"/>
  <c r="L2413" i="13"/>
  <c r="L2414" i="13"/>
  <c r="L2415" i="13"/>
  <c r="L2416" i="13"/>
  <c r="L2417" i="13"/>
  <c r="L2418" i="13"/>
  <c r="L2419" i="13"/>
  <c r="L2420" i="13"/>
  <c r="L2421" i="13"/>
  <c r="L2422" i="13"/>
  <c r="L2423" i="13"/>
  <c r="L2424" i="13"/>
  <c r="L2425" i="13"/>
  <c r="L2426" i="13"/>
  <c r="L2427" i="13"/>
  <c r="L2428" i="13"/>
  <c r="L2429" i="13"/>
  <c r="L2430" i="13"/>
  <c r="L2431" i="13"/>
  <c r="L2432" i="13"/>
  <c r="L2433" i="13"/>
  <c r="L2434" i="13"/>
  <c r="L2435" i="13"/>
  <c r="L2436" i="13"/>
  <c r="L2437" i="13"/>
  <c r="L2438" i="13"/>
  <c r="L2439" i="13"/>
  <c r="L2440" i="13"/>
  <c r="L2441" i="13"/>
  <c r="L2442" i="13"/>
  <c r="L2443" i="13"/>
  <c r="L2444" i="13"/>
  <c r="L2445" i="13"/>
  <c r="L2446" i="13"/>
  <c r="L2447" i="13"/>
  <c r="L2448" i="13"/>
  <c r="L2449" i="13"/>
  <c r="L2450" i="13"/>
  <c r="L2451" i="13"/>
  <c r="L2452" i="13"/>
  <c r="L2453" i="13"/>
  <c r="L2454" i="13"/>
  <c r="L2455" i="13"/>
  <c r="L2456" i="13"/>
  <c r="L2457" i="13"/>
  <c r="L2458" i="13"/>
  <c r="L2459" i="13"/>
  <c r="L2460" i="13"/>
  <c r="L2461" i="13"/>
  <c r="L2462" i="13"/>
  <c r="L2463" i="13"/>
  <c r="L2464" i="13"/>
  <c r="L2465" i="13"/>
  <c r="L2466" i="13"/>
  <c r="L2467" i="13"/>
  <c r="L2468" i="13"/>
  <c r="L2469" i="13"/>
  <c r="L2470" i="13"/>
  <c r="L2471" i="13"/>
  <c r="L2472" i="13"/>
  <c r="L2473" i="13"/>
  <c r="L2474" i="13"/>
  <c r="L2475" i="13"/>
  <c r="L2476" i="13"/>
  <c r="L2477" i="13"/>
  <c r="L2478" i="13"/>
  <c r="L2479" i="13"/>
  <c r="L2480" i="13"/>
  <c r="L2481" i="13"/>
  <c r="L2482" i="13"/>
  <c r="L2483" i="13"/>
  <c r="L2484" i="13"/>
  <c r="L2485" i="13"/>
  <c r="L2486" i="13"/>
  <c r="L2487" i="13"/>
  <c r="L2488" i="13"/>
  <c r="L2489" i="13"/>
  <c r="L2490" i="13"/>
  <c r="L2491" i="13"/>
  <c r="L2492" i="13"/>
  <c r="L2493" i="13"/>
  <c r="L2494" i="13"/>
  <c r="L2495" i="13"/>
  <c r="L2496" i="13"/>
  <c r="L2497" i="13"/>
  <c r="L2498" i="13"/>
  <c r="L2499" i="13"/>
  <c r="L2500" i="13"/>
  <c r="L2501" i="13"/>
  <c r="L2502" i="13"/>
  <c r="L2503" i="13"/>
  <c r="L2504" i="13"/>
  <c r="L2505" i="13"/>
  <c r="L2506" i="13"/>
  <c r="L2507" i="13"/>
  <c r="L2508" i="13"/>
  <c r="L2509" i="13"/>
  <c r="L2510" i="13"/>
  <c r="L2511" i="13"/>
  <c r="L2512" i="13"/>
  <c r="L2513" i="13"/>
  <c r="L2514" i="13"/>
  <c r="L2515" i="13"/>
  <c r="L2516" i="13"/>
  <c r="L2517" i="13"/>
  <c r="L2518" i="13"/>
  <c r="L2519" i="13"/>
  <c r="L2520" i="13"/>
  <c r="L2521" i="13"/>
  <c r="L2522" i="13"/>
  <c r="L2523" i="13"/>
  <c r="L2524" i="13"/>
  <c r="L2525" i="13"/>
  <c r="L2526" i="13"/>
  <c r="L2527" i="13"/>
  <c r="L2528" i="13"/>
  <c r="L2529" i="13"/>
  <c r="L2530" i="13"/>
  <c r="L2531" i="13"/>
  <c r="L2532" i="13"/>
  <c r="L2533" i="13"/>
  <c r="L2534" i="13"/>
  <c r="L2535" i="13"/>
  <c r="L2536" i="13"/>
  <c r="L2537" i="13"/>
  <c r="L2538" i="13"/>
  <c r="L2539" i="13"/>
  <c r="L2540" i="13"/>
  <c r="L2541" i="13"/>
  <c r="L2542" i="13"/>
  <c r="L2543" i="13"/>
  <c r="L2544" i="13"/>
  <c r="L2545" i="13"/>
  <c r="L2546" i="13"/>
  <c r="L2547" i="13"/>
  <c r="L2548" i="13"/>
  <c r="L2549" i="13"/>
  <c r="L2550" i="13"/>
  <c r="L2551" i="13"/>
  <c r="L2552" i="13"/>
  <c r="L2553" i="13"/>
  <c r="L2554" i="13"/>
  <c r="L2555" i="13"/>
  <c r="L2556" i="13"/>
  <c r="L2557" i="13"/>
  <c r="L2558" i="13"/>
  <c r="L2559" i="13"/>
  <c r="L2560" i="13"/>
  <c r="L2561" i="13"/>
  <c r="L2562" i="13"/>
  <c r="L2563" i="13"/>
  <c r="L2564" i="13"/>
  <c r="L2565" i="13"/>
  <c r="L2566" i="13"/>
  <c r="L2567" i="13"/>
  <c r="L2568" i="13"/>
  <c r="L2569" i="13"/>
  <c r="L2570" i="13"/>
  <c r="L2571" i="13"/>
  <c r="L2572" i="13"/>
  <c r="L2573" i="13"/>
  <c r="L2574" i="13"/>
  <c r="L2575" i="13"/>
  <c r="L2576" i="13"/>
  <c r="L2577" i="13"/>
  <c r="L2578" i="13"/>
  <c r="L2579" i="13"/>
  <c r="L2580" i="13"/>
  <c r="L2581" i="13"/>
  <c r="L2582" i="13"/>
  <c r="L2583" i="13"/>
  <c r="L2584" i="13"/>
  <c r="L2585" i="13"/>
  <c r="L2586" i="13"/>
  <c r="L2587" i="13"/>
  <c r="L2588" i="13"/>
  <c r="L2589" i="13"/>
  <c r="L2590" i="13"/>
  <c r="L2591" i="13"/>
  <c r="L2592" i="13"/>
  <c r="L2593" i="13"/>
  <c r="L2594" i="13"/>
  <c r="L2595" i="13"/>
  <c r="L2596" i="13"/>
  <c r="L2597" i="13"/>
  <c r="L2598" i="13"/>
  <c r="L2599" i="13"/>
  <c r="L2600" i="13"/>
  <c r="L2601" i="13"/>
  <c r="L2602" i="13"/>
  <c r="L2603" i="13"/>
  <c r="L2604" i="13"/>
  <c r="L2605" i="13"/>
  <c r="L2606" i="13"/>
  <c r="L2607" i="13"/>
  <c r="L2608" i="13"/>
  <c r="L2609" i="13"/>
  <c r="L2610" i="13"/>
  <c r="L2611" i="13"/>
  <c r="L2612" i="13"/>
  <c r="L2613" i="13"/>
  <c r="L2614" i="13"/>
  <c r="L2615" i="13"/>
  <c r="L2616" i="13"/>
  <c r="L2617" i="13"/>
  <c r="L2618" i="13"/>
  <c r="L2619" i="13"/>
  <c r="L2620" i="13"/>
  <c r="L2621" i="13"/>
  <c r="L2622" i="13"/>
  <c r="L2623" i="13"/>
  <c r="L2624" i="13"/>
  <c r="L2625" i="13"/>
  <c r="L2626" i="13"/>
  <c r="L2627" i="13"/>
  <c r="L2628" i="13"/>
  <c r="L2629" i="13"/>
  <c r="L2630" i="13"/>
  <c r="L2631" i="13"/>
  <c r="L2632" i="13"/>
  <c r="L2633" i="13"/>
  <c r="L2634" i="13"/>
  <c r="L2635" i="13"/>
  <c r="L2636" i="13"/>
  <c r="L2637" i="13"/>
  <c r="L2638" i="13"/>
  <c r="L2639" i="13"/>
  <c r="L2640" i="13"/>
  <c r="L2641" i="13"/>
  <c r="L2642" i="13"/>
  <c r="L2643" i="13"/>
  <c r="L2644" i="13"/>
  <c r="L2645" i="13"/>
  <c r="L2646" i="13"/>
  <c r="L2647" i="13"/>
  <c r="L2648" i="13"/>
  <c r="L2649" i="13"/>
  <c r="L2650" i="13"/>
  <c r="L2651" i="13"/>
  <c r="L2652" i="13"/>
  <c r="L2653" i="13"/>
  <c r="L2654" i="13"/>
  <c r="L2655" i="13"/>
  <c r="L2656" i="13"/>
  <c r="L2657" i="13"/>
  <c r="L2658" i="13"/>
  <c r="L2659" i="13"/>
  <c r="L2660" i="13"/>
  <c r="L2661" i="13"/>
  <c r="L2662" i="13"/>
  <c r="L2663" i="13"/>
  <c r="L2664" i="13"/>
  <c r="L2665" i="13"/>
  <c r="L2666" i="13"/>
  <c r="L2667" i="13"/>
  <c r="L2668" i="13"/>
  <c r="L2669" i="13"/>
  <c r="L2670" i="13"/>
  <c r="L2671" i="13"/>
  <c r="L2672" i="13"/>
  <c r="L2673" i="13"/>
  <c r="L2674" i="13"/>
  <c r="L2675" i="13"/>
  <c r="L2676" i="13"/>
  <c r="L2677" i="13"/>
  <c r="L2678" i="13"/>
  <c r="L2679" i="13"/>
  <c r="L2680" i="13"/>
  <c r="L2681" i="13"/>
  <c r="L2682" i="13"/>
  <c r="L2683" i="13"/>
  <c r="L2684" i="13"/>
  <c r="L2685" i="13"/>
  <c r="L2686" i="13"/>
  <c r="L2687" i="13"/>
  <c r="L2688" i="13"/>
  <c r="L2689" i="13"/>
  <c r="L2690" i="13"/>
  <c r="L2691" i="13"/>
  <c r="L2692" i="13"/>
  <c r="L2693" i="13"/>
  <c r="L2694" i="13"/>
  <c r="L2695" i="13"/>
  <c r="L2696" i="13"/>
  <c r="L2697" i="13"/>
  <c r="L2698" i="13"/>
  <c r="L2699" i="13"/>
  <c r="L2700" i="13"/>
  <c r="L2701" i="13"/>
  <c r="L2702" i="13"/>
  <c r="L2703" i="13"/>
  <c r="L2704" i="13"/>
  <c r="L2705" i="13"/>
  <c r="L2706" i="13"/>
  <c r="L2707" i="13"/>
  <c r="L2708" i="13"/>
  <c r="L2709" i="13"/>
  <c r="L2710" i="13"/>
  <c r="L2711" i="13"/>
  <c r="L2712" i="13"/>
  <c r="L2713" i="13"/>
  <c r="L2714" i="13"/>
  <c r="L2715" i="13"/>
  <c r="L2716" i="13"/>
  <c r="L2717" i="13"/>
  <c r="L2718" i="13"/>
  <c r="L2719" i="13"/>
  <c r="L2720" i="13"/>
  <c r="L2721" i="13"/>
  <c r="L2722" i="13"/>
  <c r="L2723" i="13"/>
  <c r="L2724" i="13"/>
  <c r="L2725" i="13"/>
  <c r="L2726" i="13"/>
  <c r="L2727" i="13"/>
  <c r="L2728" i="13"/>
  <c r="L2729" i="13"/>
  <c r="L2730" i="13"/>
  <c r="L2731" i="13"/>
  <c r="L2732" i="13"/>
  <c r="L2733" i="13"/>
  <c r="L2734" i="13"/>
  <c r="L2735" i="13"/>
  <c r="L2736" i="13"/>
  <c r="L2737" i="13"/>
  <c r="L2738" i="13"/>
  <c r="L2739" i="13"/>
  <c r="L2740" i="13"/>
  <c r="L2741" i="13"/>
  <c r="L2742" i="13"/>
  <c r="L2743" i="13"/>
  <c r="L2744" i="13"/>
  <c r="L2745" i="13"/>
  <c r="L2746" i="13"/>
  <c r="L2747" i="13"/>
  <c r="L2748" i="13"/>
  <c r="L2749" i="13"/>
  <c r="L2750" i="13"/>
  <c r="L2751" i="13"/>
  <c r="L2752" i="13"/>
  <c r="L2753" i="13"/>
  <c r="L2754" i="13"/>
  <c r="L2755" i="13"/>
  <c r="L2756" i="13"/>
  <c r="L2757" i="13"/>
  <c r="L2758" i="13"/>
  <c r="L2759" i="13"/>
  <c r="L2760" i="13"/>
  <c r="L2761" i="13"/>
  <c r="L2762" i="13"/>
  <c r="L2763" i="13"/>
  <c r="L2764" i="13"/>
  <c r="L2765" i="13"/>
  <c r="L2766" i="13"/>
  <c r="L2767" i="13"/>
  <c r="L2768" i="13"/>
  <c r="L2769" i="13"/>
  <c r="L2770" i="13"/>
  <c r="L2771" i="13"/>
  <c r="L2772" i="13"/>
  <c r="L2773" i="13"/>
  <c r="L2774" i="13"/>
  <c r="L2775" i="13"/>
  <c r="L2776" i="13"/>
  <c r="L2777" i="13"/>
  <c r="L2778" i="13"/>
  <c r="L2779" i="13"/>
  <c r="L2780" i="13"/>
  <c r="L2781" i="13"/>
  <c r="L2782" i="13"/>
  <c r="L2783" i="13"/>
  <c r="L2784" i="13"/>
  <c r="L2785" i="13"/>
  <c r="L2786" i="13"/>
  <c r="L2787" i="13"/>
  <c r="L2788" i="13"/>
  <c r="L2789" i="13"/>
  <c r="L2790" i="13"/>
  <c r="L2791" i="13"/>
  <c r="L2792" i="13"/>
  <c r="L2793" i="13"/>
  <c r="L2794" i="13"/>
  <c r="L2795" i="13"/>
  <c r="L2796" i="13"/>
  <c r="L2797" i="13"/>
  <c r="L2798" i="13"/>
  <c r="L2799" i="13"/>
  <c r="L2800" i="13"/>
  <c r="L2801" i="13"/>
  <c r="L2802" i="13"/>
  <c r="L2803" i="13"/>
  <c r="L2804" i="13"/>
  <c r="L2805" i="13"/>
  <c r="L2806" i="13"/>
  <c r="L2807" i="13"/>
  <c r="L2808" i="13"/>
  <c r="L2809" i="13"/>
  <c r="L2810" i="13"/>
  <c r="L2811" i="13"/>
  <c r="L2812" i="13"/>
  <c r="L2813" i="13"/>
  <c r="L2814" i="13"/>
  <c r="L2815" i="13"/>
  <c r="L2816" i="13"/>
  <c r="L2817" i="13"/>
  <c r="L2818" i="13"/>
  <c r="L2819" i="13"/>
  <c r="L2820" i="13"/>
  <c r="L2821" i="13"/>
  <c r="L2822" i="13"/>
  <c r="L2823" i="13"/>
  <c r="L2824" i="13"/>
  <c r="L2825" i="13"/>
  <c r="L2826" i="13"/>
  <c r="L2827" i="13"/>
  <c r="L2828" i="13"/>
  <c r="L2829" i="13"/>
  <c r="L2830" i="13"/>
  <c r="L2831" i="13"/>
  <c r="L2832" i="13"/>
  <c r="L2833" i="13"/>
  <c r="L2834" i="13"/>
  <c r="L2835" i="13"/>
  <c r="L2836" i="13"/>
  <c r="L2837" i="13"/>
  <c r="L2838" i="13"/>
  <c r="L2839" i="13"/>
  <c r="L2840" i="13"/>
  <c r="L2841" i="13"/>
  <c r="L2842" i="13"/>
  <c r="L2843" i="13"/>
  <c r="L2844" i="13"/>
  <c r="L2845" i="13"/>
  <c r="L2846" i="13"/>
  <c r="L2847" i="13"/>
  <c r="L2848" i="13"/>
  <c r="L2849" i="13"/>
  <c r="L2850" i="13"/>
  <c r="L2851" i="13"/>
  <c r="L2852" i="13"/>
  <c r="L2853" i="13"/>
  <c r="L2854" i="13"/>
  <c r="L2855" i="13"/>
  <c r="L2856" i="13"/>
  <c r="L2857" i="13"/>
  <c r="L2858" i="13"/>
  <c r="L2859" i="13"/>
  <c r="L2860" i="13"/>
  <c r="L2861" i="13"/>
  <c r="L2862" i="13"/>
  <c r="L2863" i="13"/>
  <c r="L2864" i="13"/>
  <c r="L2865" i="13"/>
  <c r="L2866" i="13"/>
  <c r="L2867" i="13"/>
  <c r="L2868" i="13"/>
  <c r="L2869" i="13"/>
  <c r="L2870" i="13"/>
  <c r="L2871" i="13"/>
  <c r="L2872" i="13"/>
  <c r="L2873" i="13"/>
  <c r="L2874" i="13"/>
  <c r="L2875" i="13"/>
  <c r="L2876" i="13"/>
  <c r="L2877" i="13"/>
  <c r="L2878" i="13"/>
  <c r="L2879" i="13"/>
  <c r="L2880" i="13"/>
  <c r="L2881" i="13"/>
  <c r="L2882" i="13"/>
  <c r="L2883" i="13"/>
  <c r="L2884" i="13"/>
  <c r="L2885" i="13"/>
  <c r="L2886" i="13"/>
  <c r="L2887" i="13"/>
  <c r="L2888" i="13"/>
  <c r="L2889" i="13"/>
  <c r="L2890" i="13"/>
  <c r="L2891" i="13"/>
  <c r="L2892" i="13"/>
  <c r="L2893" i="13"/>
  <c r="L2894" i="13"/>
  <c r="L2895" i="13"/>
  <c r="L2896" i="13"/>
  <c r="L2897" i="13"/>
  <c r="L2898" i="13"/>
  <c r="L2899" i="13"/>
  <c r="L2900" i="13"/>
  <c r="L2901" i="13"/>
  <c r="L2902" i="13"/>
  <c r="L2903" i="13"/>
  <c r="L2904" i="13"/>
  <c r="L2905" i="13"/>
  <c r="L2906" i="13"/>
  <c r="L2907" i="13"/>
  <c r="L2908" i="13"/>
  <c r="L2909" i="13"/>
  <c r="L2910" i="13"/>
  <c r="L2911" i="13"/>
  <c r="L2912" i="13"/>
  <c r="L2913" i="13"/>
  <c r="L2914" i="13"/>
  <c r="L2915" i="13"/>
  <c r="L2916" i="13"/>
  <c r="L2917" i="13"/>
  <c r="L2918" i="13"/>
  <c r="L2919" i="13"/>
  <c r="L2920" i="13"/>
  <c r="L2921" i="13"/>
  <c r="L2922" i="13"/>
  <c r="L2923" i="13"/>
  <c r="L2924" i="13"/>
  <c r="L2925" i="13"/>
  <c r="L2926" i="13"/>
  <c r="L2927" i="13"/>
  <c r="L2928" i="13"/>
  <c r="L2929" i="13"/>
  <c r="L2930" i="13"/>
  <c r="L2931" i="13"/>
  <c r="L2932" i="13"/>
  <c r="L2933" i="13"/>
  <c r="L2934" i="13"/>
  <c r="L2935" i="13"/>
  <c r="L2936" i="13"/>
  <c r="L2937" i="13"/>
  <c r="L2938" i="13"/>
  <c r="L2939" i="13"/>
  <c r="L2940" i="13"/>
  <c r="L2941" i="13"/>
  <c r="L2942" i="13"/>
  <c r="L2943" i="13"/>
  <c r="L2944" i="13"/>
  <c r="L2945" i="13"/>
  <c r="L2946" i="13"/>
  <c r="L2947" i="13"/>
  <c r="L2948" i="13"/>
  <c r="L2949" i="13"/>
  <c r="L2950" i="13"/>
  <c r="L2951" i="13"/>
  <c r="L2952" i="13"/>
  <c r="L2953" i="13"/>
  <c r="L2954" i="13"/>
  <c r="L2955" i="13"/>
  <c r="L2956" i="13"/>
  <c r="L2957" i="13"/>
  <c r="L2958" i="13"/>
  <c r="L2959" i="13"/>
  <c r="L2960" i="13"/>
  <c r="L2961" i="13"/>
  <c r="L2962" i="13"/>
  <c r="L2963" i="13"/>
  <c r="L2964" i="13"/>
  <c r="L2965" i="13"/>
  <c r="L2966" i="13"/>
  <c r="L2967" i="13"/>
  <c r="L2968" i="13"/>
  <c r="L2969" i="13"/>
  <c r="L2970" i="13"/>
  <c r="L2971" i="13"/>
  <c r="L2972" i="13"/>
  <c r="L2973" i="13"/>
  <c r="L2974" i="13"/>
  <c r="L2975" i="13"/>
  <c r="L2976" i="13"/>
  <c r="L2977" i="13"/>
  <c r="L2978" i="13"/>
  <c r="L2979" i="13"/>
  <c r="L2980" i="13"/>
  <c r="L2981" i="13"/>
  <c r="L2982" i="13"/>
  <c r="L2983" i="13"/>
  <c r="L2984" i="13"/>
  <c r="L2985" i="13"/>
  <c r="L2986" i="13"/>
  <c r="L2987" i="13"/>
  <c r="L2988" i="13"/>
  <c r="L2989" i="13"/>
  <c r="L2990" i="13"/>
  <c r="L2991" i="13"/>
  <c r="L2992" i="13"/>
  <c r="L2993" i="13"/>
  <c r="L2994" i="13"/>
  <c r="L2995" i="13"/>
  <c r="L2996" i="13"/>
  <c r="L2997" i="13"/>
  <c r="L2998" i="13"/>
  <c r="L2999" i="13"/>
  <c r="L3000" i="13"/>
  <c r="L3001" i="13"/>
  <c r="L3002" i="13"/>
  <c r="L3003" i="13"/>
  <c r="L3004" i="13"/>
  <c r="L3005" i="13"/>
  <c r="L3006" i="13"/>
  <c r="L3007" i="13"/>
  <c r="L3008" i="13"/>
  <c r="L3009" i="13"/>
  <c r="L3010" i="13"/>
  <c r="L3011" i="13"/>
  <c r="L3012" i="13"/>
  <c r="L3013" i="13"/>
  <c r="L3014" i="13"/>
  <c r="L3015" i="13"/>
  <c r="L3016" i="13"/>
  <c r="L3017" i="13"/>
  <c r="L3018" i="13"/>
  <c r="L3019" i="13"/>
  <c r="L3020" i="13"/>
  <c r="L3021" i="13"/>
  <c r="L3022" i="13"/>
  <c r="L3023" i="13"/>
  <c r="L3024" i="13"/>
  <c r="L3025" i="13"/>
  <c r="L3026" i="13"/>
  <c r="L3027" i="13"/>
  <c r="L3028" i="13"/>
  <c r="L3029" i="13"/>
  <c r="L3030" i="13"/>
  <c r="L3031" i="13"/>
  <c r="L3032" i="13"/>
  <c r="L3033" i="13"/>
  <c r="L3034" i="13"/>
  <c r="L3035" i="13"/>
  <c r="L3036" i="13"/>
  <c r="L3037" i="13"/>
  <c r="L3038" i="13"/>
  <c r="L3039" i="13"/>
  <c r="L3040" i="13"/>
  <c r="L3041" i="13"/>
  <c r="L3042" i="13"/>
  <c r="L3043" i="13"/>
  <c r="L3044" i="13"/>
  <c r="L3045" i="13"/>
  <c r="L3046" i="13"/>
  <c r="L3047" i="13"/>
  <c r="L3048" i="13"/>
  <c r="L3049" i="13"/>
  <c r="L3050" i="13"/>
  <c r="L3051" i="13"/>
  <c r="L3052" i="13"/>
  <c r="L3053" i="13"/>
  <c r="L3054" i="13"/>
  <c r="L3055" i="13"/>
  <c r="L3056" i="13"/>
  <c r="L3057" i="13"/>
  <c r="L3058" i="13"/>
  <c r="L3059" i="13"/>
  <c r="L3060" i="13"/>
  <c r="L3061" i="13"/>
  <c r="L3062" i="13"/>
  <c r="L3063" i="13"/>
  <c r="L3064" i="13"/>
  <c r="L3065" i="13"/>
  <c r="L3066" i="13"/>
  <c r="L3067" i="13"/>
  <c r="L3068" i="13"/>
  <c r="L3069" i="13"/>
  <c r="L3070" i="13"/>
  <c r="L3071" i="13"/>
  <c r="L3072" i="13"/>
  <c r="L3073" i="13"/>
  <c r="L3074" i="13"/>
  <c r="L3075" i="13"/>
  <c r="L3076" i="13"/>
  <c r="L3077" i="13"/>
  <c r="L3078" i="13"/>
  <c r="L3079" i="13"/>
  <c r="L3080" i="13"/>
  <c r="L3081" i="13"/>
  <c r="L3082" i="13"/>
  <c r="L3083" i="13"/>
  <c r="L3084" i="13"/>
  <c r="L3085" i="13"/>
  <c r="L3086" i="13"/>
  <c r="L3087" i="13"/>
  <c r="L3088" i="13"/>
  <c r="L3089" i="13"/>
  <c r="L3090" i="13"/>
  <c r="L3091" i="13"/>
  <c r="L3092" i="13"/>
  <c r="L3093" i="13"/>
  <c r="L3094" i="13"/>
  <c r="L3095" i="13"/>
  <c r="L3096" i="13"/>
  <c r="L3097" i="13"/>
  <c r="L3098" i="13"/>
  <c r="L3099" i="13"/>
  <c r="L3100" i="13"/>
  <c r="L3101" i="13"/>
  <c r="L3102" i="13"/>
  <c r="L3103" i="13"/>
  <c r="L3104" i="13"/>
  <c r="L3105" i="13"/>
  <c r="L3106" i="13"/>
  <c r="L3107" i="13"/>
  <c r="L3108" i="13"/>
  <c r="L3109" i="13"/>
  <c r="L3110" i="13"/>
  <c r="L3111" i="13"/>
  <c r="L3112" i="13"/>
  <c r="L3113" i="13"/>
  <c r="L3114" i="13"/>
  <c r="L3115" i="13"/>
  <c r="L3116" i="13"/>
  <c r="L3117" i="13"/>
  <c r="L3118" i="13"/>
  <c r="L3119" i="13"/>
  <c r="L3120" i="13"/>
  <c r="L3121" i="13"/>
  <c r="L3122" i="13"/>
  <c r="L3123" i="13"/>
  <c r="L3124" i="13"/>
  <c r="L3125" i="13"/>
  <c r="L3126" i="13"/>
  <c r="L3127" i="13"/>
  <c r="L3128" i="13"/>
  <c r="L3129" i="13"/>
  <c r="L3130" i="13"/>
  <c r="L3131" i="13"/>
  <c r="L3132" i="13"/>
  <c r="L3133" i="13"/>
  <c r="L3134" i="13"/>
  <c r="L3135" i="13"/>
  <c r="L3136" i="13"/>
  <c r="L3137" i="13"/>
  <c r="L3138" i="13"/>
  <c r="L3139" i="13"/>
  <c r="L3140" i="13"/>
  <c r="L3141" i="13"/>
  <c r="L3142" i="13"/>
  <c r="L3143" i="13"/>
  <c r="L3144" i="13"/>
  <c r="L3145" i="13"/>
  <c r="L3146" i="13"/>
  <c r="L3147" i="13"/>
  <c r="L3148" i="13"/>
  <c r="L3149" i="13"/>
  <c r="L3150" i="13"/>
  <c r="L3151" i="13"/>
  <c r="L3152" i="13"/>
  <c r="L3153" i="13"/>
  <c r="L3154" i="13"/>
  <c r="L3155" i="13"/>
  <c r="L3156" i="13"/>
  <c r="L3157" i="13"/>
  <c r="L3158" i="13"/>
  <c r="L3159" i="13"/>
  <c r="L3160" i="13"/>
  <c r="L3161" i="13"/>
  <c r="L3162" i="13"/>
  <c r="L3163" i="13"/>
  <c r="L3164" i="13"/>
  <c r="L3165" i="13"/>
  <c r="L3166" i="13"/>
  <c r="L3167" i="13"/>
  <c r="L3168" i="13"/>
  <c r="L3169" i="13"/>
  <c r="L3170" i="13"/>
  <c r="L3171" i="13"/>
  <c r="L3172" i="13"/>
  <c r="L3173" i="13"/>
  <c r="L3174" i="13"/>
  <c r="L3175" i="13"/>
  <c r="L3176" i="13"/>
  <c r="L3177" i="13"/>
  <c r="L3178" i="13"/>
  <c r="L3179" i="13"/>
  <c r="L3180" i="13"/>
  <c r="L3181" i="13"/>
  <c r="L3182" i="13"/>
  <c r="L3183" i="13"/>
  <c r="L3184" i="13"/>
  <c r="L3185" i="13"/>
  <c r="L3186" i="13"/>
  <c r="L3187" i="13"/>
  <c r="L3188" i="13"/>
  <c r="L3189" i="13"/>
  <c r="L3190" i="13"/>
  <c r="L3191" i="13"/>
  <c r="L3192" i="13"/>
  <c r="L3193" i="13"/>
  <c r="L3194" i="13"/>
  <c r="L3195" i="13"/>
  <c r="L3196" i="13"/>
  <c r="L3197" i="13"/>
  <c r="L3198" i="13"/>
  <c r="L3199" i="13"/>
  <c r="L3200" i="13"/>
  <c r="L3201" i="13"/>
  <c r="L3202" i="13"/>
  <c r="L3203" i="13"/>
  <c r="L3204" i="13"/>
  <c r="L3205" i="13"/>
  <c r="L3206" i="13"/>
  <c r="L3207" i="13"/>
  <c r="L3208" i="13"/>
  <c r="L3209" i="13"/>
  <c r="L3210" i="13"/>
  <c r="L3211" i="13"/>
  <c r="L3212" i="13"/>
  <c r="L3213" i="13"/>
  <c r="L3214" i="13"/>
  <c r="L3215" i="13"/>
  <c r="L3216" i="13"/>
  <c r="L3217" i="13"/>
  <c r="L3218" i="13"/>
  <c r="L3219" i="13"/>
  <c r="L3220" i="13"/>
  <c r="L3221" i="13"/>
  <c r="L3222" i="13"/>
  <c r="L3223" i="13"/>
  <c r="L3224" i="13"/>
  <c r="L3225" i="13"/>
  <c r="L3226" i="13"/>
  <c r="L3227" i="13"/>
  <c r="L3228" i="13"/>
  <c r="L3229" i="13"/>
  <c r="L3230" i="13"/>
  <c r="L3231" i="13"/>
  <c r="L3232" i="13"/>
  <c r="L3233" i="13"/>
  <c r="L3234" i="13"/>
  <c r="L3235" i="13"/>
  <c r="L3236" i="13"/>
  <c r="L3237" i="13"/>
  <c r="L3238" i="13"/>
  <c r="L3239" i="13"/>
  <c r="L3240" i="13"/>
  <c r="L3241" i="13"/>
  <c r="L3242" i="13"/>
  <c r="L3243" i="13"/>
  <c r="L3244" i="13"/>
  <c r="L3245" i="13"/>
  <c r="L3246" i="13"/>
  <c r="L3247" i="13"/>
  <c r="L3248" i="13"/>
  <c r="L3249" i="13"/>
  <c r="L3250" i="13"/>
  <c r="L3251" i="13"/>
  <c r="L3252" i="13"/>
  <c r="L3253" i="13"/>
  <c r="L3254" i="13"/>
  <c r="L3255" i="13"/>
  <c r="L3256" i="13"/>
  <c r="L3257" i="13"/>
  <c r="L3258" i="13"/>
  <c r="L3259" i="13"/>
  <c r="L3260" i="13"/>
  <c r="L3261" i="13"/>
  <c r="L3262" i="13"/>
  <c r="L3263" i="13"/>
  <c r="L3264" i="13"/>
  <c r="L3265" i="13"/>
  <c r="L3266" i="13"/>
  <c r="L3267" i="13"/>
  <c r="L3268" i="13"/>
  <c r="L3269" i="13"/>
  <c r="L3270" i="13"/>
  <c r="L3271" i="13"/>
  <c r="L3272" i="13"/>
  <c r="L3273" i="13"/>
  <c r="L3274" i="13"/>
  <c r="L3275" i="13"/>
  <c r="L3276" i="13"/>
  <c r="L3277" i="13"/>
  <c r="L3278" i="13"/>
  <c r="L3279" i="13"/>
  <c r="L3280" i="13"/>
  <c r="L3281" i="13"/>
  <c r="L3282" i="13"/>
  <c r="L3283" i="13"/>
  <c r="L3284" i="13"/>
  <c r="L3285" i="13"/>
  <c r="L3286" i="13"/>
  <c r="L3287" i="13"/>
  <c r="L3288" i="13"/>
  <c r="L3289" i="13"/>
  <c r="L3290" i="13"/>
  <c r="L3291" i="13"/>
  <c r="L3292" i="13"/>
  <c r="L3293" i="13"/>
  <c r="L3294" i="13"/>
  <c r="L3295" i="13"/>
  <c r="L3296" i="13"/>
  <c r="L3297" i="13"/>
  <c r="L3298" i="13"/>
  <c r="L3299" i="13"/>
  <c r="L3300" i="13"/>
  <c r="L3301" i="13"/>
  <c r="L3302" i="13"/>
  <c r="L3303" i="13"/>
  <c r="L3304" i="13"/>
  <c r="L3305" i="13"/>
  <c r="L3306" i="13"/>
  <c r="L3307" i="13"/>
  <c r="L3308" i="13"/>
  <c r="L3309" i="13"/>
  <c r="L3310" i="13"/>
  <c r="L3311" i="13"/>
  <c r="L3312" i="13"/>
  <c r="L3313" i="13"/>
  <c r="L3314" i="13"/>
  <c r="L3315" i="13"/>
  <c r="L3316" i="13"/>
  <c r="L3317" i="13"/>
  <c r="L3318" i="13"/>
  <c r="L3319" i="13"/>
  <c r="L3320" i="13"/>
  <c r="L3321" i="13"/>
  <c r="L3322" i="13"/>
  <c r="L3323" i="13"/>
  <c r="L3324" i="13"/>
  <c r="L3325" i="13"/>
  <c r="L3326" i="13"/>
  <c r="L3327" i="13"/>
  <c r="L3328" i="13"/>
  <c r="L3329" i="13"/>
  <c r="L3330" i="13"/>
  <c r="L3331" i="13"/>
  <c r="L3332" i="13"/>
  <c r="L3333" i="13"/>
  <c r="L3334" i="13"/>
  <c r="L3335" i="13"/>
  <c r="L3336" i="13"/>
  <c r="L3337" i="13"/>
  <c r="L3338" i="13"/>
  <c r="L3339" i="13"/>
  <c r="L3340" i="13"/>
  <c r="L3341" i="13"/>
  <c r="L3342" i="13"/>
  <c r="L3343" i="13"/>
  <c r="L3344" i="13"/>
  <c r="L3345" i="13"/>
  <c r="L3346" i="13"/>
  <c r="L3347" i="13"/>
  <c r="L3348" i="13"/>
  <c r="L3349" i="13"/>
  <c r="L3350" i="13"/>
  <c r="L3351" i="13"/>
  <c r="L3352" i="13"/>
  <c r="L3353" i="13"/>
  <c r="L3354" i="13"/>
  <c r="L3355" i="13"/>
  <c r="L3356" i="13"/>
  <c r="L3357" i="13"/>
  <c r="L3358" i="13"/>
  <c r="L3359" i="13"/>
  <c r="L3360" i="13"/>
  <c r="L3361" i="13"/>
  <c r="L3362" i="13"/>
  <c r="L3363" i="13"/>
  <c r="L3364" i="13"/>
  <c r="L3365" i="13"/>
  <c r="L3366" i="13"/>
  <c r="L3367" i="13"/>
  <c r="L3368" i="13"/>
  <c r="L3369" i="13"/>
  <c r="L3370" i="13"/>
  <c r="L3371" i="13"/>
  <c r="L3372" i="13"/>
  <c r="L3373" i="13"/>
  <c r="L3374" i="13"/>
  <c r="L3375" i="13"/>
  <c r="L3376" i="13"/>
  <c r="L3377" i="13"/>
  <c r="L3378" i="13"/>
  <c r="L3379" i="13"/>
  <c r="L3380" i="13"/>
  <c r="L3381" i="13"/>
  <c r="L3382" i="13"/>
  <c r="L3383" i="13"/>
  <c r="L3384" i="13"/>
  <c r="L3385" i="13"/>
  <c r="L3386" i="13"/>
  <c r="L3387" i="13"/>
  <c r="L3388" i="13"/>
  <c r="L3389" i="13"/>
  <c r="L3390" i="13"/>
  <c r="L3391" i="13"/>
  <c r="L3392" i="13"/>
  <c r="L3393" i="13"/>
  <c r="L3394" i="13"/>
  <c r="L3395" i="13"/>
  <c r="L3396" i="13"/>
  <c r="L3397" i="13"/>
  <c r="L3398" i="13"/>
  <c r="L3399" i="13"/>
  <c r="L3400" i="13"/>
  <c r="L3401" i="13"/>
  <c r="L3402" i="13"/>
  <c r="L3403" i="13"/>
  <c r="L3404" i="13"/>
  <c r="L3405" i="13"/>
  <c r="L3406" i="13"/>
  <c r="L3407" i="13"/>
  <c r="L3408" i="13"/>
  <c r="L3409" i="13"/>
  <c r="L3410" i="13"/>
  <c r="L3411" i="13"/>
  <c r="L3412" i="13"/>
  <c r="L3413" i="13"/>
  <c r="L3414" i="13"/>
  <c r="L3415" i="13"/>
  <c r="L3416" i="13"/>
  <c r="L3417" i="13"/>
  <c r="L3418" i="13"/>
  <c r="L3419" i="13"/>
  <c r="L3420" i="13"/>
  <c r="L3421" i="13"/>
  <c r="L3422" i="13"/>
  <c r="L3423" i="13"/>
  <c r="L3424" i="13"/>
  <c r="L3425" i="13"/>
  <c r="L3426" i="13"/>
  <c r="L3427" i="13"/>
  <c r="L3428" i="13"/>
  <c r="L3429" i="13"/>
  <c r="L3430" i="13"/>
  <c r="L3431" i="13"/>
  <c r="L3432" i="13"/>
  <c r="L3433" i="13"/>
  <c r="L3434" i="13"/>
  <c r="L3435" i="13"/>
  <c r="L3436" i="13"/>
  <c r="L3437" i="13"/>
  <c r="L3438" i="13"/>
  <c r="L3439" i="13"/>
  <c r="L3440" i="13"/>
  <c r="L3441" i="13"/>
  <c r="L3442" i="13"/>
  <c r="L3443" i="13"/>
  <c r="L3444" i="13"/>
  <c r="L3445" i="13"/>
  <c r="L3446" i="13"/>
  <c r="L3447" i="13"/>
  <c r="L3448" i="13"/>
  <c r="L3449" i="13"/>
  <c r="L3450" i="13"/>
  <c r="L3451" i="13"/>
  <c r="L3452" i="13"/>
  <c r="L3453" i="13"/>
  <c r="L3454" i="13"/>
  <c r="L3455" i="13"/>
  <c r="L3456" i="13"/>
  <c r="L3457" i="13"/>
  <c r="L3458" i="13"/>
  <c r="L3459" i="13"/>
  <c r="L3460" i="13"/>
  <c r="L3461" i="13"/>
  <c r="L3462" i="13"/>
  <c r="L3463" i="13"/>
  <c r="L3464" i="13"/>
  <c r="L3465" i="13"/>
  <c r="L3466" i="13"/>
  <c r="L3467" i="13"/>
  <c r="L3468" i="13"/>
  <c r="L3469" i="13"/>
  <c r="L3470" i="13"/>
  <c r="L3471" i="13"/>
  <c r="L3472" i="13"/>
  <c r="L3473" i="13"/>
  <c r="L3474" i="13"/>
  <c r="L3475" i="13"/>
  <c r="L3476" i="13"/>
  <c r="L3477" i="13"/>
  <c r="L3478" i="13"/>
  <c r="L3479" i="13"/>
  <c r="L3480" i="13"/>
  <c r="L3481" i="13"/>
  <c r="L3482" i="13"/>
  <c r="L3483" i="13"/>
  <c r="L3484" i="13"/>
  <c r="L3485" i="13"/>
  <c r="L3486" i="13"/>
  <c r="L3487" i="13"/>
  <c r="L3488" i="13"/>
  <c r="L3489" i="13"/>
  <c r="L3490" i="13"/>
  <c r="L3491" i="13"/>
  <c r="L3492" i="13"/>
  <c r="L3493" i="13"/>
  <c r="L3494" i="13"/>
  <c r="L3495" i="13"/>
  <c r="L3496" i="13"/>
  <c r="L3497" i="13"/>
  <c r="L3498" i="13"/>
  <c r="L3499" i="13"/>
  <c r="L3500" i="13"/>
  <c r="L3501" i="13"/>
  <c r="L3502" i="13"/>
  <c r="L3503" i="13"/>
  <c r="L3504" i="13"/>
  <c r="L3505" i="13"/>
  <c r="L3506" i="13"/>
  <c r="L3507" i="13"/>
  <c r="L3508" i="13"/>
  <c r="L3509" i="13"/>
  <c r="L3510" i="13"/>
  <c r="L3511" i="13"/>
  <c r="L3512" i="13"/>
  <c r="L3513" i="13"/>
  <c r="L3514" i="13"/>
  <c r="L3515" i="13"/>
  <c r="L3516" i="13"/>
  <c r="L3517" i="13"/>
  <c r="L3518" i="13"/>
  <c r="L3519" i="13"/>
  <c r="L3520" i="13"/>
  <c r="L3521" i="13"/>
  <c r="L3522" i="13"/>
  <c r="L3523" i="13"/>
  <c r="L3524" i="13"/>
  <c r="L3525" i="13"/>
  <c r="L3526" i="13"/>
  <c r="L3527" i="13"/>
  <c r="L3528" i="13"/>
  <c r="L3529" i="13"/>
  <c r="L3530" i="13"/>
  <c r="L3531" i="13"/>
  <c r="L3532" i="13"/>
  <c r="L3533" i="13"/>
  <c r="L3534" i="13"/>
  <c r="L3535" i="13"/>
  <c r="L3536" i="13"/>
  <c r="L3537" i="13"/>
  <c r="L3538" i="13"/>
  <c r="L3539" i="13"/>
  <c r="L3540" i="13"/>
  <c r="L3541" i="13"/>
  <c r="L3542" i="13"/>
  <c r="L3543" i="13"/>
  <c r="L3544" i="13"/>
  <c r="L3545" i="13"/>
  <c r="L3546" i="13"/>
  <c r="L3547" i="13"/>
  <c r="L3548" i="13"/>
  <c r="L3549" i="13"/>
  <c r="L3550" i="13"/>
  <c r="L3551" i="13"/>
  <c r="L3552" i="13"/>
  <c r="L3553" i="13"/>
  <c r="L3554" i="13"/>
  <c r="L3555" i="13"/>
  <c r="L3556" i="13"/>
  <c r="L3557" i="13"/>
  <c r="L3558" i="13"/>
  <c r="L3559" i="13"/>
  <c r="L3560" i="13"/>
  <c r="L3561" i="13"/>
  <c r="L3562" i="13"/>
  <c r="L3563" i="13"/>
  <c r="L3564" i="13"/>
  <c r="L3565" i="13"/>
  <c r="L3566" i="13"/>
  <c r="L3567" i="13"/>
  <c r="L3568" i="13"/>
  <c r="L3569" i="13"/>
  <c r="L3570" i="13"/>
  <c r="L3571" i="13"/>
  <c r="L3572" i="13"/>
  <c r="L3573" i="13"/>
  <c r="L3574" i="13"/>
  <c r="L3575" i="13"/>
  <c r="L3576" i="13"/>
  <c r="L3577" i="13"/>
  <c r="L3578" i="13"/>
  <c r="L3579" i="13"/>
  <c r="L3580" i="13"/>
  <c r="L3581" i="13"/>
  <c r="L3582" i="13"/>
  <c r="L3583" i="13"/>
  <c r="L3584" i="13"/>
  <c r="L3585" i="13"/>
  <c r="L3586" i="13"/>
  <c r="L3587" i="13"/>
  <c r="L3588" i="13"/>
  <c r="L3589" i="13"/>
  <c r="L3590" i="13"/>
  <c r="L3591" i="13"/>
  <c r="L3592" i="13"/>
  <c r="L3593" i="13"/>
  <c r="L3594" i="13"/>
  <c r="L3595" i="13"/>
  <c r="L3596" i="13"/>
  <c r="L3597" i="13"/>
  <c r="L3598" i="13"/>
  <c r="L3599" i="13"/>
  <c r="L3600" i="13"/>
  <c r="L3601" i="13"/>
  <c r="L3602" i="13"/>
  <c r="L3603" i="13"/>
  <c r="L3604" i="13"/>
  <c r="L3605" i="13"/>
  <c r="L3606" i="13"/>
  <c r="L3607" i="13"/>
  <c r="L3608" i="13"/>
  <c r="L3609" i="13"/>
  <c r="L3610" i="13"/>
  <c r="L3611" i="13"/>
  <c r="L3612" i="13"/>
  <c r="L3613" i="13"/>
  <c r="L3614" i="13"/>
  <c r="L3615" i="13"/>
  <c r="L3616" i="13"/>
  <c r="L3617" i="13"/>
  <c r="L3618" i="13"/>
  <c r="L3619" i="13"/>
  <c r="L3620" i="13"/>
  <c r="L3621" i="13"/>
  <c r="L3622" i="13"/>
  <c r="L3623" i="13"/>
  <c r="L3624" i="13"/>
  <c r="L3625" i="13"/>
  <c r="L3626" i="13"/>
  <c r="L3627" i="13"/>
  <c r="L3628" i="13"/>
  <c r="L3629" i="13"/>
  <c r="L3630" i="13"/>
  <c r="L3631" i="13"/>
  <c r="L3632" i="13"/>
  <c r="L3633" i="13"/>
  <c r="L3634" i="13"/>
  <c r="L3635" i="13"/>
  <c r="L3636" i="13"/>
  <c r="L3637" i="13"/>
  <c r="L3638" i="13"/>
  <c r="L3639" i="13"/>
  <c r="L3640" i="13"/>
  <c r="L3641" i="13"/>
  <c r="L3642" i="13"/>
  <c r="L3643" i="13"/>
  <c r="L3644" i="13"/>
  <c r="L3645" i="13"/>
  <c r="L3646" i="13"/>
  <c r="L3647" i="13"/>
  <c r="L3648" i="13"/>
  <c r="L3649" i="13"/>
  <c r="L3650" i="13"/>
  <c r="L3651" i="13"/>
  <c r="L3652" i="13"/>
  <c r="L3653" i="13"/>
  <c r="L3654" i="13"/>
  <c r="L3655" i="13"/>
  <c r="L3656" i="13"/>
  <c r="L3657" i="13"/>
  <c r="L3658" i="13"/>
  <c r="L3659" i="13"/>
  <c r="L3660" i="13"/>
  <c r="L3661" i="13"/>
  <c r="L3662" i="13"/>
  <c r="L3663" i="13"/>
  <c r="L3664" i="13"/>
  <c r="L3665" i="13"/>
  <c r="L3666" i="13"/>
  <c r="L3667" i="13"/>
  <c r="L3668" i="13"/>
  <c r="L3669" i="13"/>
  <c r="L3670" i="13"/>
  <c r="L3671" i="13"/>
  <c r="L3672" i="13"/>
  <c r="L3673" i="13"/>
  <c r="L3674" i="13"/>
  <c r="L3675" i="13"/>
  <c r="L3676" i="13"/>
  <c r="L3677" i="13"/>
  <c r="L3678" i="13"/>
  <c r="L3679" i="13"/>
  <c r="L3680" i="13"/>
  <c r="L3681" i="13"/>
  <c r="L3682" i="13"/>
  <c r="L3683" i="13"/>
  <c r="L3684" i="13"/>
  <c r="L3685" i="13"/>
  <c r="L3686" i="13"/>
  <c r="L3687" i="13"/>
  <c r="L3688" i="13"/>
  <c r="L3689" i="13"/>
  <c r="L3690" i="13"/>
  <c r="L3691" i="13"/>
  <c r="L3692" i="13"/>
  <c r="L3693" i="13"/>
  <c r="L3694" i="13"/>
  <c r="L3695" i="13"/>
  <c r="L3696" i="13"/>
  <c r="L3697" i="13"/>
  <c r="L3698" i="13"/>
  <c r="L3699" i="13"/>
  <c r="L3700" i="13"/>
  <c r="L3701" i="13"/>
  <c r="L3702" i="13"/>
  <c r="L3703" i="13"/>
  <c r="L3704" i="13"/>
  <c r="L3705" i="13"/>
  <c r="L3706" i="13"/>
  <c r="L3707" i="13"/>
  <c r="L3708" i="13"/>
  <c r="L3709" i="13"/>
  <c r="L3710" i="13"/>
  <c r="L3711" i="13"/>
  <c r="L3712" i="13"/>
  <c r="L3713" i="13"/>
  <c r="L3714" i="13"/>
  <c r="L3715" i="13"/>
  <c r="L3716" i="13"/>
  <c r="L3717" i="13"/>
  <c r="L3718" i="13"/>
  <c r="L3719" i="13"/>
  <c r="L3720" i="13"/>
  <c r="L3721" i="13"/>
  <c r="L3722" i="13"/>
  <c r="L3723" i="13"/>
  <c r="L3724" i="13"/>
  <c r="L3725" i="13"/>
  <c r="L3726" i="13"/>
  <c r="L3727" i="13"/>
  <c r="L3728" i="13"/>
  <c r="L3729" i="13"/>
  <c r="L3730" i="13"/>
  <c r="L3731" i="13"/>
  <c r="L3732" i="13"/>
  <c r="L3733" i="13"/>
  <c r="L3734" i="13"/>
  <c r="L3735" i="13"/>
  <c r="L3736" i="13"/>
  <c r="L3737" i="13"/>
  <c r="L3738" i="13"/>
  <c r="L3739" i="13"/>
  <c r="L3740" i="13"/>
  <c r="L3741" i="13"/>
  <c r="L3742" i="13"/>
  <c r="L3743" i="13"/>
  <c r="L3744" i="13"/>
  <c r="L3745" i="13"/>
  <c r="L3746" i="13"/>
  <c r="L3747" i="13"/>
  <c r="L3748" i="13"/>
  <c r="L3749" i="13"/>
  <c r="L3750" i="13"/>
  <c r="L3751" i="13"/>
  <c r="L3752" i="13"/>
  <c r="L3753" i="13"/>
  <c r="L3754" i="13"/>
  <c r="L3755" i="13"/>
  <c r="L3756" i="13"/>
  <c r="L3757" i="13"/>
  <c r="L3758" i="13"/>
  <c r="L3759" i="13"/>
  <c r="L3760" i="13"/>
  <c r="L3761" i="13"/>
  <c r="L3762" i="13"/>
  <c r="L3763" i="13"/>
  <c r="L3764" i="13"/>
  <c r="L3765" i="13"/>
  <c r="L3766" i="13"/>
  <c r="L3767" i="13"/>
  <c r="L3768" i="13"/>
  <c r="L3769" i="13"/>
  <c r="L3770" i="13"/>
  <c r="L3771" i="13"/>
  <c r="L3772" i="13"/>
  <c r="L3773" i="13"/>
  <c r="L3774" i="13"/>
  <c r="L3775" i="13"/>
  <c r="L3776" i="13"/>
  <c r="L3777" i="13"/>
  <c r="L3778" i="13"/>
  <c r="L3779" i="13"/>
  <c r="L3780" i="13"/>
  <c r="L3781" i="13"/>
  <c r="L3782" i="13"/>
  <c r="L3783" i="13"/>
  <c r="L3784" i="13"/>
  <c r="L3785" i="13"/>
  <c r="L3786" i="13"/>
  <c r="L3787" i="13"/>
  <c r="L3788" i="13"/>
  <c r="L3789" i="13"/>
  <c r="L3790" i="13"/>
  <c r="L3791" i="13"/>
  <c r="L3792" i="13"/>
  <c r="L3793" i="13"/>
  <c r="L3794" i="13"/>
  <c r="L3795" i="13"/>
  <c r="L3796" i="13"/>
  <c r="L3797" i="13"/>
  <c r="L3798" i="13"/>
  <c r="L3799" i="13"/>
  <c r="L3800" i="13"/>
  <c r="L3801" i="13"/>
  <c r="L3802" i="13"/>
  <c r="L3803" i="13"/>
  <c r="L3804" i="13"/>
  <c r="L3805" i="13"/>
  <c r="L3806" i="13"/>
  <c r="L3807" i="13"/>
  <c r="L3808" i="13"/>
  <c r="L3809" i="13"/>
  <c r="L3810" i="13"/>
  <c r="L3811" i="13"/>
  <c r="L3812" i="13"/>
  <c r="L3813" i="13"/>
  <c r="L3814" i="13"/>
  <c r="L3815" i="13"/>
  <c r="L3816" i="13"/>
  <c r="L3817" i="13"/>
  <c r="L3818" i="13"/>
  <c r="L3819" i="13"/>
  <c r="L3820" i="13"/>
  <c r="L3821" i="13"/>
  <c r="L3822" i="13"/>
  <c r="L3823" i="13"/>
  <c r="L3824" i="13"/>
  <c r="L3825" i="13"/>
  <c r="L3826" i="13"/>
  <c r="L3827" i="13"/>
  <c r="L3828" i="13"/>
  <c r="L3829" i="13"/>
  <c r="L3830" i="13"/>
  <c r="L3831" i="13"/>
  <c r="L3832" i="13"/>
  <c r="L3833" i="13"/>
  <c r="L3834" i="13"/>
  <c r="L3835" i="13"/>
  <c r="L3836" i="13"/>
  <c r="L3837" i="13"/>
  <c r="L3838" i="13"/>
  <c r="L3839" i="13"/>
  <c r="L3840" i="13"/>
  <c r="L3841" i="13"/>
  <c r="L3842" i="13"/>
  <c r="L3843" i="13"/>
  <c r="L3844" i="13"/>
  <c r="L3845" i="13"/>
  <c r="L3846" i="13"/>
  <c r="L3847" i="13"/>
  <c r="L3848" i="13"/>
  <c r="L3849" i="13"/>
  <c r="L3850" i="13"/>
  <c r="L3851" i="13"/>
  <c r="L3852" i="13"/>
  <c r="L3853" i="13"/>
  <c r="L3854" i="13"/>
  <c r="L3855" i="13"/>
  <c r="L3856" i="13"/>
  <c r="L3857" i="13"/>
  <c r="L3858" i="13"/>
  <c r="L3859" i="13"/>
  <c r="L3860" i="13"/>
  <c r="L3861" i="13"/>
  <c r="L3862" i="13"/>
  <c r="L3863" i="13"/>
  <c r="L3864" i="13"/>
  <c r="L3865" i="13"/>
  <c r="L3866" i="13"/>
  <c r="L3867" i="13"/>
  <c r="L3868" i="13"/>
  <c r="L3869" i="13"/>
  <c r="L3870" i="13"/>
  <c r="L3871" i="13"/>
  <c r="L3872" i="13"/>
  <c r="L3873" i="13"/>
  <c r="L3874" i="13"/>
  <c r="L3875" i="13"/>
  <c r="L3876" i="13"/>
  <c r="L3877" i="13"/>
  <c r="L3878" i="13"/>
  <c r="L3879" i="13"/>
  <c r="L3880" i="13"/>
  <c r="L3881" i="13"/>
  <c r="L3882" i="13"/>
  <c r="L3883" i="13"/>
  <c r="L3884" i="13"/>
  <c r="L3885" i="13"/>
  <c r="L3886" i="13"/>
  <c r="L3887" i="13"/>
  <c r="L3888" i="13"/>
  <c r="L3889" i="13"/>
  <c r="L3890" i="13"/>
  <c r="L3891" i="13"/>
  <c r="L3892" i="13"/>
  <c r="L3893" i="13"/>
  <c r="L3894" i="13"/>
  <c r="L3895" i="13"/>
  <c r="L3896" i="13"/>
  <c r="L3897" i="13"/>
  <c r="L3898" i="13"/>
  <c r="L3899" i="13"/>
  <c r="L3900" i="13"/>
  <c r="L3901" i="13"/>
  <c r="L3902" i="13"/>
  <c r="L3903" i="13"/>
  <c r="L3904" i="13"/>
  <c r="L3905" i="13"/>
  <c r="L3906" i="13"/>
  <c r="L3907" i="13"/>
  <c r="L3908" i="13"/>
  <c r="L3909" i="13"/>
  <c r="L3910" i="13"/>
  <c r="L3911" i="13"/>
  <c r="L3912" i="13"/>
  <c r="L3913" i="13"/>
  <c r="L3914" i="13"/>
  <c r="L3915" i="13"/>
  <c r="L3916" i="13"/>
  <c r="L3917" i="13"/>
  <c r="L3918" i="13"/>
  <c r="L3919" i="13"/>
  <c r="L3920" i="13"/>
  <c r="L3921" i="13"/>
  <c r="L3922" i="13"/>
  <c r="L3923" i="13"/>
  <c r="L3924" i="13"/>
  <c r="L3925" i="13"/>
  <c r="L3926" i="13"/>
  <c r="L3927" i="13"/>
  <c r="L3928" i="13"/>
  <c r="L3929" i="13"/>
  <c r="L3930" i="13"/>
  <c r="L3931" i="13"/>
  <c r="L3932" i="13"/>
  <c r="L3933" i="13"/>
  <c r="L3934" i="13"/>
  <c r="L3935" i="13"/>
  <c r="L3936" i="13"/>
  <c r="L3937" i="13"/>
  <c r="L3938" i="13"/>
  <c r="L3939" i="13"/>
  <c r="L3940" i="13"/>
  <c r="L3941" i="13"/>
  <c r="L3942" i="13"/>
  <c r="L3943" i="13"/>
  <c r="L3944" i="13"/>
  <c r="L3945" i="13"/>
  <c r="L3946" i="13"/>
  <c r="L3947" i="13"/>
  <c r="L3948" i="13"/>
  <c r="L3949" i="13"/>
  <c r="L3950" i="13"/>
  <c r="L3951" i="13"/>
  <c r="L3952" i="13"/>
  <c r="L3953" i="13"/>
  <c r="L3954" i="13"/>
  <c r="L3955" i="13"/>
  <c r="L3956" i="13"/>
  <c r="L3957" i="13"/>
  <c r="L3958" i="13"/>
  <c r="L3959" i="13"/>
  <c r="L3960" i="13"/>
  <c r="L3961" i="13"/>
  <c r="L3962" i="13"/>
  <c r="L3963" i="13"/>
  <c r="L3964" i="13"/>
  <c r="L3965" i="13"/>
  <c r="L3966" i="13"/>
  <c r="L3967" i="13"/>
  <c r="L3968" i="13"/>
  <c r="L3969" i="13"/>
  <c r="L3970" i="13"/>
  <c r="L3971" i="13"/>
  <c r="L3972" i="13"/>
  <c r="L3973" i="13"/>
  <c r="L3974" i="13"/>
  <c r="L3975" i="13"/>
  <c r="L3976" i="13"/>
  <c r="L3977" i="13"/>
  <c r="L3978" i="13"/>
  <c r="L3979" i="13"/>
  <c r="L3980" i="13"/>
  <c r="L3981" i="13"/>
  <c r="L3982" i="13"/>
  <c r="L3983" i="13"/>
  <c r="L3984" i="13"/>
  <c r="L3985" i="13"/>
  <c r="L3986" i="13"/>
  <c r="L3987" i="13"/>
  <c r="L3988" i="13"/>
  <c r="L3989" i="13"/>
  <c r="L3990" i="13"/>
  <c r="L3991" i="13"/>
  <c r="L3992" i="13"/>
  <c r="L3993" i="13"/>
  <c r="L3994" i="13"/>
  <c r="L3995" i="13"/>
  <c r="L3996" i="13"/>
  <c r="L3997" i="13"/>
  <c r="L3998" i="13"/>
  <c r="L3999" i="13"/>
  <c r="L4000" i="13"/>
  <c r="L4001" i="13"/>
  <c r="L4002" i="13"/>
  <c r="L4003" i="13"/>
  <c r="L4004" i="13"/>
  <c r="L4005" i="13"/>
  <c r="L4006" i="13"/>
  <c r="L4007" i="13"/>
  <c r="L4008" i="13"/>
  <c r="L4009" i="13"/>
  <c r="L4010" i="13"/>
  <c r="L4011" i="13"/>
  <c r="L4012" i="13"/>
  <c r="L4013" i="13"/>
  <c r="L4014" i="13"/>
  <c r="L4015" i="13"/>
  <c r="L4016" i="13"/>
  <c r="L4017" i="13"/>
  <c r="L4018" i="13"/>
  <c r="L4019" i="13"/>
  <c r="L4020" i="13"/>
  <c r="L4021" i="13"/>
  <c r="L4022" i="13"/>
  <c r="L4023" i="13"/>
  <c r="L4024" i="13"/>
  <c r="L4025" i="13"/>
  <c r="L4026" i="13"/>
  <c r="L4027" i="13"/>
  <c r="L4028" i="13"/>
  <c r="L4029" i="13"/>
  <c r="L4030" i="13"/>
  <c r="L4031" i="13"/>
  <c r="L4032" i="13"/>
  <c r="L4033" i="13"/>
  <c r="L4034" i="13"/>
  <c r="L4035" i="13"/>
  <c r="L4036" i="13"/>
  <c r="L4037" i="13"/>
  <c r="L4038" i="13"/>
  <c r="L4039" i="13"/>
  <c r="L4040" i="13"/>
  <c r="L4041" i="13"/>
  <c r="L4042" i="13"/>
  <c r="L4043" i="13"/>
  <c r="L4044" i="13"/>
  <c r="L4045" i="13"/>
  <c r="L4046" i="13"/>
  <c r="L4047" i="13"/>
  <c r="L4048" i="13"/>
  <c r="L4049" i="13"/>
  <c r="L4050" i="13"/>
  <c r="L4051" i="13"/>
  <c r="L4052" i="13"/>
  <c r="L4053" i="13"/>
  <c r="L4054" i="13"/>
  <c r="L4055" i="13"/>
  <c r="L4056" i="13"/>
  <c r="L4057" i="13"/>
  <c r="L4058" i="13"/>
  <c r="L4059" i="13"/>
  <c r="L4060" i="13"/>
  <c r="L4061" i="13"/>
  <c r="L4062" i="13"/>
  <c r="L4063" i="13"/>
  <c r="L4064" i="13"/>
  <c r="L4065" i="13"/>
  <c r="L4066" i="13"/>
  <c r="L4067" i="13"/>
  <c r="L4068" i="13"/>
  <c r="L4069" i="13"/>
  <c r="L4070" i="13"/>
  <c r="L4071" i="13"/>
  <c r="L4072" i="13"/>
  <c r="L4073" i="13"/>
  <c r="L4074" i="13"/>
  <c r="L4075" i="13"/>
  <c r="L4076" i="13"/>
  <c r="L4077" i="13"/>
  <c r="L4078" i="13"/>
  <c r="L4079" i="13"/>
  <c r="L4080" i="13"/>
  <c r="L4081" i="13"/>
  <c r="L4082" i="13"/>
  <c r="L4083" i="13"/>
  <c r="L4084" i="13"/>
  <c r="L4085" i="13"/>
  <c r="L4086" i="13"/>
  <c r="L4087" i="13"/>
  <c r="L4088" i="13"/>
  <c r="L4089" i="13"/>
  <c r="L4090" i="13"/>
  <c r="L4091" i="13"/>
  <c r="L4092" i="13"/>
  <c r="L4093" i="13"/>
  <c r="L4094" i="13"/>
  <c r="L4095" i="13"/>
  <c r="L4096" i="13"/>
  <c r="L4097" i="13"/>
  <c r="L4098" i="13"/>
  <c r="L4099" i="13"/>
  <c r="L4100" i="13"/>
  <c r="L4101" i="13"/>
  <c r="L4102" i="13"/>
  <c r="L4103" i="13"/>
  <c r="L4104" i="13"/>
  <c r="L4105" i="13"/>
  <c r="L4106" i="13"/>
  <c r="L4107" i="13"/>
  <c r="L4108" i="13"/>
  <c r="L4109" i="13"/>
  <c r="L4110" i="13"/>
  <c r="L4111" i="13"/>
  <c r="L4112" i="13"/>
  <c r="L4113" i="13"/>
  <c r="L4114" i="13"/>
  <c r="L4115" i="13"/>
  <c r="L4116" i="13"/>
  <c r="L4117" i="13"/>
  <c r="L4118" i="13"/>
  <c r="L4119" i="13"/>
  <c r="L4120" i="13"/>
  <c r="L4121" i="13"/>
  <c r="L4122" i="13"/>
  <c r="L4123" i="13"/>
  <c r="L4124" i="13"/>
  <c r="L4125" i="13"/>
  <c r="L4126" i="13"/>
  <c r="L4127" i="13"/>
  <c r="L4128" i="13"/>
  <c r="L4129" i="13"/>
  <c r="L4130" i="13"/>
  <c r="L4131" i="13"/>
  <c r="L4132" i="13"/>
  <c r="L4133" i="13"/>
  <c r="L4134" i="13"/>
  <c r="L4135" i="13"/>
  <c r="L4136" i="13"/>
  <c r="L4137" i="13"/>
  <c r="L4138" i="13"/>
  <c r="L4139" i="13"/>
  <c r="L4140" i="13"/>
  <c r="L4141" i="13"/>
  <c r="L4142" i="13"/>
  <c r="L4143" i="13"/>
  <c r="L4144" i="13"/>
  <c r="L4145" i="13"/>
  <c r="L4146" i="13"/>
  <c r="L4147" i="13"/>
  <c r="L4148" i="13"/>
  <c r="L4149" i="13"/>
  <c r="L4150" i="13"/>
  <c r="L4151" i="13"/>
  <c r="L4152" i="13"/>
  <c r="L4153" i="13"/>
  <c r="L4154" i="13"/>
  <c r="L4155" i="13"/>
  <c r="L4156" i="13"/>
  <c r="L4157" i="13"/>
  <c r="L4158" i="13"/>
  <c r="L4159" i="13"/>
  <c r="L4160" i="13"/>
  <c r="L4161" i="13"/>
  <c r="L4162" i="13"/>
  <c r="L4163" i="13"/>
  <c r="L4164" i="13"/>
  <c r="L4165" i="13"/>
  <c r="L4166" i="13"/>
  <c r="L4167" i="13"/>
  <c r="L4168" i="13"/>
  <c r="L4169" i="13"/>
  <c r="L4170" i="13"/>
  <c r="L4171" i="13"/>
  <c r="L4172" i="13"/>
  <c r="L4173" i="13"/>
  <c r="L4174" i="13"/>
  <c r="L4175" i="13"/>
  <c r="L4176" i="13"/>
  <c r="L4177" i="13"/>
  <c r="L4178" i="13"/>
  <c r="L4179" i="13"/>
  <c r="L4180" i="13"/>
  <c r="L4181" i="13"/>
  <c r="L4182" i="13"/>
  <c r="L4183" i="13"/>
  <c r="L4184" i="13"/>
  <c r="L4185" i="13"/>
  <c r="L4186" i="13"/>
  <c r="L4187" i="13"/>
  <c r="L4188" i="13"/>
  <c r="L4189" i="13"/>
  <c r="L4190" i="13"/>
  <c r="L4191" i="13"/>
  <c r="L4192" i="13"/>
  <c r="L4193" i="13"/>
  <c r="L4194" i="13"/>
  <c r="L4195" i="13"/>
  <c r="L4196" i="13"/>
  <c r="L4197" i="13"/>
  <c r="L4198" i="13"/>
  <c r="L4199" i="13"/>
  <c r="L4200" i="13"/>
  <c r="L4201" i="13"/>
  <c r="L4202" i="13"/>
  <c r="L4203" i="13"/>
  <c r="L4204" i="13"/>
  <c r="L4205" i="13"/>
  <c r="L4206" i="13"/>
  <c r="L4207" i="13"/>
  <c r="L4208" i="13"/>
  <c r="L4209" i="13"/>
  <c r="L4210" i="13"/>
  <c r="L4211" i="13"/>
  <c r="L4212" i="13"/>
  <c r="L4213" i="13"/>
  <c r="L4214" i="13"/>
  <c r="L4215" i="13"/>
  <c r="L4216" i="13"/>
  <c r="L4217" i="13"/>
  <c r="L4218" i="13"/>
  <c r="L4219" i="13"/>
  <c r="L4220" i="13"/>
  <c r="L4221" i="13"/>
  <c r="L4222" i="13"/>
  <c r="L4223" i="13"/>
  <c r="L4224" i="13"/>
  <c r="L4225" i="13"/>
  <c r="L4226" i="13"/>
  <c r="L4227" i="13"/>
  <c r="L4228" i="13"/>
  <c r="L4229" i="13"/>
  <c r="L4230" i="13"/>
  <c r="L4231" i="13"/>
  <c r="L4232" i="13"/>
  <c r="L4233" i="13"/>
  <c r="L4234" i="13"/>
  <c r="L4235" i="13"/>
  <c r="L4236" i="13"/>
  <c r="L4237" i="13"/>
  <c r="L4238" i="13"/>
  <c r="L4239" i="13"/>
  <c r="L4240" i="13"/>
  <c r="L4241" i="13"/>
  <c r="L4242" i="13"/>
  <c r="L4243" i="13"/>
  <c r="L4244" i="13"/>
  <c r="L4245" i="13"/>
  <c r="L4246" i="13"/>
  <c r="L4247" i="13"/>
  <c r="L4248" i="13"/>
  <c r="L4249" i="13"/>
  <c r="L4250" i="13"/>
  <c r="L4251" i="13"/>
  <c r="L4252" i="13"/>
  <c r="L4253" i="13"/>
  <c r="L4254" i="13"/>
  <c r="L4255" i="13"/>
  <c r="L4256" i="13"/>
  <c r="L4257" i="13"/>
  <c r="L4258" i="13"/>
  <c r="L4259" i="13"/>
  <c r="L4260" i="13"/>
  <c r="L4261" i="13"/>
  <c r="L4262" i="13"/>
  <c r="L4263" i="13"/>
  <c r="L4264" i="13"/>
  <c r="L4265" i="13"/>
  <c r="L4266" i="13"/>
  <c r="L4267" i="13"/>
  <c r="L4268" i="13"/>
  <c r="L4269" i="13"/>
  <c r="L4270" i="13"/>
  <c r="L4271" i="13"/>
  <c r="L4272" i="13"/>
  <c r="L4273" i="13"/>
  <c r="L4274" i="13"/>
  <c r="L4275" i="13"/>
  <c r="L4276" i="13"/>
  <c r="L4277" i="13"/>
  <c r="L4278" i="13"/>
  <c r="L4279" i="13"/>
  <c r="L4280" i="13"/>
  <c r="L4281" i="13"/>
  <c r="L4282" i="13"/>
  <c r="L4283" i="13"/>
  <c r="L4284" i="13"/>
  <c r="L4285" i="13"/>
  <c r="L4286" i="13"/>
  <c r="L4287" i="13"/>
  <c r="L4288" i="13"/>
  <c r="L4289" i="13"/>
  <c r="L4290" i="13"/>
  <c r="L4291" i="13"/>
  <c r="L4292" i="13"/>
  <c r="L4293" i="13"/>
  <c r="L4294" i="13"/>
  <c r="L4295" i="13"/>
  <c r="L4296" i="13"/>
  <c r="L4297" i="13"/>
  <c r="L4298" i="13"/>
  <c r="L4299" i="13"/>
  <c r="L4300" i="13"/>
  <c r="L4301" i="13"/>
  <c r="L4302" i="13"/>
  <c r="L4303" i="13"/>
  <c r="L4304" i="13"/>
  <c r="L4305" i="13"/>
  <c r="L4306" i="13"/>
  <c r="L4307" i="13"/>
  <c r="L4308" i="13"/>
  <c r="L4309" i="13"/>
  <c r="L4310" i="13"/>
  <c r="L4311" i="13"/>
  <c r="L4312" i="13"/>
  <c r="L4313" i="13"/>
  <c r="L4314" i="13"/>
  <c r="L4315" i="13"/>
  <c r="L4316" i="13"/>
  <c r="L4317" i="13"/>
  <c r="L4318" i="13"/>
  <c r="L4319" i="13"/>
  <c r="L4320" i="13"/>
  <c r="L4321" i="13"/>
  <c r="L4322" i="13"/>
  <c r="L4323" i="13"/>
  <c r="L4324" i="13"/>
  <c r="L4325" i="13"/>
  <c r="L4326" i="13"/>
  <c r="L4327" i="13"/>
  <c r="L4328" i="13"/>
  <c r="L4329" i="13"/>
  <c r="L4330" i="13"/>
  <c r="L4331" i="13"/>
  <c r="L4332" i="13"/>
  <c r="L4333" i="13"/>
  <c r="L4334" i="13"/>
  <c r="L4335" i="13"/>
  <c r="L4336" i="13"/>
  <c r="L4337" i="13"/>
  <c r="L4338" i="13"/>
  <c r="L4339" i="13"/>
  <c r="L4340" i="13"/>
  <c r="L4341" i="13"/>
  <c r="L4342" i="13"/>
  <c r="L4343" i="13"/>
  <c r="L4344" i="13"/>
  <c r="L4345" i="13"/>
  <c r="L4346" i="13"/>
  <c r="L4347" i="13"/>
  <c r="L4348" i="13"/>
  <c r="L4349" i="13"/>
  <c r="L4350" i="13"/>
  <c r="L4351" i="13"/>
  <c r="L4352" i="13"/>
  <c r="L4353" i="13"/>
  <c r="L4354" i="13"/>
  <c r="L4355" i="13"/>
  <c r="L4356" i="13"/>
  <c r="L4357" i="13"/>
  <c r="L4358" i="13"/>
  <c r="L4359" i="13"/>
  <c r="L4360" i="13"/>
  <c r="L4361" i="13"/>
  <c r="L4362" i="13"/>
  <c r="L4363" i="13"/>
  <c r="L4364" i="13"/>
  <c r="L4365" i="13"/>
  <c r="L4366" i="13"/>
  <c r="L4367" i="13"/>
  <c r="L4368" i="13"/>
  <c r="L4369" i="13"/>
  <c r="L4370" i="13"/>
  <c r="L4371" i="13"/>
  <c r="L4372" i="13"/>
  <c r="L4373" i="13"/>
  <c r="L4374" i="13"/>
  <c r="L4375" i="13"/>
  <c r="L4376" i="13"/>
  <c r="L4377" i="13"/>
  <c r="L4378" i="13"/>
  <c r="L4379" i="13"/>
  <c r="L4380" i="13"/>
  <c r="L4381" i="13"/>
  <c r="L4382" i="13"/>
  <c r="L4383" i="13"/>
  <c r="L4384" i="13"/>
  <c r="L4385" i="13"/>
  <c r="L4386" i="13"/>
  <c r="L4387" i="13"/>
  <c r="L4388" i="13"/>
  <c r="L4389" i="13"/>
  <c r="L4390" i="13"/>
  <c r="L4391" i="13"/>
  <c r="L4392" i="13"/>
  <c r="L4393" i="13"/>
  <c r="L4394" i="13"/>
  <c r="L4395" i="13"/>
  <c r="L4396" i="13"/>
  <c r="L4397" i="13"/>
  <c r="L4398" i="13"/>
  <c r="L4399" i="13"/>
  <c r="L4400" i="13"/>
  <c r="L4401" i="13"/>
  <c r="L4402" i="13"/>
  <c r="L4403" i="13"/>
  <c r="L4404" i="13"/>
  <c r="L4405" i="13"/>
  <c r="L4406" i="13"/>
  <c r="L4407" i="13"/>
  <c r="L4408" i="13"/>
  <c r="L4409" i="13"/>
  <c r="L4410" i="13"/>
  <c r="L4411" i="13"/>
  <c r="L4412" i="13"/>
  <c r="L4413" i="13"/>
  <c r="L4414" i="13"/>
  <c r="L4415" i="13"/>
  <c r="L4416" i="13"/>
  <c r="L4417" i="13"/>
  <c r="L4418" i="13"/>
  <c r="L4419" i="13"/>
  <c r="L4420" i="13"/>
  <c r="L4421" i="13"/>
  <c r="L4422" i="13"/>
  <c r="L4423" i="13"/>
  <c r="L4424" i="13"/>
  <c r="L4425" i="13"/>
  <c r="L4426" i="13"/>
  <c r="L4427" i="13"/>
  <c r="L4428" i="13"/>
  <c r="L4429" i="13"/>
  <c r="L4430" i="13"/>
  <c r="L4431" i="13"/>
  <c r="L4432" i="13"/>
  <c r="L4433" i="13"/>
  <c r="L4434" i="13"/>
  <c r="L4435" i="13"/>
  <c r="L4436" i="13"/>
  <c r="L4437" i="13"/>
  <c r="L4438" i="13"/>
  <c r="L4439" i="13"/>
  <c r="L4440" i="13"/>
  <c r="L4441" i="13"/>
  <c r="L4442" i="13"/>
  <c r="L4443" i="13"/>
  <c r="L4444" i="13"/>
  <c r="L4445" i="13"/>
  <c r="L4446" i="13"/>
  <c r="L4447" i="13"/>
  <c r="L4448" i="13"/>
  <c r="L4449" i="13"/>
  <c r="L4450" i="13"/>
  <c r="L4451" i="13"/>
  <c r="L4452" i="13"/>
  <c r="L4453" i="13"/>
  <c r="L4454" i="13"/>
  <c r="L4455" i="13"/>
  <c r="L4456" i="13"/>
  <c r="L4457" i="13"/>
  <c r="L4458" i="13"/>
  <c r="L4459" i="13"/>
  <c r="L4460" i="13"/>
  <c r="L4461" i="13"/>
  <c r="L4462" i="13"/>
  <c r="L4463" i="13"/>
  <c r="L4464" i="13"/>
  <c r="L4465" i="13"/>
  <c r="L4466" i="13"/>
  <c r="L4467" i="13"/>
  <c r="L4468" i="13"/>
  <c r="L4469" i="13"/>
  <c r="L4470" i="13"/>
  <c r="L4471" i="13"/>
  <c r="L4472" i="13"/>
  <c r="L4473" i="13"/>
  <c r="L4474" i="13"/>
  <c r="L4475" i="13"/>
  <c r="L4476" i="13"/>
  <c r="L4477" i="13"/>
  <c r="L4478" i="13"/>
  <c r="L4479" i="13"/>
  <c r="L4480" i="13"/>
  <c r="L4481" i="13"/>
  <c r="L4482" i="13"/>
  <c r="L4483" i="13"/>
  <c r="L4484" i="13"/>
  <c r="L4485" i="13"/>
  <c r="L4486" i="13"/>
  <c r="L4487" i="13"/>
  <c r="L4488" i="13"/>
  <c r="L4489" i="13"/>
  <c r="L4490" i="13"/>
  <c r="L4491" i="13"/>
  <c r="L4492" i="13"/>
  <c r="L4493" i="13"/>
  <c r="L4494" i="13"/>
  <c r="L4495" i="13"/>
  <c r="L4496" i="13"/>
  <c r="L4497" i="13"/>
  <c r="L4498" i="13"/>
  <c r="L4499" i="13"/>
  <c r="L4500" i="13"/>
  <c r="L4501" i="13"/>
  <c r="L4502" i="13"/>
  <c r="L4503" i="13"/>
  <c r="L4504" i="13"/>
  <c r="L4505" i="13"/>
  <c r="L4506" i="13"/>
  <c r="L4507" i="13"/>
  <c r="L4508" i="13"/>
  <c r="L4509" i="13"/>
  <c r="L4510" i="13"/>
  <c r="L4511" i="13"/>
  <c r="L4512" i="13"/>
  <c r="L4513" i="13"/>
  <c r="L4514" i="13"/>
  <c r="L4515" i="13"/>
  <c r="L4516" i="13"/>
  <c r="L4517" i="13"/>
  <c r="L4518" i="13"/>
  <c r="L4519" i="13"/>
  <c r="L4520" i="13"/>
  <c r="L4521" i="13"/>
  <c r="L4522" i="13"/>
  <c r="L4523" i="13"/>
  <c r="L4524" i="13"/>
  <c r="L4525" i="13"/>
  <c r="L4526" i="13"/>
  <c r="L4527" i="13"/>
  <c r="L4528" i="13"/>
  <c r="L4529" i="13"/>
  <c r="L4530" i="13"/>
  <c r="L4531" i="13"/>
  <c r="L4532" i="13"/>
  <c r="L4533" i="13"/>
  <c r="L4534" i="13"/>
  <c r="L4535" i="13"/>
  <c r="L4536" i="13"/>
  <c r="L4537" i="13"/>
  <c r="L4538" i="13"/>
  <c r="L4539" i="13"/>
  <c r="L4540" i="13"/>
  <c r="L4541" i="13"/>
  <c r="L4542" i="13"/>
  <c r="L4543" i="13"/>
  <c r="L4544" i="13"/>
  <c r="L4545" i="13"/>
  <c r="L4546" i="13"/>
  <c r="L4547" i="13"/>
  <c r="L4548" i="13"/>
  <c r="L4549" i="13"/>
  <c r="L4550" i="13"/>
  <c r="L4551" i="13"/>
  <c r="L4552" i="13"/>
  <c r="L4553" i="13"/>
  <c r="L4554" i="13"/>
  <c r="L4555" i="13"/>
  <c r="L4556" i="13"/>
  <c r="L4557" i="13"/>
  <c r="L4558" i="13"/>
  <c r="L4559" i="13"/>
  <c r="L4560" i="13"/>
  <c r="L4561" i="13"/>
  <c r="L4562" i="13"/>
  <c r="L4563" i="13"/>
  <c r="L4564" i="13"/>
  <c r="L4565" i="13"/>
  <c r="L4566" i="13"/>
  <c r="L4567" i="13"/>
  <c r="L4568" i="13"/>
  <c r="L4569" i="13"/>
  <c r="L4570" i="13"/>
  <c r="L4571" i="13"/>
  <c r="L4572" i="13"/>
  <c r="L4573" i="13"/>
  <c r="L4574" i="13"/>
  <c r="L4575" i="13"/>
  <c r="L4576" i="13"/>
  <c r="L4577" i="13"/>
  <c r="L4578" i="13"/>
  <c r="L4579" i="13"/>
  <c r="L4580" i="13"/>
  <c r="L4581" i="13"/>
  <c r="L4582" i="13"/>
  <c r="L4583" i="13"/>
  <c r="L4584" i="13"/>
  <c r="L4585" i="13"/>
  <c r="L4586" i="13"/>
  <c r="L4587" i="13"/>
  <c r="L4588" i="13"/>
  <c r="L4589" i="13"/>
  <c r="L4590" i="13"/>
  <c r="L4591" i="13"/>
  <c r="L4592" i="13"/>
  <c r="L4593" i="13"/>
  <c r="L4594" i="13"/>
  <c r="L4595" i="13"/>
  <c r="L4596" i="13"/>
  <c r="L4597" i="13"/>
  <c r="L4598" i="13"/>
  <c r="L4599" i="13"/>
  <c r="L4600" i="13"/>
  <c r="L4601" i="13"/>
  <c r="L4602" i="13"/>
  <c r="L4603" i="13"/>
  <c r="L4604" i="13"/>
  <c r="L4605" i="13"/>
  <c r="L4606" i="13"/>
  <c r="L4607" i="13"/>
  <c r="L4608" i="13"/>
  <c r="L4609" i="13"/>
  <c r="L4610" i="13"/>
  <c r="L4611" i="13"/>
  <c r="L4612" i="13"/>
  <c r="L4613" i="13"/>
  <c r="L4614" i="13"/>
  <c r="L4615" i="13"/>
  <c r="L4616" i="13"/>
  <c r="L4617" i="13"/>
  <c r="L4618" i="13"/>
  <c r="L4619" i="13"/>
  <c r="L4620" i="13"/>
  <c r="L4621" i="13"/>
  <c r="L4622" i="13"/>
  <c r="L4623" i="13"/>
  <c r="L4624" i="13"/>
  <c r="L4625" i="13"/>
  <c r="L4626" i="13"/>
  <c r="L4627" i="13"/>
  <c r="L4628" i="13"/>
  <c r="L4629" i="13"/>
  <c r="L4630" i="13"/>
  <c r="L4631" i="13"/>
  <c r="L4632" i="13"/>
  <c r="L4633" i="13"/>
  <c r="L4634" i="13"/>
  <c r="L4635" i="13"/>
  <c r="L4636" i="13"/>
  <c r="L4637" i="13"/>
  <c r="L4638" i="13"/>
  <c r="L4639" i="13"/>
  <c r="L4640" i="13"/>
  <c r="L4641" i="13"/>
  <c r="L4642" i="13"/>
  <c r="L4643" i="13"/>
  <c r="L4644" i="13"/>
  <c r="L4645" i="13"/>
  <c r="L4646" i="13"/>
  <c r="L4647" i="13"/>
  <c r="L4648" i="13"/>
  <c r="L4649" i="13"/>
  <c r="L4650" i="13"/>
  <c r="L4651" i="13"/>
  <c r="L4652" i="13"/>
  <c r="L4653" i="13"/>
  <c r="L4654" i="13"/>
  <c r="L4655" i="13"/>
  <c r="L4656" i="13"/>
  <c r="L4657" i="13"/>
  <c r="L4658" i="13"/>
  <c r="L4659" i="13"/>
  <c r="L4660" i="13"/>
  <c r="L4661" i="13"/>
  <c r="L4662" i="13"/>
  <c r="L4663" i="13"/>
  <c r="L4664" i="13"/>
  <c r="L4665" i="13"/>
  <c r="L4666" i="13"/>
  <c r="L4667" i="13"/>
  <c r="L4668" i="13"/>
  <c r="L4669" i="13"/>
  <c r="L4670" i="13"/>
  <c r="L4671" i="13"/>
  <c r="L4672" i="13"/>
  <c r="L4673" i="13"/>
  <c r="L4674" i="13"/>
  <c r="L4675" i="13"/>
  <c r="L4676" i="13"/>
  <c r="L4677" i="13"/>
  <c r="L4678" i="13"/>
  <c r="L4679" i="13"/>
  <c r="L4680" i="13"/>
  <c r="L4681" i="13"/>
  <c r="L4682" i="13"/>
  <c r="L4683" i="13"/>
  <c r="L4684" i="13"/>
  <c r="L4685" i="13"/>
  <c r="L4686" i="13"/>
  <c r="L4687" i="13"/>
  <c r="L4688" i="13"/>
  <c r="L4689" i="13"/>
  <c r="L4690" i="13"/>
  <c r="L4691" i="13"/>
  <c r="L4692" i="13"/>
  <c r="L4693" i="13"/>
  <c r="L4694" i="13"/>
  <c r="L4695" i="13"/>
  <c r="L4696" i="13"/>
  <c r="L4697" i="13"/>
  <c r="L4698" i="13"/>
  <c r="L4699" i="13"/>
  <c r="L4700" i="13"/>
  <c r="L4701" i="13"/>
  <c r="L4702" i="13"/>
  <c r="L4703" i="13"/>
  <c r="L4704" i="13"/>
  <c r="L4705" i="13"/>
  <c r="L4706" i="13"/>
  <c r="L4707" i="13"/>
  <c r="L4708" i="13"/>
  <c r="L4709" i="13"/>
  <c r="L4710" i="13"/>
  <c r="L4711" i="13"/>
  <c r="L4712" i="13"/>
  <c r="L4713" i="13"/>
  <c r="L4714" i="13"/>
  <c r="L4715" i="13"/>
  <c r="L4716" i="13"/>
  <c r="L4717" i="13"/>
  <c r="L4718" i="13"/>
  <c r="L4719" i="13"/>
  <c r="L4720" i="13"/>
  <c r="L4721" i="13"/>
  <c r="L4722" i="13"/>
  <c r="L4723" i="13"/>
  <c r="L4724" i="13"/>
  <c r="L4725" i="13"/>
  <c r="L4726" i="13"/>
  <c r="L4727" i="13"/>
  <c r="L4728" i="13"/>
  <c r="L4729" i="13"/>
  <c r="L4730" i="13"/>
  <c r="L4731" i="13"/>
  <c r="L4732" i="13"/>
  <c r="L4733" i="13"/>
  <c r="L4734" i="13"/>
  <c r="L4735" i="13"/>
  <c r="L4736" i="13"/>
  <c r="L4737" i="13"/>
  <c r="L4738" i="13"/>
  <c r="L4739" i="13"/>
  <c r="L4740" i="13"/>
  <c r="L4741" i="13"/>
  <c r="L4742" i="13"/>
  <c r="L4743" i="13"/>
  <c r="L4744" i="13"/>
  <c r="L4745" i="13"/>
  <c r="L4746" i="13"/>
  <c r="L4747" i="13"/>
  <c r="L4748" i="13"/>
  <c r="L4749" i="13"/>
  <c r="L4750" i="13"/>
  <c r="L4751" i="13"/>
  <c r="L4752" i="13"/>
  <c r="L4753" i="13"/>
  <c r="L4754" i="13"/>
  <c r="L4755" i="13"/>
  <c r="L4756" i="13"/>
  <c r="L4757" i="13"/>
  <c r="L4758" i="13"/>
  <c r="L4759" i="13"/>
  <c r="L4760" i="13"/>
  <c r="L4761" i="13"/>
  <c r="L4762" i="13"/>
  <c r="L4763" i="13"/>
  <c r="L4764" i="13"/>
  <c r="L4765" i="13"/>
  <c r="L4766" i="13"/>
  <c r="L4767" i="13"/>
  <c r="L4768" i="13"/>
  <c r="L4769" i="13"/>
  <c r="L4770" i="13"/>
  <c r="L4771" i="13"/>
  <c r="L4772" i="13"/>
  <c r="L4773" i="13"/>
  <c r="L4774" i="13"/>
  <c r="L4775" i="13"/>
  <c r="L4776" i="13"/>
  <c r="L4777" i="13"/>
  <c r="L4778" i="13"/>
  <c r="L4779" i="13"/>
  <c r="L4780" i="13"/>
  <c r="L4781" i="13"/>
  <c r="L4782" i="13"/>
  <c r="L4783" i="13"/>
  <c r="L4784" i="13"/>
  <c r="L4785" i="13"/>
  <c r="L4786" i="13"/>
  <c r="L4787" i="13"/>
  <c r="L4788" i="13"/>
  <c r="L4789" i="13"/>
  <c r="L4790" i="13"/>
  <c r="L4791" i="13"/>
  <c r="L4792" i="13"/>
  <c r="L4793" i="13"/>
  <c r="L4794" i="13"/>
  <c r="L4795" i="13"/>
  <c r="L4796" i="13"/>
  <c r="L4797" i="13"/>
  <c r="L4798" i="13"/>
  <c r="L4799" i="13"/>
  <c r="L4800" i="13"/>
  <c r="L4801" i="13"/>
  <c r="L4802" i="13"/>
  <c r="L4803" i="13"/>
  <c r="L4804" i="13"/>
  <c r="L4805" i="13"/>
  <c r="L4806" i="13"/>
  <c r="L4807" i="13"/>
  <c r="L4808" i="13"/>
  <c r="L4809" i="13"/>
  <c r="L4810" i="13"/>
  <c r="L4811" i="13"/>
  <c r="L4812" i="13"/>
  <c r="L4813" i="13"/>
  <c r="L4814" i="13"/>
  <c r="L4815" i="13"/>
  <c r="L4816" i="13"/>
  <c r="L4817" i="13"/>
  <c r="L4818" i="13"/>
  <c r="L4819" i="13"/>
  <c r="L4820" i="13"/>
  <c r="L4821" i="13"/>
  <c r="L4822" i="13"/>
  <c r="L4823" i="13"/>
  <c r="L4824" i="13"/>
  <c r="L4825" i="13"/>
  <c r="L4826" i="13"/>
  <c r="L4827" i="13"/>
  <c r="L4828" i="13"/>
  <c r="L4829" i="13"/>
  <c r="L4830" i="13"/>
  <c r="L4831" i="13"/>
  <c r="L4832" i="13"/>
  <c r="L4833" i="13"/>
  <c r="L4834" i="13"/>
  <c r="L4835" i="13"/>
  <c r="L4836" i="13"/>
  <c r="L4837" i="13"/>
  <c r="L4838" i="13"/>
  <c r="L4839" i="13"/>
  <c r="L4840" i="13"/>
  <c r="L4841" i="13"/>
  <c r="L4842" i="13"/>
  <c r="L4843" i="13"/>
  <c r="L4844" i="13"/>
  <c r="L4845" i="13"/>
  <c r="L4846" i="13"/>
  <c r="L4847" i="13"/>
  <c r="L4848" i="13"/>
  <c r="L4849" i="13"/>
  <c r="L4850" i="13"/>
  <c r="L4851" i="13"/>
  <c r="L4852" i="13"/>
  <c r="L4853" i="13"/>
  <c r="L4854" i="13"/>
  <c r="L4855" i="13"/>
  <c r="L4856" i="13"/>
  <c r="L4857" i="13"/>
  <c r="L4858" i="13"/>
  <c r="L4859" i="13"/>
  <c r="L4860" i="13"/>
  <c r="L4861" i="13"/>
  <c r="L4862" i="13"/>
  <c r="L4863" i="13"/>
  <c r="L4864" i="13"/>
  <c r="L4865" i="13"/>
  <c r="L4866" i="13"/>
  <c r="L4867" i="13"/>
  <c r="L4868" i="13"/>
  <c r="L4869" i="13"/>
  <c r="L4870" i="13"/>
  <c r="L4871" i="13"/>
  <c r="L4872" i="13"/>
  <c r="L4873" i="13"/>
  <c r="L4874" i="13"/>
  <c r="L4875" i="13"/>
  <c r="L4876" i="13"/>
  <c r="L4877" i="13"/>
  <c r="L4878" i="13"/>
  <c r="L4879" i="13"/>
  <c r="L4880" i="13"/>
  <c r="L4881" i="13"/>
  <c r="L4882" i="13"/>
  <c r="L4883" i="13"/>
  <c r="L4884" i="13"/>
  <c r="L4885" i="13"/>
  <c r="L4886" i="13"/>
  <c r="L4887" i="13"/>
  <c r="L4888" i="13"/>
  <c r="L4889" i="13"/>
  <c r="L4890" i="13"/>
  <c r="L4891" i="13"/>
  <c r="L4892" i="13"/>
  <c r="L4893" i="13"/>
  <c r="L4894" i="13"/>
  <c r="L4895" i="13"/>
  <c r="L4896" i="13"/>
  <c r="L4897" i="13"/>
  <c r="L4898" i="13"/>
  <c r="L4899" i="13"/>
  <c r="L4900" i="13"/>
  <c r="L4901" i="13"/>
  <c r="L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922" i="13"/>
  <c r="M2923" i="13"/>
  <c r="M2924" i="13"/>
  <c r="M2925" i="13"/>
  <c r="M2926" i="13"/>
  <c r="M2927" i="13"/>
  <c r="M2928" i="13"/>
  <c r="M2929" i="13"/>
  <c r="M2930" i="13"/>
  <c r="M2931" i="13"/>
  <c r="M2932" i="13"/>
  <c r="M2933" i="13"/>
  <c r="M2934" i="13"/>
  <c r="M2935" i="13"/>
  <c r="M2936" i="13"/>
  <c r="M2937" i="13"/>
  <c r="M2938" i="13"/>
  <c r="M2939" i="13"/>
  <c r="M2940" i="13"/>
  <c r="M2941" i="13"/>
  <c r="M2942" i="13"/>
  <c r="M2943" i="13"/>
  <c r="M2944" i="13"/>
  <c r="M2945" i="13"/>
  <c r="M2946" i="13"/>
  <c r="M2947" i="13"/>
  <c r="M2948" i="13"/>
  <c r="M2949" i="13"/>
  <c r="M2950" i="13"/>
  <c r="M2951" i="13"/>
  <c r="M2952" i="13"/>
  <c r="M2953" i="13"/>
  <c r="M2954" i="13"/>
  <c r="M2955" i="13"/>
  <c r="M2956" i="13"/>
  <c r="M2957" i="13"/>
  <c r="M2958" i="13"/>
  <c r="M2959" i="13"/>
  <c r="M2960" i="13"/>
  <c r="M2961" i="13"/>
  <c r="M2962" i="13"/>
  <c r="M2963" i="13"/>
  <c r="M2964" i="13"/>
  <c r="M2965" i="13"/>
  <c r="M2966" i="13"/>
  <c r="M2967" i="13"/>
  <c r="M2968" i="13"/>
  <c r="M2969" i="13"/>
  <c r="M2970" i="13"/>
  <c r="M2971" i="13"/>
  <c r="M2972" i="13"/>
  <c r="M2973" i="13"/>
  <c r="M2974" i="13"/>
  <c r="M2975" i="13"/>
  <c r="M2976" i="13"/>
  <c r="M2977" i="13"/>
  <c r="M2978" i="13"/>
  <c r="M2979" i="13"/>
  <c r="M2980" i="13"/>
  <c r="M2981" i="13"/>
  <c r="M2982" i="13"/>
  <c r="M2983" i="13"/>
  <c r="M2984" i="13"/>
  <c r="M2985" i="13"/>
  <c r="M2986" i="13"/>
  <c r="M2987" i="13"/>
  <c r="M2988" i="13"/>
  <c r="M2989" i="13"/>
  <c r="M2990" i="13"/>
  <c r="M2991" i="13"/>
  <c r="M2992" i="13"/>
  <c r="M2993" i="13"/>
  <c r="M2994" i="13"/>
  <c r="M2995" i="13"/>
  <c r="M2996" i="13"/>
  <c r="M2997" i="13"/>
  <c r="M2998" i="13"/>
  <c r="M2999" i="13"/>
  <c r="M3000" i="13"/>
  <c r="M3001" i="13"/>
  <c r="M3002" i="13"/>
  <c r="M3003" i="13"/>
  <c r="M3004" i="13"/>
  <c r="M3005" i="13"/>
  <c r="M3006" i="13"/>
  <c r="M3007" i="13"/>
  <c r="M3008" i="13"/>
  <c r="M3009" i="13"/>
  <c r="M3010" i="13"/>
  <c r="M3011" i="13"/>
  <c r="M3012" i="13"/>
  <c r="M3013" i="13"/>
  <c r="M3014" i="13"/>
  <c r="M3015" i="13"/>
  <c r="M3016" i="13"/>
  <c r="M3017" i="13"/>
  <c r="M3018" i="13"/>
  <c r="M3019" i="13"/>
  <c r="M3020" i="13"/>
  <c r="M3021" i="13"/>
  <c r="M3022" i="13"/>
  <c r="M3023" i="13"/>
  <c r="M3024" i="13"/>
  <c r="M3025" i="13"/>
  <c r="M3026" i="13"/>
  <c r="M3027" i="13"/>
  <c r="M3028" i="13"/>
  <c r="M3029" i="13"/>
  <c r="M3030" i="13"/>
  <c r="M3031" i="13"/>
  <c r="M3032" i="13"/>
  <c r="M3033" i="13"/>
  <c r="M3034" i="13"/>
  <c r="M3035" i="13"/>
  <c r="M3036" i="13"/>
  <c r="M3037" i="13"/>
  <c r="M3038" i="13"/>
  <c r="M3039" i="13"/>
  <c r="M3040" i="13"/>
  <c r="M3041" i="13"/>
  <c r="M3042" i="13"/>
  <c r="M3043" i="13"/>
  <c r="M3044" i="13"/>
  <c r="M3045" i="13"/>
  <c r="M3046" i="13"/>
  <c r="M3047" i="13"/>
  <c r="M3048" i="13"/>
  <c r="M3049" i="13"/>
  <c r="M3050" i="13"/>
  <c r="M3051" i="13"/>
  <c r="M3052" i="13"/>
  <c r="M3053" i="13"/>
  <c r="M3054" i="13"/>
  <c r="M3055" i="13"/>
  <c r="M3056" i="13"/>
  <c r="M3057" i="13"/>
  <c r="M3058" i="13"/>
  <c r="M3059" i="13"/>
  <c r="M3060" i="13"/>
  <c r="M3061" i="13"/>
  <c r="M3062" i="13"/>
  <c r="M3063" i="13"/>
  <c r="M3064" i="13"/>
  <c r="M3065" i="13"/>
  <c r="M3066" i="13"/>
  <c r="M3067" i="13"/>
  <c r="M3068" i="13"/>
  <c r="M3069" i="13"/>
  <c r="M3070" i="13"/>
  <c r="M3071" i="13"/>
  <c r="M3072" i="13"/>
  <c r="M3073" i="13"/>
  <c r="M3074" i="13"/>
  <c r="M3075" i="13"/>
  <c r="M3076" i="13"/>
  <c r="M3077" i="13"/>
  <c r="M3078" i="13"/>
  <c r="M3079" i="13"/>
  <c r="M3080" i="13"/>
  <c r="M3081" i="13"/>
  <c r="M3082" i="13"/>
  <c r="M3083" i="13"/>
  <c r="M3084" i="13"/>
  <c r="M3085" i="13"/>
  <c r="M3086" i="13"/>
  <c r="M3087" i="13"/>
  <c r="M3088" i="13"/>
  <c r="M3089" i="13"/>
  <c r="M3090" i="13"/>
  <c r="M3091" i="13"/>
  <c r="M3092" i="13"/>
  <c r="M3093" i="13"/>
  <c r="M3094" i="13"/>
  <c r="M3095" i="13"/>
  <c r="M3096" i="13"/>
  <c r="M3097" i="13"/>
  <c r="M3098" i="13"/>
  <c r="M3099" i="13"/>
  <c r="M3100" i="13"/>
  <c r="M3101" i="13"/>
  <c r="M3102" i="13"/>
  <c r="M3103" i="13"/>
  <c r="M3104" i="13"/>
  <c r="M3105" i="13"/>
  <c r="M3106" i="13"/>
  <c r="M3107" i="13"/>
  <c r="M3108" i="13"/>
  <c r="M3109" i="13"/>
  <c r="M3110" i="13"/>
  <c r="M3111" i="13"/>
  <c r="M3112" i="13"/>
  <c r="M3113" i="13"/>
  <c r="M3114" i="13"/>
  <c r="M3115" i="13"/>
  <c r="M3116" i="13"/>
  <c r="M3117" i="13"/>
  <c r="M3118" i="13"/>
  <c r="M3119" i="13"/>
  <c r="M3120" i="13"/>
  <c r="M3121" i="13"/>
  <c r="M3122" i="13"/>
  <c r="M3123" i="13"/>
  <c r="M3124" i="13"/>
  <c r="M3125" i="13"/>
  <c r="M3126" i="13"/>
  <c r="M3127" i="13"/>
  <c r="M3128" i="13"/>
  <c r="M3129" i="13"/>
  <c r="M3130" i="13"/>
  <c r="M3131" i="13"/>
  <c r="M3132" i="13"/>
  <c r="M3133" i="13"/>
  <c r="M3134" i="13"/>
  <c r="M3135" i="13"/>
  <c r="M3136" i="13"/>
  <c r="M3137" i="13"/>
  <c r="M3138" i="13"/>
  <c r="M3139" i="13"/>
  <c r="M3140" i="13"/>
  <c r="M3141" i="13"/>
  <c r="M3142" i="13"/>
  <c r="M3143" i="13"/>
  <c r="M3144" i="13"/>
  <c r="M3145" i="13"/>
  <c r="M3146" i="13"/>
  <c r="M3147" i="13"/>
  <c r="M3148" i="13"/>
  <c r="M3149" i="13"/>
  <c r="M3150" i="13"/>
  <c r="M3151" i="13"/>
  <c r="M3152" i="13"/>
  <c r="M3153" i="13"/>
  <c r="M3154" i="13"/>
  <c r="M3155" i="13"/>
  <c r="M3156" i="13"/>
  <c r="M3157" i="13"/>
  <c r="M3158" i="13"/>
  <c r="M3159" i="13"/>
  <c r="M3160" i="13"/>
  <c r="M3161" i="13"/>
  <c r="M3162" i="13"/>
  <c r="M3163" i="13"/>
  <c r="M3164" i="13"/>
  <c r="M3165" i="13"/>
  <c r="M3166" i="13"/>
  <c r="M3167" i="13"/>
  <c r="M3168" i="13"/>
  <c r="M3169" i="13"/>
  <c r="M3170" i="13"/>
  <c r="M3171" i="13"/>
  <c r="M3172" i="13"/>
  <c r="M3173" i="13"/>
  <c r="M3174" i="13"/>
  <c r="M3175" i="13"/>
  <c r="M3176" i="13"/>
  <c r="M3177" i="13"/>
  <c r="M3178" i="13"/>
  <c r="M3179" i="13"/>
  <c r="M3180" i="13"/>
  <c r="M3181" i="13"/>
  <c r="M3182" i="13"/>
  <c r="M3183" i="13"/>
  <c r="M3184" i="13"/>
  <c r="M3185" i="13"/>
  <c r="M3186" i="13"/>
  <c r="M3187" i="13"/>
  <c r="M3188" i="13"/>
  <c r="M3189" i="13"/>
  <c r="M3190" i="13"/>
  <c r="M3191" i="13"/>
  <c r="M3192" i="13"/>
  <c r="M3193" i="13"/>
  <c r="M3194" i="13"/>
  <c r="M3195" i="13"/>
  <c r="M3196" i="13"/>
  <c r="M3197" i="13"/>
  <c r="M3198" i="13"/>
  <c r="M3199" i="13"/>
  <c r="M3200" i="13"/>
  <c r="M3201" i="13"/>
  <c r="M3202" i="13"/>
  <c r="M3203" i="13"/>
  <c r="M3204" i="13"/>
  <c r="M3205" i="13"/>
  <c r="M3206" i="13"/>
  <c r="M3207" i="13"/>
  <c r="M3208" i="13"/>
  <c r="M3209" i="13"/>
  <c r="M3210" i="13"/>
  <c r="M3211" i="13"/>
  <c r="M3212" i="13"/>
  <c r="M3213" i="13"/>
  <c r="M3214" i="13"/>
  <c r="M3215" i="13"/>
  <c r="M3216" i="13"/>
  <c r="M3217" i="13"/>
  <c r="M3218" i="13"/>
  <c r="M3219" i="13"/>
  <c r="M3220" i="13"/>
  <c r="M3221" i="13"/>
  <c r="M3222" i="13"/>
  <c r="M3223" i="13"/>
  <c r="M3224" i="13"/>
  <c r="M3225" i="13"/>
  <c r="M3226" i="13"/>
  <c r="M3227" i="13"/>
  <c r="M3228" i="13"/>
  <c r="M3229" i="13"/>
  <c r="M3230" i="13"/>
  <c r="M3231" i="13"/>
  <c r="M3232" i="13"/>
  <c r="M3233" i="13"/>
  <c r="M3234" i="13"/>
  <c r="M3235" i="13"/>
  <c r="M3236" i="13"/>
  <c r="M3237" i="13"/>
  <c r="M3238" i="13"/>
  <c r="M3239" i="13"/>
  <c r="M3240" i="13"/>
  <c r="M3241" i="13"/>
  <c r="M3242" i="13"/>
  <c r="M3243" i="13"/>
  <c r="M3244" i="13"/>
  <c r="M3245" i="13"/>
  <c r="M3246" i="13"/>
  <c r="M3247" i="13"/>
  <c r="M3248" i="13"/>
  <c r="M3249" i="13"/>
  <c r="M3250" i="13"/>
  <c r="M3251" i="13"/>
  <c r="M3252" i="13"/>
  <c r="M3253" i="13"/>
  <c r="M3254" i="13"/>
  <c r="M3255" i="13"/>
  <c r="M3256" i="13"/>
  <c r="M3257" i="13"/>
  <c r="M3258" i="13"/>
  <c r="M3259" i="13"/>
  <c r="M3260" i="13"/>
  <c r="M3261" i="13"/>
  <c r="M3262" i="13"/>
  <c r="M3263" i="13"/>
  <c r="M3264" i="13"/>
  <c r="M3265" i="13"/>
  <c r="M3266" i="13"/>
  <c r="M3267" i="13"/>
  <c r="M3268" i="13"/>
  <c r="M3269" i="13"/>
  <c r="M3270" i="13"/>
  <c r="M3271" i="13"/>
  <c r="M3272" i="13"/>
  <c r="M3273" i="13"/>
  <c r="M3274" i="13"/>
  <c r="M3275" i="13"/>
  <c r="M3276" i="13"/>
  <c r="M3277" i="13"/>
  <c r="M3278" i="13"/>
  <c r="M3279" i="13"/>
  <c r="M3280" i="13"/>
  <c r="M3281" i="13"/>
  <c r="M3282" i="13"/>
  <c r="M3283" i="13"/>
  <c r="M3284" i="13"/>
  <c r="M3285" i="13"/>
  <c r="M3286" i="13"/>
  <c r="M3287" i="13"/>
  <c r="M3288" i="13"/>
  <c r="M3289" i="13"/>
  <c r="M3290" i="13"/>
  <c r="M3291" i="13"/>
  <c r="M3292" i="13"/>
  <c r="M3293" i="13"/>
  <c r="M3294" i="13"/>
  <c r="M3295" i="13"/>
  <c r="M3296" i="13"/>
  <c r="M3297" i="13"/>
  <c r="M3298" i="13"/>
  <c r="M3299" i="13"/>
  <c r="M3300" i="13"/>
  <c r="M3301" i="13"/>
  <c r="M3302" i="13"/>
  <c r="M3303" i="13"/>
  <c r="M3304" i="13"/>
  <c r="M3305" i="13"/>
  <c r="M3306" i="13"/>
  <c r="M3307" i="13"/>
  <c r="M3308" i="13"/>
  <c r="M3309" i="13"/>
  <c r="M3310" i="13"/>
  <c r="M3311" i="13"/>
  <c r="M3312" i="13"/>
  <c r="M3313" i="13"/>
  <c r="M3314" i="13"/>
  <c r="M3315" i="13"/>
  <c r="M3316" i="13"/>
  <c r="M3317" i="13"/>
  <c r="M3318" i="13"/>
  <c r="M3319" i="13"/>
  <c r="M3320" i="13"/>
  <c r="M3321" i="13"/>
  <c r="M3322" i="13"/>
  <c r="M3323" i="13"/>
  <c r="M3324" i="13"/>
  <c r="M3325" i="13"/>
  <c r="M3326" i="13"/>
  <c r="M3327" i="13"/>
  <c r="M3328" i="13"/>
  <c r="M3329" i="13"/>
  <c r="M3330" i="13"/>
  <c r="M3331" i="13"/>
  <c r="M3332" i="13"/>
  <c r="M3333" i="13"/>
  <c r="M3334" i="13"/>
  <c r="M3335" i="13"/>
  <c r="M3336" i="13"/>
  <c r="M3337" i="13"/>
  <c r="M3338" i="13"/>
  <c r="M3339" i="13"/>
  <c r="M3340" i="13"/>
  <c r="M3341" i="13"/>
  <c r="M3342" i="13"/>
  <c r="M3343" i="13"/>
  <c r="M3344" i="13"/>
  <c r="M3345" i="13"/>
  <c r="M3346" i="13"/>
  <c r="M3347" i="13"/>
  <c r="M3348" i="13"/>
  <c r="M3349" i="13"/>
  <c r="M3350" i="13"/>
  <c r="M3351" i="13"/>
  <c r="M3352" i="13"/>
  <c r="M3353" i="13"/>
  <c r="M3354" i="13"/>
  <c r="M3355" i="13"/>
  <c r="M3356" i="13"/>
  <c r="M3357" i="13"/>
  <c r="M3358" i="13"/>
  <c r="M3359" i="13"/>
  <c r="M3360" i="13"/>
  <c r="M3361" i="13"/>
  <c r="M3362" i="13"/>
  <c r="M3363" i="13"/>
  <c r="M3364" i="13"/>
  <c r="M3365" i="13"/>
  <c r="M3366" i="13"/>
  <c r="M3367" i="13"/>
  <c r="M3368" i="13"/>
  <c r="M3369" i="13"/>
  <c r="M3370" i="13"/>
  <c r="M3371" i="13"/>
  <c r="M3372" i="13"/>
  <c r="M3373" i="13"/>
  <c r="M3374" i="13"/>
  <c r="M3375" i="13"/>
  <c r="M3376" i="13"/>
  <c r="M3377" i="13"/>
  <c r="M3378" i="13"/>
  <c r="M3379" i="13"/>
  <c r="M3380" i="13"/>
  <c r="M3381" i="13"/>
  <c r="M3382" i="13"/>
  <c r="M3383" i="13"/>
  <c r="M3384" i="13"/>
  <c r="M3385" i="13"/>
  <c r="M3386" i="13"/>
  <c r="M3387" i="13"/>
  <c r="M3388" i="13"/>
  <c r="M3389" i="13"/>
  <c r="M3390" i="13"/>
  <c r="M3391" i="13"/>
  <c r="M3392" i="13"/>
  <c r="M3393" i="13"/>
  <c r="M3394" i="13"/>
  <c r="M3395" i="13"/>
  <c r="M3396" i="13"/>
  <c r="M3397" i="13"/>
  <c r="M3398" i="13"/>
  <c r="M3399" i="13"/>
  <c r="M3400" i="13"/>
  <c r="M3401" i="13"/>
  <c r="M3402" i="13"/>
  <c r="M3403" i="13"/>
  <c r="M3404" i="13"/>
  <c r="M3405" i="13"/>
  <c r="M3406" i="13"/>
  <c r="M3407" i="13"/>
  <c r="M3408" i="13"/>
  <c r="M3409" i="13"/>
  <c r="M3410" i="13"/>
  <c r="M3411" i="13"/>
  <c r="M3412" i="13"/>
  <c r="M3413" i="13"/>
  <c r="M3414" i="13"/>
  <c r="M3415" i="13"/>
  <c r="M3416" i="13"/>
  <c r="M3417" i="13"/>
  <c r="M3418" i="13"/>
  <c r="M3419" i="13"/>
  <c r="M3420" i="13"/>
  <c r="M3421" i="13"/>
  <c r="M3422" i="13"/>
  <c r="M3423" i="13"/>
  <c r="M3424" i="13"/>
  <c r="M3425" i="13"/>
  <c r="M3426" i="13"/>
  <c r="M3427" i="13"/>
  <c r="M3428" i="13"/>
  <c r="M3429" i="13"/>
  <c r="M3430" i="13"/>
  <c r="M3431" i="13"/>
  <c r="M3432" i="13"/>
  <c r="M3433" i="13"/>
  <c r="M3434" i="13"/>
  <c r="M3435" i="13"/>
  <c r="M3436" i="13"/>
  <c r="M3437" i="13"/>
  <c r="M3438" i="13"/>
  <c r="M3439" i="13"/>
  <c r="M3440" i="13"/>
  <c r="M3441" i="13"/>
  <c r="M3442" i="13"/>
  <c r="M3443" i="13"/>
  <c r="M3444" i="13"/>
  <c r="M3445" i="13"/>
  <c r="M3446" i="13"/>
  <c r="M3447" i="13"/>
  <c r="M3448" i="13"/>
  <c r="M3449" i="13"/>
  <c r="M3450" i="13"/>
  <c r="M3451" i="13"/>
  <c r="M3452" i="13"/>
  <c r="M3453" i="13"/>
  <c r="M3454" i="13"/>
  <c r="M3455" i="13"/>
  <c r="M3456" i="13"/>
  <c r="M3457" i="13"/>
  <c r="M3458" i="13"/>
  <c r="M3459" i="13"/>
  <c r="M3460" i="13"/>
  <c r="M3461" i="13"/>
  <c r="M3462" i="13"/>
  <c r="M3463" i="13"/>
  <c r="M3464" i="13"/>
  <c r="M3465" i="13"/>
  <c r="M3466" i="13"/>
  <c r="M3467" i="13"/>
  <c r="M3468" i="13"/>
  <c r="M3469" i="13"/>
  <c r="M3470" i="13"/>
  <c r="M3471" i="13"/>
  <c r="M3472" i="13"/>
  <c r="M3473" i="13"/>
  <c r="M3474" i="13"/>
  <c r="M3475" i="13"/>
  <c r="M3476" i="13"/>
  <c r="M3477" i="13"/>
  <c r="M3478" i="13"/>
  <c r="M3479" i="13"/>
  <c r="M3480" i="13"/>
  <c r="M3481" i="13"/>
  <c r="M3482" i="13"/>
  <c r="M3483" i="13"/>
  <c r="M3484" i="13"/>
  <c r="M3485" i="13"/>
  <c r="M3486" i="13"/>
  <c r="M3487" i="13"/>
  <c r="M3488" i="13"/>
  <c r="M3489" i="13"/>
  <c r="M3490" i="13"/>
  <c r="M3491" i="13"/>
  <c r="M3492" i="13"/>
  <c r="M3493" i="13"/>
  <c r="M3494" i="13"/>
  <c r="M3495" i="13"/>
  <c r="M3496" i="13"/>
  <c r="M3497" i="13"/>
  <c r="M3498" i="13"/>
  <c r="M3499" i="13"/>
  <c r="M3500" i="13"/>
  <c r="M3501" i="13"/>
  <c r="M3502" i="13"/>
  <c r="M3503" i="13"/>
  <c r="M3504" i="13"/>
  <c r="M3505" i="13"/>
  <c r="M3506" i="13"/>
  <c r="M3507" i="13"/>
  <c r="M3508" i="13"/>
  <c r="M3509" i="13"/>
  <c r="M3510" i="13"/>
  <c r="M3511" i="13"/>
  <c r="M3512" i="13"/>
  <c r="M3513" i="13"/>
  <c r="M3514" i="13"/>
  <c r="M3515" i="13"/>
  <c r="M3516" i="13"/>
  <c r="M3517" i="13"/>
  <c r="M3518" i="13"/>
  <c r="M3519" i="13"/>
  <c r="M3520" i="13"/>
  <c r="M3521" i="13"/>
  <c r="M3522" i="13"/>
  <c r="M3523" i="13"/>
  <c r="M3524" i="13"/>
  <c r="M3525" i="13"/>
  <c r="M3526" i="13"/>
  <c r="M3527" i="13"/>
  <c r="M3528" i="13"/>
  <c r="M3529" i="13"/>
  <c r="M3530" i="13"/>
  <c r="M3531" i="13"/>
  <c r="M3532" i="13"/>
  <c r="M3533" i="13"/>
  <c r="M3534" i="13"/>
  <c r="M3535" i="13"/>
  <c r="M3536" i="13"/>
  <c r="M3537" i="13"/>
  <c r="M3538" i="13"/>
  <c r="M3539" i="13"/>
  <c r="M3540" i="13"/>
  <c r="M3541" i="13"/>
  <c r="M3542" i="13"/>
  <c r="M3543" i="13"/>
  <c r="M3544" i="13"/>
  <c r="M3545" i="13"/>
  <c r="M3546" i="13"/>
  <c r="M3547" i="13"/>
  <c r="M3548" i="13"/>
  <c r="M3549" i="13"/>
  <c r="M3550" i="13"/>
  <c r="M3551" i="13"/>
  <c r="M3552" i="13"/>
  <c r="M3553" i="13"/>
  <c r="M3554" i="13"/>
  <c r="M3555" i="13"/>
  <c r="M3556" i="13"/>
  <c r="M3557" i="13"/>
  <c r="M3558" i="13"/>
  <c r="M3559" i="13"/>
  <c r="M3560" i="13"/>
  <c r="M3561" i="13"/>
  <c r="M3562" i="13"/>
  <c r="M3563" i="13"/>
  <c r="M3564" i="13"/>
  <c r="M3565" i="13"/>
  <c r="M3566" i="13"/>
  <c r="M3567" i="13"/>
  <c r="M3568" i="13"/>
  <c r="M3569" i="13"/>
  <c r="M3570" i="13"/>
  <c r="M3571" i="13"/>
  <c r="M3572" i="13"/>
  <c r="M3573" i="13"/>
  <c r="M3574" i="13"/>
  <c r="M3575" i="13"/>
  <c r="M3576" i="13"/>
  <c r="M3577" i="13"/>
  <c r="M3578" i="13"/>
  <c r="M3579" i="13"/>
  <c r="M3580" i="13"/>
  <c r="M3581" i="13"/>
  <c r="M3582" i="13"/>
  <c r="M3583" i="13"/>
  <c r="M3584" i="13"/>
  <c r="M3585" i="13"/>
  <c r="M3586" i="13"/>
  <c r="M3587" i="13"/>
  <c r="M3588" i="13"/>
  <c r="M3589" i="13"/>
  <c r="M3590" i="13"/>
  <c r="M3591" i="13"/>
  <c r="M3592" i="13"/>
  <c r="M3593" i="13"/>
  <c r="M3594" i="13"/>
  <c r="M3595" i="13"/>
  <c r="M3596" i="13"/>
  <c r="M3597" i="13"/>
  <c r="M3598" i="13"/>
  <c r="M3599" i="13"/>
  <c r="M3600" i="13"/>
  <c r="M3601" i="13"/>
  <c r="M3602" i="13"/>
  <c r="M3603" i="13"/>
  <c r="M3604" i="13"/>
  <c r="M3605" i="13"/>
  <c r="M3606" i="13"/>
  <c r="M3607" i="13"/>
  <c r="M3608" i="13"/>
  <c r="M3609" i="13"/>
  <c r="M3610" i="13"/>
  <c r="M3611" i="13"/>
  <c r="M3612" i="13"/>
  <c r="M3613" i="13"/>
  <c r="M3614" i="13"/>
  <c r="M3615" i="13"/>
  <c r="M3616" i="13"/>
  <c r="M3617" i="13"/>
  <c r="M3618" i="13"/>
  <c r="M3619" i="13"/>
  <c r="M3620" i="13"/>
  <c r="M3621" i="13"/>
  <c r="M3622" i="13"/>
  <c r="M3623" i="13"/>
  <c r="M3624" i="13"/>
  <c r="M3625" i="13"/>
  <c r="M3626" i="13"/>
  <c r="M3627" i="13"/>
  <c r="M3628" i="13"/>
  <c r="M3629" i="13"/>
  <c r="M3630" i="13"/>
  <c r="M3631" i="13"/>
  <c r="M3632" i="13"/>
  <c r="M3633" i="13"/>
  <c r="M3634" i="13"/>
  <c r="M3635" i="13"/>
  <c r="M3636" i="13"/>
  <c r="M3637" i="13"/>
  <c r="M3638" i="13"/>
  <c r="M3639" i="13"/>
  <c r="M3640" i="13"/>
  <c r="M3641" i="13"/>
  <c r="M3642" i="13"/>
  <c r="M3643" i="13"/>
  <c r="M3644" i="13"/>
  <c r="M3645" i="13"/>
  <c r="M3646" i="13"/>
  <c r="M3647" i="13"/>
  <c r="M3648" i="13"/>
  <c r="M3649" i="13"/>
  <c r="M3650" i="13"/>
  <c r="M3651" i="13"/>
  <c r="M3652" i="13"/>
  <c r="M3653" i="13"/>
  <c r="M3654" i="13"/>
  <c r="M3655" i="13"/>
  <c r="M3656" i="13"/>
  <c r="M3657" i="13"/>
  <c r="M3658" i="13"/>
  <c r="M3659" i="13"/>
  <c r="M3660" i="13"/>
  <c r="M3661" i="13"/>
  <c r="M3662" i="13"/>
  <c r="M3663" i="13"/>
  <c r="M3664" i="13"/>
  <c r="M3665" i="13"/>
  <c r="M3666" i="13"/>
  <c r="M3667" i="13"/>
  <c r="M3668" i="13"/>
  <c r="M3669" i="13"/>
  <c r="M3670" i="13"/>
  <c r="M3671" i="13"/>
  <c r="M3672" i="13"/>
  <c r="M3673" i="13"/>
  <c r="M3674" i="13"/>
  <c r="M3675" i="13"/>
  <c r="M3676" i="13"/>
  <c r="M3677" i="13"/>
  <c r="M3678" i="13"/>
  <c r="M3679" i="13"/>
  <c r="M3680" i="13"/>
  <c r="M3681" i="13"/>
  <c r="M3682" i="13"/>
  <c r="M3683" i="13"/>
  <c r="M3684" i="13"/>
  <c r="M3685" i="13"/>
  <c r="M3686" i="13"/>
  <c r="M3687" i="13"/>
  <c r="M3688" i="13"/>
  <c r="M3689" i="13"/>
  <c r="M3690" i="13"/>
  <c r="M3691" i="13"/>
  <c r="M3692" i="13"/>
  <c r="M3693" i="13"/>
  <c r="M3694" i="13"/>
  <c r="M3695" i="13"/>
  <c r="M3696" i="13"/>
  <c r="M3697" i="13"/>
  <c r="M3698" i="13"/>
  <c r="M3699" i="13"/>
  <c r="M3700" i="13"/>
  <c r="M3701" i="13"/>
  <c r="M3702" i="13"/>
  <c r="M3703" i="13"/>
  <c r="M3704" i="13"/>
  <c r="M3705" i="13"/>
  <c r="M3706" i="13"/>
  <c r="M3707" i="13"/>
  <c r="M3708" i="13"/>
  <c r="M3709" i="13"/>
  <c r="M3710" i="13"/>
  <c r="M3711" i="13"/>
  <c r="M3712" i="13"/>
  <c r="M3713" i="13"/>
  <c r="M3714" i="13"/>
  <c r="M3715" i="13"/>
  <c r="M3716" i="13"/>
  <c r="M3717" i="13"/>
  <c r="M3718" i="13"/>
  <c r="M3719" i="13"/>
  <c r="M3720" i="13"/>
  <c r="M3721" i="13"/>
  <c r="M3722" i="13"/>
  <c r="M3723" i="13"/>
  <c r="M3724" i="13"/>
  <c r="M3725" i="13"/>
  <c r="M3726" i="13"/>
  <c r="M3727" i="13"/>
  <c r="M3728" i="13"/>
  <c r="M3729" i="13"/>
  <c r="M3730" i="13"/>
  <c r="M3731" i="13"/>
  <c r="M3732" i="13"/>
  <c r="M3733" i="13"/>
  <c r="M3734" i="13"/>
  <c r="M3735" i="13"/>
  <c r="M3736" i="13"/>
  <c r="M3737" i="13"/>
  <c r="M3738" i="13"/>
  <c r="M3739" i="13"/>
  <c r="M3740" i="13"/>
  <c r="M3741" i="13"/>
  <c r="M3742" i="13"/>
  <c r="M3743" i="13"/>
  <c r="M3744" i="13"/>
  <c r="M3745" i="13"/>
  <c r="M3746" i="13"/>
  <c r="M3747" i="13"/>
  <c r="M3748" i="13"/>
  <c r="M3749" i="13"/>
  <c r="M3750" i="13"/>
  <c r="M3751" i="13"/>
  <c r="M3752" i="13"/>
  <c r="M3753" i="13"/>
  <c r="M3754" i="13"/>
  <c r="M3755" i="13"/>
  <c r="M3756" i="13"/>
  <c r="M3757" i="13"/>
  <c r="M3758" i="13"/>
  <c r="M3759" i="13"/>
  <c r="M3760" i="13"/>
  <c r="M3761" i="13"/>
  <c r="M3762" i="13"/>
  <c r="M3763" i="13"/>
  <c r="M3764" i="13"/>
  <c r="M3765" i="13"/>
  <c r="M3766" i="13"/>
  <c r="M3767" i="13"/>
  <c r="M3768" i="13"/>
  <c r="M3769" i="13"/>
  <c r="M3770" i="13"/>
  <c r="M3771" i="13"/>
  <c r="M3772" i="13"/>
  <c r="M3773" i="13"/>
  <c r="M3774" i="13"/>
  <c r="M3775" i="13"/>
  <c r="M3776" i="13"/>
  <c r="M3777" i="13"/>
  <c r="M3778" i="13"/>
  <c r="M3779" i="13"/>
  <c r="M3780" i="13"/>
  <c r="M3781" i="13"/>
  <c r="M3782" i="13"/>
  <c r="M3783" i="13"/>
  <c r="M3784" i="13"/>
  <c r="M3785" i="13"/>
  <c r="M3786" i="13"/>
  <c r="M3787" i="13"/>
  <c r="M3788" i="13"/>
  <c r="M3789" i="13"/>
  <c r="M3790" i="13"/>
  <c r="M3791" i="13"/>
  <c r="M3792" i="13"/>
  <c r="M3793" i="13"/>
  <c r="M3794" i="13"/>
  <c r="M3795" i="13"/>
  <c r="M3796" i="13"/>
  <c r="M3797" i="13"/>
  <c r="M3798" i="13"/>
  <c r="M3799" i="13"/>
  <c r="M3800" i="13"/>
  <c r="M3801" i="13"/>
  <c r="M3802" i="13"/>
  <c r="M3803" i="13"/>
  <c r="M3804" i="13"/>
  <c r="M3805" i="13"/>
  <c r="M3806" i="13"/>
  <c r="M3807" i="13"/>
  <c r="M3808" i="13"/>
  <c r="M3809" i="13"/>
  <c r="M3810" i="13"/>
  <c r="M3811" i="13"/>
  <c r="M3812" i="13"/>
  <c r="M3813" i="13"/>
  <c r="M3814" i="13"/>
  <c r="M3815" i="13"/>
  <c r="M3816" i="13"/>
  <c r="M3817" i="13"/>
  <c r="M3818" i="13"/>
  <c r="M3819" i="13"/>
  <c r="M3820" i="13"/>
  <c r="M3821" i="13"/>
  <c r="M3822" i="13"/>
  <c r="M3823" i="13"/>
  <c r="M3824" i="13"/>
  <c r="M3825" i="13"/>
  <c r="M3826" i="13"/>
  <c r="M3827" i="13"/>
  <c r="M3828" i="13"/>
  <c r="M3829" i="13"/>
  <c r="M3830" i="13"/>
  <c r="M3831" i="13"/>
  <c r="M3832" i="13"/>
  <c r="M3833" i="13"/>
  <c r="M3834" i="13"/>
  <c r="M3835" i="13"/>
  <c r="M3836" i="13"/>
  <c r="M3837" i="13"/>
  <c r="M3838" i="13"/>
  <c r="M3839" i="13"/>
  <c r="M3840" i="13"/>
  <c r="M3841" i="13"/>
  <c r="M3842" i="13"/>
  <c r="M3843" i="13"/>
  <c r="M3844" i="13"/>
  <c r="M3845" i="13"/>
  <c r="M3846" i="13"/>
  <c r="M3847" i="13"/>
  <c r="M3848" i="13"/>
  <c r="M3849" i="13"/>
  <c r="M3850" i="13"/>
  <c r="M3851" i="13"/>
  <c r="M3852" i="13"/>
  <c r="M3853" i="13"/>
  <c r="M3854" i="13"/>
  <c r="M3855" i="13"/>
  <c r="M3856" i="13"/>
  <c r="M3857" i="13"/>
  <c r="M3858" i="13"/>
  <c r="M3859" i="13"/>
  <c r="M3860" i="13"/>
  <c r="M3861" i="13"/>
  <c r="M3862" i="13"/>
  <c r="M3863" i="13"/>
  <c r="M3864" i="13"/>
  <c r="M3865" i="13"/>
  <c r="M3866" i="13"/>
  <c r="M3867" i="13"/>
  <c r="M3868" i="13"/>
  <c r="M3869" i="13"/>
  <c r="M3870" i="13"/>
  <c r="M3871" i="13"/>
  <c r="M3872" i="13"/>
  <c r="M3873" i="13"/>
  <c r="M3874" i="13"/>
  <c r="M3875" i="13"/>
  <c r="M3876" i="13"/>
  <c r="M3877" i="13"/>
  <c r="M3878" i="13"/>
  <c r="M3879" i="13"/>
  <c r="M3880" i="13"/>
  <c r="M3881" i="13"/>
  <c r="M3882" i="13"/>
  <c r="M3883" i="13"/>
  <c r="M3884" i="13"/>
  <c r="M3885" i="13"/>
  <c r="M3886" i="13"/>
  <c r="M3887" i="13"/>
  <c r="M3888" i="13"/>
  <c r="M3889" i="13"/>
  <c r="M3890" i="13"/>
  <c r="M3891" i="13"/>
  <c r="M3892" i="13"/>
  <c r="M3893" i="13"/>
  <c r="M3894" i="13"/>
  <c r="M3895" i="13"/>
  <c r="M3896" i="13"/>
  <c r="M3897" i="13"/>
  <c r="M3898" i="13"/>
  <c r="M3899" i="13"/>
  <c r="M3900" i="13"/>
  <c r="M3901" i="13"/>
  <c r="M3902" i="13"/>
  <c r="M3903" i="13"/>
  <c r="M3904" i="13"/>
  <c r="M3905" i="13"/>
  <c r="M3906" i="13"/>
  <c r="M3907" i="13"/>
  <c r="M3908" i="13"/>
  <c r="M3909" i="13"/>
  <c r="M3910" i="13"/>
  <c r="M3911" i="13"/>
  <c r="M3912" i="13"/>
  <c r="M3913" i="13"/>
  <c r="M3914" i="13"/>
  <c r="M3915" i="13"/>
  <c r="M3916" i="13"/>
  <c r="M3917" i="13"/>
  <c r="M3918" i="13"/>
  <c r="M3919" i="13"/>
  <c r="M3920" i="13"/>
  <c r="M3921" i="13"/>
  <c r="M3922" i="13"/>
  <c r="M3923" i="13"/>
  <c r="M3924" i="13"/>
  <c r="M3925" i="13"/>
  <c r="M3926" i="13"/>
  <c r="M3927" i="13"/>
  <c r="M3928" i="13"/>
  <c r="M3929" i="13"/>
  <c r="M3930" i="13"/>
  <c r="M3931" i="13"/>
  <c r="M3932" i="13"/>
  <c r="M3933" i="13"/>
  <c r="M3934" i="13"/>
  <c r="M3935" i="13"/>
  <c r="M3936" i="13"/>
  <c r="M3937" i="13"/>
  <c r="M3938" i="13"/>
  <c r="M3939" i="13"/>
  <c r="M3940" i="13"/>
  <c r="M3941" i="13"/>
  <c r="M3942" i="13"/>
  <c r="M3943" i="13"/>
  <c r="M3944" i="13"/>
  <c r="M3945" i="13"/>
  <c r="M3946" i="13"/>
  <c r="M3947" i="13"/>
  <c r="M3948" i="13"/>
  <c r="M3949" i="13"/>
  <c r="M3950" i="13"/>
  <c r="M3951" i="13"/>
  <c r="M3952" i="13"/>
  <c r="M3953" i="13"/>
  <c r="M3954" i="13"/>
  <c r="M3955" i="13"/>
  <c r="M3956" i="13"/>
  <c r="M3957" i="13"/>
  <c r="M3958" i="13"/>
  <c r="M3959" i="13"/>
  <c r="M3960" i="13"/>
  <c r="M3961" i="13"/>
  <c r="M3962" i="13"/>
  <c r="M3963" i="13"/>
  <c r="M3964" i="13"/>
  <c r="M3965" i="13"/>
  <c r="M3966" i="13"/>
  <c r="M3967" i="13"/>
  <c r="M3968" i="13"/>
  <c r="M3969" i="13"/>
  <c r="M3970" i="13"/>
  <c r="M3971" i="13"/>
  <c r="M3972" i="13"/>
  <c r="M3973" i="13"/>
  <c r="M3974" i="13"/>
  <c r="M3975" i="13"/>
  <c r="M3976" i="13"/>
  <c r="M3977" i="13"/>
  <c r="M3978" i="13"/>
  <c r="M3979" i="13"/>
  <c r="M3980" i="13"/>
  <c r="M3981" i="13"/>
  <c r="M3982" i="13"/>
  <c r="M3983" i="13"/>
  <c r="M3984" i="13"/>
  <c r="M3985" i="13"/>
  <c r="M3986" i="13"/>
  <c r="M3987" i="13"/>
  <c r="M3988" i="13"/>
  <c r="M3989" i="13"/>
  <c r="M3990" i="13"/>
  <c r="M3991" i="13"/>
  <c r="M3992" i="13"/>
  <c r="M3993" i="13"/>
  <c r="M3994" i="13"/>
  <c r="M3995" i="13"/>
  <c r="M3996" i="13"/>
  <c r="M3997" i="13"/>
  <c r="M3998" i="13"/>
  <c r="M3999" i="13"/>
  <c r="M4000" i="13"/>
  <c r="M4001" i="13"/>
  <c r="M4002" i="13"/>
  <c r="M4003" i="13"/>
  <c r="M4004" i="13"/>
  <c r="M4005" i="13"/>
  <c r="M4006" i="13"/>
  <c r="M4007" i="13"/>
  <c r="M4008" i="13"/>
  <c r="M4009" i="13"/>
  <c r="M4010" i="13"/>
  <c r="M4011" i="13"/>
  <c r="M4012" i="13"/>
  <c r="M4013" i="13"/>
  <c r="M4014" i="13"/>
  <c r="M4015" i="13"/>
  <c r="M4016" i="13"/>
  <c r="M4017" i="13"/>
  <c r="M4018" i="13"/>
  <c r="M4019" i="13"/>
  <c r="M4020" i="13"/>
  <c r="M4021" i="13"/>
  <c r="M4022" i="13"/>
  <c r="M4023" i="13"/>
  <c r="M4024" i="13"/>
  <c r="M4025" i="13"/>
  <c r="M4026" i="13"/>
  <c r="M4027" i="13"/>
  <c r="M4028" i="13"/>
  <c r="M4029" i="13"/>
  <c r="M4030" i="13"/>
  <c r="M4031" i="13"/>
  <c r="M4032" i="13"/>
  <c r="M4033" i="13"/>
  <c r="M4034" i="13"/>
  <c r="M4035" i="13"/>
  <c r="M4036" i="13"/>
  <c r="M4037" i="13"/>
  <c r="M4038" i="13"/>
  <c r="M4039" i="13"/>
  <c r="M4040" i="13"/>
  <c r="M4041" i="13"/>
  <c r="M4042" i="13"/>
  <c r="M4043" i="13"/>
  <c r="M4044" i="13"/>
  <c r="M4045" i="13"/>
  <c r="M4046" i="13"/>
  <c r="M4047" i="13"/>
  <c r="M4048" i="13"/>
  <c r="M4049" i="13"/>
  <c r="M4050" i="13"/>
  <c r="M4051" i="13"/>
  <c r="M4052" i="13"/>
  <c r="M4053" i="13"/>
  <c r="M4054" i="13"/>
  <c r="M4055" i="13"/>
  <c r="M4056" i="13"/>
  <c r="M4057" i="13"/>
  <c r="M4058" i="13"/>
  <c r="M4059" i="13"/>
  <c r="M4060" i="13"/>
  <c r="M4061" i="13"/>
  <c r="M4062" i="13"/>
  <c r="M4063" i="13"/>
  <c r="M4064" i="13"/>
  <c r="M4065" i="13"/>
  <c r="M4066" i="13"/>
  <c r="M4067" i="13"/>
  <c r="M4068" i="13"/>
  <c r="M4069" i="13"/>
  <c r="M4070" i="13"/>
  <c r="M4071" i="13"/>
  <c r="M4072" i="13"/>
  <c r="M4073" i="13"/>
  <c r="M4074" i="13"/>
  <c r="M4075" i="13"/>
  <c r="M4076" i="13"/>
  <c r="M4077" i="13"/>
  <c r="M4078" i="13"/>
  <c r="M4079" i="13"/>
  <c r="M4080" i="13"/>
  <c r="M4081" i="13"/>
  <c r="M4082" i="13"/>
  <c r="M4083" i="13"/>
  <c r="M4084" i="13"/>
  <c r="M4085" i="13"/>
  <c r="M4086" i="13"/>
  <c r="M4087" i="13"/>
  <c r="M4088" i="13"/>
  <c r="M4089" i="13"/>
  <c r="M4090" i="13"/>
  <c r="M4091" i="13"/>
  <c r="M4092" i="13"/>
  <c r="M4093" i="13"/>
  <c r="M4094" i="13"/>
  <c r="M4095" i="13"/>
  <c r="M4096" i="13"/>
  <c r="M4097" i="13"/>
  <c r="M4098" i="13"/>
  <c r="M4099" i="13"/>
  <c r="M4100" i="13"/>
  <c r="M4101" i="13"/>
  <c r="M4102" i="13"/>
  <c r="M4103" i="13"/>
  <c r="M4104" i="13"/>
  <c r="M4105" i="13"/>
  <c r="M4106" i="13"/>
  <c r="M4107" i="13"/>
  <c r="M4108" i="13"/>
  <c r="M4109" i="13"/>
  <c r="M4110" i="13"/>
  <c r="M4111" i="13"/>
  <c r="M4112" i="13"/>
  <c r="M4113" i="13"/>
  <c r="M4114" i="13"/>
  <c r="M4115" i="13"/>
  <c r="M4116" i="13"/>
  <c r="M4117" i="13"/>
  <c r="M4118" i="13"/>
  <c r="M4119" i="13"/>
  <c r="M4120" i="13"/>
  <c r="M4121" i="13"/>
  <c r="M4122" i="13"/>
  <c r="M4123" i="13"/>
  <c r="M4124" i="13"/>
  <c r="M4125" i="13"/>
  <c r="M4126" i="13"/>
  <c r="M4127" i="13"/>
  <c r="M4128" i="13"/>
  <c r="M4129" i="13"/>
  <c r="M4130" i="13"/>
  <c r="M4131" i="13"/>
  <c r="M4132" i="13"/>
  <c r="M4133" i="13"/>
  <c r="M4134" i="13"/>
  <c r="M4135" i="13"/>
  <c r="M4136" i="13"/>
  <c r="M4137" i="13"/>
  <c r="M4138" i="13"/>
  <c r="M4139" i="13"/>
  <c r="M4140" i="13"/>
  <c r="M4141" i="13"/>
  <c r="M4142" i="13"/>
  <c r="M4143" i="13"/>
  <c r="M4144" i="13"/>
  <c r="M4145" i="13"/>
  <c r="M4146" i="13"/>
  <c r="M4147" i="13"/>
  <c r="M4148" i="13"/>
  <c r="M4149" i="13"/>
  <c r="M4150" i="13"/>
  <c r="M4151" i="13"/>
  <c r="M4152" i="13"/>
  <c r="M4153" i="13"/>
  <c r="M4154" i="13"/>
  <c r="M4155" i="13"/>
  <c r="M4156" i="13"/>
  <c r="M4157" i="13"/>
  <c r="M4158" i="13"/>
  <c r="M4159" i="13"/>
  <c r="M4160" i="13"/>
  <c r="M4161" i="13"/>
  <c r="M4162" i="13"/>
  <c r="M4163" i="13"/>
  <c r="M4164" i="13"/>
  <c r="M4165" i="13"/>
  <c r="M4166" i="13"/>
  <c r="M4167" i="13"/>
  <c r="M4168" i="13"/>
  <c r="M4169" i="13"/>
  <c r="M4170" i="13"/>
  <c r="M4171" i="13"/>
  <c r="M4172" i="13"/>
  <c r="M4173" i="13"/>
  <c r="M4174" i="13"/>
  <c r="M4175" i="13"/>
  <c r="M4176" i="13"/>
  <c r="M4177" i="13"/>
  <c r="M4178" i="13"/>
  <c r="M4179" i="13"/>
  <c r="M4180" i="13"/>
  <c r="M4181" i="13"/>
  <c r="M4182" i="13"/>
  <c r="M4183" i="13"/>
  <c r="M4184" i="13"/>
  <c r="M4185" i="13"/>
  <c r="M4186" i="13"/>
  <c r="M4187" i="13"/>
  <c r="M4188" i="13"/>
  <c r="M4189" i="13"/>
  <c r="M4190" i="13"/>
  <c r="M4191" i="13"/>
  <c r="M4192" i="13"/>
  <c r="M4193" i="13"/>
  <c r="M4194" i="13"/>
  <c r="M4195" i="13"/>
  <c r="M4196" i="13"/>
  <c r="M4197" i="13"/>
  <c r="M4198" i="13"/>
  <c r="M4199" i="13"/>
  <c r="M4200" i="13"/>
  <c r="M4201" i="13"/>
  <c r="M4202" i="13"/>
  <c r="M4203" i="13"/>
  <c r="M4204" i="13"/>
  <c r="M4205" i="13"/>
  <c r="M4206" i="13"/>
  <c r="M4207" i="13"/>
  <c r="M4208" i="13"/>
  <c r="M4209" i="13"/>
  <c r="M4210" i="13"/>
  <c r="M4211" i="13"/>
  <c r="M4212" i="13"/>
  <c r="M4213" i="13"/>
  <c r="M4214" i="13"/>
  <c r="M4215" i="13"/>
  <c r="M4216" i="13"/>
  <c r="M4217" i="13"/>
  <c r="M4218" i="13"/>
  <c r="M4219" i="13"/>
  <c r="M4220" i="13"/>
  <c r="M4221" i="13"/>
  <c r="M4222" i="13"/>
  <c r="M4223" i="13"/>
  <c r="M4224" i="13"/>
  <c r="M4225" i="13"/>
  <c r="M4226" i="13"/>
  <c r="M4227" i="13"/>
  <c r="M4228" i="13"/>
  <c r="M4229" i="13"/>
  <c r="M4230" i="13"/>
  <c r="M4231" i="13"/>
  <c r="M4232" i="13"/>
  <c r="M4233" i="13"/>
  <c r="M4234" i="13"/>
  <c r="M4235" i="13"/>
  <c r="M4236" i="13"/>
  <c r="M4237" i="13"/>
  <c r="M4238" i="13"/>
  <c r="M4239" i="13"/>
  <c r="M4240" i="13"/>
  <c r="M4241" i="13"/>
  <c r="M4242" i="13"/>
  <c r="M4243" i="13"/>
  <c r="M4244" i="13"/>
  <c r="M4245" i="13"/>
  <c r="M4246" i="13"/>
  <c r="M4247" i="13"/>
  <c r="M4248" i="13"/>
  <c r="M4249" i="13"/>
  <c r="M4250" i="13"/>
  <c r="M4251" i="13"/>
  <c r="M4252" i="13"/>
  <c r="M4253" i="13"/>
  <c r="M4254" i="13"/>
  <c r="M4255" i="13"/>
  <c r="M4256" i="13"/>
  <c r="M4257" i="13"/>
  <c r="M4258" i="13"/>
  <c r="M4259" i="13"/>
  <c r="M4260" i="13"/>
  <c r="M4261" i="13"/>
  <c r="M4262" i="13"/>
  <c r="M4263" i="13"/>
  <c r="M4264" i="13"/>
  <c r="M4265" i="13"/>
  <c r="M4266" i="13"/>
  <c r="M4267" i="13"/>
  <c r="M4268" i="13"/>
  <c r="M4269" i="13"/>
  <c r="M4270" i="13"/>
  <c r="M4271" i="13"/>
  <c r="M4272" i="13"/>
  <c r="M4273" i="13"/>
  <c r="M4274" i="13"/>
  <c r="M4275" i="13"/>
  <c r="M4276" i="13"/>
  <c r="M4277" i="13"/>
  <c r="M4278" i="13"/>
  <c r="M4279" i="13"/>
  <c r="M4280" i="13"/>
  <c r="M4281" i="13"/>
  <c r="M4282" i="13"/>
  <c r="M4283" i="13"/>
  <c r="M4284" i="13"/>
  <c r="M4285" i="13"/>
  <c r="M4286" i="13"/>
  <c r="M4287" i="13"/>
  <c r="M4288" i="13"/>
  <c r="M4289" i="13"/>
  <c r="M4290" i="13"/>
  <c r="M4291" i="13"/>
  <c r="M4292" i="13"/>
  <c r="M4293" i="13"/>
  <c r="M4294" i="13"/>
  <c r="M4295" i="13"/>
  <c r="M4296" i="13"/>
  <c r="M4297" i="13"/>
  <c r="M4298" i="13"/>
  <c r="M4299" i="13"/>
  <c r="M4300" i="13"/>
  <c r="M4301" i="13"/>
  <c r="M4302" i="13"/>
  <c r="M4303" i="13"/>
  <c r="M4304" i="13"/>
  <c r="M4305" i="13"/>
  <c r="M4306" i="13"/>
  <c r="M4307" i="13"/>
  <c r="M4308" i="13"/>
  <c r="M4309" i="13"/>
  <c r="M4310" i="13"/>
  <c r="M4311" i="13"/>
  <c r="M4312" i="13"/>
  <c r="M4313" i="13"/>
  <c r="M4314" i="13"/>
  <c r="M4315" i="13"/>
  <c r="M4316" i="13"/>
  <c r="M4317" i="13"/>
  <c r="M4318" i="13"/>
  <c r="M4319" i="13"/>
  <c r="M4320" i="13"/>
  <c r="M4321" i="13"/>
  <c r="M4322" i="13"/>
  <c r="M4323" i="13"/>
  <c r="M4324" i="13"/>
  <c r="M4325" i="13"/>
  <c r="M4326" i="13"/>
  <c r="M4327" i="13"/>
  <c r="M4328" i="13"/>
  <c r="M4329" i="13"/>
  <c r="M4330" i="13"/>
  <c r="M4331" i="13"/>
  <c r="M4332" i="13"/>
  <c r="M4333" i="13"/>
  <c r="M4334" i="13"/>
  <c r="M4335" i="13"/>
  <c r="M4336" i="13"/>
  <c r="M4337" i="13"/>
  <c r="M4338" i="13"/>
  <c r="M4339" i="13"/>
  <c r="M4340" i="13"/>
  <c r="M4341" i="13"/>
  <c r="M4342" i="13"/>
  <c r="M4343" i="13"/>
  <c r="M4344" i="13"/>
  <c r="M4345" i="13"/>
  <c r="M4346" i="13"/>
  <c r="M4347" i="13"/>
  <c r="M4348" i="13"/>
  <c r="M4349" i="13"/>
  <c r="M4350" i="13"/>
  <c r="M4351" i="13"/>
  <c r="M4352" i="13"/>
  <c r="M4353" i="13"/>
  <c r="M4354" i="13"/>
  <c r="M4355" i="13"/>
  <c r="M4356" i="13"/>
  <c r="M4357" i="13"/>
  <c r="M4358" i="13"/>
  <c r="M4359" i="13"/>
  <c r="M4360" i="13"/>
  <c r="M4361" i="13"/>
  <c r="M4362" i="13"/>
  <c r="M4363" i="13"/>
  <c r="M4364" i="13"/>
  <c r="M4365" i="13"/>
  <c r="M4366" i="13"/>
  <c r="M4367" i="13"/>
  <c r="M4368" i="13"/>
  <c r="M4369" i="13"/>
  <c r="M4370" i="13"/>
  <c r="M4371" i="13"/>
  <c r="M4372" i="13"/>
  <c r="M4373" i="13"/>
  <c r="M4374" i="13"/>
  <c r="M4375" i="13"/>
  <c r="M4376" i="13"/>
  <c r="M4377" i="13"/>
  <c r="M4378" i="13"/>
  <c r="M4379" i="13"/>
  <c r="M4380" i="13"/>
  <c r="M4381" i="13"/>
  <c r="M4382" i="13"/>
  <c r="M4383" i="13"/>
  <c r="M4384" i="13"/>
  <c r="M4385" i="13"/>
  <c r="M4386" i="13"/>
  <c r="M4387" i="13"/>
  <c r="M4388" i="13"/>
  <c r="M4389" i="13"/>
  <c r="M4390" i="13"/>
  <c r="M4391" i="13"/>
  <c r="M4392" i="13"/>
  <c r="M4393" i="13"/>
  <c r="M4394" i="13"/>
  <c r="M4395" i="13"/>
  <c r="M4396" i="13"/>
  <c r="M4397" i="13"/>
  <c r="M4398" i="13"/>
  <c r="M4399" i="13"/>
  <c r="M4400" i="13"/>
  <c r="M4401" i="13"/>
  <c r="M4402" i="13"/>
  <c r="M4403" i="13"/>
  <c r="M4404" i="13"/>
  <c r="M4405" i="13"/>
  <c r="M4406" i="13"/>
  <c r="M4407" i="13"/>
  <c r="M4408" i="13"/>
  <c r="M4409" i="13"/>
  <c r="M4410" i="13"/>
  <c r="M4411" i="13"/>
  <c r="M4412" i="13"/>
  <c r="M4413" i="13"/>
  <c r="M4414" i="13"/>
  <c r="M4415" i="13"/>
  <c r="M4416" i="13"/>
  <c r="M4417" i="13"/>
  <c r="M4418" i="13"/>
  <c r="M4419" i="13"/>
  <c r="M4420" i="13"/>
  <c r="M4421" i="13"/>
  <c r="M4422" i="13"/>
  <c r="M4423" i="13"/>
  <c r="M4424" i="13"/>
  <c r="M4425" i="13"/>
  <c r="M4426" i="13"/>
  <c r="M4427" i="13"/>
  <c r="M4428" i="13"/>
  <c r="M4429" i="13"/>
  <c r="M4430" i="13"/>
  <c r="M4431" i="13"/>
  <c r="M4432" i="13"/>
  <c r="M4433" i="13"/>
  <c r="M4434" i="13"/>
  <c r="M4435" i="13"/>
  <c r="M4436" i="13"/>
  <c r="M4437" i="13"/>
  <c r="M4438" i="13"/>
  <c r="M4439" i="13"/>
  <c r="M4440" i="13"/>
  <c r="M4441" i="13"/>
  <c r="M4442" i="13"/>
  <c r="M4443" i="13"/>
  <c r="M4444" i="13"/>
  <c r="M4445" i="13"/>
  <c r="M4446" i="13"/>
  <c r="M4447" i="13"/>
  <c r="M4448" i="13"/>
  <c r="M4449" i="13"/>
  <c r="M4450" i="13"/>
  <c r="M4451" i="13"/>
  <c r="M4452" i="13"/>
  <c r="M4453" i="13"/>
  <c r="M4454" i="13"/>
  <c r="M4455" i="13"/>
  <c r="M4456" i="13"/>
  <c r="M4457" i="13"/>
  <c r="M4458" i="13"/>
  <c r="M4459" i="13"/>
  <c r="M4460" i="13"/>
  <c r="M4461" i="13"/>
  <c r="M4462" i="13"/>
  <c r="M4463" i="13"/>
  <c r="M4464" i="13"/>
  <c r="M4465" i="13"/>
  <c r="M4466" i="13"/>
  <c r="M4467" i="13"/>
  <c r="M4468" i="13"/>
  <c r="M4469" i="13"/>
  <c r="M4470" i="13"/>
  <c r="M4471" i="13"/>
  <c r="M4472" i="13"/>
  <c r="M4473" i="13"/>
  <c r="M4474" i="13"/>
  <c r="M4475" i="13"/>
  <c r="M4476" i="13"/>
  <c r="M4477" i="13"/>
  <c r="M4478" i="13"/>
  <c r="M4479" i="13"/>
  <c r="M4480" i="13"/>
  <c r="M4481" i="13"/>
  <c r="M4482" i="13"/>
  <c r="M4483" i="13"/>
  <c r="M4484" i="13"/>
  <c r="M4485" i="13"/>
  <c r="M4486" i="13"/>
  <c r="M4487" i="13"/>
  <c r="M4488" i="13"/>
  <c r="M4489" i="13"/>
  <c r="M4490" i="13"/>
  <c r="M4491" i="13"/>
  <c r="M4492" i="13"/>
  <c r="M4493" i="13"/>
  <c r="M4494" i="13"/>
  <c r="M4495" i="13"/>
  <c r="M4496" i="13"/>
  <c r="M4497" i="13"/>
  <c r="M4498" i="13"/>
  <c r="M4499" i="13"/>
  <c r="M4500" i="13"/>
  <c r="M4501" i="13"/>
  <c r="M4502" i="13"/>
  <c r="M4503" i="13"/>
  <c r="M4504" i="13"/>
  <c r="M4505" i="13"/>
  <c r="M4506" i="13"/>
  <c r="M4507" i="13"/>
  <c r="M4508" i="13"/>
  <c r="M4509" i="13"/>
  <c r="M4510" i="13"/>
  <c r="M4511" i="13"/>
  <c r="M4512" i="13"/>
  <c r="M4513" i="13"/>
  <c r="M4514" i="13"/>
  <c r="M4515" i="13"/>
  <c r="M4516" i="13"/>
  <c r="M4517" i="13"/>
  <c r="M4518" i="13"/>
  <c r="M4519" i="13"/>
  <c r="M4520" i="13"/>
  <c r="M4521" i="13"/>
  <c r="M4522" i="13"/>
  <c r="M4523" i="13"/>
  <c r="M4524" i="13"/>
  <c r="M4525" i="13"/>
  <c r="M4526" i="13"/>
  <c r="M4527" i="13"/>
  <c r="M4528" i="13"/>
  <c r="M4529" i="13"/>
  <c r="M4530" i="13"/>
  <c r="M4531" i="13"/>
  <c r="M4532" i="13"/>
  <c r="M4533" i="13"/>
  <c r="M4534" i="13"/>
  <c r="M4535" i="13"/>
  <c r="M4536" i="13"/>
  <c r="M4537" i="13"/>
  <c r="M4538" i="13"/>
  <c r="M4539" i="13"/>
  <c r="M4540" i="13"/>
  <c r="M4541" i="13"/>
  <c r="M4542" i="13"/>
  <c r="M4543" i="13"/>
  <c r="M4544" i="13"/>
  <c r="M4545" i="13"/>
  <c r="M4546" i="13"/>
  <c r="M4547" i="13"/>
  <c r="M4548" i="13"/>
  <c r="M4549" i="13"/>
  <c r="M4550" i="13"/>
  <c r="M4551" i="13"/>
  <c r="M4552" i="13"/>
  <c r="M4553" i="13"/>
  <c r="M4554" i="13"/>
  <c r="M4555" i="13"/>
  <c r="M4556" i="13"/>
  <c r="M4557" i="13"/>
  <c r="M4558" i="13"/>
  <c r="M4559" i="13"/>
  <c r="M4560" i="13"/>
  <c r="M4561" i="13"/>
  <c r="M4562" i="13"/>
  <c r="M4563" i="13"/>
  <c r="M4564" i="13"/>
  <c r="M4565" i="13"/>
  <c r="M4566" i="13"/>
  <c r="M4567" i="13"/>
  <c r="M4568" i="13"/>
  <c r="M4569" i="13"/>
  <c r="M4570" i="13"/>
  <c r="M4571" i="13"/>
  <c r="M4572" i="13"/>
  <c r="M4573" i="13"/>
  <c r="M4574" i="13"/>
  <c r="M4575" i="13"/>
  <c r="M4576" i="13"/>
  <c r="M4577" i="13"/>
  <c r="M4578" i="13"/>
  <c r="M4579" i="13"/>
  <c r="M4580" i="13"/>
  <c r="M4581" i="13"/>
  <c r="M4582" i="13"/>
  <c r="M4583" i="13"/>
  <c r="M4584" i="13"/>
  <c r="M4585" i="13"/>
  <c r="M4586" i="13"/>
  <c r="M4587" i="13"/>
  <c r="M4588" i="13"/>
  <c r="M4589" i="13"/>
  <c r="M4590" i="13"/>
  <c r="M4591" i="13"/>
  <c r="M4592" i="13"/>
  <c r="M4593" i="13"/>
  <c r="M4594" i="13"/>
  <c r="M4595" i="13"/>
  <c r="M4596" i="13"/>
  <c r="M4597" i="13"/>
  <c r="M4598" i="13"/>
  <c r="M4599" i="13"/>
  <c r="M4600" i="13"/>
  <c r="M4601" i="13"/>
  <c r="M4602" i="13"/>
  <c r="M4603" i="13"/>
  <c r="M4604" i="13"/>
  <c r="M4605" i="13"/>
  <c r="M4606" i="13"/>
  <c r="M4607" i="13"/>
  <c r="M4608" i="13"/>
  <c r="M4609" i="13"/>
  <c r="M4610" i="13"/>
  <c r="M4611" i="13"/>
  <c r="M4612" i="13"/>
  <c r="M4613" i="13"/>
  <c r="M4614" i="13"/>
  <c r="M4615" i="13"/>
  <c r="M4616" i="13"/>
  <c r="M4617" i="13"/>
  <c r="M4618" i="13"/>
  <c r="M4619" i="13"/>
  <c r="M4620" i="13"/>
  <c r="M4621" i="13"/>
  <c r="M4622" i="13"/>
  <c r="M4623" i="13"/>
  <c r="M4624" i="13"/>
  <c r="M4625" i="13"/>
  <c r="M4626" i="13"/>
  <c r="M4627" i="13"/>
  <c r="M4628" i="13"/>
  <c r="M4629" i="13"/>
  <c r="M4630" i="13"/>
  <c r="M4631" i="13"/>
  <c r="M4632" i="13"/>
  <c r="M4633" i="13"/>
  <c r="M4634" i="13"/>
  <c r="M4635" i="13"/>
  <c r="M4636" i="13"/>
  <c r="M4637" i="13"/>
  <c r="M4638" i="13"/>
  <c r="M4639" i="13"/>
  <c r="M4640" i="13"/>
  <c r="M4641" i="13"/>
  <c r="M4642" i="13"/>
  <c r="M4643" i="13"/>
  <c r="M4644" i="13"/>
  <c r="M4645" i="13"/>
  <c r="M4646" i="13"/>
  <c r="M4647" i="13"/>
  <c r="M4648" i="13"/>
  <c r="M4649" i="13"/>
  <c r="M4650" i="13"/>
  <c r="M4651" i="13"/>
  <c r="M4652" i="13"/>
  <c r="M4653" i="13"/>
  <c r="M4654" i="13"/>
  <c r="M4655" i="13"/>
  <c r="M4656" i="13"/>
  <c r="M4657" i="13"/>
  <c r="M4658" i="13"/>
  <c r="M4659" i="13"/>
  <c r="M4660" i="13"/>
  <c r="M4661" i="13"/>
  <c r="M4662" i="13"/>
  <c r="M4663" i="13"/>
  <c r="M4664" i="13"/>
  <c r="M4665" i="13"/>
  <c r="M4666" i="13"/>
  <c r="M4667" i="13"/>
  <c r="M4668" i="13"/>
  <c r="M4669" i="13"/>
  <c r="M4670" i="13"/>
  <c r="M4671" i="13"/>
  <c r="M4672" i="13"/>
  <c r="M4673" i="13"/>
  <c r="M4674" i="13"/>
  <c r="M4675" i="13"/>
  <c r="M4676" i="13"/>
  <c r="M4677" i="13"/>
  <c r="M4678" i="13"/>
  <c r="M4679" i="13"/>
  <c r="M4680" i="13"/>
  <c r="M4681" i="13"/>
  <c r="M4682" i="13"/>
  <c r="M4683" i="13"/>
  <c r="M4684" i="13"/>
  <c r="M4685" i="13"/>
  <c r="M4686" i="13"/>
  <c r="M4687" i="13"/>
  <c r="M4688" i="13"/>
  <c r="M4689" i="13"/>
  <c r="M4690" i="13"/>
  <c r="M4691" i="13"/>
  <c r="M4692" i="13"/>
  <c r="M4693" i="13"/>
  <c r="M4694" i="13"/>
  <c r="M4695" i="13"/>
  <c r="M4696" i="13"/>
  <c r="M4697" i="13"/>
  <c r="M4698" i="13"/>
  <c r="M4699" i="13"/>
  <c r="M4700" i="13"/>
  <c r="M4701" i="13"/>
  <c r="M4702" i="13"/>
  <c r="M4703" i="13"/>
  <c r="M4704" i="13"/>
  <c r="M4705" i="13"/>
  <c r="M4706" i="13"/>
  <c r="M4707" i="13"/>
  <c r="M4708" i="13"/>
  <c r="M4709" i="13"/>
  <c r="M4710" i="13"/>
  <c r="M4711" i="13"/>
  <c r="M4712" i="13"/>
  <c r="M4713" i="13"/>
  <c r="M4714" i="13"/>
  <c r="M4715" i="13"/>
  <c r="M4716" i="13"/>
  <c r="M4717" i="13"/>
  <c r="M4718" i="13"/>
  <c r="M4719" i="13"/>
  <c r="M4720" i="13"/>
  <c r="M4721" i="13"/>
  <c r="M4722" i="13"/>
  <c r="M4723" i="13"/>
  <c r="M4724" i="13"/>
  <c r="M4725" i="13"/>
  <c r="M4726" i="13"/>
  <c r="M4727" i="13"/>
  <c r="M4728" i="13"/>
  <c r="M4729" i="13"/>
  <c r="M4730" i="13"/>
  <c r="M4731" i="13"/>
  <c r="M4732" i="13"/>
  <c r="M4733" i="13"/>
  <c r="M4734" i="13"/>
  <c r="M4735" i="13"/>
  <c r="M4736" i="13"/>
  <c r="M4737" i="13"/>
  <c r="M4738" i="13"/>
  <c r="M4739" i="13"/>
  <c r="M4740" i="13"/>
  <c r="M4741" i="13"/>
  <c r="M4742" i="13"/>
  <c r="M4743" i="13"/>
  <c r="M4744" i="13"/>
  <c r="M4745" i="13"/>
  <c r="M4746" i="13"/>
  <c r="M4747" i="13"/>
  <c r="M4748" i="13"/>
  <c r="M4749" i="13"/>
  <c r="M4750" i="13"/>
  <c r="M4751" i="13"/>
  <c r="M4752" i="13"/>
  <c r="M4753" i="13"/>
  <c r="M4754" i="13"/>
  <c r="M4755" i="13"/>
  <c r="M4756" i="13"/>
  <c r="M4757" i="13"/>
  <c r="M4758" i="13"/>
  <c r="M4759" i="13"/>
  <c r="M4760" i="13"/>
  <c r="M4761" i="13"/>
  <c r="M4762" i="13"/>
  <c r="M4763" i="13"/>
  <c r="M4764" i="13"/>
  <c r="M4765" i="13"/>
  <c r="M4766" i="13"/>
  <c r="M4767" i="13"/>
  <c r="M4768" i="13"/>
  <c r="M4769" i="13"/>
  <c r="M4770" i="13"/>
  <c r="M4771" i="13"/>
  <c r="M4772" i="13"/>
  <c r="M4773" i="13"/>
  <c r="M4774" i="13"/>
  <c r="M4775" i="13"/>
  <c r="M4776" i="13"/>
  <c r="M4777" i="13"/>
  <c r="M4778" i="13"/>
  <c r="M4779" i="13"/>
  <c r="M4780" i="13"/>
  <c r="M4781" i="13"/>
  <c r="M4782" i="13"/>
  <c r="M4783" i="13"/>
  <c r="M4784" i="13"/>
  <c r="M4785" i="13"/>
  <c r="M4786" i="13"/>
  <c r="M4787" i="13"/>
  <c r="M4788" i="13"/>
  <c r="M4789" i="13"/>
  <c r="M4790" i="13"/>
  <c r="M4791" i="13"/>
  <c r="M4792" i="13"/>
  <c r="M4793" i="13"/>
  <c r="M4794" i="13"/>
  <c r="M4795" i="13"/>
  <c r="M4796" i="13"/>
  <c r="M4797" i="13"/>
  <c r="M4798" i="13"/>
  <c r="M4799" i="13"/>
  <c r="M4800" i="13"/>
  <c r="M4801" i="13"/>
  <c r="M4802" i="13"/>
  <c r="M4803" i="13"/>
  <c r="M4804" i="13"/>
  <c r="M4805" i="13"/>
  <c r="M4806" i="13"/>
  <c r="M4807" i="13"/>
  <c r="M4808" i="13"/>
  <c r="M4809" i="13"/>
  <c r="M4810" i="13"/>
  <c r="M4811" i="13"/>
  <c r="M4812" i="13"/>
  <c r="M4813" i="13"/>
  <c r="M4814" i="13"/>
  <c r="M4815" i="13"/>
  <c r="M4816" i="13"/>
  <c r="M4817" i="13"/>
  <c r="M4818" i="13"/>
  <c r="M4819" i="13"/>
  <c r="M4820" i="13"/>
  <c r="M4821" i="13"/>
  <c r="M4822" i="13"/>
  <c r="M4823" i="13"/>
  <c r="M4824" i="13"/>
  <c r="M4825" i="13"/>
  <c r="M4826" i="13"/>
  <c r="M4827" i="13"/>
  <c r="M4828" i="13"/>
  <c r="M4829" i="13"/>
  <c r="M4830" i="13"/>
  <c r="M4831" i="13"/>
  <c r="M4832" i="13"/>
  <c r="M4833" i="13"/>
  <c r="M4834" i="13"/>
  <c r="M4835" i="13"/>
  <c r="M4836" i="13"/>
  <c r="M4837" i="13"/>
  <c r="M4838" i="13"/>
  <c r="M4839" i="13"/>
  <c r="M4840" i="13"/>
  <c r="M4841" i="13"/>
  <c r="M4842" i="13"/>
  <c r="M4843" i="13"/>
  <c r="M4844" i="13"/>
  <c r="M4845" i="13"/>
  <c r="M4846" i="13"/>
  <c r="M4847" i="13"/>
  <c r="M4848" i="13"/>
  <c r="M4849" i="13"/>
  <c r="M4850" i="13"/>
  <c r="M4851" i="13"/>
  <c r="M4852" i="13"/>
  <c r="M4853" i="13"/>
  <c r="M4854" i="13"/>
  <c r="M4855" i="13"/>
  <c r="M4856" i="13"/>
  <c r="M4857" i="13"/>
  <c r="M4858" i="13"/>
  <c r="M4859" i="13"/>
  <c r="M4860" i="13"/>
  <c r="M4861" i="13"/>
  <c r="M4862" i="13"/>
  <c r="M4863" i="13"/>
  <c r="M4864" i="13"/>
  <c r="M4865" i="13"/>
  <c r="M4866" i="13"/>
  <c r="M4867" i="13"/>
  <c r="M4868" i="13"/>
  <c r="M4869" i="13"/>
  <c r="M4870" i="13"/>
  <c r="M4871" i="13"/>
  <c r="M4872" i="13"/>
  <c r="M4873" i="13"/>
  <c r="M4874" i="13"/>
  <c r="M4875" i="13"/>
  <c r="M4876" i="13"/>
  <c r="M4877" i="13"/>
  <c r="M4878" i="13"/>
  <c r="M4879" i="13"/>
  <c r="M4880" i="13"/>
  <c r="M4881" i="13"/>
  <c r="M4882" i="13"/>
  <c r="M4883" i="13"/>
  <c r="M4884" i="13"/>
  <c r="M4885" i="13"/>
  <c r="M4886" i="13"/>
  <c r="M4887" i="13"/>
  <c r="M4888" i="13"/>
  <c r="M4889" i="13"/>
  <c r="M4890" i="13"/>
  <c r="M4891" i="13"/>
  <c r="M4892" i="13"/>
  <c r="M4893" i="13"/>
  <c r="M4894" i="13"/>
  <c r="M4895" i="13"/>
  <c r="M4896" i="13"/>
  <c r="M4897" i="13"/>
  <c r="M4898" i="13"/>
  <c r="M4899" i="13"/>
  <c r="M4900" i="13"/>
  <c r="M4901" i="13"/>
  <c r="M2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1" i="13"/>
  <c r="J842" i="13"/>
  <c r="J843" i="13"/>
  <c r="J844" i="13"/>
  <c r="J845" i="13"/>
  <c r="J846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1100" i="13"/>
  <c r="J1101" i="13"/>
  <c r="J1102" i="13"/>
  <c r="J1103" i="13"/>
  <c r="J1104" i="13"/>
  <c r="J1105" i="13"/>
  <c r="J1106" i="13"/>
  <c r="J1107" i="13"/>
  <c r="J1108" i="13"/>
  <c r="J1109" i="13"/>
  <c r="J1110" i="13"/>
  <c r="J1111" i="13"/>
  <c r="J1112" i="13"/>
  <c r="J1113" i="13"/>
  <c r="J1114" i="13"/>
  <c r="J1115" i="13"/>
  <c r="J1116" i="13"/>
  <c r="J1117" i="13"/>
  <c r="J1118" i="13"/>
  <c r="J1119" i="13"/>
  <c r="J1120" i="13"/>
  <c r="J1121" i="13"/>
  <c r="J1122" i="13"/>
  <c r="J1123" i="13"/>
  <c r="J1124" i="13"/>
  <c r="J1125" i="13"/>
  <c r="J1126" i="13"/>
  <c r="J1127" i="13"/>
  <c r="J1128" i="13"/>
  <c r="J1129" i="13"/>
  <c r="J1130" i="13"/>
  <c r="J1131" i="13"/>
  <c r="J1132" i="13"/>
  <c r="J1133" i="13"/>
  <c r="J1134" i="13"/>
  <c r="J1135" i="13"/>
  <c r="J1136" i="13"/>
  <c r="J1137" i="13"/>
  <c r="J1138" i="13"/>
  <c r="J1139" i="13"/>
  <c r="J1140" i="13"/>
  <c r="J1141" i="13"/>
  <c r="J1142" i="13"/>
  <c r="J1143" i="13"/>
  <c r="J1144" i="13"/>
  <c r="J1145" i="13"/>
  <c r="J1146" i="13"/>
  <c r="J1147" i="13"/>
  <c r="J1148" i="13"/>
  <c r="J1149" i="13"/>
  <c r="J1150" i="13"/>
  <c r="J1151" i="13"/>
  <c r="J1152" i="13"/>
  <c r="J1153" i="13"/>
  <c r="J1154" i="13"/>
  <c r="J1155" i="13"/>
  <c r="J1156" i="13"/>
  <c r="J1157" i="13"/>
  <c r="J1158" i="13"/>
  <c r="J1159" i="13"/>
  <c r="J1160" i="13"/>
  <c r="J1161" i="13"/>
  <c r="J1162" i="13"/>
  <c r="J1163" i="13"/>
  <c r="J1164" i="13"/>
  <c r="J1165" i="13"/>
  <c r="J1166" i="13"/>
  <c r="J1167" i="13"/>
  <c r="J1168" i="13"/>
  <c r="J1169" i="13"/>
  <c r="J1170" i="13"/>
  <c r="J1171" i="13"/>
  <c r="J1172" i="13"/>
  <c r="J1173" i="13"/>
  <c r="J1174" i="13"/>
  <c r="J1175" i="13"/>
  <c r="J1176" i="13"/>
  <c r="J1177" i="13"/>
  <c r="J1178" i="13"/>
  <c r="J1179" i="13"/>
  <c r="J1180" i="13"/>
  <c r="J1181" i="13"/>
  <c r="J1182" i="13"/>
  <c r="J1183" i="13"/>
  <c r="J1184" i="13"/>
  <c r="J1185" i="13"/>
  <c r="J1186" i="13"/>
  <c r="J1187" i="13"/>
  <c r="J1188" i="13"/>
  <c r="J1189" i="13"/>
  <c r="J1190" i="13"/>
  <c r="J1191" i="13"/>
  <c r="J1192" i="13"/>
  <c r="J1193" i="13"/>
  <c r="J1194" i="13"/>
  <c r="J1195" i="13"/>
  <c r="J1196" i="13"/>
  <c r="J1197" i="13"/>
  <c r="J1198" i="13"/>
  <c r="J1199" i="13"/>
  <c r="J1200" i="13"/>
  <c r="J1201" i="13"/>
  <c r="J1202" i="13"/>
  <c r="J1203" i="13"/>
  <c r="J1204" i="13"/>
  <c r="J1205" i="13"/>
  <c r="J1206" i="13"/>
  <c r="J1207" i="13"/>
  <c r="J1208" i="13"/>
  <c r="J1209" i="13"/>
  <c r="J1210" i="13"/>
  <c r="J1211" i="13"/>
  <c r="J1212" i="13"/>
  <c r="J1213" i="13"/>
  <c r="J1214" i="13"/>
  <c r="J1215" i="13"/>
  <c r="J1216" i="13"/>
  <c r="J1217" i="13"/>
  <c r="J1218" i="13"/>
  <c r="J1219" i="13"/>
  <c r="J1220" i="13"/>
  <c r="J1221" i="13"/>
  <c r="J1222" i="13"/>
  <c r="J1223" i="13"/>
  <c r="J1224" i="13"/>
  <c r="J1225" i="13"/>
  <c r="J1226" i="13"/>
  <c r="J1227" i="13"/>
  <c r="J1228" i="13"/>
  <c r="J1229" i="13"/>
  <c r="J1230" i="13"/>
  <c r="J1231" i="13"/>
  <c r="J1232" i="13"/>
  <c r="J1233" i="13"/>
  <c r="J1234" i="13"/>
  <c r="J1235" i="13"/>
  <c r="J1236" i="13"/>
  <c r="J1237" i="13"/>
  <c r="J1238" i="13"/>
  <c r="J1239" i="13"/>
  <c r="J1240" i="13"/>
  <c r="J1241" i="13"/>
  <c r="J1242" i="13"/>
  <c r="J1243" i="13"/>
  <c r="J1244" i="13"/>
  <c r="J1245" i="13"/>
  <c r="J1246" i="13"/>
  <c r="J1247" i="13"/>
  <c r="J1248" i="13"/>
  <c r="J1249" i="13"/>
  <c r="J1250" i="13"/>
  <c r="J1251" i="13"/>
  <c r="J1252" i="13"/>
  <c r="J1253" i="13"/>
  <c r="J1254" i="13"/>
  <c r="J1255" i="13"/>
  <c r="J1256" i="13"/>
  <c r="J1257" i="13"/>
  <c r="J1258" i="13"/>
  <c r="J1259" i="13"/>
  <c r="J1260" i="13"/>
  <c r="J1261" i="13"/>
  <c r="J1262" i="13"/>
  <c r="J1263" i="13"/>
  <c r="J1264" i="13"/>
  <c r="J1265" i="13"/>
  <c r="J1266" i="13"/>
  <c r="J1267" i="13"/>
  <c r="J1268" i="13"/>
  <c r="J1269" i="13"/>
  <c r="J1270" i="13"/>
  <c r="J1271" i="13"/>
  <c r="J1272" i="13"/>
  <c r="J1273" i="13"/>
  <c r="J1274" i="13"/>
  <c r="J1275" i="13"/>
  <c r="J1276" i="13"/>
  <c r="J1277" i="13"/>
  <c r="J1278" i="13"/>
  <c r="J1279" i="13"/>
  <c r="J1280" i="13"/>
  <c r="J1281" i="13"/>
  <c r="J1282" i="13"/>
  <c r="J1283" i="13"/>
  <c r="J1284" i="13"/>
  <c r="J1285" i="13"/>
  <c r="J1286" i="13"/>
  <c r="J1287" i="13"/>
  <c r="J1288" i="13"/>
  <c r="J1289" i="13"/>
  <c r="J1290" i="13"/>
  <c r="J1291" i="13"/>
  <c r="J1292" i="13"/>
  <c r="J1293" i="13"/>
  <c r="J1294" i="13"/>
  <c r="J1295" i="13"/>
  <c r="J1296" i="13"/>
  <c r="J1297" i="13"/>
  <c r="J1298" i="13"/>
  <c r="J1299" i="13"/>
  <c r="J1300" i="13"/>
  <c r="J1301" i="13"/>
  <c r="J1302" i="13"/>
  <c r="J1303" i="13"/>
  <c r="J1304" i="13"/>
  <c r="J1305" i="13"/>
  <c r="J1306" i="13"/>
  <c r="J1307" i="13"/>
  <c r="J1308" i="13"/>
  <c r="J1309" i="13"/>
  <c r="J1310" i="13"/>
  <c r="J1311" i="13"/>
  <c r="J1312" i="13"/>
  <c r="J1313" i="13"/>
  <c r="J1314" i="13"/>
  <c r="J1315" i="13"/>
  <c r="J1316" i="13"/>
  <c r="J1317" i="13"/>
  <c r="J1318" i="13"/>
  <c r="J1319" i="13"/>
  <c r="J1320" i="13"/>
  <c r="J1321" i="13"/>
  <c r="J1322" i="13"/>
  <c r="J1323" i="13"/>
  <c r="J1324" i="13"/>
  <c r="J1325" i="13"/>
  <c r="J1326" i="13"/>
  <c r="J1327" i="13"/>
  <c r="J1328" i="13"/>
  <c r="J1329" i="13"/>
  <c r="J1330" i="13"/>
  <c r="J1331" i="13"/>
  <c r="J1332" i="13"/>
  <c r="J1333" i="13"/>
  <c r="J1334" i="13"/>
  <c r="J1335" i="13"/>
  <c r="J1336" i="13"/>
  <c r="J1337" i="13"/>
  <c r="J1338" i="13"/>
  <c r="J1339" i="13"/>
  <c r="J1340" i="13"/>
  <c r="J1341" i="13"/>
  <c r="J1342" i="13"/>
  <c r="J1343" i="13"/>
  <c r="J1344" i="13"/>
  <c r="J1345" i="13"/>
  <c r="J1346" i="13"/>
  <c r="J1347" i="13"/>
  <c r="J1348" i="13"/>
  <c r="J1349" i="13"/>
  <c r="J1350" i="13"/>
  <c r="J1351" i="13"/>
  <c r="J1352" i="13"/>
  <c r="J1353" i="13"/>
  <c r="J1354" i="13"/>
  <c r="J1355" i="13"/>
  <c r="J1356" i="13"/>
  <c r="J1357" i="13"/>
  <c r="J1358" i="13"/>
  <c r="J1359" i="13"/>
  <c r="J1360" i="13"/>
  <c r="J1361" i="13"/>
  <c r="J1362" i="13"/>
  <c r="J1363" i="13"/>
  <c r="J1364" i="13"/>
  <c r="J1365" i="13"/>
  <c r="J1366" i="13"/>
  <c r="J1367" i="13"/>
  <c r="J1368" i="13"/>
  <c r="J1369" i="13"/>
  <c r="J1370" i="13"/>
  <c r="J1371" i="13"/>
  <c r="J1372" i="13"/>
  <c r="J1373" i="13"/>
  <c r="J1374" i="13"/>
  <c r="J1375" i="13"/>
  <c r="J1376" i="13"/>
  <c r="J1377" i="13"/>
  <c r="J1378" i="13"/>
  <c r="J1379" i="13"/>
  <c r="J1380" i="13"/>
  <c r="J1381" i="13"/>
  <c r="J1382" i="13"/>
  <c r="J1383" i="13"/>
  <c r="J1384" i="13"/>
  <c r="J1385" i="13"/>
  <c r="J1386" i="13"/>
  <c r="J1387" i="13"/>
  <c r="J1388" i="13"/>
  <c r="J1389" i="13"/>
  <c r="J1390" i="13"/>
  <c r="J1391" i="13"/>
  <c r="J1392" i="13"/>
  <c r="J1393" i="13"/>
  <c r="J1394" i="13"/>
  <c r="J1395" i="13"/>
  <c r="J1396" i="13"/>
  <c r="J1397" i="13"/>
  <c r="J1398" i="13"/>
  <c r="J1399" i="13"/>
  <c r="J1400" i="13"/>
  <c r="J1401" i="13"/>
  <c r="J1402" i="13"/>
  <c r="J1403" i="13"/>
  <c r="J1404" i="13"/>
  <c r="J1405" i="13"/>
  <c r="J1406" i="13"/>
  <c r="J1407" i="13"/>
  <c r="J1408" i="13"/>
  <c r="J1409" i="13"/>
  <c r="J1410" i="13"/>
  <c r="J1411" i="13"/>
  <c r="J1412" i="13"/>
  <c r="J1413" i="13"/>
  <c r="J1414" i="13"/>
  <c r="J1415" i="13"/>
  <c r="J1416" i="13"/>
  <c r="J1417" i="13"/>
  <c r="J1418" i="13"/>
  <c r="J1419" i="13"/>
  <c r="J1420" i="13"/>
  <c r="J1421" i="13"/>
  <c r="J1422" i="13"/>
  <c r="J1423" i="13"/>
  <c r="J1424" i="13"/>
  <c r="J1425" i="13"/>
  <c r="J1426" i="13"/>
  <c r="J1427" i="13"/>
  <c r="J1428" i="13"/>
  <c r="J1429" i="13"/>
  <c r="J1430" i="13"/>
  <c r="J1431" i="13"/>
  <c r="J1432" i="13"/>
  <c r="J1433" i="13"/>
  <c r="J1434" i="13"/>
  <c r="J1435" i="13"/>
  <c r="J1436" i="13"/>
  <c r="J1437" i="13"/>
  <c r="J1438" i="13"/>
  <c r="J1439" i="13"/>
  <c r="J1440" i="13"/>
  <c r="J1441" i="13"/>
  <c r="J1442" i="13"/>
  <c r="J1443" i="13"/>
  <c r="J1444" i="13"/>
  <c r="J1445" i="13"/>
  <c r="J1446" i="13"/>
  <c r="J1447" i="13"/>
  <c r="J1448" i="13"/>
  <c r="J1449" i="13"/>
  <c r="J1450" i="13"/>
  <c r="J1451" i="13"/>
  <c r="J1452" i="13"/>
  <c r="J1453" i="13"/>
  <c r="J1454" i="13"/>
  <c r="J1455" i="13"/>
  <c r="J1456" i="13"/>
  <c r="J1457" i="13"/>
  <c r="J1458" i="13"/>
  <c r="J1459" i="13"/>
  <c r="J1460" i="13"/>
  <c r="J1461" i="13"/>
  <c r="J1462" i="13"/>
  <c r="J1463" i="13"/>
  <c r="J1464" i="13"/>
  <c r="J1465" i="13"/>
  <c r="J1466" i="13"/>
  <c r="J1467" i="13"/>
  <c r="J1468" i="13"/>
  <c r="J1469" i="13"/>
  <c r="J1470" i="13"/>
  <c r="J1471" i="13"/>
  <c r="J1472" i="13"/>
  <c r="J1473" i="13"/>
  <c r="J1474" i="13"/>
  <c r="J1475" i="13"/>
  <c r="J1476" i="13"/>
  <c r="J1477" i="13"/>
  <c r="J1478" i="13"/>
  <c r="J1479" i="13"/>
  <c r="J1480" i="13"/>
  <c r="J1481" i="13"/>
  <c r="J1482" i="13"/>
  <c r="J1483" i="13"/>
  <c r="J1484" i="13"/>
  <c r="J1485" i="13"/>
  <c r="J1486" i="13"/>
  <c r="J1487" i="13"/>
  <c r="J1488" i="13"/>
  <c r="J1489" i="13"/>
  <c r="J1490" i="13"/>
  <c r="J1491" i="13"/>
  <c r="J1492" i="13"/>
  <c r="J1493" i="13"/>
  <c r="J1494" i="13"/>
  <c r="J1495" i="13"/>
  <c r="J1496" i="13"/>
  <c r="J1497" i="13"/>
  <c r="J1498" i="13"/>
  <c r="J1499" i="13"/>
  <c r="J1500" i="13"/>
  <c r="J1501" i="13"/>
  <c r="J1502" i="13"/>
  <c r="J1503" i="13"/>
  <c r="J1504" i="13"/>
  <c r="J1505" i="13"/>
  <c r="J1506" i="13"/>
  <c r="J1507" i="13"/>
  <c r="J1508" i="13"/>
  <c r="J1509" i="13"/>
  <c r="J1510" i="13"/>
  <c r="J1511" i="13"/>
  <c r="J1512" i="13"/>
  <c r="J1513" i="13"/>
  <c r="J1514" i="13"/>
  <c r="J1515" i="13"/>
  <c r="J1516" i="13"/>
  <c r="J1517" i="13"/>
  <c r="J1518" i="13"/>
  <c r="J1519" i="13"/>
  <c r="J1520" i="13"/>
  <c r="J1521" i="13"/>
  <c r="J1522" i="13"/>
  <c r="J1523" i="13"/>
  <c r="J1524" i="13"/>
  <c r="J1525" i="13"/>
  <c r="J1526" i="13"/>
  <c r="J1527" i="13"/>
  <c r="J1528" i="13"/>
  <c r="J1529" i="13"/>
  <c r="J1530" i="13"/>
  <c r="J1531" i="13"/>
  <c r="J1532" i="13"/>
  <c r="J1533" i="13"/>
  <c r="J1534" i="13"/>
  <c r="J1535" i="13"/>
  <c r="J1536" i="13"/>
  <c r="J1537" i="13"/>
  <c r="J1538" i="13"/>
  <c r="J1539" i="13"/>
  <c r="J1540" i="13"/>
  <c r="J1541" i="13"/>
  <c r="J1542" i="13"/>
  <c r="J1543" i="13"/>
  <c r="J1544" i="13"/>
  <c r="J1545" i="13"/>
  <c r="J1546" i="13"/>
  <c r="J1547" i="13"/>
  <c r="J1548" i="13"/>
  <c r="J1549" i="13"/>
  <c r="J1550" i="13"/>
  <c r="J1551" i="13"/>
  <c r="J1552" i="13"/>
  <c r="J1553" i="13"/>
  <c r="J1554" i="13"/>
  <c r="J1555" i="13"/>
  <c r="J1556" i="13"/>
  <c r="J1557" i="13"/>
  <c r="J1558" i="13"/>
  <c r="J1559" i="13"/>
  <c r="J1560" i="13"/>
  <c r="J1561" i="13"/>
  <c r="J1562" i="13"/>
  <c r="J1563" i="13"/>
  <c r="J1564" i="13"/>
  <c r="J1565" i="13"/>
  <c r="J1566" i="13"/>
  <c r="J1567" i="13"/>
  <c r="J1568" i="13"/>
  <c r="J1569" i="13"/>
  <c r="J1570" i="13"/>
  <c r="J1571" i="13"/>
  <c r="J1572" i="13"/>
  <c r="J1573" i="13"/>
  <c r="J1574" i="13"/>
  <c r="J1575" i="13"/>
  <c r="J1576" i="13"/>
  <c r="J1577" i="13"/>
  <c r="J1578" i="13"/>
  <c r="J1579" i="13"/>
  <c r="J1580" i="13"/>
  <c r="J1581" i="13"/>
  <c r="J1582" i="13"/>
  <c r="J1583" i="13"/>
  <c r="J1584" i="13"/>
  <c r="J1585" i="13"/>
  <c r="J1586" i="13"/>
  <c r="J1587" i="13"/>
  <c r="J1588" i="13"/>
  <c r="J1589" i="13"/>
  <c r="J1590" i="13"/>
  <c r="J1591" i="13"/>
  <c r="J1592" i="13"/>
  <c r="J1593" i="13"/>
  <c r="J1594" i="13"/>
  <c r="J1595" i="13"/>
  <c r="J1596" i="13"/>
  <c r="J1597" i="13"/>
  <c r="J1598" i="13"/>
  <c r="J1599" i="13"/>
  <c r="J1600" i="13"/>
  <c r="J1601" i="13"/>
  <c r="J1602" i="13"/>
  <c r="J1603" i="13"/>
  <c r="J1604" i="13"/>
  <c r="J1605" i="13"/>
  <c r="J1606" i="13"/>
  <c r="J1607" i="13"/>
  <c r="J1608" i="13"/>
  <c r="J1609" i="13"/>
  <c r="J1610" i="13"/>
  <c r="J1611" i="13"/>
  <c r="J1612" i="13"/>
  <c r="J1613" i="13"/>
  <c r="J1614" i="13"/>
  <c r="J1615" i="13"/>
  <c r="J1616" i="13"/>
  <c r="J1617" i="13"/>
  <c r="J1618" i="13"/>
  <c r="J1619" i="13"/>
  <c r="J1620" i="13"/>
  <c r="J1621" i="13"/>
  <c r="J1622" i="13"/>
  <c r="J1623" i="13"/>
  <c r="J1624" i="13"/>
  <c r="J1625" i="13"/>
  <c r="J1626" i="13"/>
  <c r="J1627" i="13"/>
  <c r="J1628" i="13"/>
  <c r="J1629" i="13"/>
  <c r="J1630" i="13"/>
  <c r="J1631" i="13"/>
  <c r="J1632" i="13"/>
  <c r="J1633" i="13"/>
  <c r="J1634" i="13"/>
  <c r="J1635" i="13"/>
  <c r="J1636" i="13"/>
  <c r="J1637" i="13"/>
  <c r="J1638" i="13"/>
  <c r="J1639" i="13"/>
  <c r="J1640" i="13"/>
  <c r="J1641" i="13"/>
  <c r="J1642" i="13"/>
  <c r="J1643" i="13"/>
  <c r="J1644" i="13"/>
  <c r="J1645" i="13"/>
  <c r="J1646" i="13"/>
  <c r="J1647" i="13"/>
  <c r="J1648" i="13"/>
  <c r="J1649" i="13"/>
  <c r="J1650" i="13"/>
  <c r="J1651" i="13"/>
  <c r="J1652" i="13"/>
  <c r="J1653" i="13"/>
  <c r="J1654" i="13"/>
  <c r="J1655" i="13"/>
  <c r="J1656" i="13"/>
  <c r="J1657" i="13"/>
  <c r="J1658" i="13"/>
  <c r="J1659" i="13"/>
  <c r="J1660" i="13"/>
  <c r="J1661" i="13"/>
  <c r="J1662" i="13"/>
  <c r="J1663" i="13"/>
  <c r="J1664" i="13"/>
  <c r="J1665" i="13"/>
  <c r="J1666" i="13"/>
  <c r="J1667" i="13"/>
  <c r="J1668" i="13"/>
  <c r="J1669" i="13"/>
  <c r="J1670" i="13"/>
  <c r="J1671" i="13"/>
  <c r="J1672" i="13"/>
  <c r="J1673" i="13"/>
  <c r="J1674" i="13"/>
  <c r="J1675" i="13"/>
  <c r="J1676" i="13"/>
  <c r="J1677" i="13"/>
  <c r="J1678" i="13"/>
  <c r="J1679" i="13"/>
  <c r="J1680" i="13"/>
  <c r="J1681" i="13"/>
  <c r="J1682" i="13"/>
  <c r="J1683" i="13"/>
  <c r="J1684" i="13"/>
  <c r="J1685" i="13"/>
  <c r="J1686" i="13"/>
  <c r="J1687" i="13"/>
  <c r="J1688" i="13"/>
  <c r="J1689" i="13"/>
  <c r="J1690" i="13"/>
  <c r="J1691" i="13"/>
  <c r="J1692" i="13"/>
  <c r="J1693" i="13"/>
  <c r="J1694" i="13"/>
  <c r="J1695" i="13"/>
  <c r="J1696" i="13"/>
  <c r="J1697" i="13"/>
  <c r="J1698" i="13"/>
  <c r="J1699" i="13"/>
  <c r="J1700" i="13"/>
  <c r="J1701" i="13"/>
  <c r="J1702" i="13"/>
  <c r="J1703" i="13"/>
  <c r="J1704" i="13"/>
  <c r="J1705" i="13"/>
  <c r="J1706" i="13"/>
  <c r="J1707" i="13"/>
  <c r="J1708" i="13"/>
  <c r="J1709" i="13"/>
  <c r="J1710" i="13"/>
  <c r="J1711" i="13"/>
  <c r="J1712" i="13"/>
  <c r="J1713" i="13"/>
  <c r="J1714" i="13"/>
  <c r="J1715" i="13"/>
  <c r="J1716" i="13"/>
  <c r="J1717" i="13"/>
  <c r="J1718" i="13"/>
  <c r="J1719" i="13"/>
  <c r="J1720" i="13"/>
  <c r="J1721" i="13"/>
  <c r="J1722" i="13"/>
  <c r="J1723" i="13"/>
  <c r="J1724" i="13"/>
  <c r="J1725" i="13"/>
  <c r="J1726" i="13"/>
  <c r="J1727" i="13"/>
  <c r="J1728" i="13"/>
  <c r="J1729" i="13"/>
  <c r="J1730" i="13"/>
  <c r="J1731" i="13"/>
  <c r="J1732" i="13"/>
  <c r="J1733" i="13"/>
  <c r="J1734" i="13"/>
  <c r="J1735" i="13"/>
  <c r="J1736" i="13"/>
  <c r="J1737" i="13"/>
  <c r="J1738" i="13"/>
  <c r="J1739" i="13"/>
  <c r="J1740" i="13"/>
  <c r="J1741" i="13"/>
  <c r="J1742" i="13"/>
  <c r="J1743" i="13"/>
  <c r="J1744" i="13"/>
  <c r="J1745" i="13"/>
  <c r="J1746" i="13"/>
  <c r="J1747" i="13"/>
  <c r="J1748" i="13"/>
  <c r="J1749" i="13"/>
  <c r="J1750" i="13"/>
  <c r="J1751" i="13"/>
  <c r="J1752" i="13"/>
  <c r="J1753" i="13"/>
  <c r="J1754" i="13"/>
  <c r="J1755" i="13"/>
  <c r="J1756" i="13"/>
  <c r="J1757" i="13"/>
  <c r="J1758" i="13"/>
  <c r="J1759" i="13"/>
  <c r="J1760" i="13"/>
  <c r="J1761" i="13"/>
  <c r="J1762" i="13"/>
  <c r="J1763" i="13"/>
  <c r="J1764" i="13"/>
  <c r="J1765" i="13"/>
  <c r="J1766" i="13"/>
  <c r="J1767" i="13"/>
  <c r="J1768" i="13"/>
  <c r="J1769" i="13"/>
  <c r="J1770" i="13"/>
  <c r="J1771" i="13"/>
  <c r="J1772" i="13"/>
  <c r="J1773" i="13"/>
  <c r="J1774" i="13"/>
  <c r="J1775" i="13"/>
  <c r="J1776" i="13"/>
  <c r="J1777" i="13"/>
  <c r="J1778" i="13"/>
  <c r="J1779" i="13"/>
  <c r="J1780" i="13"/>
  <c r="J1781" i="13"/>
  <c r="J1782" i="13"/>
  <c r="J1783" i="13"/>
  <c r="J1784" i="13"/>
  <c r="J1785" i="13"/>
  <c r="J1786" i="13"/>
  <c r="J1787" i="13"/>
  <c r="J1788" i="13"/>
  <c r="J1789" i="13"/>
  <c r="J1790" i="13"/>
  <c r="J1791" i="13"/>
  <c r="J1792" i="13"/>
  <c r="J1793" i="13"/>
  <c r="J1794" i="13"/>
  <c r="J1795" i="13"/>
  <c r="J1796" i="13"/>
  <c r="J1797" i="13"/>
  <c r="J1798" i="13"/>
  <c r="J1799" i="13"/>
  <c r="J1800" i="13"/>
  <c r="J1801" i="13"/>
  <c r="J1802" i="13"/>
  <c r="J1803" i="13"/>
  <c r="J1804" i="13"/>
  <c r="J1805" i="13"/>
  <c r="J1806" i="13"/>
  <c r="J1807" i="13"/>
  <c r="J1808" i="13"/>
  <c r="J1809" i="13"/>
  <c r="J1810" i="13"/>
  <c r="J1811" i="13"/>
  <c r="J1812" i="13"/>
  <c r="J1813" i="13"/>
  <c r="J1814" i="13"/>
  <c r="J1815" i="13"/>
  <c r="J1816" i="13"/>
  <c r="J1817" i="13"/>
  <c r="J1818" i="13"/>
  <c r="J1819" i="13"/>
  <c r="J1820" i="13"/>
  <c r="J1821" i="13"/>
  <c r="J1822" i="13"/>
  <c r="J1823" i="13"/>
  <c r="J1824" i="13"/>
  <c r="J1825" i="13"/>
  <c r="J1826" i="13"/>
  <c r="J1827" i="13"/>
  <c r="J1828" i="13"/>
  <c r="J1829" i="13"/>
  <c r="J1830" i="13"/>
  <c r="J1831" i="13"/>
  <c r="J1832" i="13"/>
  <c r="J1833" i="13"/>
  <c r="J1834" i="13"/>
  <c r="J1835" i="13"/>
  <c r="J1836" i="13"/>
  <c r="J1837" i="13"/>
  <c r="J1838" i="13"/>
  <c r="J1839" i="13"/>
  <c r="J1840" i="13"/>
  <c r="J1841" i="13"/>
  <c r="J1842" i="13"/>
  <c r="J1843" i="13"/>
  <c r="J1844" i="13"/>
  <c r="J1845" i="13"/>
  <c r="J1846" i="13"/>
  <c r="J1847" i="13"/>
  <c r="J1848" i="13"/>
  <c r="J1849" i="13"/>
  <c r="J1850" i="13"/>
  <c r="J1851" i="13"/>
  <c r="J1852" i="13"/>
  <c r="J1853" i="13"/>
  <c r="J1854" i="13"/>
  <c r="J1855" i="13"/>
  <c r="J1856" i="13"/>
  <c r="J1857" i="13"/>
  <c r="J1858" i="13"/>
  <c r="J1859" i="13"/>
  <c r="J1860" i="13"/>
  <c r="J1861" i="13"/>
  <c r="J1862" i="13"/>
  <c r="J1863" i="13"/>
  <c r="J1864" i="13"/>
  <c r="J1865" i="13"/>
  <c r="J1866" i="13"/>
  <c r="J1867" i="13"/>
  <c r="J1868" i="13"/>
  <c r="J1869" i="13"/>
  <c r="J1870" i="13"/>
  <c r="J1871" i="13"/>
  <c r="J1872" i="13"/>
  <c r="J1873" i="13"/>
  <c r="J1874" i="13"/>
  <c r="J1875" i="13"/>
  <c r="J1876" i="13"/>
  <c r="J1877" i="13"/>
  <c r="J1878" i="13"/>
  <c r="J1879" i="13"/>
  <c r="J1880" i="13"/>
  <c r="J1881" i="13"/>
  <c r="J1882" i="13"/>
  <c r="J1883" i="13"/>
  <c r="J1884" i="13"/>
  <c r="J1885" i="13"/>
  <c r="J1886" i="13"/>
  <c r="J1887" i="13"/>
  <c r="J1888" i="13"/>
  <c r="J1889" i="13"/>
  <c r="J1890" i="13"/>
  <c r="J1891" i="13"/>
  <c r="J1892" i="13"/>
  <c r="J1893" i="13"/>
  <c r="J1894" i="13"/>
  <c r="J1895" i="13"/>
  <c r="J1896" i="13"/>
  <c r="J1897" i="13"/>
  <c r="J1898" i="13"/>
  <c r="J1899" i="13"/>
  <c r="J1900" i="13"/>
  <c r="J1901" i="13"/>
  <c r="J1902" i="13"/>
  <c r="J1903" i="13"/>
  <c r="J1904" i="13"/>
  <c r="J1905" i="13"/>
  <c r="J1906" i="13"/>
  <c r="J1907" i="13"/>
  <c r="J1908" i="13"/>
  <c r="J1909" i="13"/>
  <c r="J1910" i="13"/>
  <c r="J1911" i="13"/>
  <c r="J1912" i="13"/>
  <c r="J1913" i="13"/>
  <c r="J1914" i="13"/>
  <c r="J1915" i="13"/>
  <c r="J1916" i="13"/>
  <c r="J1917" i="13"/>
  <c r="J1918" i="13"/>
  <c r="J1919" i="13"/>
  <c r="J1920" i="13"/>
  <c r="J1921" i="13"/>
  <c r="J1922" i="13"/>
  <c r="J1923" i="13"/>
  <c r="J1924" i="13"/>
  <c r="J1925" i="13"/>
  <c r="J1926" i="13"/>
  <c r="J1927" i="13"/>
  <c r="J1928" i="13"/>
  <c r="J1929" i="13"/>
  <c r="J1930" i="13"/>
  <c r="J1931" i="13"/>
  <c r="J1932" i="13"/>
  <c r="J1933" i="13"/>
  <c r="J1934" i="13"/>
  <c r="J1935" i="13"/>
  <c r="J1936" i="13"/>
  <c r="J1937" i="13"/>
  <c r="J1938" i="13"/>
  <c r="J1939" i="13"/>
  <c r="J1940" i="13"/>
  <c r="J1941" i="13"/>
  <c r="J1942" i="13"/>
  <c r="J1943" i="13"/>
  <c r="J1944" i="13"/>
  <c r="J1945" i="13"/>
  <c r="J1946" i="13"/>
  <c r="J1947" i="13"/>
  <c r="J1948" i="13"/>
  <c r="J1949" i="13"/>
  <c r="J1950" i="13"/>
  <c r="J1951" i="13"/>
  <c r="J1952" i="13"/>
  <c r="J1953" i="13"/>
  <c r="J1954" i="13"/>
  <c r="J1955" i="13"/>
  <c r="J1956" i="13"/>
  <c r="J1957" i="13"/>
  <c r="J1958" i="13"/>
  <c r="J1959" i="13"/>
  <c r="J1960" i="13"/>
  <c r="J1961" i="13"/>
  <c r="J1962" i="13"/>
  <c r="J1963" i="13"/>
  <c r="J1964" i="13"/>
  <c r="J1965" i="13"/>
  <c r="J1966" i="13"/>
  <c r="J1967" i="13"/>
  <c r="J1968" i="13"/>
  <c r="J1969" i="13"/>
  <c r="J1970" i="13"/>
  <c r="J1971" i="13"/>
  <c r="J1972" i="13"/>
  <c r="J1973" i="13"/>
  <c r="J1974" i="13"/>
  <c r="J1975" i="13"/>
  <c r="J1976" i="13"/>
  <c r="J1977" i="13"/>
  <c r="J1978" i="13"/>
  <c r="J1979" i="13"/>
  <c r="J1980" i="13"/>
  <c r="J1981" i="13"/>
  <c r="J1982" i="13"/>
  <c r="J1983" i="13"/>
  <c r="J1984" i="13"/>
  <c r="J1985" i="13"/>
  <c r="J1986" i="13"/>
  <c r="J1987" i="13"/>
  <c r="J1988" i="13"/>
  <c r="J1989" i="13"/>
  <c r="J1990" i="13"/>
  <c r="J1991" i="13"/>
  <c r="J1992" i="13"/>
  <c r="J1993" i="13"/>
  <c r="J1994" i="13"/>
  <c r="J1995" i="13"/>
  <c r="J1996" i="13"/>
  <c r="J1997" i="13"/>
  <c r="J1998" i="13"/>
  <c r="J1999" i="13"/>
  <c r="J2000" i="13"/>
  <c r="J2001" i="13"/>
  <c r="J2002" i="13"/>
  <c r="J2003" i="13"/>
  <c r="J2004" i="13"/>
  <c r="J2005" i="13"/>
  <c r="J2006" i="13"/>
  <c r="J2007" i="13"/>
  <c r="J2008" i="13"/>
  <c r="J2009" i="13"/>
  <c r="J2010" i="13"/>
  <c r="J2011" i="13"/>
  <c r="J2012" i="13"/>
  <c r="J2013" i="13"/>
  <c r="J2014" i="13"/>
  <c r="J2015" i="13"/>
  <c r="J2016" i="13"/>
  <c r="J2017" i="13"/>
  <c r="J2018" i="13"/>
  <c r="J2019" i="13"/>
  <c r="J2020" i="13"/>
  <c r="J2021" i="13"/>
  <c r="J2022" i="13"/>
  <c r="J2023" i="13"/>
  <c r="J2024" i="13"/>
  <c r="J2025" i="13"/>
  <c r="J2026" i="13"/>
  <c r="J2027" i="13"/>
  <c r="J2028" i="13"/>
  <c r="J2029" i="13"/>
  <c r="J2030" i="13"/>
  <c r="J2031" i="13"/>
  <c r="J2032" i="13"/>
  <c r="J2033" i="13"/>
  <c r="J2034" i="13"/>
  <c r="J2035" i="13"/>
  <c r="J2036" i="13"/>
  <c r="J2037" i="13"/>
  <c r="J2038" i="13"/>
  <c r="J2039" i="13"/>
  <c r="J2040" i="13"/>
  <c r="J2041" i="13"/>
  <c r="J2042" i="13"/>
  <c r="J2043" i="13"/>
  <c r="J2044" i="13"/>
  <c r="J2045" i="13"/>
  <c r="J2046" i="13"/>
  <c r="J2047" i="13"/>
  <c r="J2048" i="13"/>
  <c r="J2049" i="13"/>
  <c r="J2050" i="13"/>
  <c r="J2051" i="13"/>
  <c r="J2052" i="13"/>
  <c r="J2053" i="13"/>
  <c r="J2054" i="13"/>
  <c r="J2055" i="13"/>
  <c r="J2056" i="13"/>
  <c r="J2057" i="13"/>
  <c r="J2058" i="13"/>
  <c r="J2059" i="13"/>
  <c r="J2060" i="13"/>
  <c r="J2061" i="13"/>
  <c r="J2062" i="13"/>
  <c r="J2063" i="13"/>
  <c r="J2064" i="13"/>
  <c r="J2065" i="13"/>
  <c r="J2066" i="13"/>
  <c r="J2067" i="13"/>
  <c r="J2068" i="13"/>
  <c r="J2069" i="13"/>
  <c r="J2070" i="13"/>
  <c r="J2071" i="13"/>
  <c r="J2072" i="13"/>
  <c r="J2073" i="13"/>
  <c r="J2074" i="13"/>
  <c r="J2075" i="13"/>
  <c r="J2076" i="13"/>
  <c r="J2077" i="13"/>
  <c r="J2078" i="13"/>
  <c r="J2079" i="13"/>
  <c r="J2080" i="13"/>
  <c r="J2081" i="13"/>
  <c r="J2082" i="13"/>
  <c r="J2083" i="13"/>
  <c r="J2084" i="13"/>
  <c r="J2085" i="13"/>
  <c r="J2086" i="13"/>
  <c r="J2087" i="13"/>
  <c r="J2088" i="13"/>
  <c r="J2089" i="13"/>
  <c r="J2090" i="13"/>
  <c r="J2091" i="13"/>
  <c r="J2092" i="13"/>
  <c r="J2093" i="13"/>
  <c r="J2094" i="13"/>
  <c r="J2095" i="13"/>
  <c r="J2096" i="13"/>
  <c r="J2097" i="13"/>
  <c r="J2098" i="13"/>
  <c r="J2099" i="13"/>
  <c r="J2100" i="13"/>
  <c r="J2101" i="13"/>
  <c r="J2102" i="13"/>
  <c r="J2103" i="13"/>
  <c r="J2104" i="13"/>
  <c r="J2105" i="13"/>
  <c r="J2106" i="13"/>
  <c r="J2107" i="13"/>
  <c r="J2108" i="13"/>
  <c r="J2109" i="13"/>
  <c r="J2110" i="13"/>
  <c r="J2111" i="13"/>
  <c r="J2112" i="13"/>
  <c r="J2113" i="13"/>
  <c r="J2114" i="13"/>
  <c r="J2115" i="13"/>
  <c r="J2116" i="13"/>
  <c r="J2117" i="13"/>
  <c r="J2118" i="13"/>
  <c r="J2119" i="13"/>
  <c r="J2120" i="13"/>
  <c r="J2121" i="13"/>
  <c r="J2122" i="13"/>
  <c r="J2123" i="13"/>
  <c r="J2124" i="13"/>
  <c r="J2125" i="13"/>
  <c r="J2126" i="13"/>
  <c r="J2127" i="13"/>
  <c r="J2128" i="13"/>
  <c r="J2129" i="13"/>
  <c r="J2130" i="13"/>
  <c r="J2131" i="13"/>
  <c r="J2132" i="13"/>
  <c r="J2133" i="13"/>
  <c r="J2134" i="13"/>
  <c r="J2135" i="13"/>
  <c r="J2136" i="13"/>
  <c r="J2137" i="13"/>
  <c r="J2138" i="13"/>
  <c r="J2139" i="13"/>
  <c r="J2140" i="13"/>
  <c r="J2141" i="13"/>
  <c r="J2142" i="13"/>
  <c r="J2143" i="13"/>
  <c r="J2144" i="13"/>
  <c r="J2145" i="13"/>
  <c r="J2146" i="13"/>
  <c r="J2147" i="13"/>
  <c r="J2148" i="13"/>
  <c r="J2149" i="13"/>
  <c r="J2150" i="13"/>
  <c r="J2151" i="13"/>
  <c r="J2152" i="13"/>
  <c r="J2153" i="13"/>
  <c r="J2154" i="13"/>
  <c r="J2155" i="13"/>
  <c r="J2156" i="13"/>
  <c r="J2157" i="13"/>
  <c r="J2158" i="13"/>
  <c r="J2159" i="13"/>
  <c r="J2160" i="13"/>
  <c r="J2161" i="13"/>
  <c r="J2162" i="13"/>
  <c r="J2163" i="13"/>
  <c r="J2164" i="13"/>
  <c r="J2165" i="13"/>
  <c r="J2166" i="13"/>
  <c r="J2167" i="13"/>
  <c r="J2168" i="13"/>
  <c r="J2169" i="13"/>
  <c r="J2170" i="13"/>
  <c r="J2171" i="13"/>
  <c r="J2172" i="13"/>
  <c r="J2173" i="13"/>
  <c r="J2174" i="13"/>
  <c r="J2175" i="13"/>
  <c r="J2176" i="13"/>
  <c r="J2177" i="13"/>
  <c r="J2178" i="13"/>
  <c r="J2179" i="13"/>
  <c r="J2180" i="13"/>
  <c r="J2181" i="13"/>
  <c r="J2182" i="13"/>
  <c r="J2183" i="13"/>
  <c r="J2184" i="13"/>
  <c r="J2185" i="13"/>
  <c r="J2186" i="13"/>
  <c r="J2187" i="13"/>
  <c r="J2188" i="13"/>
  <c r="J2189" i="13"/>
  <c r="J2190" i="13"/>
  <c r="J2191" i="13"/>
  <c r="J2192" i="13"/>
  <c r="J2193" i="13"/>
  <c r="J2194" i="13"/>
  <c r="J2195" i="13"/>
  <c r="J2196" i="13"/>
  <c r="J2197" i="13"/>
  <c r="J2198" i="13"/>
  <c r="J2199" i="13"/>
  <c r="J2200" i="13"/>
  <c r="J2201" i="13"/>
  <c r="J2202" i="13"/>
  <c r="J2203" i="13"/>
  <c r="J2204" i="13"/>
  <c r="J2205" i="13"/>
  <c r="J2206" i="13"/>
  <c r="J2207" i="13"/>
  <c r="J2208" i="13"/>
  <c r="J2209" i="13"/>
  <c r="J2210" i="13"/>
  <c r="J2211" i="13"/>
  <c r="J2212" i="13"/>
  <c r="J2213" i="13"/>
  <c r="J2214" i="13"/>
  <c r="J2215" i="13"/>
  <c r="J2216" i="13"/>
  <c r="J2217" i="13"/>
  <c r="J2218" i="13"/>
  <c r="J2219" i="13"/>
  <c r="J2220" i="13"/>
  <c r="J2221" i="13"/>
  <c r="J2222" i="13"/>
  <c r="J2223" i="13"/>
  <c r="J2224" i="13"/>
  <c r="J2225" i="13"/>
  <c r="J2226" i="13"/>
  <c r="J2227" i="13"/>
  <c r="J2228" i="13"/>
  <c r="J2229" i="13"/>
  <c r="J2230" i="13"/>
  <c r="J2231" i="13"/>
  <c r="J2232" i="13"/>
  <c r="J2233" i="13"/>
  <c r="J2234" i="13"/>
  <c r="J2235" i="13"/>
  <c r="J2236" i="13"/>
  <c r="J2237" i="13"/>
  <c r="J2238" i="13"/>
  <c r="J2239" i="13"/>
  <c r="J2240" i="13"/>
  <c r="J2241" i="13"/>
  <c r="J2242" i="13"/>
  <c r="J2243" i="13"/>
  <c r="J2244" i="13"/>
  <c r="J2245" i="13"/>
  <c r="J2246" i="13"/>
  <c r="J2247" i="13"/>
  <c r="J2248" i="13"/>
  <c r="J2249" i="13"/>
  <c r="J2250" i="13"/>
  <c r="J2251" i="13"/>
  <c r="J2252" i="13"/>
  <c r="J2253" i="13"/>
  <c r="J2254" i="13"/>
  <c r="J2255" i="13"/>
  <c r="J2256" i="13"/>
  <c r="J2257" i="13"/>
  <c r="J2258" i="13"/>
  <c r="J2259" i="13"/>
  <c r="J2260" i="13"/>
  <c r="J2261" i="13"/>
  <c r="J2262" i="13"/>
  <c r="J2263" i="13"/>
  <c r="J2264" i="13"/>
  <c r="J2265" i="13"/>
  <c r="J2266" i="13"/>
  <c r="J2267" i="13"/>
  <c r="J2268" i="13"/>
  <c r="J2269" i="13"/>
  <c r="J2270" i="13"/>
  <c r="J2271" i="13"/>
  <c r="J2272" i="13"/>
  <c r="J2273" i="13"/>
  <c r="J2274" i="13"/>
  <c r="J2275" i="13"/>
  <c r="J2276" i="13"/>
  <c r="J2277" i="13"/>
  <c r="J2278" i="13"/>
  <c r="J2279" i="13"/>
  <c r="J2280" i="13"/>
  <c r="J2281" i="13"/>
  <c r="J2282" i="13"/>
  <c r="J2283" i="13"/>
  <c r="J2284" i="13"/>
  <c r="J2285" i="13"/>
  <c r="J2286" i="13"/>
  <c r="J2287" i="13"/>
  <c r="J2288" i="13"/>
  <c r="J2289" i="13"/>
  <c r="J2290" i="13"/>
  <c r="J2291" i="13"/>
  <c r="J2292" i="13"/>
  <c r="J2293" i="13"/>
  <c r="J2294" i="13"/>
  <c r="J2295" i="13"/>
  <c r="J2296" i="13"/>
  <c r="J2297" i="13"/>
  <c r="J2298" i="13"/>
  <c r="J2299" i="13"/>
  <c r="J2300" i="13"/>
  <c r="J2301" i="13"/>
  <c r="J2302" i="13"/>
  <c r="J2303" i="13"/>
  <c r="J2304" i="13"/>
  <c r="J2305" i="13"/>
  <c r="J2306" i="13"/>
  <c r="J2307" i="13"/>
  <c r="J2308" i="13"/>
  <c r="J2309" i="13"/>
  <c r="J2310" i="13"/>
  <c r="J2311" i="13"/>
  <c r="J2312" i="13"/>
  <c r="J2313" i="13"/>
  <c r="J2314" i="13"/>
  <c r="J2315" i="13"/>
  <c r="J2316" i="13"/>
  <c r="J2317" i="13"/>
  <c r="J2318" i="13"/>
  <c r="J2319" i="13"/>
  <c r="J2320" i="13"/>
  <c r="J2321" i="13"/>
  <c r="J2322" i="13"/>
  <c r="J2323" i="13"/>
  <c r="J2324" i="13"/>
  <c r="J2325" i="13"/>
  <c r="J2326" i="13"/>
  <c r="J2327" i="13"/>
  <c r="J2328" i="13"/>
  <c r="J2329" i="13"/>
  <c r="J2330" i="13"/>
  <c r="J2331" i="13"/>
  <c r="J2332" i="13"/>
  <c r="J2333" i="13"/>
  <c r="J2334" i="13"/>
  <c r="J2335" i="13"/>
  <c r="J2336" i="13"/>
  <c r="J2337" i="13"/>
  <c r="J2338" i="13"/>
  <c r="J2339" i="13"/>
  <c r="J2340" i="13"/>
  <c r="J2341" i="13"/>
  <c r="J2342" i="13"/>
  <c r="J2343" i="13"/>
  <c r="J2344" i="13"/>
  <c r="J2345" i="13"/>
  <c r="J2346" i="13"/>
  <c r="J2347" i="13"/>
  <c r="J2348" i="13"/>
  <c r="J2349" i="13"/>
  <c r="J2350" i="13"/>
  <c r="J2351" i="13"/>
  <c r="J2352" i="13"/>
  <c r="J2353" i="13"/>
  <c r="J2354" i="13"/>
  <c r="J2355" i="13"/>
  <c r="J2356" i="13"/>
  <c r="J2357" i="13"/>
  <c r="J2358" i="13"/>
  <c r="J2359" i="13"/>
  <c r="J2360" i="13"/>
  <c r="J2361" i="13"/>
  <c r="J2362" i="13"/>
  <c r="J2363" i="13"/>
  <c r="J2364" i="13"/>
  <c r="J2365" i="13"/>
  <c r="J2366" i="13"/>
  <c r="J2367" i="13"/>
  <c r="J2368" i="13"/>
  <c r="J2369" i="13"/>
  <c r="J2370" i="13"/>
  <c r="J2371" i="13"/>
  <c r="J2372" i="13"/>
  <c r="J2373" i="13"/>
  <c r="J2374" i="13"/>
  <c r="J2375" i="13"/>
  <c r="J2376" i="13"/>
  <c r="J2377" i="13"/>
  <c r="J2378" i="13"/>
  <c r="J2379" i="13"/>
  <c r="J2380" i="13"/>
  <c r="J2381" i="13"/>
  <c r="J2382" i="13"/>
  <c r="J2383" i="13"/>
  <c r="J2384" i="13"/>
  <c r="J2385" i="13"/>
  <c r="J2386" i="13"/>
  <c r="J2387" i="13"/>
  <c r="J2388" i="13"/>
  <c r="J2389" i="13"/>
  <c r="J2390" i="13"/>
  <c r="J2391" i="13"/>
  <c r="J2392" i="13"/>
  <c r="J2393" i="13"/>
  <c r="J2394" i="13"/>
  <c r="J2395" i="13"/>
  <c r="J2396" i="13"/>
  <c r="J2397" i="13"/>
  <c r="J2398" i="13"/>
  <c r="J2399" i="13"/>
  <c r="J2400" i="13"/>
  <c r="J2401" i="13"/>
  <c r="J2402" i="13"/>
  <c r="J2403" i="13"/>
  <c r="J2404" i="13"/>
  <c r="J2405" i="13"/>
  <c r="J2406" i="13"/>
  <c r="J2407" i="13"/>
  <c r="J2408" i="13"/>
  <c r="J2409" i="13"/>
  <c r="J2410" i="13"/>
  <c r="J2411" i="13"/>
  <c r="J2412" i="13"/>
  <c r="J2413" i="13"/>
  <c r="J2414" i="13"/>
  <c r="J2415" i="13"/>
  <c r="J2416" i="13"/>
  <c r="J2417" i="13"/>
  <c r="J2418" i="13"/>
  <c r="J2419" i="13"/>
  <c r="J2420" i="13"/>
  <c r="J2421" i="13"/>
  <c r="J2422" i="13"/>
  <c r="J2423" i="13"/>
  <c r="J2424" i="13"/>
  <c r="J2425" i="13"/>
  <c r="J2426" i="13"/>
  <c r="J2427" i="13"/>
  <c r="J2428" i="13"/>
  <c r="J2429" i="13"/>
  <c r="J2430" i="13"/>
  <c r="J2431" i="13"/>
  <c r="J2432" i="13"/>
  <c r="J2433" i="13"/>
  <c r="J2434" i="13"/>
  <c r="J2435" i="13"/>
  <c r="J2436" i="13"/>
  <c r="J2437" i="13"/>
  <c r="J2438" i="13"/>
  <c r="J2439" i="13"/>
  <c r="J2440" i="13"/>
  <c r="J2441" i="13"/>
  <c r="J2442" i="13"/>
  <c r="J2443" i="13"/>
  <c r="J2444" i="13"/>
  <c r="J2445" i="13"/>
  <c r="J2446" i="13"/>
  <c r="J2447" i="13"/>
  <c r="J2448" i="13"/>
  <c r="J2449" i="13"/>
  <c r="J2450" i="13"/>
  <c r="J2451" i="13"/>
  <c r="J2452" i="13"/>
  <c r="J2453" i="13"/>
  <c r="J2454" i="13"/>
  <c r="J2455" i="13"/>
  <c r="J2456" i="13"/>
  <c r="J2457" i="13"/>
  <c r="J2458" i="13"/>
  <c r="J2459" i="13"/>
  <c r="J2460" i="13"/>
  <c r="J2461" i="13"/>
  <c r="J2462" i="13"/>
  <c r="J2463" i="13"/>
  <c r="J2464" i="13"/>
  <c r="J2465" i="13"/>
  <c r="J2466" i="13"/>
  <c r="J2467" i="13"/>
  <c r="J2468" i="13"/>
  <c r="J2469" i="13"/>
  <c r="J2470" i="13"/>
  <c r="J2471" i="13"/>
  <c r="J2472" i="13"/>
  <c r="J2473" i="13"/>
  <c r="J2474" i="13"/>
  <c r="J2475" i="13"/>
  <c r="J2476" i="13"/>
  <c r="J2477" i="13"/>
  <c r="J2478" i="13"/>
  <c r="J2479" i="13"/>
  <c r="J2480" i="13"/>
  <c r="J2481" i="13"/>
  <c r="J2482" i="13"/>
  <c r="J2483" i="13"/>
  <c r="J2484" i="13"/>
  <c r="J2485" i="13"/>
  <c r="J2486" i="13"/>
  <c r="J2487" i="13"/>
  <c r="J2488" i="13"/>
  <c r="J2489" i="13"/>
  <c r="J2490" i="13"/>
  <c r="J2491" i="13"/>
  <c r="J2492" i="13"/>
  <c r="J2493" i="13"/>
  <c r="J2494" i="13"/>
  <c r="J2495" i="13"/>
  <c r="J2496" i="13"/>
  <c r="J2497" i="13"/>
  <c r="J2498" i="13"/>
  <c r="J2499" i="13"/>
  <c r="J2500" i="13"/>
  <c r="J2501" i="13"/>
  <c r="J2502" i="13"/>
  <c r="J2503" i="13"/>
  <c r="J2504" i="13"/>
  <c r="J2505" i="13"/>
  <c r="J2506" i="13"/>
  <c r="J2507" i="13"/>
  <c r="J2508" i="13"/>
  <c r="J2509" i="13"/>
  <c r="J2510" i="13"/>
  <c r="J2511" i="13"/>
  <c r="J2512" i="13"/>
  <c r="J2513" i="13"/>
  <c r="J2514" i="13"/>
  <c r="J2515" i="13"/>
  <c r="J2516" i="13"/>
  <c r="J2517" i="13"/>
  <c r="J2518" i="13"/>
  <c r="J2519" i="13"/>
  <c r="J2520" i="13"/>
  <c r="J2521" i="13"/>
  <c r="J2522" i="13"/>
  <c r="J2523" i="13"/>
  <c r="J2524" i="13"/>
  <c r="J2525" i="13"/>
  <c r="J2526" i="13"/>
  <c r="J2527" i="13"/>
  <c r="J2528" i="13"/>
  <c r="J2529" i="13"/>
  <c r="J2530" i="13"/>
  <c r="J2531" i="13"/>
  <c r="J2532" i="13"/>
  <c r="J2533" i="13"/>
  <c r="J2534" i="13"/>
  <c r="J2535" i="13"/>
  <c r="J2536" i="13"/>
  <c r="J2537" i="13"/>
  <c r="J2538" i="13"/>
  <c r="J2539" i="13"/>
  <c r="J2540" i="13"/>
  <c r="J2541" i="13"/>
  <c r="J2542" i="13"/>
  <c r="J2543" i="13"/>
  <c r="J2544" i="13"/>
  <c r="J2545" i="13"/>
  <c r="J2546" i="13"/>
  <c r="J2547" i="13"/>
  <c r="J2548" i="13"/>
  <c r="J2549" i="13"/>
  <c r="J2550" i="13"/>
  <c r="J2551" i="13"/>
  <c r="J2552" i="13"/>
  <c r="J2553" i="13"/>
  <c r="J2554" i="13"/>
  <c r="J2555" i="13"/>
  <c r="J2556" i="13"/>
  <c r="J2557" i="13"/>
  <c r="J2558" i="13"/>
  <c r="J2559" i="13"/>
  <c r="J2560" i="13"/>
  <c r="J2561" i="13"/>
  <c r="J2562" i="13"/>
  <c r="J2563" i="13"/>
  <c r="J2564" i="13"/>
  <c r="J2565" i="13"/>
  <c r="J2566" i="13"/>
  <c r="J2567" i="13"/>
  <c r="J2568" i="13"/>
  <c r="J2569" i="13"/>
  <c r="J2570" i="13"/>
  <c r="J2571" i="13"/>
  <c r="J2572" i="13"/>
  <c r="J2573" i="13"/>
  <c r="J2574" i="13"/>
  <c r="J2575" i="13"/>
  <c r="J2576" i="13"/>
  <c r="J2577" i="13"/>
  <c r="J2578" i="13"/>
  <c r="J2579" i="13"/>
  <c r="J2580" i="13"/>
  <c r="J2581" i="13"/>
  <c r="J2582" i="13"/>
  <c r="J2583" i="13"/>
  <c r="J2584" i="13"/>
  <c r="J2585" i="13"/>
  <c r="J2586" i="13"/>
  <c r="J2587" i="13"/>
  <c r="J2588" i="13"/>
  <c r="J2589" i="13"/>
  <c r="J2590" i="13"/>
  <c r="J2591" i="13"/>
  <c r="J2592" i="13"/>
  <c r="J2593" i="13"/>
  <c r="J2594" i="13"/>
  <c r="J2595" i="13"/>
  <c r="J2596" i="13"/>
  <c r="J2597" i="13"/>
  <c r="J2598" i="13"/>
  <c r="J2599" i="13"/>
  <c r="J2600" i="13"/>
  <c r="J2601" i="13"/>
  <c r="J2602" i="13"/>
  <c r="J2603" i="13"/>
  <c r="J2604" i="13"/>
  <c r="J2605" i="13"/>
  <c r="J2606" i="13"/>
  <c r="J2607" i="13"/>
  <c r="J2608" i="13"/>
  <c r="J2609" i="13"/>
  <c r="J2610" i="13"/>
  <c r="J2611" i="13"/>
  <c r="J2612" i="13"/>
  <c r="J2613" i="13"/>
  <c r="J2614" i="13"/>
  <c r="J2615" i="13"/>
  <c r="J2616" i="13"/>
  <c r="J2617" i="13"/>
  <c r="J2618" i="13"/>
  <c r="J2619" i="13"/>
  <c r="J2620" i="13"/>
  <c r="J2621" i="13"/>
  <c r="J2622" i="13"/>
  <c r="J2623" i="13"/>
  <c r="J2624" i="13"/>
  <c r="J2625" i="13"/>
  <c r="J2626" i="13"/>
  <c r="J2627" i="13"/>
  <c r="J2628" i="13"/>
  <c r="J2629" i="13"/>
  <c r="J2630" i="13"/>
  <c r="J2631" i="13"/>
  <c r="J2632" i="13"/>
  <c r="J2633" i="13"/>
  <c r="J2634" i="13"/>
  <c r="J2635" i="13"/>
  <c r="J2636" i="13"/>
  <c r="J2637" i="13"/>
  <c r="J2638" i="13"/>
  <c r="J2639" i="13"/>
  <c r="J2640" i="13"/>
  <c r="J2641" i="13"/>
  <c r="J2642" i="13"/>
  <c r="J2643" i="13"/>
  <c r="J2644" i="13"/>
  <c r="J2645" i="13"/>
  <c r="J2646" i="13"/>
  <c r="J2647" i="13"/>
  <c r="J2648" i="13"/>
  <c r="J2649" i="13"/>
  <c r="J2650" i="13"/>
  <c r="J2651" i="13"/>
  <c r="J2652" i="13"/>
  <c r="J2653" i="13"/>
  <c r="J2654" i="13"/>
  <c r="J2655" i="13"/>
  <c r="J2656" i="13"/>
  <c r="J2657" i="13"/>
  <c r="J2658" i="13"/>
  <c r="J2659" i="13"/>
  <c r="J2660" i="13"/>
  <c r="J2661" i="13"/>
  <c r="J2662" i="13"/>
  <c r="J2663" i="13"/>
  <c r="J2664" i="13"/>
  <c r="J2665" i="13"/>
  <c r="J2666" i="13"/>
  <c r="J2667" i="13"/>
  <c r="J2668" i="13"/>
  <c r="J2669" i="13"/>
  <c r="J2670" i="13"/>
  <c r="J2671" i="13"/>
  <c r="J2672" i="13"/>
  <c r="J2673" i="13"/>
  <c r="J2674" i="13"/>
  <c r="J2675" i="13"/>
  <c r="J2676" i="13"/>
  <c r="J2677" i="13"/>
  <c r="J2678" i="13"/>
  <c r="J2679" i="13"/>
  <c r="J2680" i="13"/>
  <c r="J2681" i="13"/>
  <c r="J2682" i="13"/>
  <c r="J2683" i="13"/>
  <c r="J2684" i="13"/>
  <c r="J2685" i="13"/>
  <c r="J2686" i="13"/>
  <c r="J2687" i="13"/>
  <c r="J2688" i="13"/>
  <c r="J2689" i="13"/>
  <c r="J2690" i="13"/>
  <c r="J2691" i="13"/>
  <c r="J2692" i="13"/>
  <c r="J2693" i="13"/>
  <c r="J2694" i="13"/>
  <c r="J2695" i="13"/>
  <c r="J2696" i="13"/>
  <c r="J2697" i="13"/>
  <c r="J2698" i="13"/>
  <c r="J2699" i="13"/>
  <c r="J2700" i="13"/>
  <c r="J2701" i="13"/>
  <c r="J2702" i="13"/>
  <c r="J2703" i="13"/>
  <c r="J2704" i="13"/>
  <c r="J2705" i="13"/>
  <c r="J2706" i="13"/>
  <c r="J2707" i="13"/>
  <c r="J2708" i="13"/>
  <c r="J2709" i="13"/>
  <c r="J2710" i="13"/>
  <c r="J2711" i="13"/>
  <c r="J2712" i="13"/>
  <c r="J2713" i="13"/>
  <c r="J2714" i="13"/>
  <c r="J2715" i="13"/>
  <c r="J2716" i="13"/>
  <c r="J2717" i="13"/>
  <c r="J2718" i="13"/>
  <c r="J2719" i="13"/>
  <c r="J2720" i="13"/>
  <c r="J2721" i="13"/>
  <c r="J2722" i="13"/>
  <c r="J2723" i="13"/>
  <c r="J2724" i="13"/>
  <c r="J2725" i="13"/>
  <c r="J2726" i="13"/>
  <c r="J2727" i="13"/>
  <c r="J2728" i="13"/>
  <c r="J2729" i="13"/>
  <c r="J2730" i="13"/>
  <c r="J2731" i="13"/>
  <c r="J2732" i="13"/>
  <c r="J2733" i="13"/>
  <c r="J2734" i="13"/>
  <c r="J2735" i="13"/>
  <c r="J2736" i="13"/>
  <c r="J2737" i="13"/>
  <c r="J2738" i="13"/>
  <c r="J2739" i="13"/>
  <c r="J2740" i="13"/>
  <c r="J2741" i="13"/>
  <c r="J2742" i="13"/>
  <c r="J2743" i="13"/>
  <c r="J2744" i="13"/>
  <c r="J2745" i="13"/>
  <c r="J2746" i="13"/>
  <c r="J2747" i="13"/>
  <c r="J2748" i="13"/>
  <c r="J2749" i="13"/>
  <c r="J2750" i="13"/>
  <c r="J2751" i="13"/>
  <c r="J2752" i="13"/>
  <c r="J2753" i="13"/>
  <c r="J2754" i="13"/>
  <c r="J2755" i="13"/>
  <c r="J2756" i="13"/>
  <c r="J2757" i="13"/>
  <c r="J2758" i="13"/>
  <c r="J2759" i="13"/>
  <c r="J2760" i="13"/>
  <c r="J2761" i="13"/>
  <c r="J2762" i="13"/>
  <c r="J2763" i="13"/>
  <c r="J2764" i="13"/>
  <c r="J2765" i="13"/>
  <c r="J2766" i="13"/>
  <c r="J2767" i="13"/>
  <c r="J2768" i="13"/>
  <c r="J2769" i="13"/>
  <c r="J2770" i="13"/>
  <c r="J2771" i="13"/>
  <c r="J2772" i="13"/>
  <c r="J2773" i="13"/>
  <c r="J2774" i="13"/>
  <c r="J2775" i="13"/>
  <c r="J2776" i="13"/>
  <c r="J2777" i="13"/>
  <c r="J2778" i="13"/>
  <c r="J2779" i="13"/>
  <c r="J2780" i="13"/>
  <c r="J2781" i="13"/>
  <c r="J2782" i="13"/>
  <c r="J2783" i="13"/>
  <c r="J2784" i="13"/>
  <c r="J2785" i="13"/>
  <c r="J2786" i="13"/>
  <c r="J2787" i="13"/>
  <c r="J2788" i="13"/>
  <c r="J2789" i="13"/>
  <c r="J2790" i="13"/>
  <c r="J2791" i="13"/>
  <c r="J2792" i="13"/>
  <c r="J2793" i="13"/>
  <c r="J2794" i="13"/>
  <c r="J2795" i="13"/>
  <c r="J2796" i="13"/>
  <c r="J2797" i="13"/>
  <c r="J2798" i="13"/>
  <c r="J2799" i="13"/>
  <c r="J2800" i="13"/>
  <c r="J2801" i="13"/>
  <c r="J2802" i="13"/>
  <c r="J2803" i="13"/>
  <c r="J2804" i="13"/>
  <c r="J2805" i="13"/>
  <c r="J2806" i="13"/>
  <c r="J2807" i="13"/>
  <c r="J2808" i="13"/>
  <c r="J2809" i="13"/>
  <c r="J2810" i="13"/>
  <c r="J2811" i="13"/>
  <c r="J2812" i="13"/>
  <c r="J2813" i="13"/>
  <c r="J2814" i="13"/>
  <c r="J2815" i="13"/>
  <c r="J2816" i="13"/>
  <c r="J2817" i="13"/>
  <c r="J2818" i="13"/>
  <c r="J2819" i="13"/>
  <c r="J2820" i="13"/>
  <c r="J2821" i="13"/>
  <c r="J2822" i="13"/>
  <c r="J2823" i="13"/>
  <c r="J2824" i="13"/>
  <c r="J2825" i="13"/>
  <c r="J2826" i="13"/>
  <c r="J2827" i="13"/>
  <c r="J2828" i="13"/>
  <c r="J2829" i="13"/>
  <c r="J2830" i="13"/>
  <c r="J2831" i="13"/>
  <c r="J2832" i="13"/>
  <c r="J2833" i="13"/>
  <c r="J2834" i="13"/>
  <c r="J2835" i="13"/>
  <c r="J2836" i="13"/>
  <c r="J2837" i="13"/>
  <c r="J2838" i="13"/>
  <c r="J2839" i="13"/>
  <c r="J2840" i="13"/>
  <c r="J2841" i="13"/>
  <c r="J2842" i="13"/>
  <c r="J2843" i="13"/>
  <c r="J2844" i="13"/>
  <c r="J2845" i="13"/>
  <c r="J2846" i="13"/>
  <c r="J2847" i="13"/>
  <c r="J2848" i="13"/>
  <c r="J2849" i="13"/>
  <c r="J2850" i="13"/>
  <c r="J2851" i="13"/>
  <c r="J2852" i="13"/>
  <c r="J2853" i="13"/>
  <c r="J2854" i="13"/>
  <c r="J2855" i="13"/>
  <c r="J2856" i="13"/>
  <c r="J2857" i="13"/>
  <c r="J2858" i="13"/>
  <c r="J2859" i="13"/>
  <c r="J2860" i="13"/>
  <c r="J2861" i="13"/>
  <c r="J2862" i="13"/>
  <c r="J2863" i="13"/>
  <c r="J2864" i="13"/>
  <c r="J2865" i="13"/>
  <c r="J2866" i="13"/>
  <c r="J2867" i="13"/>
  <c r="J2868" i="13"/>
  <c r="J2869" i="13"/>
  <c r="J2870" i="13"/>
  <c r="J2871" i="13"/>
  <c r="J2872" i="13"/>
  <c r="J2873" i="13"/>
  <c r="J2874" i="13"/>
  <c r="J2875" i="13"/>
  <c r="J2876" i="13"/>
  <c r="J2877" i="13"/>
  <c r="J2878" i="13"/>
  <c r="J2879" i="13"/>
  <c r="J2880" i="13"/>
  <c r="J2881" i="13"/>
  <c r="J2882" i="13"/>
  <c r="J2883" i="13"/>
  <c r="J2884" i="13"/>
  <c r="J2885" i="13"/>
  <c r="J2886" i="13"/>
  <c r="J2887" i="13"/>
  <c r="J2888" i="13"/>
  <c r="J2889" i="13"/>
  <c r="J2890" i="13"/>
  <c r="J2891" i="13"/>
  <c r="J2892" i="13"/>
  <c r="J2893" i="13"/>
  <c r="J2894" i="13"/>
  <c r="J2895" i="13"/>
  <c r="J2896" i="13"/>
  <c r="J2897" i="13"/>
  <c r="J2898" i="13"/>
  <c r="J2899" i="13"/>
  <c r="J2900" i="13"/>
  <c r="J2901" i="13"/>
  <c r="J2902" i="13"/>
  <c r="J2903" i="13"/>
  <c r="J2904" i="13"/>
  <c r="J2905" i="13"/>
  <c r="J2906" i="13"/>
  <c r="J2907" i="13"/>
  <c r="J2908" i="13"/>
  <c r="J2909" i="13"/>
  <c r="J2910" i="13"/>
  <c r="J2911" i="13"/>
  <c r="J2912" i="13"/>
  <c r="J2913" i="13"/>
  <c r="J2914" i="13"/>
  <c r="J2915" i="13"/>
  <c r="J2916" i="13"/>
  <c r="J2917" i="13"/>
  <c r="J2918" i="13"/>
  <c r="J2919" i="13"/>
  <c r="J2920" i="13"/>
  <c r="J2921" i="13"/>
  <c r="J2922" i="13"/>
  <c r="J2923" i="13"/>
  <c r="J2924" i="13"/>
  <c r="J2925" i="13"/>
  <c r="J2926" i="13"/>
  <c r="J2927" i="13"/>
  <c r="J2928" i="13"/>
  <c r="J2929" i="13"/>
  <c r="J2930" i="13"/>
  <c r="J2931" i="13"/>
  <c r="J2932" i="13"/>
  <c r="J2933" i="13"/>
  <c r="J2934" i="13"/>
  <c r="J2935" i="13"/>
  <c r="J2936" i="13"/>
  <c r="J2937" i="13"/>
  <c r="J2938" i="13"/>
  <c r="J2939" i="13"/>
  <c r="J2940" i="13"/>
  <c r="J2941" i="13"/>
  <c r="J2942" i="13"/>
  <c r="J2943" i="13"/>
  <c r="J2944" i="13"/>
  <c r="J2945" i="13"/>
  <c r="J2946" i="13"/>
  <c r="J2947" i="13"/>
  <c r="J2948" i="13"/>
  <c r="J2949" i="13"/>
  <c r="J2950" i="13"/>
  <c r="J2951" i="13"/>
  <c r="J2952" i="13"/>
  <c r="J2953" i="13"/>
  <c r="J2954" i="13"/>
  <c r="J2955" i="13"/>
  <c r="J2956" i="13"/>
  <c r="J2957" i="13"/>
  <c r="J2958" i="13"/>
  <c r="J2959" i="13"/>
  <c r="J2960" i="13"/>
  <c r="J2961" i="13"/>
  <c r="J2962" i="13"/>
  <c r="J2963" i="13"/>
  <c r="J2964" i="13"/>
  <c r="J2965" i="13"/>
  <c r="J2966" i="13"/>
  <c r="J2967" i="13"/>
  <c r="J2968" i="13"/>
  <c r="J2969" i="13"/>
  <c r="J2970" i="13"/>
  <c r="J2971" i="13"/>
  <c r="J2972" i="13"/>
  <c r="J2973" i="13"/>
  <c r="J2974" i="13"/>
  <c r="J2975" i="13"/>
  <c r="J2976" i="13"/>
  <c r="J2977" i="13"/>
  <c r="J2978" i="13"/>
  <c r="J2979" i="13"/>
  <c r="J2980" i="13"/>
  <c r="J2981" i="13"/>
  <c r="J2982" i="13"/>
  <c r="J2983" i="13"/>
  <c r="J2984" i="13"/>
  <c r="J2985" i="13"/>
  <c r="J2986" i="13"/>
  <c r="J2987" i="13"/>
  <c r="J2988" i="13"/>
  <c r="J2989" i="13"/>
  <c r="J2990" i="13"/>
  <c r="J2991" i="13"/>
  <c r="J2992" i="13"/>
  <c r="J2993" i="13"/>
  <c r="J2994" i="13"/>
  <c r="J2995" i="13"/>
  <c r="J2996" i="13"/>
  <c r="J2997" i="13"/>
  <c r="J2998" i="13"/>
  <c r="J2999" i="13"/>
  <c r="J3000" i="13"/>
  <c r="J3001" i="13"/>
  <c r="J3002" i="13"/>
  <c r="J3003" i="13"/>
  <c r="J3004" i="13"/>
  <c r="J3005" i="13"/>
  <c r="J3006" i="13"/>
  <c r="J3007" i="13"/>
  <c r="J3008" i="13"/>
  <c r="J3009" i="13"/>
  <c r="J3010" i="13"/>
  <c r="J3011" i="13"/>
  <c r="J3012" i="13"/>
  <c r="J3013" i="13"/>
  <c r="J3014" i="13"/>
  <c r="J3015" i="13"/>
  <c r="J3016" i="13"/>
  <c r="J3017" i="13"/>
  <c r="J3018" i="13"/>
  <c r="J3019" i="13"/>
  <c r="J3020" i="13"/>
  <c r="J3021" i="13"/>
  <c r="J3022" i="13"/>
  <c r="J3023" i="13"/>
  <c r="J3024" i="13"/>
  <c r="J3025" i="13"/>
  <c r="J3026" i="13"/>
  <c r="J3027" i="13"/>
  <c r="J3028" i="13"/>
  <c r="J3029" i="13"/>
  <c r="J3030" i="13"/>
  <c r="J3031" i="13"/>
  <c r="J3032" i="13"/>
  <c r="J3033" i="13"/>
  <c r="J3034" i="13"/>
  <c r="J3035" i="13"/>
  <c r="J3036" i="13"/>
  <c r="J3037" i="13"/>
  <c r="J3038" i="13"/>
  <c r="J3039" i="13"/>
  <c r="J3040" i="13"/>
  <c r="J3041" i="13"/>
  <c r="J3042" i="13"/>
  <c r="J3043" i="13"/>
  <c r="J3044" i="13"/>
  <c r="J3045" i="13"/>
  <c r="J3046" i="13"/>
  <c r="J3047" i="13"/>
  <c r="J3048" i="13"/>
  <c r="J3049" i="13"/>
  <c r="J3050" i="13"/>
  <c r="J3051" i="13"/>
  <c r="J3052" i="13"/>
  <c r="J3053" i="13"/>
  <c r="J3054" i="13"/>
  <c r="J3055" i="13"/>
  <c r="J3056" i="13"/>
  <c r="J3057" i="13"/>
  <c r="J3058" i="13"/>
  <c r="J3059" i="13"/>
  <c r="J3060" i="13"/>
  <c r="J3061" i="13"/>
  <c r="J3062" i="13"/>
  <c r="J3063" i="13"/>
  <c r="J3064" i="13"/>
  <c r="J3065" i="13"/>
  <c r="J3066" i="13"/>
  <c r="J3067" i="13"/>
  <c r="J3068" i="13"/>
  <c r="J3069" i="13"/>
  <c r="J3070" i="13"/>
  <c r="J3071" i="13"/>
  <c r="J3072" i="13"/>
  <c r="J3073" i="13"/>
  <c r="J3074" i="13"/>
  <c r="J3075" i="13"/>
  <c r="J3076" i="13"/>
  <c r="J3077" i="13"/>
  <c r="J3078" i="13"/>
  <c r="J3079" i="13"/>
  <c r="J3080" i="13"/>
  <c r="J3081" i="13"/>
  <c r="J3082" i="13"/>
  <c r="J3083" i="13"/>
  <c r="J3084" i="13"/>
  <c r="J3085" i="13"/>
  <c r="J3086" i="13"/>
  <c r="J3087" i="13"/>
  <c r="J3088" i="13"/>
  <c r="J3089" i="13"/>
  <c r="J3090" i="13"/>
  <c r="J3091" i="13"/>
  <c r="J3092" i="13"/>
  <c r="J3093" i="13"/>
  <c r="J3094" i="13"/>
  <c r="J3095" i="13"/>
  <c r="J3096" i="13"/>
  <c r="J3097" i="13"/>
  <c r="J3098" i="13"/>
  <c r="J3099" i="13"/>
  <c r="J3100" i="13"/>
  <c r="J3101" i="13"/>
  <c r="J3102" i="13"/>
  <c r="J3103" i="13"/>
  <c r="J3104" i="13"/>
  <c r="J3105" i="13"/>
  <c r="J3106" i="13"/>
  <c r="J3107" i="13"/>
  <c r="J3108" i="13"/>
  <c r="J3109" i="13"/>
  <c r="J3110" i="13"/>
  <c r="J3111" i="13"/>
  <c r="J3112" i="13"/>
  <c r="J3113" i="13"/>
  <c r="J3114" i="13"/>
  <c r="J3115" i="13"/>
  <c r="J3116" i="13"/>
  <c r="J3117" i="13"/>
  <c r="J3118" i="13"/>
  <c r="J3119" i="13"/>
  <c r="J3120" i="13"/>
  <c r="J3121" i="13"/>
  <c r="J3122" i="13"/>
  <c r="J3123" i="13"/>
  <c r="J3124" i="13"/>
  <c r="J3125" i="13"/>
  <c r="J3126" i="13"/>
  <c r="J3127" i="13"/>
  <c r="J3128" i="13"/>
  <c r="J3129" i="13"/>
  <c r="J3130" i="13"/>
  <c r="J3131" i="13"/>
  <c r="J3132" i="13"/>
  <c r="J3133" i="13"/>
  <c r="J3134" i="13"/>
  <c r="J3135" i="13"/>
  <c r="J3136" i="13"/>
  <c r="J3137" i="13"/>
  <c r="J3138" i="13"/>
  <c r="J3139" i="13"/>
  <c r="J3140" i="13"/>
  <c r="J3141" i="13"/>
  <c r="J3142" i="13"/>
  <c r="J3143" i="13"/>
  <c r="J3144" i="13"/>
  <c r="J3145" i="13"/>
  <c r="J3146" i="13"/>
  <c r="J3147" i="13"/>
  <c r="J3148" i="13"/>
  <c r="J3149" i="13"/>
  <c r="J3150" i="13"/>
  <c r="J3151" i="13"/>
  <c r="J3152" i="13"/>
  <c r="J3153" i="13"/>
  <c r="J3154" i="13"/>
  <c r="J3155" i="13"/>
  <c r="J3156" i="13"/>
  <c r="J3157" i="13"/>
  <c r="J3158" i="13"/>
  <c r="J3159" i="13"/>
  <c r="J3160" i="13"/>
  <c r="J3161" i="13"/>
  <c r="J3162" i="13"/>
  <c r="J3163" i="13"/>
  <c r="J3164" i="13"/>
  <c r="J3165" i="13"/>
  <c r="J3166" i="13"/>
  <c r="J3167" i="13"/>
  <c r="J3168" i="13"/>
  <c r="J3169" i="13"/>
  <c r="J3170" i="13"/>
  <c r="J3171" i="13"/>
  <c r="J3172" i="13"/>
  <c r="J3173" i="13"/>
  <c r="J3174" i="13"/>
  <c r="J3175" i="13"/>
  <c r="J3176" i="13"/>
  <c r="J3177" i="13"/>
  <c r="J3178" i="13"/>
  <c r="J3179" i="13"/>
  <c r="J3180" i="13"/>
  <c r="J3181" i="13"/>
  <c r="J3182" i="13"/>
  <c r="J3183" i="13"/>
  <c r="J3184" i="13"/>
  <c r="J3185" i="13"/>
  <c r="J3186" i="13"/>
  <c r="J3187" i="13"/>
  <c r="J3188" i="13"/>
  <c r="J3189" i="13"/>
  <c r="J3190" i="13"/>
  <c r="J3191" i="13"/>
  <c r="J3192" i="13"/>
  <c r="J3193" i="13"/>
  <c r="J3194" i="13"/>
  <c r="J3195" i="13"/>
  <c r="J3196" i="13"/>
  <c r="J3197" i="13"/>
  <c r="J3198" i="13"/>
  <c r="J3199" i="13"/>
  <c r="J3200" i="13"/>
  <c r="J3201" i="13"/>
  <c r="J3202" i="13"/>
  <c r="J3203" i="13"/>
  <c r="J3204" i="13"/>
  <c r="J3205" i="13"/>
  <c r="J3206" i="13"/>
  <c r="J3207" i="13"/>
  <c r="J3208" i="13"/>
  <c r="J3209" i="13"/>
  <c r="J3210" i="13"/>
  <c r="J3211" i="13"/>
  <c r="J3212" i="13"/>
  <c r="J3213" i="13"/>
  <c r="J3214" i="13"/>
  <c r="J3215" i="13"/>
  <c r="J3216" i="13"/>
  <c r="J3217" i="13"/>
  <c r="J3218" i="13"/>
  <c r="J3219" i="13"/>
  <c r="J3220" i="13"/>
  <c r="J3221" i="13"/>
  <c r="J3222" i="13"/>
  <c r="J3223" i="13"/>
  <c r="J3224" i="13"/>
  <c r="J3225" i="13"/>
  <c r="J3226" i="13"/>
  <c r="J3227" i="13"/>
  <c r="J3228" i="13"/>
  <c r="J3229" i="13"/>
  <c r="J3230" i="13"/>
  <c r="J3231" i="13"/>
  <c r="J3232" i="13"/>
  <c r="J3233" i="13"/>
  <c r="J3234" i="13"/>
  <c r="J3235" i="13"/>
  <c r="J3236" i="13"/>
  <c r="J3237" i="13"/>
  <c r="J3238" i="13"/>
  <c r="J3239" i="13"/>
  <c r="J3240" i="13"/>
  <c r="J3241" i="13"/>
  <c r="J3242" i="13"/>
  <c r="J3243" i="13"/>
  <c r="J3244" i="13"/>
  <c r="J3245" i="13"/>
  <c r="J3246" i="13"/>
  <c r="J3247" i="13"/>
  <c r="J3248" i="13"/>
  <c r="J3249" i="13"/>
  <c r="J3250" i="13"/>
  <c r="J3251" i="13"/>
  <c r="J3252" i="13"/>
  <c r="J3253" i="13"/>
  <c r="J3254" i="13"/>
  <c r="J3255" i="13"/>
  <c r="J3256" i="13"/>
  <c r="J3257" i="13"/>
  <c r="J3258" i="13"/>
  <c r="J3259" i="13"/>
  <c r="J3260" i="13"/>
  <c r="J3261" i="13"/>
  <c r="J3262" i="13"/>
  <c r="J3263" i="13"/>
  <c r="J3264" i="13"/>
  <c r="J3265" i="13"/>
  <c r="J3266" i="13"/>
  <c r="J3267" i="13"/>
  <c r="J3268" i="13"/>
  <c r="J3269" i="13"/>
  <c r="J3270" i="13"/>
  <c r="J3271" i="13"/>
  <c r="J3272" i="13"/>
  <c r="J3273" i="13"/>
  <c r="J3274" i="13"/>
  <c r="J3275" i="13"/>
  <c r="J3276" i="13"/>
  <c r="J3277" i="13"/>
  <c r="J3278" i="13"/>
  <c r="J3279" i="13"/>
  <c r="J3280" i="13"/>
  <c r="J3281" i="13"/>
  <c r="J3282" i="13"/>
  <c r="J3283" i="13"/>
  <c r="J3284" i="13"/>
  <c r="J3285" i="13"/>
  <c r="J3286" i="13"/>
  <c r="J3287" i="13"/>
  <c r="J3288" i="13"/>
  <c r="J3289" i="13"/>
  <c r="J3290" i="13"/>
  <c r="J3291" i="13"/>
  <c r="J3292" i="13"/>
  <c r="J3293" i="13"/>
  <c r="J3294" i="13"/>
  <c r="J3295" i="13"/>
  <c r="J3296" i="13"/>
  <c r="J3297" i="13"/>
  <c r="J3298" i="13"/>
  <c r="J3299" i="13"/>
  <c r="J3300" i="13"/>
  <c r="J3301" i="13"/>
  <c r="J3302" i="13"/>
  <c r="J3303" i="13"/>
  <c r="J3304" i="13"/>
  <c r="J3305" i="13"/>
  <c r="J3306" i="13"/>
  <c r="J3307" i="13"/>
  <c r="J3308" i="13"/>
  <c r="J3309" i="13"/>
  <c r="J3310" i="13"/>
  <c r="J3311" i="13"/>
  <c r="J3312" i="13"/>
  <c r="J3313" i="13"/>
  <c r="J3314" i="13"/>
  <c r="J3315" i="13"/>
  <c r="J3316" i="13"/>
  <c r="J3317" i="13"/>
  <c r="J3318" i="13"/>
  <c r="J3319" i="13"/>
  <c r="J3320" i="13"/>
  <c r="J3321" i="13"/>
  <c r="J3322" i="13"/>
  <c r="J3323" i="13"/>
  <c r="J3324" i="13"/>
  <c r="J3325" i="13"/>
  <c r="J3326" i="13"/>
  <c r="J3327" i="13"/>
  <c r="J3328" i="13"/>
  <c r="J3329" i="13"/>
  <c r="J3330" i="13"/>
  <c r="J3331" i="13"/>
  <c r="J3332" i="13"/>
  <c r="J3333" i="13"/>
  <c r="J3334" i="13"/>
  <c r="J3335" i="13"/>
  <c r="J3336" i="13"/>
  <c r="J3337" i="13"/>
  <c r="J3338" i="13"/>
  <c r="J3339" i="13"/>
  <c r="J3340" i="13"/>
  <c r="J3341" i="13"/>
  <c r="J3342" i="13"/>
  <c r="J3343" i="13"/>
  <c r="J3344" i="13"/>
  <c r="J3345" i="13"/>
  <c r="J3346" i="13"/>
  <c r="J3347" i="13"/>
  <c r="J3348" i="13"/>
  <c r="J3349" i="13"/>
  <c r="J3350" i="13"/>
  <c r="J3351" i="13"/>
  <c r="J3352" i="13"/>
  <c r="J3353" i="13"/>
  <c r="J3354" i="13"/>
  <c r="J3355" i="13"/>
  <c r="J3356" i="13"/>
  <c r="J3357" i="13"/>
  <c r="J3358" i="13"/>
  <c r="J3359" i="13"/>
  <c r="J3360" i="13"/>
  <c r="J3361" i="13"/>
  <c r="J3362" i="13"/>
  <c r="J3363" i="13"/>
  <c r="J3364" i="13"/>
  <c r="J3365" i="13"/>
  <c r="J3366" i="13"/>
  <c r="J3367" i="13"/>
  <c r="J3368" i="13"/>
  <c r="J3369" i="13"/>
  <c r="J3370" i="13"/>
  <c r="J3371" i="13"/>
  <c r="J3372" i="13"/>
  <c r="J3373" i="13"/>
  <c r="J3374" i="13"/>
  <c r="J3375" i="13"/>
  <c r="J3376" i="13"/>
  <c r="J3377" i="13"/>
  <c r="J3378" i="13"/>
  <c r="J3379" i="13"/>
  <c r="J3380" i="13"/>
  <c r="J3381" i="13"/>
  <c r="J3382" i="13"/>
  <c r="J3383" i="13"/>
  <c r="J3384" i="13"/>
  <c r="J3385" i="13"/>
  <c r="J3386" i="13"/>
  <c r="J3387" i="13"/>
  <c r="J3388" i="13"/>
  <c r="J3389" i="13"/>
  <c r="J3390" i="13"/>
  <c r="J3391" i="13"/>
  <c r="J3392" i="13"/>
  <c r="J3393" i="13"/>
  <c r="J3394" i="13"/>
  <c r="J3395" i="13"/>
  <c r="J3396" i="13"/>
  <c r="J3397" i="13"/>
  <c r="J3398" i="13"/>
  <c r="J3399" i="13"/>
  <c r="J3400" i="13"/>
  <c r="J3401" i="13"/>
  <c r="J3402" i="13"/>
  <c r="J3403" i="13"/>
  <c r="J3404" i="13"/>
  <c r="J3405" i="13"/>
  <c r="J3406" i="13"/>
  <c r="J3407" i="13"/>
  <c r="J3408" i="13"/>
  <c r="J3409" i="13"/>
  <c r="J3410" i="13"/>
  <c r="J3411" i="13"/>
  <c r="J3412" i="13"/>
  <c r="J3413" i="13"/>
  <c r="J3414" i="13"/>
  <c r="J3415" i="13"/>
  <c r="J3416" i="13"/>
  <c r="J3417" i="13"/>
  <c r="J3418" i="13"/>
  <c r="J3419" i="13"/>
  <c r="J3420" i="13"/>
  <c r="J3421" i="13"/>
  <c r="J3422" i="13"/>
  <c r="J3423" i="13"/>
  <c r="J3424" i="13"/>
  <c r="J3425" i="13"/>
  <c r="J3426" i="13"/>
  <c r="J3427" i="13"/>
  <c r="J3428" i="13"/>
  <c r="J3429" i="13"/>
  <c r="J3430" i="13"/>
  <c r="J3431" i="13"/>
  <c r="J3432" i="13"/>
  <c r="J3433" i="13"/>
  <c r="J3434" i="13"/>
  <c r="J3435" i="13"/>
  <c r="J3436" i="13"/>
  <c r="J3437" i="13"/>
  <c r="J3438" i="13"/>
  <c r="J3439" i="13"/>
  <c r="J3440" i="13"/>
  <c r="J3441" i="13"/>
  <c r="J3442" i="13"/>
  <c r="J3443" i="13"/>
  <c r="J3444" i="13"/>
  <c r="J3445" i="13"/>
  <c r="J3446" i="13"/>
  <c r="J3447" i="13"/>
  <c r="J3448" i="13"/>
  <c r="J3449" i="13"/>
  <c r="J3450" i="13"/>
  <c r="J3451" i="13"/>
  <c r="J3452" i="13"/>
  <c r="J3453" i="13"/>
  <c r="J3454" i="13"/>
  <c r="J3455" i="13"/>
  <c r="J3456" i="13"/>
  <c r="J3457" i="13"/>
  <c r="J3458" i="13"/>
  <c r="J3459" i="13"/>
  <c r="J3460" i="13"/>
  <c r="J3461" i="13"/>
  <c r="J3462" i="13"/>
  <c r="J3463" i="13"/>
  <c r="J3464" i="13"/>
  <c r="J3465" i="13"/>
  <c r="J3466" i="13"/>
  <c r="J3467" i="13"/>
  <c r="J3468" i="13"/>
  <c r="J3469" i="13"/>
  <c r="J3470" i="13"/>
  <c r="J3471" i="13"/>
  <c r="J3472" i="13"/>
  <c r="J3473" i="13"/>
  <c r="J3474" i="13"/>
  <c r="J3475" i="13"/>
  <c r="J3476" i="13"/>
  <c r="J3477" i="13"/>
  <c r="J3478" i="13"/>
  <c r="J3479" i="13"/>
  <c r="J3480" i="13"/>
  <c r="J3481" i="13"/>
  <c r="J3482" i="13"/>
  <c r="J3483" i="13"/>
  <c r="J3484" i="13"/>
  <c r="J3485" i="13"/>
  <c r="J3486" i="13"/>
  <c r="J3487" i="13"/>
  <c r="J3488" i="13"/>
  <c r="J3489" i="13"/>
  <c r="J3490" i="13"/>
  <c r="J3491" i="13"/>
  <c r="J3492" i="13"/>
  <c r="J3493" i="13"/>
  <c r="J3494" i="13"/>
  <c r="J3495" i="13"/>
  <c r="J3496" i="13"/>
  <c r="J3497" i="13"/>
  <c r="J3498" i="13"/>
  <c r="J3499" i="13"/>
  <c r="J3500" i="13"/>
  <c r="J3501" i="13"/>
  <c r="J3502" i="13"/>
  <c r="J3503" i="13"/>
  <c r="J3504" i="13"/>
  <c r="J3505" i="13"/>
  <c r="J3506" i="13"/>
  <c r="J3507" i="13"/>
  <c r="J3508" i="13"/>
  <c r="J3509" i="13"/>
  <c r="J3510" i="13"/>
  <c r="J3511" i="13"/>
  <c r="J3512" i="13"/>
  <c r="J3513" i="13"/>
  <c r="J3514" i="13"/>
  <c r="J3515" i="13"/>
  <c r="J3516" i="13"/>
  <c r="J3517" i="13"/>
  <c r="J3518" i="13"/>
  <c r="J3519" i="13"/>
  <c r="J3520" i="13"/>
  <c r="J3521" i="13"/>
  <c r="J3522" i="13"/>
  <c r="J3523" i="13"/>
  <c r="J3524" i="13"/>
  <c r="J3525" i="13"/>
  <c r="J3526" i="13"/>
  <c r="J3527" i="13"/>
  <c r="J3528" i="13"/>
  <c r="J3529" i="13"/>
  <c r="J3530" i="13"/>
  <c r="J3531" i="13"/>
  <c r="J3532" i="13"/>
  <c r="J3533" i="13"/>
  <c r="J3534" i="13"/>
  <c r="J3535" i="13"/>
  <c r="J3536" i="13"/>
  <c r="J3537" i="13"/>
  <c r="J3538" i="13"/>
  <c r="J3539" i="13"/>
  <c r="J3540" i="13"/>
  <c r="J3541" i="13"/>
  <c r="J3542" i="13"/>
  <c r="J3543" i="13"/>
  <c r="J3544" i="13"/>
  <c r="J3545" i="13"/>
  <c r="J3546" i="13"/>
  <c r="J3547" i="13"/>
  <c r="J3548" i="13"/>
  <c r="J3549" i="13"/>
  <c r="J3550" i="13"/>
  <c r="J3551" i="13"/>
  <c r="J3552" i="13"/>
  <c r="J3553" i="13"/>
  <c r="J3554" i="13"/>
  <c r="J3555" i="13"/>
  <c r="J3556" i="13"/>
  <c r="J3557" i="13"/>
  <c r="J3558" i="13"/>
  <c r="J3559" i="13"/>
  <c r="J3560" i="13"/>
  <c r="J3561" i="13"/>
  <c r="J3562" i="13"/>
  <c r="J3563" i="13"/>
  <c r="J3564" i="13"/>
  <c r="J3565" i="13"/>
  <c r="J3566" i="13"/>
  <c r="J3567" i="13"/>
  <c r="J3568" i="13"/>
  <c r="J3569" i="13"/>
  <c r="J3570" i="13"/>
  <c r="J3571" i="13"/>
  <c r="J3572" i="13"/>
  <c r="J3573" i="13"/>
  <c r="J3574" i="13"/>
  <c r="J3575" i="13"/>
  <c r="J3576" i="13"/>
  <c r="J3577" i="13"/>
  <c r="J3578" i="13"/>
  <c r="J3579" i="13"/>
  <c r="J3580" i="13"/>
  <c r="J3581" i="13"/>
  <c r="J3582" i="13"/>
  <c r="J3583" i="13"/>
  <c r="J3584" i="13"/>
  <c r="J3585" i="13"/>
  <c r="J3586" i="13"/>
  <c r="J3587" i="13"/>
  <c r="J3588" i="13"/>
  <c r="J3589" i="13"/>
  <c r="J3590" i="13"/>
  <c r="J3591" i="13"/>
  <c r="J3592" i="13"/>
  <c r="J3593" i="13"/>
  <c r="J3594" i="13"/>
  <c r="J3595" i="13"/>
  <c r="J3596" i="13"/>
  <c r="J3597" i="13"/>
  <c r="J3598" i="13"/>
  <c r="J3599" i="13"/>
  <c r="J3600" i="13"/>
  <c r="J3601" i="13"/>
  <c r="J3602" i="13"/>
  <c r="J3603" i="13"/>
  <c r="J3604" i="13"/>
  <c r="J3605" i="13"/>
  <c r="J3606" i="13"/>
  <c r="J3607" i="13"/>
  <c r="J3608" i="13"/>
  <c r="J3609" i="13"/>
  <c r="J3610" i="13"/>
  <c r="J3611" i="13"/>
  <c r="J3612" i="13"/>
  <c r="J3613" i="13"/>
  <c r="J3614" i="13"/>
  <c r="J3615" i="13"/>
  <c r="J3616" i="13"/>
  <c r="J3617" i="13"/>
  <c r="J3618" i="13"/>
  <c r="J3619" i="13"/>
  <c r="J3620" i="13"/>
  <c r="J3621" i="13"/>
  <c r="J3622" i="13"/>
  <c r="J3623" i="13"/>
  <c r="J3624" i="13"/>
  <c r="J3625" i="13"/>
  <c r="J3626" i="13"/>
  <c r="J3627" i="13"/>
  <c r="J3628" i="13"/>
  <c r="J3629" i="13"/>
  <c r="J3630" i="13"/>
  <c r="J3631" i="13"/>
  <c r="J3632" i="13"/>
  <c r="J3633" i="13"/>
  <c r="J3634" i="13"/>
  <c r="J3635" i="13"/>
  <c r="J3636" i="13"/>
  <c r="J3637" i="13"/>
  <c r="J3638" i="13"/>
  <c r="J3639" i="13"/>
  <c r="J3640" i="13"/>
  <c r="J3641" i="13"/>
  <c r="J3642" i="13"/>
  <c r="J3643" i="13"/>
  <c r="J3644" i="13"/>
  <c r="J3645" i="13"/>
  <c r="J3646" i="13"/>
  <c r="J3647" i="13"/>
  <c r="J3648" i="13"/>
  <c r="J3649" i="13"/>
  <c r="J3650" i="13"/>
  <c r="J3651" i="13"/>
  <c r="J3652" i="13"/>
  <c r="J3653" i="13"/>
  <c r="J3654" i="13"/>
  <c r="J3655" i="13"/>
  <c r="J3656" i="13"/>
  <c r="J3657" i="13"/>
  <c r="J3658" i="13"/>
  <c r="J3659" i="13"/>
  <c r="J3660" i="13"/>
  <c r="J3661" i="13"/>
  <c r="J3662" i="13"/>
  <c r="J3663" i="13"/>
  <c r="J3664" i="13"/>
  <c r="J3665" i="13"/>
  <c r="J3666" i="13"/>
  <c r="J3667" i="13"/>
  <c r="J3668" i="13"/>
  <c r="J3669" i="13"/>
  <c r="J3670" i="13"/>
  <c r="J3671" i="13"/>
  <c r="J3672" i="13"/>
  <c r="J3673" i="13"/>
  <c r="J3674" i="13"/>
  <c r="J3675" i="13"/>
  <c r="J3676" i="13"/>
  <c r="J3677" i="13"/>
  <c r="J3678" i="13"/>
  <c r="J3679" i="13"/>
  <c r="J3680" i="13"/>
  <c r="J3681" i="13"/>
  <c r="J3682" i="13"/>
  <c r="J3683" i="13"/>
  <c r="J3684" i="13"/>
  <c r="J3685" i="13"/>
  <c r="J3686" i="13"/>
  <c r="J3687" i="13"/>
  <c r="J3688" i="13"/>
  <c r="J3689" i="13"/>
  <c r="J3690" i="13"/>
  <c r="J3691" i="13"/>
  <c r="J3692" i="13"/>
  <c r="J3693" i="13"/>
  <c r="J3694" i="13"/>
  <c r="J3695" i="13"/>
  <c r="J3696" i="13"/>
  <c r="J3697" i="13"/>
  <c r="J3698" i="13"/>
  <c r="J3699" i="13"/>
  <c r="J3700" i="13"/>
  <c r="J3701" i="13"/>
  <c r="J3702" i="13"/>
  <c r="J3703" i="13"/>
  <c r="J3704" i="13"/>
  <c r="J3705" i="13"/>
  <c r="J3706" i="13"/>
  <c r="J3707" i="13"/>
  <c r="J3708" i="13"/>
  <c r="J3709" i="13"/>
  <c r="J3710" i="13"/>
  <c r="J3711" i="13"/>
  <c r="J3712" i="13"/>
  <c r="J3713" i="13"/>
  <c r="J3714" i="13"/>
  <c r="J3715" i="13"/>
  <c r="J3716" i="13"/>
  <c r="J3717" i="13"/>
  <c r="J3718" i="13"/>
  <c r="J3719" i="13"/>
  <c r="J3720" i="13"/>
  <c r="J3721" i="13"/>
  <c r="J3722" i="13"/>
  <c r="J3723" i="13"/>
  <c r="J3724" i="13"/>
  <c r="J3725" i="13"/>
  <c r="J3726" i="13"/>
  <c r="J3727" i="13"/>
  <c r="J3728" i="13"/>
  <c r="J3729" i="13"/>
  <c r="J3730" i="13"/>
  <c r="J3731" i="13"/>
  <c r="J3732" i="13"/>
  <c r="J3733" i="13"/>
  <c r="J3734" i="13"/>
  <c r="J3735" i="13"/>
  <c r="J3736" i="13"/>
  <c r="J3737" i="13"/>
  <c r="J3738" i="13"/>
  <c r="J3739" i="13"/>
  <c r="J3740" i="13"/>
  <c r="J3741" i="13"/>
  <c r="J3742" i="13"/>
  <c r="J3743" i="13"/>
  <c r="J3744" i="13"/>
  <c r="J3745" i="13"/>
  <c r="J3746" i="13"/>
  <c r="J3747" i="13"/>
  <c r="J3748" i="13"/>
  <c r="J3749" i="13"/>
  <c r="J3750" i="13"/>
  <c r="J3751" i="13"/>
  <c r="J3752" i="13"/>
  <c r="J3753" i="13"/>
  <c r="J3754" i="13"/>
  <c r="J3755" i="13"/>
  <c r="J3756" i="13"/>
  <c r="J3757" i="13"/>
  <c r="J3758" i="13"/>
  <c r="J3759" i="13"/>
  <c r="J3760" i="13"/>
  <c r="J3761" i="13"/>
  <c r="J3762" i="13"/>
  <c r="J3763" i="13"/>
  <c r="J3764" i="13"/>
  <c r="J3765" i="13"/>
  <c r="J3766" i="13"/>
  <c r="J3767" i="13"/>
  <c r="J3768" i="13"/>
  <c r="J3769" i="13"/>
  <c r="J3770" i="13"/>
  <c r="J3771" i="13"/>
  <c r="J3772" i="13"/>
  <c r="J3773" i="13"/>
  <c r="J3774" i="13"/>
  <c r="J3775" i="13"/>
  <c r="J3776" i="13"/>
  <c r="J3777" i="13"/>
  <c r="J3778" i="13"/>
  <c r="J3779" i="13"/>
  <c r="J3780" i="13"/>
  <c r="J3781" i="13"/>
  <c r="J3782" i="13"/>
  <c r="J3783" i="13"/>
  <c r="J3784" i="13"/>
  <c r="J3785" i="13"/>
  <c r="J3786" i="13"/>
  <c r="J3787" i="13"/>
  <c r="J3788" i="13"/>
  <c r="J3789" i="13"/>
  <c r="J3790" i="13"/>
  <c r="J3791" i="13"/>
  <c r="J3792" i="13"/>
  <c r="J3793" i="13"/>
  <c r="J3794" i="13"/>
  <c r="J3795" i="13"/>
  <c r="J3796" i="13"/>
  <c r="J3797" i="13"/>
  <c r="J3798" i="13"/>
  <c r="J3799" i="13"/>
  <c r="J3800" i="13"/>
  <c r="J3801" i="13"/>
  <c r="J3802" i="13"/>
  <c r="J3803" i="13"/>
  <c r="J3804" i="13"/>
  <c r="J3805" i="13"/>
  <c r="J3806" i="13"/>
  <c r="J3807" i="13"/>
  <c r="J3808" i="13"/>
  <c r="J3809" i="13"/>
  <c r="J3810" i="13"/>
  <c r="J3811" i="13"/>
  <c r="J3812" i="13"/>
  <c r="J3813" i="13"/>
  <c r="J3814" i="13"/>
  <c r="J3815" i="13"/>
  <c r="J3816" i="13"/>
  <c r="J3817" i="13"/>
  <c r="J3818" i="13"/>
  <c r="J3819" i="13"/>
  <c r="J3820" i="13"/>
  <c r="J3821" i="13"/>
  <c r="J3822" i="13"/>
  <c r="J3823" i="13"/>
  <c r="J3824" i="13"/>
  <c r="J3825" i="13"/>
  <c r="J3826" i="13"/>
  <c r="J3827" i="13"/>
  <c r="J3828" i="13"/>
  <c r="J3829" i="13"/>
  <c r="J3830" i="13"/>
  <c r="J3831" i="13"/>
  <c r="J3832" i="13"/>
  <c r="J3833" i="13"/>
  <c r="J3834" i="13"/>
  <c r="J3835" i="13"/>
  <c r="J3836" i="13"/>
  <c r="J3837" i="13"/>
  <c r="J3838" i="13"/>
  <c r="J3839" i="13"/>
  <c r="J3840" i="13"/>
  <c r="J3841" i="13"/>
  <c r="J3842" i="13"/>
  <c r="J3843" i="13"/>
  <c r="J3844" i="13"/>
  <c r="J3845" i="13"/>
  <c r="J3846" i="13"/>
  <c r="J3847" i="13"/>
  <c r="J3848" i="13"/>
  <c r="J3849" i="13"/>
  <c r="J3850" i="13"/>
  <c r="J3851" i="13"/>
  <c r="J3852" i="13"/>
  <c r="J3853" i="13"/>
  <c r="J3854" i="13"/>
  <c r="J3855" i="13"/>
  <c r="J3856" i="13"/>
  <c r="J3857" i="13"/>
  <c r="J3858" i="13"/>
  <c r="J3859" i="13"/>
  <c r="J3860" i="13"/>
  <c r="J3861" i="13"/>
  <c r="J3862" i="13"/>
  <c r="J3863" i="13"/>
  <c r="J3864" i="13"/>
  <c r="J3865" i="13"/>
  <c r="J3866" i="13"/>
  <c r="J3867" i="13"/>
  <c r="J3868" i="13"/>
  <c r="J3869" i="13"/>
  <c r="J3870" i="13"/>
  <c r="J3871" i="13"/>
  <c r="J3872" i="13"/>
  <c r="J3873" i="13"/>
  <c r="J3874" i="13"/>
  <c r="J3875" i="13"/>
  <c r="J3876" i="13"/>
  <c r="J3877" i="13"/>
  <c r="J3878" i="13"/>
  <c r="J3879" i="13"/>
  <c r="J3880" i="13"/>
  <c r="J3881" i="13"/>
  <c r="J3882" i="13"/>
  <c r="J3883" i="13"/>
  <c r="J3884" i="13"/>
  <c r="J3885" i="13"/>
  <c r="J3886" i="13"/>
  <c r="J3887" i="13"/>
  <c r="J3888" i="13"/>
  <c r="J3889" i="13"/>
  <c r="J3890" i="13"/>
  <c r="J3891" i="13"/>
  <c r="J3892" i="13"/>
  <c r="J3893" i="13"/>
  <c r="J3894" i="13"/>
  <c r="J3895" i="13"/>
  <c r="J3896" i="13"/>
  <c r="J3897" i="13"/>
  <c r="J3898" i="13"/>
  <c r="J3899" i="13"/>
  <c r="J3900" i="13"/>
  <c r="J3901" i="13"/>
  <c r="J3902" i="13"/>
  <c r="J3903" i="13"/>
  <c r="J3904" i="13"/>
  <c r="J3905" i="13"/>
  <c r="J3906" i="13"/>
  <c r="J3907" i="13"/>
  <c r="J3908" i="13"/>
  <c r="J3909" i="13"/>
  <c r="J3910" i="13"/>
  <c r="J3911" i="13"/>
  <c r="J3912" i="13"/>
  <c r="J3913" i="13"/>
  <c r="J3914" i="13"/>
  <c r="J3915" i="13"/>
  <c r="J3916" i="13"/>
  <c r="J3917" i="13"/>
  <c r="J3918" i="13"/>
  <c r="J3919" i="13"/>
  <c r="J3920" i="13"/>
  <c r="J3921" i="13"/>
  <c r="J3922" i="13"/>
  <c r="J3923" i="13"/>
  <c r="J3924" i="13"/>
  <c r="J3925" i="13"/>
  <c r="J3926" i="13"/>
  <c r="J3927" i="13"/>
  <c r="J3928" i="13"/>
  <c r="J3929" i="13"/>
  <c r="J3930" i="13"/>
  <c r="J3931" i="13"/>
  <c r="J3932" i="13"/>
  <c r="J3933" i="13"/>
  <c r="J3934" i="13"/>
  <c r="J3935" i="13"/>
  <c r="J3936" i="13"/>
  <c r="J3937" i="13"/>
  <c r="J3938" i="13"/>
  <c r="J3939" i="13"/>
  <c r="J3940" i="13"/>
  <c r="J3941" i="13"/>
  <c r="J3942" i="13"/>
  <c r="J3943" i="13"/>
  <c r="J3944" i="13"/>
  <c r="J3945" i="13"/>
  <c r="J3946" i="13"/>
  <c r="J3947" i="13"/>
  <c r="J3948" i="13"/>
  <c r="J3949" i="13"/>
  <c r="J3950" i="13"/>
  <c r="J3951" i="13"/>
  <c r="J3952" i="13"/>
  <c r="J3953" i="13"/>
  <c r="J3954" i="13"/>
  <c r="J3955" i="13"/>
  <c r="J3956" i="13"/>
  <c r="J3957" i="13"/>
  <c r="J3958" i="13"/>
  <c r="J3959" i="13"/>
  <c r="J3960" i="13"/>
  <c r="J3961" i="13"/>
  <c r="J3962" i="13"/>
  <c r="J3963" i="13"/>
  <c r="J3964" i="13"/>
  <c r="J3965" i="13"/>
  <c r="J3966" i="13"/>
  <c r="J3967" i="13"/>
  <c r="J3968" i="13"/>
  <c r="J3969" i="13"/>
  <c r="J3970" i="13"/>
  <c r="J3971" i="13"/>
  <c r="J3972" i="13"/>
  <c r="J3973" i="13"/>
  <c r="J3974" i="13"/>
  <c r="J3975" i="13"/>
  <c r="J3976" i="13"/>
  <c r="J3977" i="13"/>
  <c r="J3978" i="13"/>
  <c r="J3979" i="13"/>
  <c r="J3980" i="13"/>
  <c r="J3981" i="13"/>
  <c r="J3982" i="13"/>
  <c r="J3983" i="13"/>
  <c r="J3984" i="13"/>
  <c r="J3985" i="13"/>
  <c r="J3986" i="13"/>
  <c r="J3987" i="13"/>
  <c r="J3988" i="13"/>
  <c r="J3989" i="13"/>
  <c r="J3990" i="13"/>
  <c r="J3991" i="13"/>
  <c r="J3992" i="13"/>
  <c r="J3993" i="13"/>
  <c r="J3994" i="13"/>
  <c r="J3995" i="13"/>
  <c r="J3996" i="13"/>
  <c r="J3997" i="13"/>
  <c r="J3998" i="13"/>
  <c r="J3999" i="13"/>
  <c r="J4000" i="13"/>
  <c r="J4001" i="13"/>
  <c r="J4002" i="13"/>
  <c r="J4003" i="13"/>
  <c r="J4004" i="13"/>
  <c r="J4005" i="13"/>
  <c r="J4006" i="13"/>
  <c r="J4007" i="13"/>
  <c r="J4008" i="13"/>
  <c r="J4009" i="13"/>
  <c r="J4010" i="13"/>
  <c r="J4011" i="13"/>
  <c r="J4012" i="13"/>
  <c r="J4013" i="13"/>
  <c r="J4014" i="13"/>
  <c r="J4015" i="13"/>
  <c r="J4016" i="13"/>
  <c r="J4017" i="13"/>
  <c r="J4018" i="13"/>
  <c r="J4019" i="13"/>
  <c r="J4020" i="13"/>
  <c r="J4021" i="13"/>
  <c r="J4022" i="13"/>
  <c r="J4023" i="13"/>
  <c r="J4024" i="13"/>
  <c r="J4025" i="13"/>
  <c r="J4026" i="13"/>
  <c r="J4027" i="13"/>
  <c r="J4028" i="13"/>
  <c r="J4029" i="13"/>
  <c r="J4030" i="13"/>
  <c r="J4031" i="13"/>
  <c r="J4032" i="13"/>
  <c r="J4033" i="13"/>
  <c r="J4034" i="13"/>
  <c r="J4035" i="13"/>
  <c r="J4036" i="13"/>
  <c r="J4037" i="13"/>
  <c r="J4038" i="13"/>
  <c r="J4039" i="13"/>
  <c r="J4040" i="13"/>
  <c r="J4041" i="13"/>
  <c r="J4042" i="13"/>
  <c r="J4043" i="13"/>
  <c r="J4044" i="13"/>
  <c r="J4045" i="13"/>
  <c r="J4046" i="13"/>
  <c r="J4047" i="13"/>
  <c r="J4048" i="13"/>
  <c r="J4049" i="13"/>
  <c r="J4050" i="13"/>
  <c r="J4051" i="13"/>
  <c r="J4052" i="13"/>
  <c r="J4053" i="13"/>
  <c r="J4054" i="13"/>
  <c r="J4055" i="13"/>
  <c r="J4056" i="13"/>
  <c r="J4057" i="13"/>
  <c r="J4058" i="13"/>
  <c r="J4059" i="13"/>
  <c r="J4060" i="13"/>
  <c r="J4061" i="13"/>
  <c r="J4062" i="13"/>
  <c r="J4063" i="13"/>
  <c r="J4064" i="13"/>
  <c r="J4065" i="13"/>
  <c r="J4066" i="13"/>
  <c r="J4067" i="13"/>
  <c r="J4068" i="13"/>
  <c r="J4069" i="13"/>
  <c r="J4070" i="13"/>
  <c r="J4071" i="13"/>
  <c r="J4072" i="13"/>
  <c r="J4073" i="13"/>
  <c r="J4074" i="13"/>
  <c r="J4075" i="13"/>
  <c r="J4076" i="13"/>
  <c r="J4077" i="13"/>
  <c r="J4078" i="13"/>
  <c r="J4079" i="13"/>
  <c r="J4080" i="13"/>
  <c r="J4081" i="13"/>
  <c r="J4082" i="13"/>
  <c r="J4083" i="13"/>
  <c r="J4084" i="13"/>
  <c r="J4085" i="13"/>
  <c r="J4086" i="13"/>
  <c r="J4087" i="13"/>
  <c r="J4088" i="13"/>
  <c r="J4089" i="13"/>
  <c r="J4090" i="13"/>
  <c r="J4091" i="13"/>
  <c r="J4092" i="13"/>
  <c r="J4093" i="13"/>
  <c r="J4094" i="13"/>
  <c r="J4095" i="13"/>
  <c r="J4096" i="13"/>
  <c r="J4097" i="13"/>
  <c r="J4098" i="13"/>
  <c r="J4099" i="13"/>
  <c r="J4100" i="13"/>
  <c r="J4101" i="13"/>
  <c r="J4102" i="13"/>
  <c r="J4103" i="13"/>
  <c r="J4104" i="13"/>
  <c r="J4105" i="13"/>
  <c r="J4106" i="13"/>
  <c r="J4107" i="13"/>
  <c r="J4108" i="13"/>
  <c r="J4109" i="13"/>
  <c r="J4110" i="13"/>
  <c r="J4111" i="13"/>
  <c r="J4112" i="13"/>
  <c r="J4113" i="13"/>
  <c r="J4114" i="13"/>
  <c r="J4115" i="13"/>
  <c r="J4116" i="13"/>
  <c r="J4117" i="13"/>
  <c r="J4118" i="13"/>
  <c r="J4119" i="13"/>
  <c r="J4120" i="13"/>
  <c r="J4121" i="13"/>
  <c r="J4122" i="13"/>
  <c r="J4123" i="13"/>
  <c r="J4124" i="13"/>
  <c r="J4125" i="13"/>
  <c r="J4126" i="13"/>
  <c r="J4127" i="13"/>
  <c r="J4128" i="13"/>
  <c r="J4129" i="13"/>
  <c r="J4130" i="13"/>
  <c r="J4131" i="13"/>
  <c r="J4132" i="13"/>
  <c r="J4133" i="13"/>
  <c r="J4134" i="13"/>
  <c r="J4135" i="13"/>
  <c r="J4136" i="13"/>
  <c r="J4137" i="13"/>
  <c r="J4138" i="13"/>
  <c r="J4139" i="13"/>
  <c r="J4140" i="13"/>
  <c r="J4141" i="13"/>
  <c r="J4142" i="13"/>
  <c r="J4143" i="13"/>
  <c r="J4144" i="13"/>
  <c r="J4145" i="13"/>
  <c r="J4146" i="13"/>
  <c r="J4147" i="13"/>
  <c r="J4148" i="13"/>
  <c r="J4149" i="13"/>
  <c r="J4150" i="13"/>
  <c r="J4151" i="13"/>
  <c r="J4152" i="13"/>
  <c r="J4153" i="13"/>
  <c r="J4154" i="13"/>
  <c r="J4155" i="13"/>
  <c r="J4156" i="13"/>
  <c r="J4157" i="13"/>
  <c r="J4158" i="13"/>
  <c r="J4159" i="13"/>
  <c r="J4160" i="13"/>
  <c r="J4161" i="13"/>
  <c r="J4162" i="13"/>
  <c r="J4163" i="13"/>
  <c r="J4164" i="13"/>
  <c r="J4165" i="13"/>
  <c r="J4166" i="13"/>
  <c r="J4167" i="13"/>
  <c r="J4168" i="13"/>
  <c r="J4169" i="13"/>
  <c r="J4170" i="13"/>
  <c r="J4171" i="13"/>
  <c r="J4172" i="13"/>
  <c r="J4173" i="13"/>
  <c r="J4174" i="13"/>
  <c r="J4175" i="13"/>
  <c r="J4176" i="13"/>
  <c r="J4177" i="13"/>
  <c r="J4178" i="13"/>
  <c r="J4179" i="13"/>
  <c r="J4180" i="13"/>
  <c r="J4181" i="13"/>
  <c r="J4182" i="13"/>
  <c r="J4183" i="13"/>
  <c r="J4184" i="13"/>
  <c r="J4185" i="13"/>
  <c r="J4186" i="13"/>
  <c r="J4187" i="13"/>
  <c r="J4188" i="13"/>
  <c r="J4189" i="13"/>
  <c r="J4190" i="13"/>
  <c r="J4191" i="13"/>
  <c r="J4192" i="13"/>
  <c r="J4193" i="13"/>
  <c r="J4194" i="13"/>
  <c r="J4195" i="13"/>
  <c r="J4196" i="13"/>
  <c r="J4197" i="13"/>
  <c r="J4198" i="13"/>
  <c r="J4199" i="13"/>
  <c r="J4200" i="13"/>
  <c r="J4201" i="13"/>
  <c r="J4202" i="13"/>
  <c r="J4203" i="13"/>
  <c r="J4204" i="13"/>
  <c r="J4205" i="13"/>
  <c r="J4206" i="13"/>
  <c r="J4207" i="13"/>
  <c r="J4208" i="13"/>
  <c r="J4209" i="13"/>
  <c r="J4210" i="13"/>
  <c r="J4211" i="13"/>
  <c r="J4212" i="13"/>
  <c r="J4213" i="13"/>
  <c r="J4214" i="13"/>
  <c r="J4215" i="13"/>
  <c r="J4216" i="13"/>
  <c r="J4217" i="13"/>
  <c r="J4218" i="13"/>
  <c r="J4219" i="13"/>
  <c r="J4220" i="13"/>
  <c r="J4221" i="13"/>
  <c r="J4222" i="13"/>
  <c r="J4223" i="13"/>
  <c r="J4224" i="13"/>
  <c r="J4225" i="13"/>
  <c r="J4226" i="13"/>
  <c r="J4227" i="13"/>
  <c r="J4228" i="13"/>
  <c r="J4229" i="13"/>
  <c r="J4230" i="13"/>
  <c r="J4231" i="13"/>
  <c r="J4232" i="13"/>
  <c r="J4233" i="13"/>
  <c r="J4234" i="13"/>
  <c r="J4235" i="13"/>
  <c r="J4236" i="13"/>
  <c r="J4237" i="13"/>
  <c r="J4238" i="13"/>
  <c r="J4239" i="13"/>
  <c r="J4240" i="13"/>
  <c r="J4241" i="13"/>
  <c r="J4242" i="13"/>
  <c r="J4243" i="13"/>
  <c r="J4244" i="13"/>
  <c r="J4245" i="13"/>
  <c r="J4246" i="13"/>
  <c r="J4247" i="13"/>
  <c r="J4248" i="13"/>
  <c r="J4249" i="13"/>
  <c r="J4250" i="13"/>
  <c r="J4251" i="13"/>
  <c r="J4252" i="13"/>
  <c r="J4253" i="13"/>
  <c r="J4254" i="13"/>
  <c r="J4255" i="13"/>
  <c r="J4256" i="13"/>
  <c r="J4257" i="13"/>
  <c r="J4258" i="13"/>
  <c r="J4259" i="13"/>
  <c r="J4260" i="13"/>
  <c r="J4261" i="13"/>
  <c r="J4262" i="13"/>
  <c r="J4263" i="13"/>
  <c r="J4264" i="13"/>
  <c r="J4265" i="13"/>
  <c r="J4266" i="13"/>
  <c r="J4267" i="13"/>
  <c r="J4268" i="13"/>
  <c r="J4269" i="13"/>
  <c r="J4270" i="13"/>
  <c r="J4271" i="13"/>
  <c r="J4272" i="13"/>
  <c r="J4273" i="13"/>
  <c r="J4274" i="13"/>
  <c r="J4275" i="13"/>
  <c r="J4276" i="13"/>
  <c r="J4277" i="13"/>
  <c r="J4278" i="13"/>
  <c r="J4279" i="13"/>
  <c r="J4280" i="13"/>
  <c r="J4281" i="13"/>
  <c r="J4282" i="13"/>
  <c r="J4283" i="13"/>
  <c r="J4284" i="13"/>
  <c r="J4285" i="13"/>
  <c r="J4286" i="13"/>
  <c r="J4287" i="13"/>
  <c r="J4288" i="13"/>
  <c r="J4289" i="13"/>
  <c r="J4290" i="13"/>
  <c r="J4291" i="13"/>
  <c r="J4292" i="13"/>
  <c r="J4293" i="13"/>
  <c r="J4294" i="13"/>
  <c r="J4295" i="13"/>
  <c r="J4296" i="13"/>
  <c r="J4297" i="13"/>
  <c r="J4298" i="13"/>
  <c r="J4299" i="13"/>
  <c r="J4300" i="13"/>
  <c r="J4301" i="13"/>
  <c r="J4302" i="13"/>
  <c r="J4303" i="13"/>
  <c r="J4304" i="13"/>
  <c r="J4305" i="13"/>
  <c r="J4306" i="13"/>
  <c r="J4307" i="13"/>
  <c r="J4308" i="13"/>
  <c r="J4309" i="13"/>
  <c r="J4310" i="13"/>
  <c r="J4311" i="13"/>
  <c r="J4312" i="13"/>
  <c r="J4313" i="13"/>
  <c r="J4314" i="13"/>
  <c r="J4315" i="13"/>
  <c r="J4316" i="13"/>
  <c r="J4317" i="13"/>
  <c r="J4318" i="13"/>
  <c r="J4319" i="13"/>
  <c r="J4320" i="13"/>
  <c r="J4321" i="13"/>
  <c r="J4322" i="13"/>
  <c r="J4323" i="13"/>
  <c r="J4324" i="13"/>
  <c r="J4325" i="13"/>
  <c r="J4326" i="13"/>
  <c r="J4327" i="13"/>
  <c r="J4328" i="13"/>
  <c r="J4329" i="13"/>
  <c r="J4330" i="13"/>
  <c r="J4331" i="13"/>
  <c r="J4332" i="13"/>
  <c r="J4333" i="13"/>
  <c r="J4334" i="13"/>
  <c r="J4335" i="13"/>
  <c r="J4336" i="13"/>
  <c r="J4337" i="13"/>
  <c r="J4338" i="13"/>
  <c r="J4339" i="13"/>
  <c r="J4340" i="13"/>
  <c r="J4341" i="13"/>
  <c r="J4342" i="13"/>
  <c r="J4343" i="13"/>
  <c r="J4344" i="13"/>
  <c r="J4345" i="13"/>
  <c r="J4346" i="13"/>
  <c r="J4347" i="13"/>
  <c r="J4348" i="13"/>
  <c r="J4349" i="13"/>
  <c r="J4350" i="13"/>
  <c r="J4351" i="13"/>
  <c r="J4352" i="13"/>
  <c r="J4353" i="13"/>
  <c r="J4354" i="13"/>
  <c r="J4355" i="13"/>
  <c r="J4356" i="13"/>
  <c r="J4357" i="13"/>
  <c r="J4358" i="13"/>
  <c r="J4359" i="13"/>
  <c r="J4360" i="13"/>
  <c r="J4361" i="13"/>
  <c r="J4362" i="13"/>
  <c r="J4363" i="13"/>
  <c r="J4364" i="13"/>
  <c r="J4365" i="13"/>
  <c r="J4366" i="13"/>
  <c r="J4367" i="13"/>
  <c r="J4368" i="13"/>
  <c r="J4369" i="13"/>
  <c r="J4370" i="13"/>
  <c r="J4371" i="13"/>
  <c r="J4372" i="13"/>
  <c r="J4373" i="13"/>
  <c r="J4374" i="13"/>
  <c r="J4375" i="13"/>
  <c r="J4376" i="13"/>
  <c r="J4377" i="13"/>
  <c r="J4378" i="13"/>
  <c r="J4379" i="13"/>
  <c r="J4380" i="13"/>
  <c r="J4381" i="13"/>
  <c r="J4382" i="13"/>
  <c r="J4383" i="13"/>
  <c r="J4384" i="13"/>
  <c r="J4385" i="13"/>
  <c r="J4386" i="13"/>
  <c r="J4387" i="13"/>
  <c r="J4388" i="13"/>
  <c r="J4389" i="13"/>
  <c r="J4390" i="13"/>
  <c r="J4391" i="13"/>
  <c r="J4392" i="13"/>
  <c r="J4393" i="13"/>
  <c r="J4394" i="13"/>
  <c r="J4395" i="13"/>
  <c r="J4396" i="13"/>
  <c r="J4397" i="13"/>
  <c r="J4398" i="13"/>
  <c r="J4399" i="13"/>
  <c r="J4400" i="13"/>
  <c r="J4401" i="13"/>
  <c r="J4402" i="13"/>
  <c r="J4403" i="13"/>
  <c r="J4404" i="13"/>
  <c r="J4405" i="13"/>
  <c r="J4406" i="13"/>
  <c r="J4407" i="13"/>
  <c r="J4408" i="13"/>
  <c r="J4409" i="13"/>
  <c r="J4410" i="13"/>
  <c r="J4411" i="13"/>
  <c r="J4412" i="13"/>
  <c r="J4413" i="13"/>
  <c r="J4414" i="13"/>
  <c r="J4415" i="13"/>
  <c r="J4416" i="13"/>
  <c r="J4417" i="13"/>
  <c r="J4418" i="13"/>
  <c r="J4419" i="13"/>
  <c r="J4420" i="13"/>
  <c r="J4421" i="13"/>
  <c r="J4422" i="13"/>
  <c r="J4423" i="13"/>
  <c r="J4424" i="13"/>
  <c r="J4425" i="13"/>
  <c r="J4426" i="13"/>
  <c r="J4427" i="13"/>
  <c r="J4428" i="13"/>
  <c r="J4429" i="13"/>
  <c r="J4430" i="13"/>
  <c r="J4431" i="13"/>
  <c r="J4432" i="13"/>
  <c r="J4433" i="13"/>
  <c r="J4434" i="13"/>
  <c r="J4435" i="13"/>
  <c r="J4436" i="13"/>
  <c r="J4437" i="13"/>
  <c r="J4438" i="13"/>
  <c r="J4439" i="13"/>
  <c r="J4440" i="13"/>
  <c r="J4441" i="13"/>
  <c r="J4442" i="13"/>
  <c r="J4443" i="13"/>
  <c r="J4444" i="13"/>
  <c r="J4445" i="13"/>
  <c r="J4446" i="13"/>
  <c r="J4447" i="13"/>
  <c r="J4448" i="13"/>
  <c r="J4449" i="13"/>
  <c r="J4450" i="13"/>
  <c r="J4451" i="13"/>
  <c r="J4452" i="13"/>
  <c r="J4453" i="13"/>
  <c r="J4454" i="13"/>
  <c r="J4455" i="13"/>
  <c r="J4456" i="13"/>
  <c r="J4457" i="13"/>
  <c r="J4458" i="13"/>
  <c r="J4459" i="13"/>
  <c r="J4460" i="13"/>
  <c r="J4461" i="13"/>
  <c r="J4462" i="13"/>
  <c r="J4463" i="13"/>
  <c r="J4464" i="13"/>
  <c r="J4465" i="13"/>
  <c r="J4466" i="13"/>
  <c r="J4467" i="13"/>
  <c r="J4468" i="13"/>
  <c r="J4469" i="13"/>
  <c r="J4470" i="13"/>
  <c r="J4471" i="13"/>
  <c r="J4472" i="13"/>
  <c r="J4473" i="13"/>
  <c r="J4474" i="13"/>
  <c r="J4475" i="13"/>
  <c r="J4476" i="13"/>
  <c r="J4477" i="13"/>
  <c r="J4478" i="13"/>
  <c r="J4479" i="13"/>
  <c r="J4480" i="13"/>
  <c r="J4481" i="13"/>
  <c r="J4482" i="13"/>
  <c r="J4483" i="13"/>
  <c r="J4484" i="13"/>
  <c r="J4485" i="13"/>
  <c r="J4486" i="13"/>
  <c r="J4487" i="13"/>
  <c r="J4488" i="13"/>
  <c r="J4489" i="13"/>
  <c r="J4490" i="13"/>
  <c r="J4491" i="13"/>
  <c r="J4492" i="13"/>
  <c r="J4493" i="13"/>
  <c r="J4494" i="13"/>
  <c r="J4495" i="13"/>
  <c r="J4496" i="13"/>
  <c r="J4497" i="13"/>
  <c r="J4498" i="13"/>
  <c r="J4499" i="13"/>
  <c r="J4500" i="13"/>
  <c r="J4501" i="13"/>
  <c r="J4502" i="13"/>
  <c r="J4503" i="13"/>
  <c r="J4504" i="13"/>
  <c r="J4505" i="13"/>
  <c r="J4506" i="13"/>
  <c r="J4507" i="13"/>
  <c r="J4508" i="13"/>
  <c r="J4509" i="13"/>
  <c r="J4510" i="13"/>
  <c r="J4511" i="13"/>
  <c r="J4512" i="13"/>
  <c r="J4513" i="13"/>
  <c r="J4514" i="13"/>
  <c r="J4515" i="13"/>
  <c r="J4516" i="13"/>
  <c r="J4517" i="13"/>
  <c r="J4518" i="13"/>
  <c r="J4519" i="13"/>
  <c r="J4520" i="13"/>
  <c r="J4521" i="13"/>
  <c r="J4522" i="13"/>
  <c r="J4523" i="13"/>
  <c r="J4524" i="13"/>
  <c r="J4525" i="13"/>
  <c r="J4526" i="13"/>
  <c r="J4527" i="13"/>
  <c r="J4528" i="13"/>
  <c r="J4529" i="13"/>
  <c r="J4530" i="13"/>
  <c r="J4531" i="13"/>
  <c r="J4532" i="13"/>
  <c r="J4533" i="13"/>
  <c r="J4534" i="13"/>
  <c r="J4535" i="13"/>
  <c r="J4536" i="13"/>
  <c r="J4537" i="13"/>
  <c r="J4538" i="13"/>
  <c r="J4539" i="13"/>
  <c r="J4540" i="13"/>
  <c r="J4541" i="13"/>
  <c r="J4542" i="13"/>
  <c r="J4543" i="13"/>
  <c r="J4544" i="13"/>
  <c r="J4545" i="13"/>
  <c r="J4546" i="13"/>
  <c r="J4547" i="13"/>
  <c r="J4548" i="13"/>
  <c r="J4549" i="13"/>
  <c r="J4550" i="13"/>
  <c r="J4551" i="13"/>
  <c r="J4552" i="13"/>
  <c r="J4553" i="13"/>
  <c r="J4554" i="13"/>
  <c r="J4555" i="13"/>
  <c r="J4556" i="13"/>
  <c r="J4557" i="13"/>
  <c r="J4558" i="13"/>
  <c r="J4559" i="13"/>
  <c r="J4560" i="13"/>
  <c r="J4561" i="13"/>
  <c r="J4562" i="13"/>
  <c r="J4563" i="13"/>
  <c r="J4564" i="13"/>
  <c r="J4565" i="13"/>
  <c r="J4566" i="13"/>
  <c r="J4567" i="13"/>
  <c r="J4568" i="13"/>
  <c r="J4569" i="13"/>
  <c r="J4570" i="13"/>
  <c r="J4571" i="13"/>
  <c r="J4572" i="13"/>
  <c r="J4573" i="13"/>
  <c r="J4574" i="13"/>
  <c r="J4575" i="13"/>
  <c r="J4576" i="13"/>
  <c r="J4577" i="13"/>
  <c r="J4578" i="13"/>
  <c r="J4579" i="13"/>
  <c r="J4580" i="13"/>
  <c r="J4581" i="13"/>
  <c r="J4582" i="13"/>
  <c r="J4583" i="13"/>
  <c r="J4584" i="13"/>
  <c r="J4585" i="13"/>
  <c r="J4586" i="13"/>
  <c r="J4587" i="13"/>
  <c r="J4588" i="13"/>
  <c r="J4589" i="13"/>
  <c r="J4590" i="13"/>
  <c r="J4591" i="13"/>
  <c r="J4592" i="13"/>
  <c r="J4593" i="13"/>
  <c r="J4594" i="13"/>
  <c r="J4595" i="13"/>
  <c r="J4596" i="13"/>
  <c r="J4597" i="13"/>
  <c r="J4598" i="13"/>
  <c r="J4599" i="13"/>
  <c r="J4600" i="13"/>
  <c r="J4601" i="13"/>
  <c r="J4602" i="13"/>
  <c r="J4603" i="13"/>
  <c r="J4604" i="13"/>
  <c r="J4605" i="13"/>
  <c r="J4606" i="13"/>
  <c r="J4607" i="13"/>
  <c r="J4608" i="13"/>
  <c r="J4609" i="13"/>
  <c r="J4610" i="13"/>
  <c r="J4611" i="13"/>
  <c r="J4612" i="13"/>
  <c r="J4613" i="13"/>
  <c r="J4614" i="13"/>
  <c r="J4615" i="13"/>
  <c r="J4616" i="13"/>
  <c r="J4617" i="13"/>
  <c r="J4618" i="13"/>
  <c r="J4619" i="13"/>
  <c r="J4620" i="13"/>
  <c r="J4621" i="13"/>
  <c r="J4622" i="13"/>
  <c r="J4623" i="13"/>
  <c r="J4624" i="13"/>
  <c r="J4625" i="13"/>
  <c r="J4626" i="13"/>
  <c r="J4627" i="13"/>
  <c r="J4628" i="13"/>
  <c r="J4629" i="13"/>
  <c r="J4630" i="13"/>
  <c r="J4631" i="13"/>
  <c r="J4632" i="13"/>
  <c r="J4633" i="13"/>
  <c r="J4634" i="13"/>
  <c r="J4635" i="13"/>
  <c r="J4636" i="13"/>
  <c r="J4637" i="13"/>
  <c r="J4638" i="13"/>
  <c r="J4639" i="13"/>
  <c r="J4640" i="13"/>
  <c r="J4641" i="13"/>
  <c r="J4642" i="13"/>
  <c r="J4643" i="13"/>
  <c r="J4644" i="13"/>
  <c r="J4645" i="13"/>
  <c r="J4646" i="13"/>
  <c r="J4647" i="13"/>
  <c r="J4648" i="13"/>
  <c r="J4649" i="13"/>
  <c r="J4650" i="13"/>
  <c r="J4651" i="13"/>
  <c r="J4652" i="13"/>
  <c r="J4653" i="13"/>
  <c r="J4654" i="13"/>
  <c r="J4655" i="13"/>
  <c r="J4656" i="13"/>
  <c r="J4657" i="13"/>
  <c r="J4658" i="13"/>
  <c r="J4659" i="13"/>
  <c r="J4660" i="13"/>
  <c r="J4661" i="13"/>
  <c r="J4662" i="13"/>
  <c r="J4663" i="13"/>
  <c r="J4664" i="13"/>
  <c r="J4665" i="13"/>
  <c r="J4666" i="13"/>
  <c r="J4667" i="13"/>
  <c r="J4668" i="13"/>
  <c r="J4669" i="13"/>
  <c r="J4670" i="13"/>
  <c r="J4671" i="13"/>
  <c r="J4672" i="13"/>
  <c r="J4673" i="13"/>
  <c r="J4674" i="13"/>
  <c r="J4675" i="13"/>
  <c r="J4676" i="13"/>
  <c r="J4677" i="13"/>
  <c r="J4678" i="13"/>
  <c r="J4679" i="13"/>
  <c r="J4680" i="13"/>
  <c r="J4681" i="13"/>
  <c r="J4682" i="13"/>
  <c r="J4683" i="13"/>
  <c r="J4684" i="13"/>
  <c r="J4685" i="13"/>
  <c r="J4686" i="13"/>
  <c r="J4687" i="13"/>
  <c r="J4688" i="13"/>
  <c r="J4689" i="13"/>
  <c r="J4690" i="13"/>
  <c r="J4691" i="13"/>
  <c r="J4692" i="13"/>
  <c r="J4693" i="13"/>
  <c r="J4694" i="13"/>
  <c r="J4695" i="13"/>
  <c r="J4696" i="13"/>
  <c r="J4697" i="13"/>
  <c r="J4698" i="13"/>
  <c r="J4699" i="13"/>
  <c r="J4700" i="13"/>
  <c r="J4701" i="13"/>
  <c r="J4702" i="13"/>
  <c r="J4703" i="13"/>
  <c r="J4704" i="13"/>
  <c r="J4705" i="13"/>
  <c r="J4706" i="13"/>
  <c r="J4707" i="13"/>
  <c r="J4708" i="13"/>
  <c r="J4709" i="13"/>
  <c r="J4710" i="13"/>
  <c r="J4711" i="13"/>
  <c r="J4712" i="13"/>
  <c r="J4713" i="13"/>
  <c r="J4714" i="13"/>
  <c r="J4715" i="13"/>
  <c r="J4716" i="13"/>
  <c r="J4717" i="13"/>
  <c r="J4718" i="13"/>
  <c r="J4719" i="13"/>
  <c r="J4720" i="13"/>
  <c r="J4721" i="13"/>
  <c r="J4722" i="13"/>
  <c r="J4723" i="13"/>
  <c r="J4724" i="13"/>
  <c r="J4725" i="13"/>
  <c r="J4726" i="13"/>
  <c r="J4727" i="13"/>
  <c r="J4728" i="13"/>
  <c r="J4729" i="13"/>
  <c r="J4730" i="13"/>
  <c r="J4731" i="13"/>
  <c r="J4732" i="13"/>
  <c r="J4733" i="13"/>
  <c r="J4734" i="13"/>
  <c r="J4735" i="13"/>
  <c r="J4736" i="13"/>
  <c r="J4737" i="13"/>
  <c r="J4738" i="13"/>
  <c r="J4739" i="13"/>
  <c r="J4740" i="13"/>
  <c r="J4741" i="13"/>
  <c r="J4742" i="13"/>
  <c r="J4743" i="13"/>
  <c r="J4744" i="13"/>
  <c r="J4745" i="13"/>
  <c r="J4746" i="13"/>
  <c r="J4747" i="13"/>
  <c r="J4748" i="13"/>
  <c r="J4749" i="13"/>
  <c r="J4750" i="13"/>
  <c r="J4751" i="13"/>
  <c r="J4752" i="13"/>
  <c r="J4753" i="13"/>
  <c r="J4754" i="13"/>
  <c r="J4755" i="13"/>
  <c r="J4756" i="13"/>
  <c r="J4757" i="13"/>
  <c r="J4758" i="13"/>
  <c r="J4759" i="13"/>
  <c r="J4760" i="13"/>
  <c r="J4761" i="13"/>
  <c r="J4762" i="13"/>
  <c r="J4763" i="13"/>
  <c r="J4764" i="13"/>
  <c r="J4765" i="13"/>
  <c r="J4766" i="13"/>
  <c r="J4767" i="13"/>
  <c r="J4768" i="13"/>
  <c r="J4769" i="13"/>
  <c r="J4770" i="13"/>
  <c r="J4771" i="13"/>
  <c r="J4772" i="13"/>
  <c r="J4773" i="13"/>
  <c r="J4774" i="13"/>
  <c r="J4775" i="13"/>
  <c r="J4776" i="13"/>
  <c r="J4777" i="13"/>
  <c r="J4778" i="13"/>
  <c r="J4779" i="13"/>
  <c r="J4780" i="13"/>
  <c r="J4781" i="13"/>
  <c r="J4782" i="13"/>
  <c r="J4783" i="13"/>
  <c r="J4784" i="13"/>
  <c r="J4785" i="13"/>
  <c r="J4786" i="13"/>
  <c r="J4787" i="13"/>
  <c r="J4788" i="13"/>
  <c r="J4789" i="13"/>
  <c r="J4790" i="13"/>
  <c r="J4791" i="13"/>
  <c r="J4792" i="13"/>
  <c r="J4793" i="13"/>
  <c r="J4794" i="13"/>
  <c r="J4795" i="13"/>
  <c r="J4796" i="13"/>
  <c r="J4797" i="13"/>
  <c r="J4798" i="13"/>
  <c r="J4799" i="13"/>
  <c r="J4800" i="13"/>
  <c r="J4801" i="13"/>
  <c r="J4802" i="13"/>
  <c r="J4803" i="13"/>
  <c r="J4804" i="13"/>
  <c r="J4805" i="13"/>
  <c r="J4806" i="13"/>
  <c r="J4807" i="13"/>
  <c r="J4808" i="13"/>
  <c r="J4809" i="13"/>
  <c r="J4810" i="13"/>
  <c r="J4811" i="13"/>
  <c r="J4812" i="13"/>
  <c r="J4813" i="13"/>
  <c r="J4814" i="13"/>
  <c r="J4815" i="13"/>
  <c r="J4816" i="13"/>
  <c r="J4817" i="13"/>
  <c r="J4818" i="13"/>
  <c r="J4819" i="13"/>
  <c r="J4820" i="13"/>
  <c r="J4821" i="13"/>
  <c r="J4822" i="13"/>
  <c r="J4823" i="13"/>
  <c r="J4824" i="13"/>
  <c r="J4825" i="13"/>
  <c r="J4826" i="13"/>
  <c r="J4827" i="13"/>
  <c r="J4828" i="13"/>
  <c r="J4829" i="13"/>
  <c r="J4830" i="13"/>
  <c r="J4831" i="13"/>
  <c r="J4832" i="13"/>
  <c r="J4833" i="13"/>
  <c r="J4834" i="13"/>
  <c r="J4835" i="13"/>
  <c r="J4836" i="13"/>
  <c r="J4837" i="13"/>
  <c r="J4838" i="13"/>
  <c r="J4839" i="13"/>
  <c r="J4840" i="13"/>
  <c r="J4841" i="13"/>
  <c r="J4842" i="13"/>
  <c r="J4843" i="13"/>
  <c r="J4844" i="13"/>
  <c r="J4845" i="13"/>
  <c r="J4846" i="13"/>
  <c r="J4847" i="13"/>
  <c r="J4848" i="13"/>
  <c r="J4849" i="13"/>
  <c r="J4850" i="13"/>
  <c r="J4851" i="13"/>
  <c r="J4852" i="13"/>
  <c r="J4853" i="13"/>
  <c r="J4854" i="13"/>
  <c r="J4855" i="13"/>
  <c r="J4856" i="13"/>
  <c r="J4857" i="13"/>
  <c r="J4858" i="13"/>
  <c r="J4859" i="13"/>
  <c r="J4860" i="13"/>
  <c r="J4861" i="13"/>
  <c r="J4862" i="13"/>
  <c r="J4863" i="13"/>
  <c r="J4864" i="13"/>
  <c r="J4865" i="13"/>
  <c r="J4866" i="13"/>
  <c r="J4867" i="13"/>
  <c r="J4868" i="13"/>
  <c r="J4869" i="13"/>
  <c r="J4870" i="13"/>
  <c r="J4871" i="13"/>
  <c r="J4872" i="13"/>
  <c r="J4873" i="13"/>
  <c r="J4874" i="13"/>
  <c r="J4875" i="13"/>
  <c r="J4876" i="13"/>
  <c r="J4877" i="13"/>
  <c r="J4878" i="13"/>
  <c r="J4879" i="13"/>
  <c r="J4880" i="13"/>
  <c r="J4881" i="13"/>
  <c r="J4882" i="13"/>
  <c r="J4883" i="13"/>
  <c r="J4884" i="13"/>
  <c r="J4885" i="13"/>
  <c r="J4886" i="13"/>
  <c r="J4887" i="13"/>
  <c r="J4888" i="13"/>
  <c r="J4889" i="13"/>
  <c r="J4890" i="13"/>
  <c r="J4891" i="13"/>
  <c r="J4892" i="13"/>
  <c r="J4893" i="13"/>
  <c r="J4894" i="13"/>
  <c r="J4895" i="13"/>
  <c r="J4896" i="13"/>
  <c r="J4897" i="13"/>
  <c r="J4898" i="13"/>
  <c r="J4899" i="13"/>
  <c r="J4900" i="13"/>
  <c r="J490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H2606" i="13"/>
  <c r="H2607" i="13"/>
  <c r="H2608" i="13"/>
  <c r="H2609" i="13"/>
  <c r="H2610" i="13"/>
  <c r="H2611" i="13"/>
  <c r="H2612" i="13"/>
  <c r="H2613" i="13"/>
  <c r="H2614" i="13"/>
  <c r="H2615" i="13"/>
  <c r="H2616" i="13"/>
  <c r="H2617" i="13"/>
  <c r="H2618" i="13"/>
  <c r="H2619" i="13"/>
  <c r="H2620" i="13"/>
  <c r="H2621" i="13"/>
  <c r="H2622" i="13"/>
  <c r="H2623" i="13"/>
  <c r="H2624" i="13"/>
  <c r="H2625" i="13"/>
  <c r="H2626" i="13"/>
  <c r="H2627" i="13"/>
  <c r="H2628" i="13"/>
  <c r="H2629" i="13"/>
  <c r="H2630" i="13"/>
  <c r="H2631" i="13"/>
  <c r="H2632" i="13"/>
  <c r="H2633" i="13"/>
  <c r="H2634" i="13"/>
  <c r="H2635" i="13"/>
  <c r="H2636" i="13"/>
  <c r="H2637" i="13"/>
  <c r="H2638" i="13"/>
  <c r="H2639" i="13"/>
  <c r="H2640" i="13"/>
  <c r="H2641" i="13"/>
  <c r="H2642" i="13"/>
  <c r="H2643" i="13"/>
  <c r="H2644" i="13"/>
  <c r="H2645" i="13"/>
  <c r="H2646" i="13"/>
  <c r="H2647" i="13"/>
  <c r="H2648" i="13"/>
  <c r="H2649" i="13"/>
  <c r="H2650" i="13"/>
  <c r="H2651" i="13"/>
  <c r="H2652" i="13"/>
  <c r="H2653" i="13"/>
  <c r="H2654" i="13"/>
  <c r="H2655" i="13"/>
  <c r="H2656" i="13"/>
  <c r="H2657" i="13"/>
  <c r="H2658" i="13"/>
  <c r="H2659" i="13"/>
  <c r="H2660" i="13"/>
  <c r="H2661" i="13"/>
  <c r="H2662" i="13"/>
  <c r="H2663" i="13"/>
  <c r="H2664" i="13"/>
  <c r="H2665" i="13"/>
  <c r="H2666" i="13"/>
  <c r="H2667" i="13"/>
  <c r="H2668" i="13"/>
  <c r="H2669" i="13"/>
  <c r="H2670" i="13"/>
  <c r="H2671" i="13"/>
  <c r="H2672" i="13"/>
  <c r="H2673" i="13"/>
  <c r="H2674" i="13"/>
  <c r="H2675" i="13"/>
  <c r="H2676" i="13"/>
  <c r="H2677" i="13"/>
  <c r="H2678" i="13"/>
  <c r="H2679" i="13"/>
  <c r="H2680" i="13"/>
  <c r="H2681" i="13"/>
  <c r="H2682" i="13"/>
  <c r="H2683" i="13"/>
  <c r="H2684" i="13"/>
  <c r="H2685" i="13"/>
  <c r="H2686" i="13"/>
  <c r="H2687" i="13"/>
  <c r="H2688" i="13"/>
  <c r="H2689" i="13"/>
  <c r="H2690" i="13"/>
  <c r="H2691" i="13"/>
  <c r="H2692" i="13"/>
  <c r="H2693" i="13"/>
  <c r="H2694" i="13"/>
  <c r="H2695" i="13"/>
  <c r="H2696" i="13"/>
  <c r="H2697" i="13"/>
  <c r="H2698" i="13"/>
  <c r="H2699" i="13"/>
  <c r="H2700" i="13"/>
  <c r="H2701" i="13"/>
  <c r="H2702" i="13"/>
  <c r="H2703" i="13"/>
  <c r="H2704" i="13"/>
  <c r="H2705" i="13"/>
  <c r="H2706" i="13"/>
  <c r="H2707" i="13"/>
  <c r="H2708" i="13"/>
  <c r="H2709" i="13"/>
  <c r="H2710" i="13"/>
  <c r="H2711" i="13"/>
  <c r="H2712" i="13"/>
  <c r="H2713" i="13"/>
  <c r="H2714" i="13"/>
  <c r="H2715" i="13"/>
  <c r="H2716" i="13"/>
  <c r="H2717" i="13"/>
  <c r="H2718" i="13"/>
  <c r="H2719" i="13"/>
  <c r="H2720" i="13"/>
  <c r="H2721" i="13"/>
  <c r="H2722" i="13"/>
  <c r="H2723" i="13"/>
  <c r="H2724" i="13"/>
  <c r="H2725" i="13"/>
  <c r="H2726" i="13"/>
  <c r="H2727" i="13"/>
  <c r="H2728" i="13"/>
  <c r="H2729" i="13"/>
  <c r="H2730" i="13"/>
  <c r="H2731" i="13"/>
  <c r="H2732" i="13"/>
  <c r="H2733" i="13"/>
  <c r="H2734" i="13"/>
  <c r="H2735" i="13"/>
  <c r="H2736" i="13"/>
  <c r="H2737" i="13"/>
  <c r="H2738" i="13"/>
  <c r="H2739" i="13"/>
  <c r="H2740" i="13"/>
  <c r="H2741" i="13"/>
  <c r="H2742" i="13"/>
  <c r="H2743" i="13"/>
  <c r="H2744" i="13"/>
  <c r="H2745" i="13"/>
  <c r="H2746" i="13"/>
  <c r="H2747" i="13"/>
  <c r="H2748" i="13"/>
  <c r="H2749" i="13"/>
  <c r="H2750" i="13"/>
  <c r="H2751" i="13"/>
  <c r="H2752" i="13"/>
  <c r="H2753" i="13"/>
  <c r="H2754" i="13"/>
  <c r="H2755" i="13"/>
  <c r="H2756" i="13"/>
  <c r="H2757" i="13"/>
  <c r="H2758" i="13"/>
  <c r="H2759" i="13"/>
  <c r="H2760" i="13"/>
  <c r="H2761" i="13"/>
  <c r="H2762" i="13"/>
  <c r="H2763" i="13"/>
  <c r="H2764" i="13"/>
  <c r="H2765" i="13"/>
  <c r="H2766" i="13"/>
  <c r="H2767" i="13"/>
  <c r="H2768" i="13"/>
  <c r="H2769" i="13"/>
  <c r="H2770" i="13"/>
  <c r="H2771" i="13"/>
  <c r="H2772" i="13"/>
  <c r="H2773" i="13"/>
  <c r="H2774" i="13"/>
  <c r="H2775" i="13"/>
  <c r="H2776" i="13"/>
  <c r="H2777" i="13"/>
  <c r="H2778" i="13"/>
  <c r="H2779" i="13"/>
  <c r="H2780" i="13"/>
  <c r="H2781" i="13"/>
  <c r="H2782" i="13"/>
  <c r="H2783" i="13"/>
  <c r="H2784" i="13"/>
  <c r="H2785" i="13"/>
  <c r="H2786" i="13"/>
  <c r="H2787" i="13"/>
  <c r="H2788" i="13"/>
  <c r="H2789" i="13"/>
  <c r="H2790" i="13"/>
  <c r="H2791" i="13"/>
  <c r="H2792" i="13"/>
  <c r="H2793" i="13"/>
  <c r="H2794" i="13"/>
  <c r="H2795" i="13"/>
  <c r="H2796" i="13"/>
  <c r="H2797" i="13"/>
  <c r="H2798" i="13"/>
  <c r="H2799" i="13"/>
  <c r="H2800" i="13"/>
  <c r="H2801" i="13"/>
  <c r="H2802" i="13"/>
  <c r="H2803" i="13"/>
  <c r="H2804" i="13"/>
  <c r="H2805" i="13"/>
  <c r="H2806" i="13"/>
  <c r="H2807" i="13"/>
  <c r="H2808" i="13"/>
  <c r="H2809" i="13"/>
  <c r="H2810" i="13"/>
  <c r="H2811" i="13"/>
  <c r="H2812" i="13"/>
  <c r="H2813" i="13"/>
  <c r="H2814" i="13"/>
  <c r="H2815" i="13"/>
  <c r="H2816" i="13"/>
  <c r="H2817" i="13"/>
  <c r="H2818" i="13"/>
  <c r="H2819" i="13"/>
  <c r="H2820" i="13"/>
  <c r="H2821" i="13"/>
  <c r="H2822" i="13"/>
  <c r="H2823" i="13"/>
  <c r="H2824" i="13"/>
  <c r="H2825" i="13"/>
  <c r="H2826" i="13"/>
  <c r="H2827" i="13"/>
  <c r="H2828" i="13"/>
  <c r="H2829" i="13"/>
  <c r="H2830" i="13"/>
  <c r="H2831" i="13"/>
  <c r="H2832" i="13"/>
  <c r="H2833" i="13"/>
  <c r="H2834" i="13"/>
  <c r="H2835" i="13"/>
  <c r="H2836" i="13"/>
  <c r="H2837" i="13"/>
  <c r="H2838" i="13"/>
  <c r="H2839" i="13"/>
  <c r="H2840" i="13"/>
  <c r="H2841" i="13"/>
  <c r="H2842" i="13"/>
  <c r="H2843" i="13"/>
  <c r="H2844" i="13"/>
  <c r="H2845" i="13"/>
  <c r="H2846" i="13"/>
  <c r="H2847" i="13"/>
  <c r="H2848" i="13"/>
  <c r="H2849" i="13"/>
  <c r="H2850" i="13"/>
  <c r="H2851" i="13"/>
  <c r="H2852" i="13"/>
  <c r="H2853" i="13"/>
  <c r="H2854" i="13"/>
  <c r="H2855" i="13"/>
  <c r="H2856" i="13"/>
  <c r="H2857" i="13"/>
  <c r="H2858" i="13"/>
  <c r="H2859" i="13"/>
  <c r="H2860" i="13"/>
  <c r="H2861" i="13"/>
  <c r="H2862" i="13"/>
  <c r="H2863" i="13"/>
  <c r="H2864" i="13"/>
  <c r="H2865" i="13"/>
  <c r="H2866" i="13"/>
  <c r="H2867" i="13"/>
  <c r="H2868" i="13"/>
  <c r="H2869" i="13"/>
  <c r="H2870" i="13"/>
  <c r="H2871" i="13"/>
  <c r="H2872" i="13"/>
  <c r="H2873" i="13"/>
  <c r="H2874" i="13"/>
  <c r="H2875" i="13"/>
  <c r="H2876" i="13"/>
  <c r="H2877" i="13"/>
  <c r="H2878" i="13"/>
  <c r="H2879" i="13"/>
  <c r="H2880" i="13"/>
  <c r="H2881" i="13"/>
  <c r="H2882" i="13"/>
  <c r="H2883" i="13"/>
  <c r="H2884" i="13"/>
  <c r="H2885" i="13"/>
  <c r="H2886" i="13"/>
  <c r="H2887" i="13"/>
  <c r="H2888" i="13"/>
  <c r="H2889" i="13"/>
  <c r="H2890" i="13"/>
  <c r="H2891" i="13"/>
  <c r="H2892" i="13"/>
  <c r="H2893" i="13"/>
  <c r="H2894" i="13"/>
  <c r="H2895" i="13"/>
  <c r="H2896" i="13"/>
  <c r="H2897" i="13"/>
  <c r="H2898" i="13"/>
  <c r="H2899" i="13"/>
  <c r="H2900" i="13"/>
  <c r="H2901" i="13"/>
  <c r="H2902" i="13"/>
  <c r="H2903" i="13"/>
  <c r="H2904" i="13"/>
  <c r="H2905" i="13"/>
  <c r="H2906" i="13"/>
  <c r="H2907" i="13"/>
  <c r="H2908" i="13"/>
  <c r="H2909" i="13"/>
  <c r="H2910" i="13"/>
  <c r="H2911" i="13"/>
  <c r="H2912" i="13"/>
  <c r="H2913" i="13"/>
  <c r="H2914" i="13"/>
  <c r="H2915" i="13"/>
  <c r="H2916" i="13"/>
  <c r="H2917" i="13"/>
  <c r="H2918" i="13"/>
  <c r="H2919" i="13"/>
  <c r="H2920" i="13"/>
  <c r="H2921" i="13"/>
  <c r="H2922" i="13"/>
  <c r="H2923" i="13"/>
  <c r="H2924" i="13"/>
  <c r="H2925" i="13"/>
  <c r="H2926" i="13"/>
  <c r="H2927" i="13"/>
  <c r="H2928" i="13"/>
  <c r="H2929" i="13"/>
  <c r="H2930" i="13"/>
  <c r="H2931" i="13"/>
  <c r="H2932" i="13"/>
  <c r="H2933" i="13"/>
  <c r="H2934" i="13"/>
  <c r="H2935" i="13"/>
  <c r="H2936" i="13"/>
  <c r="H2937" i="13"/>
  <c r="H2938" i="13"/>
  <c r="H2939" i="13"/>
  <c r="H2940" i="13"/>
  <c r="H2941" i="13"/>
  <c r="H2942" i="13"/>
  <c r="H2943" i="13"/>
  <c r="H2944" i="13"/>
  <c r="H2945" i="13"/>
  <c r="H2946" i="13"/>
  <c r="H2947" i="13"/>
  <c r="H2948" i="13"/>
  <c r="H2949" i="13"/>
  <c r="H2950" i="13"/>
  <c r="H2951" i="13"/>
  <c r="H2952" i="13"/>
  <c r="H2953" i="13"/>
  <c r="H2954" i="13"/>
  <c r="H2955" i="13"/>
  <c r="H2956" i="13"/>
  <c r="H2957" i="13"/>
  <c r="H2958" i="13"/>
  <c r="H2959" i="13"/>
  <c r="H2960" i="13"/>
  <c r="H2961" i="13"/>
  <c r="H2962" i="13"/>
  <c r="H2963" i="13"/>
  <c r="H2964" i="13"/>
  <c r="H2965" i="13"/>
  <c r="H2966" i="13"/>
  <c r="H2967" i="13"/>
  <c r="H2968" i="13"/>
  <c r="H2969" i="13"/>
  <c r="H2970" i="13"/>
  <c r="H2971" i="13"/>
  <c r="H2972" i="13"/>
  <c r="H2973" i="13"/>
  <c r="H2974" i="13"/>
  <c r="H2975" i="13"/>
  <c r="H2976" i="13"/>
  <c r="H2977" i="13"/>
  <c r="H2978" i="13"/>
  <c r="H2979" i="13"/>
  <c r="H2980" i="13"/>
  <c r="H2981" i="13"/>
  <c r="H2982" i="13"/>
  <c r="H2983" i="13"/>
  <c r="H2984" i="13"/>
  <c r="H2985" i="13"/>
  <c r="H2986" i="13"/>
  <c r="H2987" i="13"/>
  <c r="H2988" i="13"/>
  <c r="H2989" i="13"/>
  <c r="H2990" i="13"/>
  <c r="H2991" i="13"/>
  <c r="H2992" i="13"/>
  <c r="H2993" i="13"/>
  <c r="H2994" i="13"/>
  <c r="H2995" i="13"/>
  <c r="H2996" i="13"/>
  <c r="H2997" i="13"/>
  <c r="H2998" i="13"/>
  <c r="H2999" i="13"/>
  <c r="H3000" i="13"/>
  <c r="H3001" i="13"/>
  <c r="H3002" i="13"/>
  <c r="H3003" i="13"/>
  <c r="H3004" i="13"/>
  <c r="H3005" i="13"/>
  <c r="H3006" i="13"/>
  <c r="H3007" i="13"/>
  <c r="H3008" i="13"/>
  <c r="H3009" i="13"/>
  <c r="H3010" i="13"/>
  <c r="H3011" i="13"/>
  <c r="H3012" i="13"/>
  <c r="H3013" i="13"/>
  <c r="H3014" i="13"/>
  <c r="H3015" i="13"/>
  <c r="H3016" i="13"/>
  <c r="H3017" i="13"/>
  <c r="H3018" i="13"/>
  <c r="H3019" i="13"/>
  <c r="H3020" i="13"/>
  <c r="H3021" i="13"/>
  <c r="H3022" i="13"/>
  <c r="H3023" i="13"/>
  <c r="H3024" i="13"/>
  <c r="H3025" i="13"/>
  <c r="H3026" i="13"/>
  <c r="H3027" i="13"/>
  <c r="H3028" i="13"/>
  <c r="H3029" i="13"/>
  <c r="H3030" i="13"/>
  <c r="H3031" i="13"/>
  <c r="H3032" i="13"/>
  <c r="H3033" i="13"/>
  <c r="H3034" i="13"/>
  <c r="H3035" i="13"/>
  <c r="H3036" i="13"/>
  <c r="H3037" i="13"/>
  <c r="H3038" i="13"/>
  <c r="H3039" i="13"/>
  <c r="H3040" i="13"/>
  <c r="H3041" i="13"/>
  <c r="H3042" i="13"/>
  <c r="H3043" i="13"/>
  <c r="H3044" i="13"/>
  <c r="H3045" i="13"/>
  <c r="H3046" i="13"/>
  <c r="H3047" i="13"/>
  <c r="H3048" i="13"/>
  <c r="H3049" i="13"/>
  <c r="H3050" i="13"/>
  <c r="H3051" i="13"/>
  <c r="H3052" i="13"/>
  <c r="H3053" i="13"/>
  <c r="H3054" i="13"/>
  <c r="H3055" i="13"/>
  <c r="H3056" i="13"/>
  <c r="H3057" i="13"/>
  <c r="H3058" i="13"/>
  <c r="H3059" i="13"/>
  <c r="H3060" i="13"/>
  <c r="H3061" i="13"/>
  <c r="H3062" i="13"/>
  <c r="H3063" i="13"/>
  <c r="H3064" i="13"/>
  <c r="H3065" i="13"/>
  <c r="H3066" i="13"/>
  <c r="H3067" i="13"/>
  <c r="H3068" i="13"/>
  <c r="H3069" i="13"/>
  <c r="H3070" i="13"/>
  <c r="H3071" i="13"/>
  <c r="H3072" i="13"/>
  <c r="H3073" i="13"/>
  <c r="H3074" i="13"/>
  <c r="H3075" i="13"/>
  <c r="H3076" i="13"/>
  <c r="H3077" i="13"/>
  <c r="H3078" i="13"/>
  <c r="H3079" i="13"/>
  <c r="H3080" i="13"/>
  <c r="H3081" i="13"/>
  <c r="H3082" i="13"/>
  <c r="H3083" i="13"/>
  <c r="H3084" i="13"/>
  <c r="H3085" i="13"/>
  <c r="H3086" i="13"/>
  <c r="H3087" i="13"/>
  <c r="H3088" i="13"/>
  <c r="H3089" i="13"/>
  <c r="H3090" i="13"/>
  <c r="H3091" i="13"/>
  <c r="H3092" i="13"/>
  <c r="H3093" i="13"/>
  <c r="H3094" i="13"/>
  <c r="H3095" i="13"/>
  <c r="H3096" i="13"/>
  <c r="H3097" i="13"/>
  <c r="H3098" i="13"/>
  <c r="H3099" i="13"/>
  <c r="H3100" i="13"/>
  <c r="H3101" i="13"/>
  <c r="H3102" i="13"/>
  <c r="H3103" i="13"/>
  <c r="H3104" i="13"/>
  <c r="H3105" i="13"/>
  <c r="H3106" i="13"/>
  <c r="H3107" i="13"/>
  <c r="H3108" i="13"/>
  <c r="H3109" i="13"/>
  <c r="H3110" i="13"/>
  <c r="H3111" i="13"/>
  <c r="H3112" i="13"/>
  <c r="H3113" i="13"/>
  <c r="H3114" i="13"/>
  <c r="H3115" i="13"/>
  <c r="H3116" i="13"/>
  <c r="H3117" i="13"/>
  <c r="H3118" i="13"/>
  <c r="H3119" i="13"/>
  <c r="H3120" i="13"/>
  <c r="H3121" i="13"/>
  <c r="H3122" i="13"/>
  <c r="H3123" i="13"/>
  <c r="H3124" i="13"/>
  <c r="H3125" i="13"/>
  <c r="H3126" i="13"/>
  <c r="H3127" i="13"/>
  <c r="H3128" i="13"/>
  <c r="H3129" i="13"/>
  <c r="H3130" i="13"/>
  <c r="H3131" i="13"/>
  <c r="H3132" i="13"/>
  <c r="H3133" i="13"/>
  <c r="H3134" i="13"/>
  <c r="H3135" i="13"/>
  <c r="H3136" i="13"/>
  <c r="H3137" i="13"/>
  <c r="H3138" i="13"/>
  <c r="H3139" i="13"/>
  <c r="H3140" i="13"/>
  <c r="H3141" i="13"/>
  <c r="H3142" i="13"/>
  <c r="H3143" i="13"/>
  <c r="H3144" i="13"/>
  <c r="H3145" i="13"/>
  <c r="H3146" i="13"/>
  <c r="H3147" i="13"/>
  <c r="H3148" i="13"/>
  <c r="H3149" i="13"/>
  <c r="H3150" i="13"/>
  <c r="H3151" i="13"/>
  <c r="H3152" i="13"/>
  <c r="H3153" i="13"/>
  <c r="H3154" i="13"/>
  <c r="H3155" i="13"/>
  <c r="H3156" i="13"/>
  <c r="H3157" i="13"/>
  <c r="H3158" i="13"/>
  <c r="H3159" i="13"/>
  <c r="H3160" i="13"/>
  <c r="H3161" i="13"/>
  <c r="H3162" i="13"/>
  <c r="H3163" i="13"/>
  <c r="H3164" i="13"/>
  <c r="H3165" i="13"/>
  <c r="H3166" i="13"/>
  <c r="H3167" i="13"/>
  <c r="H3168" i="13"/>
  <c r="H3169" i="13"/>
  <c r="H3170" i="13"/>
  <c r="H3171" i="13"/>
  <c r="H3172" i="13"/>
  <c r="H3173" i="13"/>
  <c r="H3174" i="13"/>
  <c r="H3175" i="13"/>
  <c r="H3176" i="13"/>
  <c r="H3177" i="13"/>
  <c r="H3178" i="13"/>
  <c r="H3179" i="13"/>
  <c r="H3180" i="13"/>
  <c r="H3181" i="13"/>
  <c r="H3182" i="13"/>
  <c r="H3183" i="13"/>
  <c r="H3184" i="13"/>
  <c r="H3185" i="13"/>
  <c r="H3186" i="13"/>
  <c r="H3187" i="13"/>
  <c r="H3188" i="13"/>
  <c r="H3189" i="13"/>
  <c r="H3190" i="13"/>
  <c r="H3191" i="13"/>
  <c r="H3192" i="13"/>
  <c r="H3193" i="13"/>
  <c r="H3194" i="13"/>
  <c r="H3195" i="13"/>
  <c r="H3196" i="13"/>
  <c r="H3197" i="13"/>
  <c r="H3198" i="13"/>
  <c r="H3199" i="13"/>
  <c r="H3200" i="13"/>
  <c r="H3201" i="13"/>
  <c r="H3202" i="13"/>
  <c r="H3203" i="13"/>
  <c r="H3204" i="13"/>
  <c r="H3205" i="13"/>
  <c r="H3206" i="13"/>
  <c r="H3207" i="13"/>
  <c r="H3208" i="13"/>
  <c r="H3209" i="13"/>
  <c r="H3210" i="13"/>
  <c r="H3211" i="13"/>
  <c r="H3212" i="13"/>
  <c r="H3213" i="13"/>
  <c r="H3214" i="13"/>
  <c r="H3215" i="13"/>
  <c r="H3216" i="13"/>
  <c r="H3217" i="13"/>
  <c r="H3218" i="13"/>
  <c r="H3219" i="13"/>
  <c r="H3220" i="13"/>
  <c r="H3221" i="13"/>
  <c r="H3222" i="13"/>
  <c r="H3223" i="13"/>
  <c r="H3224" i="13"/>
  <c r="H3225" i="13"/>
  <c r="H3226" i="13"/>
  <c r="H3227" i="13"/>
  <c r="H3228" i="13"/>
  <c r="H3229" i="13"/>
  <c r="H3230" i="13"/>
  <c r="H3231" i="13"/>
  <c r="H3232" i="13"/>
  <c r="H3233" i="13"/>
  <c r="H3234" i="13"/>
  <c r="H3235" i="13"/>
  <c r="H3236" i="13"/>
  <c r="H3237" i="13"/>
  <c r="H3238" i="13"/>
  <c r="H3239" i="13"/>
  <c r="H3240" i="13"/>
  <c r="H3241" i="13"/>
  <c r="H3242" i="13"/>
  <c r="H3243" i="13"/>
  <c r="H3244" i="13"/>
  <c r="H3245" i="13"/>
  <c r="H3246" i="13"/>
  <c r="H3247" i="13"/>
  <c r="H3248" i="13"/>
  <c r="H3249" i="13"/>
  <c r="H3250" i="13"/>
  <c r="H3251" i="13"/>
  <c r="H3252" i="13"/>
  <c r="H3253" i="13"/>
  <c r="H3254" i="13"/>
  <c r="H3255" i="13"/>
  <c r="H3256" i="13"/>
  <c r="H3257" i="13"/>
  <c r="H3258" i="13"/>
  <c r="H3259" i="13"/>
  <c r="H3260" i="13"/>
  <c r="H3261" i="13"/>
  <c r="H3262" i="13"/>
  <c r="H3263" i="13"/>
  <c r="H3264" i="13"/>
  <c r="H3265" i="13"/>
  <c r="H3266" i="13"/>
  <c r="H3267" i="13"/>
  <c r="H3268" i="13"/>
  <c r="H3269" i="13"/>
  <c r="H3270" i="13"/>
  <c r="H3271" i="13"/>
  <c r="H3272" i="13"/>
  <c r="H3273" i="13"/>
  <c r="H3274" i="13"/>
  <c r="H3275" i="13"/>
  <c r="H3276" i="13"/>
  <c r="H3277" i="13"/>
  <c r="H3278" i="13"/>
  <c r="H3279" i="13"/>
  <c r="H3280" i="13"/>
  <c r="H3281" i="13"/>
  <c r="H3282" i="13"/>
  <c r="H3283" i="13"/>
  <c r="H3284" i="13"/>
  <c r="H3285" i="13"/>
  <c r="H3286" i="13"/>
  <c r="H3287" i="13"/>
  <c r="H3288" i="13"/>
  <c r="H3289" i="13"/>
  <c r="H3290" i="13"/>
  <c r="H3291" i="13"/>
  <c r="H3292" i="13"/>
  <c r="H3293" i="13"/>
  <c r="H3294" i="13"/>
  <c r="H3295" i="13"/>
  <c r="H3296" i="13"/>
  <c r="H3297" i="13"/>
  <c r="H3298" i="13"/>
  <c r="H3299" i="13"/>
  <c r="H3300" i="13"/>
  <c r="H3301" i="13"/>
  <c r="H3302" i="13"/>
  <c r="H3303" i="13"/>
  <c r="H3304" i="13"/>
  <c r="H3305" i="13"/>
  <c r="H3306" i="13"/>
  <c r="H3307" i="13"/>
  <c r="H3308" i="13"/>
  <c r="H3309" i="13"/>
  <c r="H3310" i="13"/>
  <c r="H3311" i="13"/>
  <c r="H3312" i="13"/>
  <c r="H3313" i="13"/>
  <c r="H3314" i="13"/>
  <c r="H3315" i="13"/>
  <c r="H3316" i="13"/>
  <c r="H3317" i="13"/>
  <c r="H3318" i="13"/>
  <c r="H3319" i="13"/>
  <c r="H3320" i="13"/>
  <c r="H3321" i="13"/>
  <c r="H3322" i="13"/>
  <c r="H3323" i="13"/>
  <c r="H3324" i="13"/>
  <c r="H3325" i="13"/>
  <c r="H3326" i="13"/>
  <c r="H3327" i="13"/>
  <c r="H3328" i="13"/>
  <c r="H3329" i="13"/>
  <c r="H3330" i="13"/>
  <c r="H3331" i="13"/>
  <c r="H3332" i="13"/>
  <c r="H3333" i="13"/>
  <c r="H3334" i="13"/>
  <c r="H3335" i="13"/>
  <c r="H3336" i="13"/>
  <c r="H3337" i="13"/>
  <c r="H3338" i="13"/>
  <c r="H3339" i="13"/>
  <c r="H3340" i="13"/>
  <c r="H3341" i="13"/>
  <c r="H3342" i="13"/>
  <c r="H3343" i="13"/>
  <c r="H3344" i="13"/>
  <c r="H3345" i="13"/>
  <c r="H3346" i="13"/>
  <c r="H3347" i="13"/>
  <c r="H3348" i="13"/>
  <c r="H3349" i="13"/>
  <c r="H3350" i="13"/>
  <c r="H3351" i="13"/>
  <c r="H3352" i="13"/>
  <c r="H3353" i="13"/>
  <c r="H3354" i="13"/>
  <c r="H3355" i="13"/>
  <c r="H3356" i="13"/>
  <c r="H3357" i="13"/>
  <c r="H3358" i="13"/>
  <c r="H3359" i="13"/>
  <c r="H3360" i="13"/>
  <c r="H3361" i="13"/>
  <c r="H3362" i="13"/>
  <c r="H3363" i="13"/>
  <c r="H3364" i="13"/>
  <c r="H3365" i="13"/>
  <c r="H3366" i="13"/>
  <c r="H3367" i="13"/>
  <c r="H3368" i="13"/>
  <c r="H3369" i="13"/>
  <c r="H3370" i="13"/>
  <c r="H3371" i="13"/>
  <c r="H3372" i="13"/>
  <c r="H3373" i="13"/>
  <c r="H3374" i="13"/>
  <c r="H3375" i="13"/>
  <c r="H3376" i="13"/>
  <c r="H3377" i="13"/>
  <c r="H3378" i="13"/>
  <c r="H3379" i="13"/>
  <c r="H3380" i="13"/>
  <c r="H3381" i="13"/>
  <c r="H3382" i="13"/>
  <c r="H3383" i="13"/>
  <c r="H3384" i="13"/>
  <c r="H3385" i="13"/>
  <c r="H3386" i="13"/>
  <c r="H3387" i="13"/>
  <c r="H3388" i="13"/>
  <c r="H3389" i="13"/>
  <c r="H3390" i="13"/>
  <c r="H3391" i="13"/>
  <c r="H3392" i="13"/>
  <c r="H3393" i="13"/>
  <c r="H3394" i="13"/>
  <c r="H3395" i="13"/>
  <c r="H3396" i="13"/>
  <c r="H3397" i="13"/>
  <c r="H3398" i="13"/>
  <c r="H3399" i="13"/>
  <c r="H3400" i="13"/>
  <c r="H3401" i="13"/>
  <c r="H3402" i="13"/>
  <c r="H3403" i="13"/>
  <c r="H3404" i="13"/>
  <c r="H3405" i="13"/>
  <c r="H3406" i="13"/>
  <c r="H3407" i="13"/>
  <c r="H3408" i="13"/>
  <c r="H3409" i="13"/>
  <c r="H3410" i="13"/>
  <c r="H3411" i="13"/>
  <c r="H3412" i="13"/>
  <c r="H3413" i="13"/>
  <c r="H3414" i="13"/>
  <c r="H3415" i="13"/>
  <c r="H3416" i="13"/>
  <c r="H3417" i="13"/>
  <c r="H3418" i="13"/>
  <c r="H3419" i="13"/>
  <c r="H3420" i="13"/>
  <c r="H3421" i="13"/>
  <c r="H3422" i="13"/>
  <c r="H3423" i="13"/>
  <c r="H3424" i="13"/>
  <c r="H3425" i="13"/>
  <c r="H3426" i="13"/>
  <c r="H3427" i="13"/>
  <c r="H3428" i="13"/>
  <c r="H3429" i="13"/>
  <c r="H3430" i="13"/>
  <c r="H3431" i="13"/>
  <c r="H3432" i="13"/>
  <c r="H3433" i="13"/>
  <c r="H3434" i="13"/>
  <c r="H3435" i="13"/>
  <c r="H3436" i="13"/>
  <c r="H3437" i="13"/>
  <c r="H3438" i="13"/>
  <c r="H3439" i="13"/>
  <c r="H3440" i="13"/>
  <c r="H3441" i="13"/>
  <c r="H3442" i="13"/>
  <c r="H3443" i="13"/>
  <c r="H3444" i="13"/>
  <c r="H3445" i="13"/>
  <c r="H3446" i="13"/>
  <c r="H3447" i="13"/>
  <c r="H3448" i="13"/>
  <c r="H3449" i="13"/>
  <c r="H3450" i="13"/>
  <c r="H3451" i="13"/>
  <c r="H3452" i="13"/>
  <c r="H3453" i="13"/>
  <c r="H3454" i="13"/>
  <c r="H3455" i="13"/>
  <c r="H3456" i="13"/>
  <c r="H3457" i="13"/>
  <c r="H3458" i="13"/>
  <c r="H3459" i="13"/>
  <c r="H3460" i="13"/>
  <c r="H3461" i="13"/>
  <c r="H3462" i="13"/>
  <c r="H3463" i="13"/>
  <c r="H3464" i="13"/>
  <c r="H3465" i="13"/>
  <c r="H3466" i="13"/>
  <c r="H3467" i="13"/>
  <c r="H3468" i="13"/>
  <c r="H3469" i="13"/>
  <c r="H3470" i="13"/>
  <c r="H3471" i="13"/>
  <c r="H3472" i="13"/>
  <c r="H3473" i="13"/>
  <c r="H3474" i="13"/>
  <c r="H3475" i="13"/>
  <c r="H3476" i="13"/>
  <c r="H3477" i="13"/>
  <c r="H3478" i="13"/>
  <c r="H3479" i="13"/>
  <c r="H3480" i="13"/>
  <c r="H3481" i="13"/>
  <c r="H3482" i="13"/>
  <c r="H3483" i="13"/>
  <c r="H3484" i="13"/>
  <c r="H3485" i="13"/>
  <c r="H3486" i="13"/>
  <c r="H3487" i="13"/>
  <c r="H3488" i="13"/>
  <c r="H3489" i="13"/>
  <c r="H3490" i="13"/>
  <c r="H3491" i="13"/>
  <c r="H3492" i="13"/>
  <c r="H3493" i="13"/>
  <c r="H3494" i="13"/>
  <c r="H3495" i="13"/>
  <c r="H3496" i="13"/>
  <c r="H3497" i="13"/>
  <c r="H3498" i="13"/>
  <c r="H3499" i="13"/>
  <c r="H3500" i="13"/>
  <c r="H3501" i="13"/>
  <c r="H3502" i="13"/>
  <c r="H3503" i="13"/>
  <c r="H3504" i="13"/>
  <c r="H3505" i="13"/>
  <c r="H3506" i="13"/>
  <c r="H3507" i="13"/>
  <c r="H3508" i="13"/>
  <c r="H3509" i="13"/>
  <c r="H3510" i="13"/>
  <c r="H3511" i="13"/>
  <c r="H3512" i="13"/>
  <c r="H3513" i="13"/>
  <c r="H3514" i="13"/>
  <c r="H3515" i="13"/>
  <c r="H3516" i="13"/>
  <c r="H3517" i="13"/>
  <c r="H3518" i="13"/>
  <c r="H3519" i="13"/>
  <c r="H3520" i="13"/>
  <c r="H3521" i="13"/>
  <c r="H3522" i="13"/>
  <c r="H3523" i="13"/>
  <c r="H3524" i="13"/>
  <c r="H3525" i="13"/>
  <c r="H3526" i="13"/>
  <c r="H3527" i="13"/>
  <c r="H3528" i="13"/>
  <c r="H3529" i="13"/>
  <c r="H3530" i="13"/>
  <c r="H3531" i="13"/>
  <c r="H3532" i="13"/>
  <c r="H3533" i="13"/>
  <c r="H3534" i="13"/>
  <c r="H3535" i="13"/>
  <c r="H3536" i="13"/>
  <c r="H3537" i="13"/>
  <c r="H3538" i="13"/>
  <c r="H3539" i="13"/>
  <c r="H3540" i="13"/>
  <c r="H3541" i="13"/>
  <c r="H3542" i="13"/>
  <c r="H3543" i="13"/>
  <c r="H3544" i="13"/>
  <c r="H3545" i="13"/>
  <c r="H3546" i="13"/>
  <c r="H3547" i="13"/>
  <c r="H3548" i="13"/>
  <c r="H3549" i="13"/>
  <c r="H3550" i="13"/>
  <c r="H3551" i="13"/>
  <c r="H3552" i="13"/>
  <c r="H3553" i="13"/>
  <c r="H3554" i="13"/>
  <c r="H3555" i="13"/>
  <c r="H3556" i="13"/>
  <c r="H3557" i="13"/>
  <c r="H3558" i="13"/>
  <c r="H3559" i="13"/>
  <c r="H3560" i="13"/>
  <c r="H3561" i="13"/>
  <c r="H3562" i="13"/>
  <c r="H3563" i="13"/>
  <c r="H3564" i="13"/>
  <c r="H3565" i="13"/>
  <c r="H3566" i="13"/>
  <c r="H3567" i="13"/>
  <c r="H3568" i="13"/>
  <c r="H3569" i="13"/>
  <c r="H3570" i="13"/>
  <c r="H3571" i="13"/>
  <c r="H3572" i="13"/>
  <c r="H3573" i="13"/>
  <c r="H3574" i="13"/>
  <c r="H3575" i="13"/>
  <c r="H3576" i="13"/>
  <c r="H3577" i="13"/>
  <c r="H3578" i="13"/>
  <c r="H3579" i="13"/>
  <c r="H3580" i="13"/>
  <c r="H3581" i="13"/>
  <c r="H3582" i="13"/>
  <c r="H3583" i="13"/>
  <c r="H3584" i="13"/>
  <c r="H3585" i="13"/>
  <c r="H3586" i="13"/>
  <c r="H3587" i="13"/>
  <c r="H3588" i="13"/>
  <c r="H3589" i="13"/>
  <c r="H3590" i="13"/>
  <c r="H3591" i="13"/>
  <c r="H3592" i="13"/>
  <c r="H3593" i="13"/>
  <c r="H3594" i="13"/>
  <c r="H3595" i="13"/>
  <c r="H3596" i="13"/>
  <c r="H3597" i="13"/>
  <c r="H3598" i="13"/>
  <c r="H3599" i="13"/>
  <c r="H3600" i="13"/>
  <c r="H3601" i="13"/>
  <c r="H3602" i="13"/>
  <c r="H3603" i="13"/>
  <c r="H3604" i="13"/>
  <c r="H3605" i="13"/>
  <c r="H3606" i="13"/>
  <c r="H3607" i="13"/>
  <c r="H3608" i="13"/>
  <c r="H3609" i="13"/>
  <c r="H3610" i="13"/>
  <c r="H3611" i="13"/>
  <c r="H3612" i="13"/>
  <c r="H3613" i="13"/>
  <c r="H3614" i="13"/>
  <c r="H3615" i="13"/>
  <c r="H3616" i="13"/>
  <c r="H3617" i="13"/>
  <c r="H3618" i="13"/>
  <c r="H3619" i="13"/>
  <c r="H3620" i="13"/>
  <c r="H3621" i="13"/>
  <c r="H3622" i="13"/>
  <c r="H3623" i="13"/>
  <c r="H3624" i="13"/>
  <c r="H3625" i="13"/>
  <c r="H3626" i="13"/>
  <c r="H3627" i="13"/>
  <c r="H3628" i="13"/>
  <c r="H3629" i="13"/>
  <c r="H3630" i="13"/>
  <c r="H3631" i="13"/>
  <c r="H3632" i="13"/>
  <c r="H3633" i="13"/>
  <c r="H3634" i="13"/>
  <c r="H3635" i="13"/>
  <c r="H3636" i="13"/>
  <c r="H3637" i="13"/>
  <c r="H3638" i="13"/>
  <c r="H3639" i="13"/>
  <c r="H3640" i="13"/>
  <c r="H3641" i="13"/>
  <c r="H3642" i="13"/>
  <c r="H3643" i="13"/>
  <c r="H3644" i="13"/>
  <c r="H3645" i="13"/>
  <c r="H3646" i="13"/>
  <c r="H3647" i="13"/>
  <c r="H3648" i="13"/>
  <c r="H3649" i="13"/>
  <c r="H3650" i="13"/>
  <c r="H3651" i="13"/>
  <c r="H3652" i="13"/>
  <c r="H3653" i="13"/>
  <c r="H3654" i="13"/>
  <c r="H3655" i="13"/>
  <c r="H3656" i="13"/>
  <c r="H3657" i="13"/>
  <c r="H3658" i="13"/>
  <c r="H3659" i="13"/>
  <c r="H3660" i="13"/>
  <c r="H3661" i="13"/>
  <c r="H3662" i="13"/>
  <c r="H3663" i="13"/>
  <c r="H3664" i="13"/>
  <c r="H3665" i="13"/>
  <c r="H3666" i="13"/>
  <c r="H3667" i="13"/>
  <c r="H3668" i="13"/>
  <c r="H3669" i="13"/>
  <c r="H3670" i="13"/>
  <c r="H3671" i="13"/>
  <c r="H3672" i="13"/>
  <c r="H3673" i="13"/>
  <c r="H3674" i="13"/>
  <c r="H3675" i="13"/>
  <c r="H3676" i="13"/>
  <c r="H3677" i="13"/>
  <c r="H3678" i="13"/>
  <c r="H3679" i="13"/>
  <c r="H3680" i="13"/>
  <c r="H3681" i="13"/>
  <c r="H3682" i="13"/>
  <c r="H3683" i="13"/>
  <c r="H3684" i="13"/>
  <c r="H3685" i="13"/>
  <c r="H3686" i="13"/>
  <c r="H3687" i="13"/>
  <c r="H3688" i="13"/>
  <c r="H3689" i="13"/>
  <c r="H3690" i="13"/>
  <c r="H3691" i="13"/>
  <c r="H3692" i="13"/>
  <c r="H3693" i="13"/>
  <c r="H3694" i="13"/>
  <c r="H3695" i="13"/>
  <c r="H3696" i="13"/>
  <c r="H3697" i="13"/>
  <c r="H3698" i="13"/>
  <c r="H3699" i="13"/>
  <c r="H3700" i="13"/>
  <c r="H3701" i="13"/>
  <c r="H3702" i="13"/>
  <c r="H3703" i="13"/>
  <c r="H3704" i="13"/>
  <c r="H3705" i="13"/>
  <c r="H3706" i="13"/>
  <c r="H3707" i="13"/>
  <c r="H3708" i="13"/>
  <c r="H3709" i="13"/>
  <c r="H3710" i="13"/>
  <c r="H3711" i="13"/>
  <c r="H3712" i="13"/>
  <c r="H3713" i="13"/>
  <c r="H3714" i="13"/>
  <c r="H3715" i="13"/>
  <c r="H3716" i="13"/>
  <c r="H3717" i="13"/>
  <c r="H3718" i="13"/>
  <c r="H3719" i="13"/>
  <c r="H3720" i="13"/>
  <c r="H3721" i="13"/>
  <c r="H3722" i="13"/>
  <c r="H3723" i="13"/>
  <c r="H3724" i="13"/>
  <c r="H3725" i="13"/>
  <c r="H3726" i="13"/>
  <c r="H3727" i="13"/>
  <c r="H3728" i="13"/>
  <c r="H3729" i="13"/>
  <c r="H3730" i="13"/>
  <c r="H3731" i="13"/>
  <c r="H3732" i="13"/>
  <c r="H3733" i="13"/>
  <c r="H3734" i="13"/>
  <c r="H3735" i="13"/>
  <c r="H3736" i="13"/>
  <c r="H3737" i="13"/>
  <c r="H3738" i="13"/>
  <c r="H3739" i="13"/>
  <c r="H3740" i="13"/>
  <c r="H3741" i="13"/>
  <c r="H3742" i="13"/>
  <c r="H3743" i="13"/>
  <c r="H3744" i="13"/>
  <c r="H3745" i="13"/>
  <c r="H3746" i="13"/>
  <c r="H3747" i="13"/>
  <c r="H3748" i="13"/>
  <c r="H3749" i="13"/>
  <c r="H3750" i="13"/>
  <c r="H3751" i="13"/>
  <c r="H3752" i="13"/>
  <c r="H3753" i="13"/>
  <c r="H3754" i="13"/>
  <c r="H3755" i="13"/>
  <c r="H3756" i="13"/>
  <c r="H3757" i="13"/>
  <c r="H3758" i="13"/>
  <c r="H3759" i="13"/>
  <c r="H3760" i="13"/>
  <c r="H3761" i="13"/>
  <c r="H3762" i="13"/>
  <c r="H3763" i="13"/>
  <c r="H3764" i="13"/>
  <c r="H3765" i="13"/>
  <c r="H3766" i="13"/>
  <c r="H3767" i="13"/>
  <c r="H3768" i="13"/>
  <c r="H3769" i="13"/>
  <c r="H3770" i="13"/>
  <c r="H3771" i="13"/>
  <c r="H3772" i="13"/>
  <c r="H3773" i="13"/>
  <c r="H3774" i="13"/>
  <c r="H3775" i="13"/>
  <c r="H3776" i="13"/>
  <c r="H3777" i="13"/>
  <c r="H3778" i="13"/>
  <c r="H3779" i="13"/>
  <c r="H3780" i="13"/>
  <c r="H3781" i="13"/>
  <c r="H3782" i="13"/>
  <c r="H3783" i="13"/>
  <c r="H3784" i="13"/>
  <c r="H3785" i="13"/>
  <c r="H3786" i="13"/>
  <c r="H3787" i="13"/>
  <c r="H3788" i="13"/>
  <c r="H3789" i="13"/>
  <c r="H3790" i="13"/>
  <c r="H3791" i="13"/>
  <c r="H3792" i="13"/>
  <c r="H3793" i="13"/>
  <c r="H3794" i="13"/>
  <c r="H3795" i="13"/>
  <c r="H3796" i="13"/>
  <c r="H3797" i="13"/>
  <c r="H3798" i="13"/>
  <c r="H3799" i="13"/>
  <c r="H3800" i="13"/>
  <c r="H3801" i="13"/>
  <c r="H3802" i="13"/>
  <c r="H3803" i="13"/>
  <c r="H3804" i="13"/>
  <c r="H3805" i="13"/>
  <c r="H3806" i="13"/>
  <c r="H3807" i="13"/>
  <c r="H3808" i="13"/>
  <c r="H3809" i="13"/>
  <c r="H3810" i="13"/>
  <c r="H3811" i="13"/>
  <c r="H3812" i="13"/>
  <c r="H3813" i="13"/>
  <c r="H3814" i="13"/>
  <c r="H3815" i="13"/>
  <c r="H3816" i="13"/>
  <c r="H3817" i="13"/>
  <c r="H3818" i="13"/>
  <c r="H3819" i="13"/>
  <c r="H3820" i="13"/>
  <c r="H3821" i="13"/>
  <c r="H3822" i="13"/>
  <c r="H3823" i="13"/>
  <c r="H3824" i="13"/>
  <c r="H3825" i="13"/>
  <c r="H3826" i="13"/>
  <c r="H3827" i="13"/>
  <c r="H3828" i="13"/>
  <c r="H3829" i="13"/>
  <c r="H3830" i="13"/>
  <c r="H3831" i="13"/>
  <c r="H3832" i="13"/>
  <c r="H3833" i="13"/>
  <c r="H3834" i="13"/>
  <c r="H3835" i="13"/>
  <c r="H3836" i="13"/>
  <c r="H3837" i="13"/>
  <c r="H3838" i="13"/>
  <c r="H3839" i="13"/>
  <c r="H3840" i="13"/>
  <c r="H3841" i="13"/>
  <c r="H3842" i="13"/>
  <c r="H3843" i="13"/>
  <c r="H3844" i="13"/>
  <c r="H3845" i="13"/>
  <c r="H3846" i="13"/>
  <c r="H3847" i="13"/>
  <c r="H3848" i="13"/>
  <c r="H3849" i="13"/>
  <c r="H3850" i="13"/>
  <c r="H3851" i="13"/>
  <c r="H3852" i="13"/>
  <c r="H3853" i="13"/>
  <c r="H3854" i="13"/>
  <c r="H3855" i="13"/>
  <c r="H3856" i="13"/>
  <c r="H3857" i="13"/>
  <c r="H3858" i="13"/>
  <c r="H3859" i="13"/>
  <c r="H3860" i="13"/>
  <c r="H3861" i="13"/>
  <c r="H3862" i="13"/>
  <c r="H3863" i="13"/>
  <c r="H3864" i="13"/>
  <c r="H3865" i="13"/>
  <c r="H3866" i="13"/>
  <c r="H3867" i="13"/>
  <c r="H3868" i="13"/>
  <c r="H3869" i="13"/>
  <c r="H3870" i="13"/>
  <c r="H3871" i="13"/>
  <c r="H3872" i="13"/>
  <c r="H3873" i="13"/>
  <c r="H3874" i="13"/>
  <c r="H3875" i="13"/>
  <c r="H3876" i="13"/>
  <c r="H3877" i="13"/>
  <c r="H3878" i="13"/>
  <c r="H3879" i="13"/>
  <c r="H3880" i="13"/>
  <c r="H3881" i="13"/>
  <c r="H3882" i="13"/>
  <c r="H3883" i="13"/>
  <c r="H3884" i="13"/>
  <c r="H3885" i="13"/>
  <c r="H3886" i="13"/>
  <c r="H3887" i="13"/>
  <c r="H3888" i="13"/>
  <c r="H3889" i="13"/>
  <c r="H3890" i="13"/>
  <c r="H3891" i="13"/>
  <c r="H3892" i="13"/>
  <c r="H3893" i="13"/>
  <c r="H3894" i="13"/>
  <c r="H3895" i="13"/>
  <c r="H3896" i="13"/>
  <c r="H3897" i="13"/>
  <c r="H3898" i="13"/>
  <c r="H3899" i="13"/>
  <c r="H3900" i="13"/>
  <c r="H3901" i="13"/>
  <c r="H3902" i="13"/>
  <c r="H3903" i="13"/>
  <c r="H3904" i="13"/>
  <c r="H3905" i="13"/>
  <c r="H3906" i="13"/>
  <c r="H3907" i="13"/>
  <c r="H3908" i="13"/>
  <c r="H3909" i="13"/>
  <c r="H3910" i="13"/>
  <c r="H3911" i="13"/>
  <c r="H3912" i="13"/>
  <c r="H3913" i="13"/>
  <c r="H3914" i="13"/>
  <c r="H3915" i="13"/>
  <c r="H3916" i="13"/>
  <c r="H3917" i="13"/>
  <c r="H3918" i="13"/>
  <c r="H3919" i="13"/>
  <c r="H3920" i="13"/>
  <c r="H3921" i="13"/>
  <c r="H3922" i="13"/>
  <c r="H3923" i="13"/>
  <c r="H3924" i="13"/>
  <c r="H3925" i="13"/>
  <c r="H3926" i="13"/>
  <c r="H3927" i="13"/>
  <c r="H3928" i="13"/>
  <c r="H3929" i="13"/>
  <c r="H3930" i="13"/>
  <c r="H3931" i="13"/>
  <c r="H3932" i="13"/>
  <c r="H3933" i="13"/>
  <c r="H3934" i="13"/>
  <c r="H3935" i="13"/>
  <c r="H3936" i="13"/>
  <c r="H3937" i="13"/>
  <c r="H3938" i="13"/>
  <c r="H3939" i="13"/>
  <c r="H3940" i="13"/>
  <c r="H3941" i="13"/>
  <c r="H3942" i="13"/>
  <c r="H3943" i="13"/>
  <c r="H3944" i="13"/>
  <c r="H3945" i="13"/>
  <c r="H3946" i="13"/>
  <c r="H3947" i="13"/>
  <c r="H3948" i="13"/>
  <c r="H3949" i="13"/>
  <c r="H3950" i="13"/>
  <c r="H3951" i="13"/>
  <c r="H3952" i="13"/>
  <c r="H3953" i="13"/>
  <c r="H3954" i="13"/>
  <c r="H3955" i="13"/>
  <c r="H3956" i="13"/>
  <c r="H3957" i="13"/>
  <c r="H3958" i="13"/>
  <c r="H3959" i="13"/>
  <c r="H3960" i="13"/>
  <c r="H3961" i="13"/>
  <c r="H3962" i="13"/>
  <c r="H3963" i="13"/>
  <c r="H3964" i="13"/>
  <c r="H3965" i="13"/>
  <c r="H3966" i="13"/>
  <c r="H3967" i="13"/>
  <c r="H3968" i="13"/>
  <c r="H3969" i="13"/>
  <c r="H3970" i="13"/>
  <c r="H3971" i="13"/>
  <c r="H3972" i="13"/>
  <c r="H3973" i="13"/>
  <c r="H3974" i="13"/>
  <c r="H3975" i="13"/>
  <c r="H3976" i="13"/>
  <c r="H3977" i="13"/>
  <c r="H3978" i="13"/>
  <c r="H3979" i="13"/>
  <c r="H3980" i="13"/>
  <c r="H3981" i="13"/>
  <c r="H3982" i="13"/>
  <c r="H3983" i="13"/>
  <c r="H3984" i="13"/>
  <c r="H3985" i="13"/>
  <c r="H3986" i="13"/>
  <c r="H3987" i="13"/>
  <c r="H3988" i="13"/>
  <c r="H3989" i="13"/>
  <c r="H3990" i="13"/>
  <c r="H3991" i="13"/>
  <c r="H3992" i="13"/>
  <c r="H3993" i="13"/>
  <c r="H3994" i="13"/>
  <c r="H3995" i="13"/>
  <c r="H3996" i="13"/>
  <c r="H3997" i="13"/>
  <c r="H3998" i="13"/>
  <c r="H3999" i="13"/>
  <c r="H4000" i="13"/>
  <c r="H4001" i="13"/>
  <c r="H4002" i="13"/>
  <c r="H4003" i="13"/>
  <c r="H4004" i="13"/>
  <c r="H4005" i="13"/>
  <c r="H4006" i="13"/>
  <c r="H4007" i="13"/>
  <c r="H4008" i="13"/>
  <c r="H4009" i="13"/>
  <c r="H4010" i="13"/>
  <c r="H4011" i="13"/>
  <c r="H4012" i="13"/>
  <c r="H4013" i="13"/>
  <c r="H4014" i="13"/>
  <c r="H4015" i="13"/>
  <c r="H4016" i="13"/>
  <c r="H4017" i="13"/>
  <c r="H4018" i="13"/>
  <c r="H4019" i="13"/>
  <c r="H4020" i="13"/>
  <c r="H4021" i="13"/>
  <c r="H4022" i="13"/>
  <c r="H4023" i="13"/>
  <c r="H4024" i="13"/>
  <c r="H4025" i="13"/>
  <c r="H4026" i="13"/>
  <c r="H4027" i="13"/>
  <c r="H4028" i="13"/>
  <c r="H4029" i="13"/>
  <c r="H4030" i="13"/>
  <c r="H4031" i="13"/>
  <c r="H4032" i="13"/>
  <c r="H4033" i="13"/>
  <c r="H4034" i="13"/>
  <c r="H4035" i="13"/>
  <c r="H4036" i="13"/>
  <c r="H4037" i="13"/>
  <c r="H4038" i="13"/>
  <c r="H4039" i="13"/>
  <c r="H4040" i="13"/>
  <c r="H4041" i="13"/>
  <c r="H4042" i="13"/>
  <c r="H4043" i="13"/>
  <c r="H4044" i="13"/>
  <c r="H4045" i="13"/>
  <c r="H4046" i="13"/>
  <c r="H4047" i="13"/>
  <c r="H4048" i="13"/>
  <c r="H4049" i="13"/>
  <c r="H4050" i="13"/>
  <c r="H4051" i="13"/>
  <c r="H4052" i="13"/>
  <c r="H4053" i="13"/>
  <c r="H4054" i="13"/>
  <c r="H4055" i="13"/>
  <c r="H4056" i="13"/>
  <c r="H4057" i="13"/>
  <c r="H4058" i="13"/>
  <c r="H4059" i="13"/>
  <c r="H4060" i="13"/>
  <c r="H4061" i="13"/>
  <c r="H4062" i="13"/>
  <c r="H4063" i="13"/>
  <c r="H4064" i="13"/>
  <c r="H4065" i="13"/>
  <c r="H4066" i="13"/>
  <c r="H4067" i="13"/>
  <c r="H4068" i="13"/>
  <c r="H4069" i="13"/>
  <c r="H4070" i="13"/>
  <c r="H4071" i="13"/>
  <c r="H4072" i="13"/>
  <c r="H4073" i="13"/>
  <c r="H4074" i="13"/>
  <c r="H4075" i="13"/>
  <c r="H4076" i="13"/>
  <c r="H4077" i="13"/>
  <c r="H4078" i="13"/>
  <c r="H4079" i="13"/>
  <c r="H4080" i="13"/>
  <c r="H4081" i="13"/>
  <c r="H4082" i="13"/>
  <c r="H4083" i="13"/>
  <c r="H4084" i="13"/>
  <c r="H4085" i="13"/>
  <c r="H4086" i="13"/>
  <c r="H4087" i="13"/>
  <c r="H4088" i="13"/>
  <c r="H4089" i="13"/>
  <c r="H4090" i="13"/>
  <c r="H4091" i="13"/>
  <c r="H4092" i="13"/>
  <c r="H4093" i="13"/>
  <c r="H4094" i="13"/>
  <c r="H4095" i="13"/>
  <c r="H4096" i="13"/>
  <c r="H4097" i="13"/>
  <c r="H4098" i="13"/>
  <c r="H4099" i="13"/>
  <c r="H4100" i="13"/>
  <c r="H4101" i="13"/>
  <c r="H4102" i="13"/>
  <c r="H4103" i="13"/>
  <c r="H4104" i="13"/>
  <c r="H4105" i="13"/>
  <c r="H4106" i="13"/>
  <c r="H4107" i="13"/>
  <c r="H4108" i="13"/>
  <c r="H4109" i="13"/>
  <c r="H4110" i="13"/>
  <c r="H4111" i="13"/>
  <c r="H4112" i="13"/>
  <c r="H4113" i="13"/>
  <c r="H4114" i="13"/>
  <c r="H4115" i="13"/>
  <c r="H4116" i="13"/>
  <c r="H4117" i="13"/>
  <c r="H4118" i="13"/>
  <c r="H4119" i="13"/>
  <c r="H4120" i="13"/>
  <c r="H4121" i="13"/>
  <c r="H4122" i="13"/>
  <c r="H4123" i="13"/>
  <c r="H4124" i="13"/>
  <c r="H4125" i="13"/>
  <c r="H4126" i="13"/>
  <c r="H4127" i="13"/>
  <c r="H4128" i="13"/>
  <c r="H4129" i="13"/>
  <c r="H4130" i="13"/>
  <c r="H4131" i="13"/>
  <c r="H4132" i="13"/>
  <c r="H4133" i="13"/>
  <c r="H4134" i="13"/>
  <c r="H4135" i="13"/>
  <c r="H4136" i="13"/>
  <c r="H4137" i="13"/>
  <c r="H4138" i="13"/>
  <c r="H4139" i="13"/>
  <c r="H4140" i="13"/>
  <c r="H4141" i="13"/>
  <c r="H4142" i="13"/>
  <c r="H4143" i="13"/>
  <c r="H4144" i="13"/>
  <c r="H4145" i="13"/>
  <c r="H4146" i="13"/>
  <c r="H4147" i="13"/>
  <c r="H4148" i="13"/>
  <c r="H4149" i="13"/>
  <c r="H4150" i="13"/>
  <c r="H4151" i="13"/>
  <c r="H4152" i="13"/>
  <c r="H4153" i="13"/>
  <c r="H4154" i="13"/>
  <c r="H4155" i="13"/>
  <c r="H4156" i="13"/>
  <c r="H4157" i="13"/>
  <c r="H4158" i="13"/>
  <c r="H4159" i="13"/>
  <c r="H4160" i="13"/>
  <c r="H4161" i="13"/>
  <c r="H4162" i="13"/>
  <c r="H4163" i="13"/>
  <c r="H4164" i="13"/>
  <c r="H4165" i="13"/>
  <c r="H4166" i="13"/>
  <c r="H4167" i="13"/>
  <c r="H4168" i="13"/>
  <c r="H4169" i="13"/>
  <c r="H4170" i="13"/>
  <c r="H4171" i="13"/>
  <c r="H4172" i="13"/>
  <c r="H4173" i="13"/>
  <c r="H4174" i="13"/>
  <c r="H4175" i="13"/>
  <c r="H4176" i="13"/>
  <c r="H4177" i="13"/>
  <c r="H4178" i="13"/>
  <c r="H4179" i="13"/>
  <c r="H4180" i="13"/>
  <c r="H4181" i="13"/>
  <c r="H4182" i="13"/>
  <c r="H4183" i="13"/>
  <c r="H4184" i="13"/>
  <c r="H4185" i="13"/>
  <c r="H4186" i="13"/>
  <c r="H4187" i="13"/>
  <c r="H4188" i="13"/>
  <c r="H4189" i="13"/>
  <c r="H4190" i="13"/>
  <c r="H4191" i="13"/>
  <c r="H4192" i="13"/>
  <c r="H4193" i="13"/>
  <c r="H4194" i="13"/>
  <c r="H4195" i="13"/>
  <c r="H4196" i="13"/>
  <c r="H4197" i="13"/>
  <c r="H4198" i="13"/>
  <c r="H4199" i="13"/>
  <c r="H4200" i="13"/>
  <c r="H4201" i="13"/>
  <c r="H4202" i="13"/>
  <c r="H4203" i="13"/>
  <c r="H4204" i="13"/>
  <c r="H4205" i="13"/>
  <c r="H4206" i="13"/>
  <c r="H4207" i="13"/>
  <c r="H4208" i="13"/>
  <c r="H4209" i="13"/>
  <c r="H4210" i="13"/>
  <c r="H4211" i="13"/>
  <c r="H4212" i="13"/>
  <c r="H4213" i="13"/>
  <c r="H4214" i="13"/>
  <c r="H4215" i="13"/>
  <c r="H4216" i="13"/>
  <c r="H4217" i="13"/>
  <c r="H4218" i="13"/>
  <c r="H4219" i="13"/>
  <c r="H4220" i="13"/>
  <c r="H4221" i="13"/>
  <c r="H4222" i="13"/>
  <c r="H4223" i="13"/>
  <c r="H4224" i="13"/>
  <c r="H4225" i="13"/>
  <c r="H4226" i="13"/>
  <c r="H4227" i="13"/>
  <c r="H4228" i="13"/>
  <c r="H4229" i="13"/>
  <c r="H4230" i="13"/>
  <c r="H4231" i="13"/>
  <c r="H4232" i="13"/>
  <c r="H4233" i="13"/>
  <c r="H4234" i="13"/>
  <c r="H4235" i="13"/>
  <c r="H4236" i="13"/>
  <c r="H4237" i="13"/>
  <c r="H4238" i="13"/>
  <c r="H4239" i="13"/>
  <c r="H4240" i="13"/>
  <c r="H4241" i="13"/>
  <c r="H4242" i="13"/>
  <c r="H4243" i="13"/>
  <c r="H4244" i="13"/>
  <c r="H4245" i="13"/>
  <c r="H4246" i="13"/>
  <c r="H4247" i="13"/>
  <c r="H4248" i="13"/>
  <c r="H4249" i="13"/>
  <c r="H4250" i="13"/>
  <c r="H4251" i="13"/>
  <c r="H4252" i="13"/>
  <c r="H4253" i="13"/>
  <c r="H4254" i="13"/>
  <c r="H4255" i="13"/>
  <c r="H4256" i="13"/>
  <c r="H4257" i="13"/>
  <c r="H4258" i="13"/>
  <c r="H4259" i="13"/>
  <c r="H4260" i="13"/>
  <c r="H4261" i="13"/>
  <c r="H4262" i="13"/>
  <c r="H4263" i="13"/>
  <c r="H4264" i="13"/>
  <c r="H4265" i="13"/>
  <c r="H4266" i="13"/>
  <c r="H4267" i="13"/>
  <c r="H4268" i="13"/>
  <c r="H4269" i="13"/>
  <c r="H4270" i="13"/>
  <c r="H4271" i="13"/>
  <c r="H4272" i="13"/>
  <c r="H4273" i="13"/>
  <c r="H4274" i="13"/>
  <c r="H4275" i="13"/>
  <c r="H4276" i="13"/>
  <c r="H4277" i="13"/>
  <c r="H4278" i="13"/>
  <c r="H4279" i="13"/>
  <c r="H4280" i="13"/>
  <c r="H4281" i="13"/>
  <c r="H4282" i="13"/>
  <c r="H4283" i="13"/>
  <c r="H4284" i="13"/>
  <c r="H4285" i="13"/>
  <c r="H4286" i="13"/>
  <c r="H4287" i="13"/>
  <c r="H4288" i="13"/>
  <c r="H4289" i="13"/>
  <c r="H4290" i="13"/>
  <c r="H4291" i="13"/>
  <c r="H4292" i="13"/>
  <c r="H4293" i="13"/>
  <c r="H4294" i="13"/>
  <c r="H4295" i="13"/>
  <c r="H4296" i="13"/>
  <c r="H4297" i="13"/>
  <c r="H4298" i="13"/>
  <c r="H4299" i="13"/>
  <c r="H4300" i="13"/>
  <c r="H4301" i="13"/>
  <c r="H4302" i="13"/>
  <c r="H4303" i="13"/>
  <c r="H4304" i="13"/>
  <c r="H4305" i="13"/>
  <c r="H4306" i="13"/>
  <c r="H4307" i="13"/>
  <c r="H4308" i="13"/>
  <c r="H4309" i="13"/>
  <c r="H4310" i="13"/>
  <c r="H4311" i="13"/>
  <c r="H4312" i="13"/>
  <c r="H4313" i="13"/>
  <c r="H4314" i="13"/>
  <c r="H4315" i="13"/>
  <c r="H4316" i="13"/>
  <c r="H4317" i="13"/>
  <c r="H4318" i="13"/>
  <c r="H4319" i="13"/>
  <c r="H4320" i="13"/>
  <c r="H4321" i="13"/>
  <c r="H4322" i="13"/>
  <c r="H4323" i="13"/>
  <c r="H4324" i="13"/>
  <c r="H4325" i="13"/>
  <c r="H4326" i="13"/>
  <c r="H4327" i="13"/>
  <c r="H4328" i="13"/>
  <c r="H4329" i="13"/>
  <c r="H4330" i="13"/>
  <c r="H4331" i="13"/>
  <c r="H4332" i="13"/>
  <c r="H4333" i="13"/>
  <c r="H4334" i="13"/>
  <c r="H4335" i="13"/>
  <c r="H4336" i="13"/>
  <c r="H4337" i="13"/>
  <c r="H4338" i="13"/>
  <c r="H4339" i="13"/>
  <c r="H4340" i="13"/>
  <c r="H4341" i="13"/>
  <c r="H4342" i="13"/>
  <c r="H4343" i="13"/>
  <c r="H4344" i="13"/>
  <c r="H4345" i="13"/>
  <c r="H4346" i="13"/>
  <c r="H4347" i="13"/>
  <c r="H4348" i="13"/>
  <c r="H4349" i="13"/>
  <c r="H4350" i="13"/>
  <c r="H4351" i="13"/>
  <c r="H4352" i="13"/>
  <c r="H4353" i="13"/>
  <c r="H4354" i="13"/>
  <c r="H4355" i="13"/>
  <c r="H4356" i="13"/>
  <c r="H4357" i="13"/>
  <c r="H4358" i="13"/>
  <c r="H4359" i="13"/>
  <c r="H4360" i="13"/>
  <c r="H4361" i="13"/>
  <c r="H4362" i="13"/>
  <c r="H4363" i="13"/>
  <c r="H4364" i="13"/>
  <c r="H4365" i="13"/>
  <c r="H4366" i="13"/>
  <c r="H4367" i="13"/>
  <c r="H4368" i="13"/>
  <c r="H4369" i="13"/>
  <c r="H4370" i="13"/>
  <c r="H4371" i="13"/>
  <c r="H4372" i="13"/>
  <c r="H4373" i="13"/>
  <c r="H4374" i="13"/>
  <c r="H4375" i="13"/>
  <c r="H4376" i="13"/>
  <c r="H4377" i="13"/>
  <c r="H4378" i="13"/>
  <c r="H4379" i="13"/>
  <c r="H4380" i="13"/>
  <c r="H4381" i="13"/>
  <c r="H4382" i="13"/>
  <c r="H4383" i="13"/>
  <c r="H4384" i="13"/>
  <c r="H4385" i="13"/>
  <c r="H4386" i="13"/>
  <c r="H4387" i="13"/>
  <c r="H4388" i="13"/>
  <c r="H4389" i="13"/>
  <c r="H4390" i="13"/>
  <c r="H4391" i="13"/>
  <c r="H4392" i="13"/>
  <c r="H4393" i="13"/>
  <c r="H4394" i="13"/>
  <c r="H4395" i="13"/>
  <c r="H4396" i="13"/>
  <c r="H4397" i="13"/>
  <c r="H4398" i="13"/>
  <c r="H4399" i="13"/>
  <c r="H4400" i="13"/>
  <c r="H4401" i="13"/>
  <c r="H4402" i="13"/>
  <c r="H4403" i="13"/>
  <c r="H4404" i="13"/>
  <c r="H4405" i="13"/>
  <c r="H4406" i="13"/>
  <c r="H4407" i="13"/>
  <c r="H4408" i="13"/>
  <c r="H4409" i="13"/>
  <c r="H4410" i="13"/>
  <c r="H4411" i="13"/>
  <c r="H4412" i="13"/>
  <c r="H4413" i="13"/>
  <c r="H4414" i="13"/>
  <c r="H4415" i="13"/>
  <c r="H4416" i="13"/>
  <c r="H4417" i="13"/>
  <c r="H4418" i="13"/>
  <c r="H4419" i="13"/>
  <c r="H4420" i="13"/>
  <c r="H4421" i="13"/>
  <c r="H4422" i="13"/>
  <c r="H4423" i="13"/>
  <c r="H4424" i="13"/>
  <c r="H4425" i="13"/>
  <c r="H4426" i="13"/>
  <c r="H4427" i="13"/>
  <c r="H4428" i="13"/>
  <c r="H4429" i="13"/>
  <c r="H4430" i="13"/>
  <c r="H4431" i="13"/>
  <c r="H4432" i="13"/>
  <c r="H4433" i="13"/>
  <c r="H4434" i="13"/>
  <c r="H4435" i="13"/>
  <c r="H4436" i="13"/>
  <c r="H4437" i="13"/>
  <c r="H4438" i="13"/>
  <c r="H4439" i="13"/>
  <c r="H4440" i="13"/>
  <c r="H4441" i="13"/>
  <c r="H4442" i="13"/>
  <c r="H4443" i="13"/>
  <c r="H4444" i="13"/>
  <c r="H4445" i="13"/>
  <c r="H4446" i="13"/>
  <c r="H4447" i="13"/>
  <c r="H4448" i="13"/>
  <c r="H4449" i="13"/>
  <c r="H4450" i="13"/>
  <c r="H4451" i="13"/>
  <c r="H4452" i="13"/>
  <c r="H4453" i="13"/>
  <c r="H4454" i="13"/>
  <c r="H4455" i="13"/>
  <c r="H4456" i="13"/>
  <c r="H4457" i="13"/>
  <c r="H4458" i="13"/>
  <c r="H4459" i="13"/>
  <c r="H4460" i="13"/>
  <c r="H4461" i="13"/>
  <c r="H4462" i="13"/>
  <c r="H4463" i="13"/>
  <c r="H4464" i="13"/>
  <c r="H4465" i="13"/>
  <c r="H4466" i="13"/>
  <c r="H4467" i="13"/>
  <c r="H4468" i="13"/>
  <c r="H4469" i="13"/>
  <c r="H4470" i="13"/>
  <c r="H4471" i="13"/>
  <c r="H4472" i="13"/>
  <c r="H4473" i="13"/>
  <c r="H4474" i="13"/>
  <c r="H4475" i="13"/>
  <c r="H4476" i="13"/>
  <c r="H4477" i="13"/>
  <c r="H4478" i="13"/>
  <c r="H4479" i="13"/>
  <c r="H4480" i="13"/>
  <c r="H4481" i="13"/>
  <c r="H4482" i="13"/>
  <c r="H4483" i="13"/>
  <c r="H4484" i="13"/>
  <c r="H4485" i="13"/>
  <c r="H4486" i="13"/>
  <c r="H4487" i="13"/>
  <c r="H4488" i="13"/>
  <c r="H4489" i="13"/>
  <c r="H4490" i="13"/>
  <c r="H4491" i="13"/>
  <c r="H4492" i="13"/>
  <c r="H4493" i="13"/>
  <c r="H4494" i="13"/>
  <c r="H4495" i="13"/>
  <c r="H4496" i="13"/>
  <c r="H4497" i="13"/>
  <c r="H4498" i="13"/>
  <c r="H4499" i="13"/>
  <c r="H4500" i="13"/>
  <c r="H4501" i="13"/>
  <c r="H4502" i="13"/>
  <c r="H4503" i="13"/>
  <c r="H4504" i="13"/>
  <c r="H4505" i="13"/>
  <c r="H4506" i="13"/>
  <c r="H4507" i="13"/>
  <c r="H4508" i="13"/>
  <c r="H4509" i="13"/>
  <c r="H4510" i="13"/>
  <c r="H4511" i="13"/>
  <c r="H4512" i="13"/>
  <c r="H4513" i="13"/>
  <c r="H4514" i="13"/>
  <c r="H4515" i="13"/>
  <c r="H4516" i="13"/>
  <c r="H4517" i="13"/>
  <c r="H4518" i="13"/>
  <c r="H4519" i="13"/>
  <c r="H4520" i="13"/>
  <c r="H4521" i="13"/>
  <c r="H4522" i="13"/>
  <c r="H4523" i="13"/>
  <c r="H4524" i="13"/>
  <c r="H4525" i="13"/>
  <c r="H4526" i="13"/>
  <c r="H4527" i="13"/>
  <c r="H4528" i="13"/>
  <c r="H4529" i="13"/>
  <c r="H4530" i="13"/>
  <c r="H4531" i="13"/>
  <c r="H4532" i="13"/>
  <c r="H4533" i="13"/>
  <c r="H4534" i="13"/>
  <c r="H4535" i="13"/>
  <c r="H4536" i="13"/>
  <c r="H4537" i="13"/>
  <c r="H4538" i="13"/>
  <c r="H4539" i="13"/>
  <c r="H4540" i="13"/>
  <c r="H4541" i="13"/>
  <c r="H4542" i="13"/>
  <c r="H4543" i="13"/>
  <c r="H4544" i="13"/>
  <c r="H4545" i="13"/>
  <c r="H4546" i="13"/>
  <c r="H4547" i="13"/>
  <c r="H4548" i="13"/>
  <c r="H4549" i="13"/>
  <c r="H4550" i="13"/>
  <c r="H4551" i="13"/>
  <c r="H4552" i="13"/>
  <c r="H4553" i="13"/>
  <c r="H4554" i="13"/>
  <c r="H4555" i="13"/>
  <c r="H4556" i="13"/>
  <c r="H4557" i="13"/>
  <c r="H4558" i="13"/>
  <c r="H4559" i="13"/>
  <c r="H4560" i="13"/>
  <c r="H4561" i="13"/>
  <c r="H4562" i="13"/>
  <c r="H4563" i="13"/>
  <c r="H4564" i="13"/>
  <c r="H4565" i="13"/>
  <c r="H4566" i="13"/>
  <c r="H4567" i="13"/>
  <c r="H4568" i="13"/>
  <c r="H4569" i="13"/>
  <c r="H4570" i="13"/>
  <c r="H4571" i="13"/>
  <c r="H4572" i="13"/>
  <c r="H4573" i="13"/>
  <c r="H4574" i="13"/>
  <c r="H4575" i="13"/>
  <c r="H4576" i="13"/>
  <c r="H4577" i="13"/>
  <c r="H4578" i="13"/>
  <c r="H4579" i="13"/>
  <c r="H4580" i="13"/>
  <c r="H4581" i="13"/>
  <c r="H4582" i="13"/>
  <c r="H4583" i="13"/>
  <c r="H4584" i="13"/>
  <c r="H4585" i="13"/>
  <c r="H4586" i="13"/>
  <c r="H4587" i="13"/>
  <c r="H4588" i="13"/>
  <c r="H4589" i="13"/>
  <c r="H4590" i="13"/>
  <c r="H4591" i="13"/>
  <c r="H4592" i="13"/>
  <c r="H4593" i="13"/>
  <c r="H4594" i="13"/>
  <c r="H4595" i="13"/>
  <c r="H4596" i="13"/>
  <c r="H4597" i="13"/>
  <c r="H4598" i="13"/>
  <c r="H4599" i="13"/>
  <c r="H4600" i="13"/>
  <c r="H4601" i="13"/>
  <c r="H4602" i="13"/>
  <c r="H4603" i="13"/>
  <c r="H4604" i="13"/>
  <c r="H4605" i="13"/>
  <c r="H4606" i="13"/>
  <c r="H4607" i="13"/>
  <c r="H4608" i="13"/>
  <c r="H4609" i="13"/>
  <c r="H4610" i="13"/>
  <c r="H4611" i="13"/>
  <c r="H4612" i="13"/>
  <c r="H4613" i="13"/>
  <c r="H4614" i="13"/>
  <c r="H4615" i="13"/>
  <c r="H4616" i="13"/>
  <c r="H4617" i="13"/>
  <c r="H4618" i="13"/>
  <c r="H4619" i="13"/>
  <c r="H4620" i="13"/>
  <c r="H4621" i="13"/>
  <c r="H4622" i="13"/>
  <c r="H4623" i="13"/>
  <c r="H4624" i="13"/>
  <c r="H4625" i="13"/>
  <c r="H4626" i="13"/>
  <c r="H4627" i="13"/>
  <c r="H4628" i="13"/>
  <c r="H4629" i="13"/>
  <c r="H4630" i="13"/>
  <c r="H4631" i="13"/>
  <c r="H4632" i="13"/>
  <c r="H4633" i="13"/>
  <c r="H4634" i="13"/>
  <c r="H4635" i="13"/>
  <c r="H4636" i="13"/>
  <c r="H4637" i="13"/>
  <c r="H4638" i="13"/>
  <c r="H4639" i="13"/>
  <c r="H4640" i="13"/>
  <c r="H4641" i="13"/>
  <c r="H4642" i="13"/>
  <c r="H4643" i="13"/>
  <c r="H4644" i="13"/>
  <c r="H4645" i="13"/>
  <c r="H4646" i="13"/>
  <c r="H4647" i="13"/>
  <c r="H4648" i="13"/>
  <c r="H4649" i="13"/>
  <c r="H4650" i="13"/>
  <c r="H4651" i="13"/>
  <c r="H4652" i="13"/>
  <c r="H4653" i="13"/>
  <c r="H4654" i="13"/>
  <c r="H4655" i="13"/>
  <c r="H4656" i="13"/>
  <c r="H4657" i="13"/>
  <c r="H4658" i="13"/>
  <c r="H4659" i="13"/>
  <c r="H4660" i="13"/>
  <c r="H4661" i="13"/>
  <c r="H4662" i="13"/>
  <c r="H4663" i="13"/>
  <c r="H4664" i="13"/>
  <c r="H4665" i="13"/>
  <c r="H4666" i="13"/>
  <c r="H4667" i="13"/>
  <c r="H4668" i="13"/>
  <c r="H4669" i="13"/>
  <c r="H4670" i="13"/>
  <c r="H4671" i="13"/>
  <c r="H4672" i="13"/>
  <c r="H4673" i="13"/>
  <c r="H4674" i="13"/>
  <c r="H4675" i="13"/>
  <c r="H4676" i="13"/>
  <c r="H4677" i="13"/>
  <c r="H4678" i="13"/>
  <c r="H4679" i="13"/>
  <c r="H4680" i="13"/>
  <c r="H4681" i="13"/>
  <c r="H4682" i="13"/>
  <c r="H4683" i="13"/>
  <c r="H4684" i="13"/>
  <c r="H4685" i="13"/>
  <c r="H4686" i="13"/>
  <c r="H4687" i="13"/>
  <c r="H4688" i="13"/>
  <c r="H4689" i="13"/>
  <c r="H4690" i="13"/>
  <c r="H4691" i="13"/>
  <c r="H4692" i="13"/>
  <c r="H4693" i="13"/>
  <c r="H4694" i="13"/>
  <c r="H4695" i="13"/>
  <c r="H4696" i="13"/>
  <c r="H4697" i="13"/>
  <c r="H4698" i="13"/>
  <c r="H4699" i="13"/>
  <c r="H4700" i="13"/>
  <c r="H4701" i="13"/>
  <c r="H4702" i="13"/>
  <c r="H4703" i="13"/>
  <c r="H4704" i="13"/>
  <c r="H4705" i="13"/>
  <c r="H4706" i="13"/>
  <c r="H4707" i="13"/>
  <c r="H4708" i="13"/>
  <c r="H4709" i="13"/>
  <c r="H4710" i="13"/>
  <c r="H4711" i="13"/>
  <c r="H4712" i="13"/>
  <c r="H4713" i="13"/>
  <c r="H4714" i="13"/>
  <c r="H4715" i="13"/>
  <c r="H4716" i="13"/>
  <c r="H4717" i="13"/>
  <c r="H4718" i="13"/>
  <c r="H4719" i="13"/>
  <c r="H4720" i="13"/>
  <c r="H4721" i="13"/>
  <c r="H4722" i="13"/>
  <c r="H4723" i="13"/>
  <c r="H4724" i="13"/>
  <c r="H4725" i="13"/>
  <c r="H4726" i="13"/>
  <c r="H4727" i="13"/>
  <c r="H4728" i="13"/>
  <c r="H4729" i="13"/>
  <c r="H4730" i="13"/>
  <c r="H4731" i="13"/>
  <c r="H4732" i="13"/>
  <c r="H4733" i="13"/>
  <c r="H4734" i="13"/>
  <c r="H4735" i="13"/>
  <c r="H4736" i="13"/>
  <c r="H4737" i="13"/>
  <c r="H4738" i="13"/>
  <c r="H4739" i="13"/>
  <c r="H4740" i="13"/>
  <c r="H4741" i="13"/>
  <c r="H4742" i="13"/>
  <c r="H4743" i="13"/>
  <c r="H4744" i="13"/>
  <c r="H4745" i="13"/>
  <c r="H4746" i="13"/>
  <c r="H4747" i="13"/>
  <c r="H4748" i="13"/>
  <c r="H4749" i="13"/>
  <c r="H4750" i="13"/>
  <c r="H4751" i="13"/>
  <c r="H4752" i="13"/>
  <c r="H4753" i="13"/>
  <c r="H4754" i="13"/>
  <c r="H4755" i="13"/>
  <c r="H4756" i="13"/>
  <c r="H4757" i="13"/>
  <c r="H4758" i="13"/>
  <c r="H4759" i="13"/>
  <c r="H4760" i="13"/>
  <c r="H4761" i="13"/>
  <c r="H4762" i="13"/>
  <c r="H4763" i="13"/>
  <c r="H4764" i="13"/>
  <c r="H4765" i="13"/>
  <c r="H4766" i="13"/>
  <c r="H4767" i="13"/>
  <c r="H4768" i="13"/>
  <c r="H4769" i="13"/>
  <c r="H4770" i="13"/>
  <c r="H4771" i="13"/>
  <c r="H4772" i="13"/>
  <c r="H4773" i="13"/>
  <c r="H4774" i="13"/>
  <c r="H4775" i="13"/>
  <c r="H4776" i="13"/>
  <c r="H4777" i="13"/>
  <c r="H4778" i="13"/>
  <c r="H4779" i="13"/>
  <c r="H4780" i="13"/>
  <c r="H4781" i="13"/>
  <c r="H4782" i="13"/>
  <c r="H4783" i="13"/>
  <c r="H4784" i="13"/>
  <c r="H4785" i="13"/>
  <c r="H4786" i="13"/>
  <c r="H4787" i="13"/>
  <c r="H4788" i="13"/>
  <c r="H4789" i="13"/>
  <c r="H4790" i="13"/>
  <c r="H4791" i="13"/>
  <c r="H4792" i="13"/>
  <c r="H4793" i="13"/>
  <c r="H4794" i="13"/>
  <c r="H4795" i="13"/>
  <c r="H4796" i="13"/>
  <c r="H4797" i="13"/>
  <c r="H4798" i="13"/>
  <c r="H4799" i="13"/>
  <c r="H4800" i="13"/>
  <c r="H4801" i="13"/>
  <c r="H4802" i="13"/>
  <c r="H4803" i="13"/>
  <c r="H4804" i="13"/>
  <c r="H4805" i="13"/>
  <c r="H4806" i="13"/>
  <c r="H4807" i="13"/>
  <c r="H4808" i="13"/>
  <c r="H4809" i="13"/>
  <c r="H4810" i="13"/>
  <c r="H4811" i="13"/>
  <c r="H4812" i="13"/>
  <c r="H4813" i="13"/>
  <c r="H4814" i="13"/>
  <c r="H4815" i="13"/>
  <c r="H4816" i="13"/>
  <c r="H4817" i="13"/>
  <c r="H4818" i="13"/>
  <c r="H4819" i="13"/>
  <c r="H4820" i="13"/>
  <c r="H4821" i="13"/>
  <c r="H4822" i="13"/>
  <c r="H4823" i="13"/>
  <c r="H4824" i="13"/>
  <c r="H4825" i="13"/>
  <c r="H4826" i="13"/>
  <c r="H4827" i="13"/>
  <c r="H4828" i="13"/>
  <c r="H4829" i="13"/>
  <c r="H4830" i="13"/>
  <c r="H4831" i="13"/>
  <c r="H4832" i="13"/>
  <c r="H4833" i="13"/>
  <c r="H4834" i="13"/>
  <c r="H4835" i="13"/>
  <c r="H4836" i="13"/>
  <c r="H4837" i="13"/>
  <c r="H4838" i="13"/>
  <c r="H4839" i="13"/>
  <c r="H4840" i="13"/>
  <c r="H4841" i="13"/>
  <c r="H4842" i="13"/>
  <c r="H4843" i="13"/>
  <c r="H4844" i="13"/>
  <c r="H4845" i="13"/>
  <c r="H4846" i="13"/>
  <c r="H4847" i="13"/>
  <c r="H4848" i="13"/>
  <c r="H4849" i="13"/>
  <c r="H4850" i="13"/>
  <c r="H4851" i="13"/>
  <c r="H4852" i="13"/>
  <c r="H4853" i="13"/>
  <c r="H4854" i="13"/>
  <c r="H4855" i="13"/>
  <c r="H4856" i="13"/>
  <c r="H4857" i="13"/>
  <c r="H4858" i="13"/>
  <c r="H4859" i="13"/>
  <c r="H4860" i="13"/>
  <c r="H4861" i="13"/>
  <c r="H4862" i="13"/>
  <c r="H4863" i="13"/>
  <c r="H4864" i="13"/>
  <c r="H4865" i="13"/>
  <c r="H4866" i="13"/>
  <c r="H4867" i="13"/>
  <c r="H4868" i="13"/>
  <c r="H4869" i="13"/>
  <c r="H4870" i="13"/>
  <c r="H4871" i="13"/>
  <c r="H4872" i="13"/>
  <c r="H4873" i="13"/>
  <c r="H4874" i="13"/>
  <c r="H4875" i="13"/>
  <c r="H4876" i="13"/>
  <c r="H4877" i="13"/>
  <c r="H4878" i="13"/>
  <c r="H4879" i="13"/>
  <c r="H4880" i="13"/>
  <c r="H4881" i="13"/>
  <c r="H4882" i="13"/>
  <c r="H4883" i="13"/>
  <c r="H4884" i="13"/>
  <c r="H4885" i="13"/>
  <c r="H4886" i="13"/>
  <c r="H4887" i="13"/>
  <c r="H4888" i="13"/>
  <c r="H4889" i="13"/>
  <c r="H4890" i="13"/>
  <c r="H4891" i="13"/>
  <c r="H4892" i="13"/>
  <c r="H4893" i="13"/>
  <c r="H4894" i="13"/>
  <c r="H4895" i="13"/>
  <c r="H4896" i="13"/>
  <c r="H4897" i="13"/>
  <c r="H4898" i="13"/>
  <c r="H4899" i="13"/>
  <c r="H4900" i="13"/>
  <c r="H4901" i="13"/>
  <c r="H2" i="13"/>
  <c r="G3985" i="13"/>
  <c r="I3985" i="13" s="1"/>
  <c r="K3985" i="13" s="1"/>
  <c r="A4660" i="13"/>
  <c r="A4661" i="13"/>
  <c r="A4662" i="13"/>
  <c r="A4663" i="13"/>
  <c r="A4664" i="13"/>
  <c r="A4665" i="13"/>
  <c r="A4666" i="13"/>
  <c r="A4667" i="13"/>
  <c r="A4668" i="13"/>
  <c r="A4669" i="13"/>
  <c r="A4670" i="13"/>
  <c r="A4671" i="13"/>
  <c r="A4672" i="13"/>
  <c r="A4673" i="13"/>
  <c r="A4674" i="13"/>
  <c r="A4675" i="13"/>
  <c r="A4676" i="13"/>
  <c r="A4677" i="13"/>
  <c r="A4678" i="13"/>
  <c r="A4679" i="13"/>
  <c r="A4680" i="13"/>
  <c r="A4681" i="13"/>
  <c r="A4682" i="13"/>
  <c r="A4683" i="13"/>
  <c r="A4684" i="13"/>
  <c r="A4685" i="13"/>
  <c r="A4686" i="13"/>
  <c r="A4687" i="13"/>
  <c r="A4688" i="13"/>
  <c r="A4689" i="13"/>
  <c r="A4690" i="13"/>
  <c r="A4691" i="13"/>
  <c r="A4692" i="13"/>
  <c r="A4693" i="13"/>
  <c r="A4694" i="13"/>
  <c r="A4695" i="13"/>
  <c r="A4696" i="13"/>
  <c r="A4697" i="13"/>
  <c r="A4698" i="13"/>
  <c r="A4699" i="13"/>
  <c r="A4700" i="13"/>
  <c r="A4701" i="13"/>
  <c r="A4702" i="13"/>
  <c r="A4703" i="13"/>
  <c r="A4704" i="13"/>
  <c r="A4705" i="13"/>
  <c r="A4706" i="13"/>
  <c r="A4707" i="13"/>
  <c r="A4708" i="13"/>
  <c r="A4709" i="13"/>
  <c r="A4710" i="13"/>
  <c r="A4711" i="13"/>
  <c r="A4712" i="13"/>
  <c r="A4713" i="13"/>
  <c r="A4714" i="13"/>
  <c r="A4715" i="13"/>
  <c r="A4716" i="13"/>
  <c r="A4717" i="13"/>
  <c r="A4718" i="13"/>
  <c r="A4719" i="13"/>
  <c r="A4720" i="13"/>
  <c r="A4721" i="13"/>
  <c r="A4722" i="13"/>
  <c r="A4723" i="13"/>
  <c r="A4724" i="13"/>
  <c r="A4725" i="13"/>
  <c r="A4726" i="13"/>
  <c r="A4727" i="13"/>
  <c r="A4728" i="13"/>
  <c r="A4729" i="13"/>
  <c r="A4730" i="13"/>
  <c r="A4731" i="13"/>
  <c r="A4732" i="13"/>
  <c r="A4733" i="13"/>
  <c r="A4734" i="13"/>
  <c r="A4735" i="13"/>
  <c r="A4736" i="13"/>
  <c r="A4737" i="13"/>
  <c r="A4738" i="13"/>
  <c r="A4739" i="13"/>
  <c r="A4740" i="13"/>
  <c r="A4741" i="13"/>
  <c r="A4742" i="13"/>
  <c r="A4743" i="13"/>
  <c r="A4744" i="13"/>
  <c r="A4745" i="13"/>
  <c r="A4746" i="13"/>
  <c r="A4747" i="13"/>
  <c r="A4748" i="13"/>
  <c r="A4749" i="13"/>
  <c r="A4750" i="13"/>
  <c r="A4751" i="13"/>
  <c r="A4752" i="13"/>
  <c r="A4753" i="13"/>
  <c r="A4754" i="13"/>
  <c r="A4755" i="13"/>
  <c r="A4756" i="13"/>
  <c r="A4757" i="13"/>
  <c r="A4758" i="13"/>
  <c r="A4759" i="13"/>
  <c r="A4760" i="13"/>
  <c r="A4761" i="13"/>
  <c r="A4762" i="13"/>
  <c r="A4763" i="13"/>
  <c r="A4764" i="13"/>
  <c r="A4765" i="13"/>
  <c r="A4766" i="13"/>
  <c r="A4767" i="13"/>
  <c r="A4768" i="13"/>
  <c r="A4769" i="13"/>
  <c r="A4770" i="13"/>
  <c r="A4771" i="13"/>
  <c r="A4772" i="13"/>
  <c r="A4773" i="13"/>
  <c r="A4774" i="13"/>
  <c r="A4775" i="13"/>
  <c r="A4776" i="13"/>
  <c r="A4777" i="13"/>
  <c r="A4778" i="13"/>
  <c r="A4779" i="13"/>
  <c r="A4780" i="13"/>
  <c r="A4781" i="13"/>
  <c r="A4782" i="13"/>
  <c r="A4783" i="13"/>
  <c r="A4784" i="13"/>
  <c r="A4785" i="13"/>
  <c r="A4786" i="13"/>
  <c r="A4787" i="13"/>
  <c r="A4788" i="13"/>
  <c r="A4789" i="13"/>
  <c r="A4790" i="13"/>
  <c r="A4791" i="13"/>
  <c r="A4792" i="13"/>
  <c r="A4793" i="13"/>
  <c r="A4794" i="13"/>
  <c r="A4795" i="13"/>
  <c r="A4796" i="13"/>
  <c r="A4797" i="13"/>
  <c r="A4798" i="13"/>
  <c r="A4799" i="13"/>
  <c r="A4800" i="13"/>
  <c r="A4801" i="13"/>
  <c r="A4802" i="13"/>
  <c r="A4803" i="13"/>
  <c r="A4804" i="13"/>
  <c r="A4805" i="13"/>
  <c r="A4806" i="13"/>
  <c r="A4807" i="13"/>
  <c r="A4808" i="13"/>
  <c r="A4809" i="13"/>
  <c r="A4810" i="13"/>
  <c r="A4811" i="13"/>
  <c r="A4812" i="13"/>
  <c r="A4813" i="13"/>
  <c r="A4814" i="13"/>
  <c r="A4815" i="13"/>
  <c r="A4816" i="13"/>
  <c r="A4817" i="13"/>
  <c r="A4818" i="13"/>
  <c r="A4819" i="13"/>
  <c r="A4820" i="13"/>
  <c r="A4821" i="13"/>
  <c r="A4822" i="13"/>
  <c r="A4823" i="13"/>
  <c r="A4824" i="13"/>
  <c r="A4825" i="13"/>
  <c r="A4826" i="13"/>
  <c r="A4827" i="13"/>
  <c r="A4828" i="13"/>
  <c r="A4829" i="13"/>
  <c r="A4830" i="13"/>
  <c r="A4831" i="13"/>
  <c r="A4832" i="13"/>
  <c r="A4833" i="13"/>
  <c r="A4834" i="13"/>
  <c r="A4835" i="13"/>
  <c r="A4836" i="13"/>
  <c r="A4837" i="13"/>
  <c r="A4838" i="13"/>
  <c r="A4839" i="13"/>
  <c r="A4840" i="13"/>
  <c r="A4841" i="13"/>
  <c r="A4842" i="13"/>
  <c r="A4843" i="13"/>
  <c r="A4844" i="13"/>
  <c r="A4845" i="13"/>
  <c r="A4846" i="13"/>
  <c r="A4847" i="13"/>
  <c r="A4848" i="13"/>
  <c r="A4849" i="13"/>
  <c r="A4850" i="13"/>
  <c r="A4851" i="13"/>
  <c r="A4852" i="13"/>
  <c r="A4853" i="13"/>
  <c r="A4854" i="13"/>
  <c r="A4855" i="13"/>
  <c r="A4856" i="13"/>
  <c r="A4857" i="13"/>
  <c r="A4858" i="13"/>
  <c r="A4859" i="13"/>
  <c r="A4860" i="13"/>
  <c r="A4861" i="13"/>
  <c r="A4862" i="13"/>
  <c r="A4863" i="13"/>
  <c r="A4864" i="13"/>
  <c r="A4865" i="13"/>
  <c r="A4866" i="13"/>
  <c r="A4867" i="13"/>
  <c r="A4868" i="13"/>
  <c r="A4869" i="13"/>
  <c r="A4870" i="13"/>
  <c r="A4871" i="13"/>
  <c r="A4872" i="13"/>
  <c r="A4873" i="13"/>
  <c r="A4874" i="13"/>
  <c r="A4875" i="13"/>
  <c r="A4876" i="13"/>
  <c r="A4877" i="13"/>
  <c r="A4878" i="13"/>
  <c r="A4879" i="13"/>
  <c r="A4880" i="13"/>
  <c r="A4881" i="13"/>
  <c r="A4882" i="13"/>
  <c r="A4883" i="13"/>
  <c r="A4884" i="13"/>
  <c r="A4885" i="13"/>
  <c r="A4886" i="13"/>
  <c r="A4887" i="13"/>
  <c r="A4888" i="13"/>
  <c r="A4889" i="13"/>
  <c r="A4890" i="13"/>
  <c r="A4891" i="13"/>
  <c r="A4892" i="13"/>
  <c r="A4893" i="13"/>
  <c r="A4894" i="13"/>
  <c r="A4895" i="13"/>
  <c r="A4896" i="13"/>
  <c r="A4897" i="13"/>
  <c r="A4898" i="13"/>
  <c r="A4899" i="13"/>
  <c r="A4900" i="13"/>
  <c r="A4901" i="13"/>
  <c r="A4659" i="13"/>
  <c r="G2088" i="13"/>
  <c r="G2437" i="13"/>
  <c r="I2437" i="13" s="1"/>
  <c r="G2783" i="13"/>
  <c r="I2783" i="13" s="1"/>
  <c r="K2783" i="13" s="1"/>
  <c r="G3134" i="13"/>
  <c r="I3134" i="13" s="1"/>
  <c r="K3134" i="13" s="1"/>
  <c r="G2335" i="13"/>
  <c r="I2335" i="13" s="1"/>
  <c r="K2335" i="13" s="1"/>
  <c r="G4804" i="13"/>
  <c r="I4804" i="13" s="1"/>
  <c r="G2320" i="13"/>
  <c r="I2320" i="13" s="1"/>
  <c r="G1076" i="13"/>
  <c r="I1076" i="13" s="1"/>
  <c r="G2433" i="13"/>
  <c r="I2433" i="13" s="1"/>
  <c r="K2433" i="13" s="1"/>
  <c r="G3640" i="13"/>
  <c r="I3640" i="13" s="1"/>
  <c r="G3874" i="13"/>
  <c r="I3874" i="13" s="1"/>
  <c r="G355" i="13"/>
  <c r="I355" i="13" s="1"/>
  <c r="G2598" i="13"/>
  <c r="I2598" i="13" s="1"/>
  <c r="G1901" i="13"/>
  <c r="I1901" i="13" s="1"/>
  <c r="K1901" i="13" s="1"/>
  <c r="G2810" i="13"/>
  <c r="I2810" i="13" s="1"/>
  <c r="G237" i="13"/>
  <c r="I237" i="13" s="1"/>
  <c r="K237" i="13" s="1"/>
  <c r="G4430" i="13"/>
  <c r="G4432" i="13"/>
  <c r="I4432" i="13" s="1"/>
  <c r="G614" i="13"/>
  <c r="I614" i="13" s="1"/>
  <c r="G3744" i="13"/>
  <c r="I3744" i="13" s="1"/>
  <c r="G3302" i="13"/>
  <c r="I3302" i="13" s="1"/>
  <c r="G446" i="13"/>
  <c r="I446" i="13" s="1"/>
  <c r="K446" i="13" s="1"/>
  <c r="G4844" i="13"/>
  <c r="I4844" i="13" s="1"/>
  <c r="G3148" i="13"/>
  <c r="I3148" i="13" s="1"/>
  <c r="G4281" i="13"/>
  <c r="I4281" i="13" s="1"/>
  <c r="G2204" i="13"/>
  <c r="I2204" i="13" s="1"/>
  <c r="G3919" i="13"/>
  <c r="I3919" i="13" s="1"/>
  <c r="G722" i="13"/>
  <c r="I722" i="13" s="1"/>
  <c r="G4378" i="13"/>
  <c r="I4378" i="13" s="1"/>
  <c r="K4378" i="13" s="1"/>
  <c r="G2363" i="13"/>
  <c r="I2363" i="13" s="1"/>
  <c r="K2363" i="13" s="1"/>
  <c r="G2143" i="13"/>
  <c r="I2143" i="13" s="1"/>
  <c r="K2143" i="13" s="1"/>
  <c r="G3254" i="13"/>
  <c r="I3254" i="13" s="1"/>
  <c r="G1489" i="13"/>
  <c r="I1489" i="13" s="1"/>
  <c r="K1489" i="13" s="1"/>
  <c r="G1454" i="13"/>
  <c r="I1454" i="13" s="1"/>
  <c r="K1454" i="13" s="1"/>
  <c r="G432" i="13"/>
  <c r="I432" i="13" s="1"/>
  <c r="K432" i="13" s="1"/>
  <c r="G311" i="13"/>
  <c r="I311" i="13" s="1"/>
  <c r="K311" i="13" s="1"/>
  <c r="G120" i="13"/>
  <c r="G2333" i="13"/>
  <c r="I2333" i="13" s="1"/>
  <c r="K2333" i="13" s="1"/>
  <c r="G2413" i="13"/>
  <c r="I2413" i="13" s="1"/>
  <c r="K2413" i="13" s="1"/>
  <c r="G1247" i="13"/>
  <c r="I1247" i="13" s="1"/>
  <c r="K1247" i="13" s="1"/>
  <c r="G2742" i="13"/>
  <c r="I2742" i="13" s="1"/>
  <c r="K2742" i="13" s="1"/>
  <c r="G3460" i="13"/>
  <c r="I3460" i="13" s="1"/>
  <c r="G2174" i="13"/>
  <c r="I2174" i="13" s="1"/>
  <c r="K2174" i="13" s="1"/>
  <c r="G1228" i="13"/>
  <c r="I1228" i="13" s="1"/>
  <c r="K1228" i="13" s="1"/>
  <c r="G574" i="13"/>
  <c r="I574" i="13" s="1"/>
  <c r="K574" i="13" s="1"/>
  <c r="G3934" i="13"/>
  <c r="I3934" i="13" s="1"/>
  <c r="K3934" i="13" s="1"/>
  <c r="G1731" i="13"/>
  <c r="I1731" i="13" s="1"/>
  <c r="G3791" i="13"/>
  <c r="I3791" i="13" s="1"/>
  <c r="G1751" i="13"/>
  <c r="I1751" i="13" s="1"/>
  <c r="K1751" i="13" s="1"/>
  <c r="G4006" i="13"/>
  <c r="I4006" i="13" s="1"/>
  <c r="G3622" i="13"/>
  <c r="I3622" i="13" s="1"/>
  <c r="G1854" i="13"/>
  <c r="I1854" i="13" s="1"/>
  <c r="K1854" i="13" s="1"/>
  <c r="G2960" i="13"/>
  <c r="I2960" i="13" s="1"/>
  <c r="G648" i="13"/>
  <c r="G1662" i="13"/>
  <c r="I1662" i="13" s="1"/>
  <c r="K1662" i="13" s="1"/>
  <c r="G3332" i="13"/>
  <c r="I3332" i="13" s="1"/>
  <c r="G4853" i="13"/>
  <c r="G2757" i="13"/>
  <c r="I2757" i="13" s="1"/>
  <c r="G1444" i="13"/>
  <c r="I1444" i="13" s="1"/>
  <c r="G243" i="13"/>
  <c r="I243" i="13" s="1"/>
  <c r="G1827" i="13"/>
  <c r="I1827" i="13" s="1"/>
  <c r="G2066" i="13"/>
  <c r="I2066" i="13" s="1"/>
  <c r="G2114" i="13"/>
  <c r="I2114" i="13" s="1"/>
  <c r="G3667" i="13"/>
  <c r="I3667" i="13" s="1"/>
  <c r="G4559" i="13"/>
  <c r="I4559" i="13" s="1"/>
  <c r="G2128" i="13"/>
  <c r="I2128" i="13" s="1"/>
  <c r="G2836" i="13"/>
  <c r="I2836" i="13" s="1"/>
  <c r="G1521" i="13"/>
  <c r="I1521" i="13" s="1"/>
  <c r="K1521" i="13" s="1"/>
  <c r="G2122" i="13"/>
  <c r="I2122" i="13" s="1"/>
  <c r="K2122" i="13" s="1"/>
  <c r="G621" i="13"/>
  <c r="I621" i="13" s="1"/>
  <c r="K621" i="13" s="1"/>
  <c r="G2723" i="13"/>
  <c r="I2723" i="13" s="1"/>
  <c r="G4084" i="13"/>
  <c r="I4084" i="13" s="1"/>
  <c r="G2312" i="13"/>
  <c r="I2312" i="13" s="1"/>
  <c r="G4056" i="13"/>
  <c r="I4056" i="13" s="1"/>
  <c r="G1294" i="13"/>
  <c r="I1294" i="13" s="1"/>
  <c r="K1294" i="13" s="1"/>
  <c r="G4377" i="13"/>
  <c r="I4377" i="13" s="1"/>
  <c r="K4377" i="13" s="1"/>
  <c r="G3718" i="13"/>
  <c r="I3718" i="13" s="1"/>
  <c r="G1092" i="13"/>
  <c r="I1092" i="13" s="1"/>
  <c r="G2327" i="13"/>
  <c r="I2327" i="13" s="1"/>
  <c r="G4708" i="13"/>
  <c r="G4079" i="13"/>
  <c r="I4079" i="13" s="1"/>
  <c r="G2559" i="13"/>
  <c r="I2559" i="13" s="1"/>
  <c r="K2559" i="13" s="1"/>
  <c r="G3612" i="13"/>
  <c r="I3612" i="13" s="1"/>
  <c r="K3612" i="13" s="1"/>
  <c r="G3750" i="13"/>
  <c r="I3750" i="13" s="1"/>
  <c r="G542" i="13"/>
  <c r="I542" i="13" s="1"/>
  <c r="K542" i="13" s="1"/>
  <c r="G1530" i="13"/>
  <c r="I1530" i="13" s="1"/>
  <c r="G3327" i="13"/>
  <c r="I3327" i="13" s="1"/>
  <c r="G4382" i="13"/>
  <c r="G4828" i="13"/>
  <c r="I4828" i="13" s="1"/>
  <c r="K4828" i="13" s="1"/>
  <c r="G2017" i="13"/>
  <c r="I2017" i="13" s="1"/>
  <c r="K2017" i="13" s="1"/>
  <c r="G3825" i="13"/>
  <c r="I3825" i="13" s="1"/>
  <c r="K3825" i="13" s="1"/>
  <c r="G1177" i="13"/>
  <c r="G3265" i="13"/>
  <c r="I3265" i="13" s="1"/>
  <c r="K3265" i="13" s="1"/>
  <c r="G800" i="13"/>
  <c r="I800" i="13" s="1"/>
  <c r="G3668" i="13"/>
  <c r="I3668" i="13" s="1"/>
  <c r="G3469" i="13"/>
  <c r="I3469" i="13" s="1"/>
  <c r="K3469" i="13" s="1"/>
  <c r="G1185" i="13"/>
  <c r="I1185" i="13" s="1"/>
  <c r="K1185" i="13" s="1"/>
  <c r="G1248" i="13"/>
  <c r="I1248" i="13" s="1"/>
  <c r="G4574" i="13"/>
  <c r="G2027" i="13"/>
  <c r="I2027" i="13" s="1"/>
  <c r="G1782" i="13"/>
  <c r="I1782" i="13" s="1"/>
  <c r="G2197" i="13"/>
  <c r="I2197" i="13" s="1"/>
  <c r="G1194" i="13"/>
  <c r="I1194" i="13" s="1"/>
  <c r="K1194" i="13" s="1"/>
  <c r="G325" i="13"/>
  <c r="I325" i="13" s="1"/>
  <c r="K325" i="13" s="1"/>
  <c r="G2158" i="13"/>
  <c r="I2158" i="13" s="1"/>
  <c r="K2158" i="13" s="1"/>
  <c r="G4810" i="13"/>
  <c r="I4810" i="13" s="1"/>
  <c r="G2090" i="13"/>
  <c r="I2090" i="13" s="1"/>
  <c r="G1995" i="13"/>
  <c r="I1995" i="13" s="1"/>
  <c r="G4522" i="13"/>
  <c r="I4522" i="13" s="1"/>
  <c r="K4522" i="13" s="1"/>
  <c r="G1912" i="13"/>
  <c r="I1912" i="13" s="1"/>
  <c r="G4648" i="13"/>
  <c r="I4648" i="13" s="1"/>
  <c r="G2254" i="13"/>
  <c r="I2254" i="13" s="1"/>
  <c r="K2254" i="13" s="1"/>
  <c r="G1158" i="13"/>
  <c r="I1158" i="13" s="1"/>
  <c r="G2582" i="13"/>
  <c r="I2582" i="13" s="1"/>
  <c r="G4754" i="13"/>
  <c r="I4754" i="13" s="1"/>
  <c r="G4164" i="13"/>
  <c r="I4164" i="13" s="1"/>
  <c r="G1613" i="13"/>
  <c r="I1613" i="13" s="1"/>
  <c r="K1613" i="13" s="1"/>
  <c r="G4043" i="13"/>
  <c r="I4043" i="13" s="1"/>
  <c r="G907" i="13"/>
  <c r="I907" i="13" s="1"/>
  <c r="G4119" i="13"/>
  <c r="I4119" i="13" s="1"/>
  <c r="G1685" i="13"/>
  <c r="I1685" i="13" s="1"/>
  <c r="K1685" i="13" s="1"/>
  <c r="G4539" i="13"/>
  <c r="I4539" i="13" s="1"/>
  <c r="G3775" i="13"/>
  <c r="I3775" i="13" s="1"/>
  <c r="G2187" i="13"/>
  <c r="I2187" i="13" s="1"/>
  <c r="G215" i="13"/>
  <c r="I215" i="13" s="1"/>
  <c r="K215" i="13" s="1"/>
  <c r="G1508" i="13"/>
  <c r="I1508" i="13" s="1"/>
  <c r="G1315" i="13"/>
  <c r="I1315" i="13" s="1"/>
  <c r="G3523" i="13"/>
  <c r="I3523" i="13" s="1"/>
  <c r="G2263" i="13"/>
  <c r="I2263" i="13" s="1"/>
  <c r="G3391" i="13"/>
  <c r="I3391" i="13" s="1"/>
  <c r="K3391" i="13" s="1"/>
  <c r="G3292" i="13"/>
  <c r="I3292" i="13" s="1"/>
  <c r="K3292" i="13" s="1"/>
  <c r="G4340" i="13"/>
  <c r="I4340" i="13" s="1"/>
  <c r="G4470" i="13"/>
  <c r="I4470" i="13" s="1"/>
  <c r="G579" i="13"/>
  <c r="I579" i="13" s="1"/>
  <c r="K579" i="13" s="1"/>
  <c r="G1811" i="13"/>
  <c r="I1811" i="13" s="1"/>
  <c r="G850" i="13"/>
  <c r="I850" i="13" s="1"/>
  <c r="G2568" i="13"/>
  <c r="I2568" i="13" s="1"/>
  <c r="G1799" i="13"/>
  <c r="I1799" i="13" s="1"/>
  <c r="K1799" i="13" s="1"/>
  <c r="G2130" i="13"/>
  <c r="I2130" i="13" s="1"/>
  <c r="G1021" i="13"/>
  <c r="I1021" i="13" s="1"/>
  <c r="K1021" i="13" s="1"/>
  <c r="G3454" i="13"/>
  <c r="I3454" i="13" s="1"/>
  <c r="K3454" i="13" s="1"/>
  <c r="G2029" i="13"/>
  <c r="I2029" i="13" s="1"/>
  <c r="K2029" i="13" s="1"/>
  <c r="G2927" i="13"/>
  <c r="I2927" i="13" s="1"/>
  <c r="K2927" i="13" s="1"/>
  <c r="G1660" i="13"/>
  <c r="I1660" i="13" s="1"/>
  <c r="K1660" i="13" s="1"/>
  <c r="G3229" i="13"/>
  <c r="I3229" i="13" s="1"/>
  <c r="K3229" i="13" s="1"/>
  <c r="G3738" i="13"/>
  <c r="I3738" i="13" s="1"/>
  <c r="G4625" i="13"/>
  <c r="I4625" i="13" s="1"/>
  <c r="K4625" i="13" s="1"/>
  <c r="G1329" i="13"/>
  <c r="I1329" i="13" s="1"/>
  <c r="K1329" i="13" s="1"/>
  <c r="G2076" i="13"/>
  <c r="I2076" i="13" s="1"/>
  <c r="K2076" i="13" s="1"/>
  <c r="G1186" i="13"/>
  <c r="I1186" i="13" s="1"/>
  <c r="G1008" i="13"/>
  <c r="I1008" i="13" s="1"/>
  <c r="G2379" i="13"/>
  <c r="I2379" i="13" s="1"/>
  <c r="G530" i="13"/>
  <c r="I530" i="13" s="1"/>
  <c r="G4016" i="13"/>
  <c r="I4016" i="13" s="1"/>
  <c r="G1708" i="13"/>
  <c r="I1708" i="13" s="1"/>
  <c r="K1708" i="13" s="1"/>
  <c r="G3009" i="13"/>
  <c r="I3009" i="13" s="1"/>
  <c r="K3009" i="13" s="1"/>
  <c r="G4820" i="13"/>
  <c r="I4820" i="13" s="1"/>
  <c r="G1614" i="13"/>
  <c r="I1614" i="13" s="1"/>
  <c r="K1614" i="13" s="1"/>
  <c r="G4234" i="13"/>
  <c r="I4234" i="13" s="1"/>
  <c r="G3067" i="13"/>
  <c r="I3067" i="13" s="1"/>
  <c r="G597" i="13"/>
  <c r="I597" i="13" s="1"/>
  <c r="K597" i="13" s="1"/>
  <c r="G2056" i="13"/>
  <c r="G4528" i="13"/>
  <c r="I4528" i="13" s="1"/>
  <c r="K4528" i="13" s="1"/>
  <c r="G675" i="13"/>
  <c r="I675" i="13" s="1"/>
  <c r="G2352" i="13"/>
  <c r="I2352" i="13" s="1"/>
  <c r="G347" i="13"/>
  <c r="I347" i="13" s="1"/>
  <c r="G3124" i="13"/>
  <c r="I3124" i="13" s="1"/>
  <c r="K3124" i="13" s="1"/>
  <c r="G811" i="13"/>
  <c r="I811" i="13" s="1"/>
  <c r="G2075" i="13"/>
  <c r="I2075" i="13" s="1"/>
  <c r="G1910" i="13"/>
  <c r="I1910" i="13" s="1"/>
  <c r="G2648" i="13"/>
  <c r="I2648" i="13" s="1"/>
  <c r="K2648" i="13" s="1"/>
  <c r="G3730" i="13"/>
  <c r="I3730" i="13" s="1"/>
  <c r="G422" i="13"/>
  <c r="I422" i="13" s="1"/>
  <c r="G2575" i="13"/>
  <c r="I2575" i="13" s="1"/>
  <c r="K2575" i="13" s="1"/>
  <c r="G2859" i="13"/>
  <c r="I2859" i="13" s="1"/>
  <c r="G2776" i="13"/>
  <c r="G3704" i="13"/>
  <c r="I3704" i="13" s="1"/>
  <c r="G1581" i="13"/>
  <c r="I1581" i="13" s="1"/>
  <c r="K1581" i="13" s="1"/>
  <c r="G4766" i="13"/>
  <c r="G744" i="13"/>
  <c r="G2901" i="13"/>
  <c r="I2901" i="13" s="1"/>
  <c r="G33" i="13"/>
  <c r="I33" i="13" s="1"/>
  <c r="K33" i="13" s="1"/>
  <c r="G4562" i="13"/>
  <c r="I4562" i="13" s="1"/>
  <c r="G1541" i="13"/>
  <c r="I1541" i="13" s="1"/>
  <c r="K1541" i="13" s="1"/>
  <c r="G4420" i="13"/>
  <c r="I4420" i="13" s="1"/>
  <c r="G661" i="13"/>
  <c r="I661" i="13" s="1"/>
  <c r="K661" i="13" s="1"/>
  <c r="G3106" i="13"/>
  <c r="I3106" i="13" s="1"/>
  <c r="G761" i="13"/>
  <c r="G3418" i="13"/>
  <c r="I3418" i="13" s="1"/>
  <c r="K3418" i="13" s="1"/>
  <c r="G4434" i="13"/>
  <c r="I4434" i="13" s="1"/>
  <c r="G1391" i="13"/>
  <c r="I1391" i="13" s="1"/>
  <c r="K1391" i="13" s="1"/>
  <c r="G543" i="13"/>
  <c r="I543" i="13" s="1"/>
  <c r="K543" i="13" s="1"/>
  <c r="G851" i="13"/>
  <c r="I851" i="13" s="1"/>
  <c r="G2078" i="13"/>
  <c r="I2078" i="13" s="1"/>
  <c r="K2078" i="13" s="1"/>
  <c r="G3626" i="13"/>
  <c r="I3626" i="13" s="1"/>
  <c r="G3582" i="13"/>
  <c r="I3582" i="13" s="1"/>
  <c r="K3582" i="13" s="1"/>
  <c r="G4500" i="13"/>
  <c r="I4500" i="13" s="1"/>
  <c r="G4089" i="13"/>
  <c r="G4014" i="13"/>
  <c r="I4014" i="13" s="1"/>
  <c r="K4014" i="13" s="1"/>
  <c r="G4077" i="13"/>
  <c r="I4077" i="13" s="1"/>
  <c r="K4077" i="13" s="1"/>
  <c r="G2063" i="13"/>
  <c r="I2063" i="13" s="1"/>
  <c r="K2063" i="13" s="1"/>
  <c r="G3419" i="13"/>
  <c r="I3419" i="13" s="1"/>
  <c r="G2722" i="13"/>
  <c r="I2722" i="13" s="1"/>
  <c r="G3072" i="13"/>
  <c r="I3072" i="13" s="1"/>
  <c r="G394" i="13"/>
  <c r="I394" i="13" s="1"/>
  <c r="K394" i="13" s="1"/>
  <c r="G2380" i="13"/>
  <c r="I2380" i="13" s="1"/>
  <c r="K2380" i="13" s="1"/>
  <c r="G2166" i="13"/>
  <c r="I2166" i="13" s="1"/>
  <c r="G3111" i="13"/>
  <c r="I3111" i="13" s="1"/>
  <c r="G4541" i="13"/>
  <c r="I4541" i="13" s="1"/>
  <c r="K4541" i="13" s="1"/>
  <c r="G604" i="13"/>
  <c r="I604" i="13" s="1"/>
  <c r="K604" i="13" s="1"/>
  <c r="G4171" i="13"/>
  <c r="I4171" i="13" s="1"/>
  <c r="G3606" i="13"/>
  <c r="I3606" i="13" s="1"/>
  <c r="G1148" i="13"/>
  <c r="I1148" i="13" s="1"/>
  <c r="K1148" i="13" s="1"/>
  <c r="G1093" i="13"/>
  <c r="I1093" i="13" s="1"/>
  <c r="G3675" i="13"/>
  <c r="I3675" i="13" s="1"/>
  <c r="G2484" i="13"/>
  <c r="I2484" i="13" s="1"/>
  <c r="G3324" i="13"/>
  <c r="I3324" i="13" s="1"/>
  <c r="K3324" i="13" s="1"/>
  <c r="G4412" i="13"/>
  <c r="I4412" i="13" s="1"/>
  <c r="G772" i="13"/>
  <c r="I772" i="13" s="1"/>
  <c r="G1042" i="13"/>
  <c r="I1042" i="13" s="1"/>
  <c r="G3325" i="13"/>
  <c r="I3325" i="13" s="1"/>
  <c r="K3325" i="13" s="1"/>
  <c r="G4087" i="13"/>
  <c r="I4087" i="13" s="1"/>
  <c r="G3395" i="13"/>
  <c r="I3395" i="13" s="1"/>
  <c r="G4530" i="13"/>
  <c r="I4530" i="13" s="1"/>
  <c r="G3504" i="13"/>
  <c r="I3504" i="13" s="1"/>
  <c r="G3755" i="13"/>
  <c r="I3755" i="13" s="1"/>
  <c r="G2289" i="13"/>
  <c r="I2289" i="13" s="1"/>
  <c r="K2289" i="13" s="1"/>
  <c r="G933" i="13"/>
  <c r="I933" i="13" s="1"/>
  <c r="K933" i="13" s="1"/>
  <c r="G4646" i="13"/>
  <c r="I4646" i="13" s="1"/>
  <c r="G2083" i="13"/>
  <c r="I2083" i="13" s="1"/>
  <c r="K2083" i="13" s="1"/>
  <c r="G2996" i="13"/>
  <c r="I2996" i="13" s="1"/>
  <c r="K2996" i="13" s="1"/>
  <c r="G479" i="13"/>
  <c r="I479" i="13" s="1"/>
  <c r="K479" i="13" s="1"/>
  <c r="G3243" i="13"/>
  <c r="I3243" i="13" s="1"/>
  <c r="G1175" i="13"/>
  <c r="I1175" i="13" s="1"/>
  <c r="K1175" i="13" s="1"/>
  <c r="G3060" i="13"/>
  <c r="I3060" i="13" s="1"/>
  <c r="G1756" i="13"/>
  <c r="I1756" i="13" s="1"/>
  <c r="K1756" i="13" s="1"/>
  <c r="G2747" i="13"/>
  <c r="I2747" i="13" s="1"/>
  <c r="G3311" i="13"/>
  <c r="I3311" i="13" s="1"/>
  <c r="K3311" i="13" s="1"/>
  <c r="G4036" i="13"/>
  <c r="I4036" i="13" s="1"/>
  <c r="G3739" i="13"/>
  <c r="I3739" i="13" s="1"/>
  <c r="G469" i="13"/>
  <c r="I469" i="13" s="1"/>
  <c r="K469" i="13" s="1"/>
  <c r="G2581" i="13"/>
  <c r="I2581" i="13" s="1"/>
  <c r="G3641" i="13"/>
  <c r="G2178" i="13"/>
  <c r="I2178" i="13" s="1"/>
  <c r="G2215" i="13"/>
  <c r="I2215" i="13" s="1"/>
  <c r="G2319" i="13"/>
  <c r="I2319" i="13" s="1"/>
  <c r="K2319" i="13" s="1"/>
  <c r="G2801" i="13"/>
  <c r="I2801" i="13" s="1"/>
  <c r="K2801" i="13" s="1"/>
  <c r="G710" i="13"/>
  <c r="I710" i="13" s="1"/>
  <c r="G4002" i="13"/>
  <c r="I4002" i="13" s="1"/>
  <c r="G3422" i="13"/>
  <c r="I3422" i="13" s="1"/>
  <c r="K3422" i="13" s="1"/>
  <c r="G1306" i="13"/>
  <c r="I1306" i="13" s="1"/>
  <c r="G4311" i="13"/>
  <c r="I4311" i="13" s="1"/>
  <c r="G1992" i="13"/>
  <c r="G3203" i="13"/>
  <c r="I3203" i="13" s="1"/>
  <c r="G4867" i="13"/>
  <c r="I4867" i="13" s="1"/>
  <c r="G3236" i="13"/>
  <c r="I3236" i="13" s="1"/>
  <c r="G2177" i="13"/>
  <c r="I2177" i="13" s="1"/>
  <c r="K2177" i="13" s="1"/>
  <c r="G3388" i="13"/>
  <c r="I3388" i="13" s="1"/>
  <c r="G217" i="13"/>
  <c r="G2855" i="13"/>
  <c r="I2855" i="13" s="1"/>
  <c r="G117" i="13"/>
  <c r="I117" i="13" s="1"/>
  <c r="K117" i="13" s="1"/>
  <c r="G2512" i="13"/>
  <c r="I2512" i="13" s="1"/>
  <c r="G622" i="13"/>
  <c r="I622" i="13" s="1"/>
  <c r="K622" i="13" s="1"/>
  <c r="G2313" i="13"/>
  <c r="I2313" i="13" s="1"/>
  <c r="K2313" i="13" s="1"/>
  <c r="G313" i="13"/>
  <c r="G632" i="13"/>
  <c r="G1760" i="13"/>
  <c r="I1760" i="13" s="1"/>
  <c r="G2485" i="13"/>
  <c r="I2485" i="13" s="1"/>
  <c r="G141" i="13"/>
  <c r="I141" i="13" s="1"/>
  <c r="K141" i="13" s="1"/>
  <c r="G3499" i="13"/>
  <c r="I3499" i="13" s="1"/>
  <c r="K3499" i="13" s="1"/>
  <c r="G4116" i="13"/>
  <c r="I4116" i="13" s="1"/>
  <c r="G1082" i="13"/>
  <c r="I1082" i="13" s="1"/>
  <c r="K1082" i="13" s="1"/>
  <c r="G123" i="13"/>
  <c r="I123" i="13" s="1"/>
  <c r="G2368" i="13"/>
  <c r="I2368" i="13" s="1"/>
  <c r="G1000" i="13"/>
  <c r="G1487" i="13"/>
  <c r="I1487" i="13" s="1"/>
  <c r="K1487" i="13" s="1"/>
  <c r="G3077" i="13"/>
  <c r="I3077" i="13" s="1"/>
  <c r="G1720" i="13"/>
  <c r="G4734" i="13"/>
  <c r="I4734" i="13" s="1"/>
  <c r="K4734" i="13" s="1"/>
  <c r="G1249" i="13"/>
  <c r="I1249" i="13" s="1"/>
  <c r="K1249" i="13" s="1"/>
  <c r="G2135" i="13"/>
  <c r="I2135" i="13" s="1"/>
  <c r="K2135" i="13" s="1"/>
  <c r="G4074" i="13"/>
  <c r="I4074" i="13" s="1"/>
  <c r="G1216" i="13"/>
  <c r="I1216" i="13" s="1"/>
  <c r="G1612" i="13"/>
  <c r="I1612" i="13" s="1"/>
  <c r="K1612" i="13" s="1"/>
  <c r="G794" i="13"/>
  <c r="I794" i="13" s="1"/>
  <c r="K794" i="13" s="1"/>
  <c r="G4894" i="13"/>
  <c r="I4894" i="13" s="1"/>
  <c r="G2441" i="13"/>
  <c r="I2441" i="13" s="1"/>
  <c r="K2441" i="13" s="1"/>
  <c r="G3948" i="13"/>
  <c r="I3948" i="13" s="1"/>
  <c r="G615" i="13"/>
  <c r="I615" i="13" s="1"/>
  <c r="K615" i="13" s="1"/>
  <c r="G4772" i="13"/>
  <c r="I4772" i="13" s="1"/>
  <c r="G1562" i="13"/>
  <c r="I1562" i="13" s="1"/>
  <c r="G330" i="13"/>
  <c r="I330" i="13" s="1"/>
  <c r="K330" i="13" s="1"/>
  <c r="G616" i="13"/>
  <c r="G2920" i="13"/>
  <c r="G724" i="13"/>
  <c r="I724" i="13" s="1"/>
  <c r="K724" i="13" s="1"/>
  <c r="G1605" i="13"/>
  <c r="I1605" i="13" s="1"/>
  <c r="K1605" i="13" s="1"/>
  <c r="G1424" i="13"/>
  <c r="I1424" i="13" s="1"/>
  <c r="G852" i="13"/>
  <c r="I852" i="13" s="1"/>
  <c r="G1870" i="13"/>
  <c r="I1870" i="13" s="1"/>
  <c r="K1870" i="13" s="1"/>
  <c r="G3572" i="13"/>
  <c r="I3572" i="13" s="1"/>
  <c r="G4104" i="13"/>
  <c r="I4104" i="13" s="1"/>
  <c r="G4802" i="13"/>
  <c r="I4802" i="13" s="1"/>
  <c r="G4269" i="13"/>
  <c r="I4269" i="13" s="1"/>
  <c r="K4269" i="13" s="1"/>
  <c r="G4424" i="13"/>
  <c r="I4424" i="13" s="1"/>
  <c r="G4706" i="13"/>
  <c r="I4706" i="13" s="1"/>
  <c r="G4449" i="13"/>
  <c r="I4449" i="13" s="1"/>
  <c r="K4449" i="13" s="1"/>
  <c r="G2962" i="13"/>
  <c r="I2962" i="13" s="1"/>
  <c r="G4350" i="13"/>
  <c r="I4350" i="13" s="1"/>
  <c r="K4350" i="13" s="1"/>
  <c r="G3489" i="13"/>
  <c r="I3489" i="13" s="1"/>
  <c r="K3489" i="13" s="1"/>
  <c r="G3185" i="13"/>
  <c r="I3185" i="13" s="1"/>
  <c r="K3185" i="13" s="1"/>
  <c r="G3592" i="13"/>
  <c r="I3592" i="13" s="1"/>
  <c r="G864" i="13"/>
  <c r="I864" i="13" s="1"/>
  <c r="G2033" i="13"/>
  <c r="I2033" i="13" s="1"/>
  <c r="K2033" i="13" s="1"/>
  <c r="G124" i="13"/>
  <c r="I124" i="13" s="1"/>
  <c r="K124" i="13" s="1"/>
  <c r="G4900" i="13"/>
  <c r="I4900" i="13" s="1"/>
  <c r="G3152" i="13"/>
  <c r="I3152" i="13" s="1"/>
  <c r="G4329" i="13"/>
  <c r="I4329" i="13" s="1"/>
  <c r="G4433" i="13"/>
  <c r="I4433" i="13" s="1"/>
  <c r="K4433" i="13" s="1"/>
  <c r="G885" i="13"/>
  <c r="I885" i="13" s="1"/>
  <c r="K885" i="13" s="1"/>
  <c r="G4267" i="13"/>
  <c r="I4267" i="13" s="1"/>
  <c r="G2780" i="13"/>
  <c r="I2780" i="13" s="1"/>
  <c r="G2159" i="13"/>
  <c r="I2159" i="13" s="1"/>
  <c r="K2159" i="13" s="1"/>
  <c r="G3038" i="13"/>
  <c r="I3038" i="13" s="1"/>
  <c r="K3038" i="13" s="1"/>
  <c r="G3787" i="13"/>
  <c r="I3787" i="13" s="1"/>
  <c r="G3473" i="13"/>
  <c r="I3473" i="13" s="1"/>
  <c r="K3473" i="13" s="1"/>
  <c r="G4069" i="13"/>
  <c r="I4069" i="13" s="1"/>
  <c r="G2712" i="13"/>
  <c r="G3423" i="13"/>
  <c r="I3423" i="13" s="1"/>
  <c r="K3423" i="13" s="1"/>
  <c r="G3313" i="13"/>
  <c r="I3313" i="13" s="1"/>
  <c r="K3313" i="13" s="1"/>
  <c r="G2054" i="13"/>
  <c r="I2054" i="13" s="1"/>
  <c r="G2735" i="13"/>
  <c r="I2735" i="13" s="1"/>
  <c r="K2735" i="13" s="1"/>
  <c r="G522" i="13"/>
  <c r="I522" i="13" s="1"/>
  <c r="K522" i="13" s="1"/>
  <c r="G2944" i="13"/>
  <c r="I2944" i="13" s="1"/>
  <c r="G2458" i="13"/>
  <c r="I2458" i="13" s="1"/>
  <c r="G15" i="13"/>
  <c r="I15" i="13" s="1"/>
  <c r="K15" i="13" s="1"/>
  <c r="G1568" i="13"/>
  <c r="I1568" i="13" s="1"/>
  <c r="G4243" i="13"/>
  <c r="I4243" i="13" s="1"/>
  <c r="G4630" i="13"/>
  <c r="I4630" i="13" s="1"/>
  <c r="G1787" i="13"/>
  <c r="I1787" i="13" s="1"/>
  <c r="G4622" i="13"/>
  <c r="I4622" i="13" s="1"/>
  <c r="G3661" i="13"/>
  <c r="I3661" i="13" s="1"/>
  <c r="K3661" i="13" s="1"/>
  <c r="G2503" i="13"/>
  <c r="I2503" i="13" s="1"/>
  <c r="G3445" i="13"/>
  <c r="I3445" i="13" s="1"/>
  <c r="G2912" i="13"/>
  <c r="I2912" i="13" s="1"/>
  <c r="G676" i="13"/>
  <c r="I676" i="13" s="1"/>
  <c r="G693" i="13"/>
  <c r="I693" i="13" s="1"/>
  <c r="K693" i="13" s="1"/>
  <c r="G701" i="13"/>
  <c r="I701" i="13" s="1"/>
  <c r="K701" i="13" s="1"/>
  <c r="G2519" i="13"/>
  <c r="I2519" i="13" s="1"/>
  <c r="G2726" i="13"/>
  <c r="I2726" i="13" s="1"/>
  <c r="G3986" i="13"/>
  <c r="I3986" i="13" s="1"/>
  <c r="G2184" i="13"/>
  <c r="I2184" i="13" s="1"/>
  <c r="G4096" i="13"/>
  <c r="I4096" i="13" s="1"/>
  <c r="G1048" i="13"/>
  <c r="I1048" i="13" s="1"/>
  <c r="G2031" i="13"/>
  <c r="I2031" i="13" s="1"/>
  <c r="K2031" i="13" s="1"/>
  <c r="G3896" i="13"/>
  <c r="I3896" i="13" s="1"/>
  <c r="G1250" i="13"/>
  <c r="I1250" i="13" s="1"/>
  <c r="G456" i="13"/>
  <c r="G1978" i="13"/>
  <c r="I1978" i="13" s="1"/>
  <c r="G1522" i="13"/>
  <c r="I1522" i="13" s="1"/>
  <c r="G249" i="13"/>
  <c r="G1411" i="13"/>
  <c r="I1411" i="13" s="1"/>
  <c r="G3345" i="13"/>
  <c r="I3345" i="13" s="1"/>
  <c r="K3345" i="13" s="1"/>
  <c r="G3936" i="13"/>
  <c r="I3936" i="13" s="1"/>
  <c r="G323" i="13"/>
  <c r="I323" i="13" s="1"/>
  <c r="G982" i="13"/>
  <c r="I982" i="13" s="1"/>
  <c r="G4003" i="13"/>
  <c r="I4003" i="13" s="1"/>
  <c r="G1036" i="13"/>
  <c r="I1036" i="13" s="1"/>
  <c r="K1036" i="13" s="1"/>
  <c r="G3092" i="13"/>
  <c r="I3092" i="13" s="1"/>
  <c r="G1727" i="13"/>
  <c r="I1727" i="13" s="1"/>
  <c r="K1727" i="13" s="1"/>
  <c r="G4113" i="13"/>
  <c r="I4113" i="13" s="1"/>
  <c r="K4113" i="13" s="1"/>
  <c r="G196" i="13"/>
  <c r="I196" i="13" s="1"/>
  <c r="G4869" i="13"/>
  <c r="I4869" i="13" s="1"/>
  <c r="G3547" i="13"/>
  <c r="I3547" i="13" s="1"/>
  <c r="G2065" i="13"/>
  <c r="I2065" i="13" s="1"/>
  <c r="K2065" i="13" s="1"/>
  <c r="G2561" i="13"/>
  <c r="I2561" i="13" s="1"/>
  <c r="K2561" i="13" s="1"/>
  <c r="G807" i="13"/>
  <c r="I807" i="13" s="1"/>
  <c r="K807" i="13" s="1"/>
  <c r="G804" i="13"/>
  <c r="I804" i="13" s="1"/>
  <c r="G1896" i="13"/>
  <c r="G893" i="13"/>
  <c r="I893" i="13" s="1"/>
  <c r="K893" i="13" s="1"/>
  <c r="G1755" i="13"/>
  <c r="I1755" i="13" s="1"/>
  <c r="G1449" i="13"/>
  <c r="G2472" i="13"/>
  <c r="I2472" i="13" s="1"/>
  <c r="G1570" i="13"/>
  <c r="I1570" i="13" s="1"/>
  <c r="G786" i="13"/>
  <c r="I786" i="13" s="1"/>
  <c r="G3648" i="13"/>
  <c r="I3648" i="13" s="1"/>
  <c r="G2638" i="13"/>
  <c r="I2638" i="13" s="1"/>
  <c r="K2638" i="13" s="1"/>
  <c r="G1563" i="13"/>
  <c r="I1563" i="13" s="1"/>
  <c r="G878" i="13"/>
  <c r="I878" i="13" s="1"/>
  <c r="K878" i="13" s="1"/>
  <c r="G4767" i="13"/>
  <c r="I4767" i="13" s="1"/>
  <c r="G3870" i="13"/>
  <c r="I3870" i="13" s="1"/>
  <c r="K3870" i="13" s="1"/>
  <c r="G2916" i="13"/>
  <c r="I2916" i="13" s="1"/>
  <c r="K2916" i="13" s="1"/>
  <c r="G1519" i="13"/>
  <c r="I1519" i="13" s="1"/>
  <c r="K1519" i="13" s="1"/>
  <c r="G1455" i="13"/>
  <c r="I1455" i="13" s="1"/>
  <c r="K1455" i="13" s="1"/>
  <c r="G2290" i="13"/>
  <c r="I2290" i="13" s="1"/>
  <c r="G3788" i="13"/>
  <c r="I3788" i="13" s="1"/>
  <c r="G1654" i="13"/>
  <c r="I1654" i="13" s="1"/>
  <c r="G3764" i="13"/>
  <c r="I3764" i="13" s="1"/>
  <c r="G2797" i="13"/>
  <c r="I2797" i="13" s="1"/>
  <c r="K2797" i="13" s="1"/>
  <c r="G3880" i="13"/>
  <c r="I3880" i="13" s="1"/>
  <c r="G613" i="13"/>
  <c r="I613" i="13" s="1"/>
  <c r="K613" i="13" s="1"/>
  <c r="G3897" i="13"/>
  <c r="G960" i="13"/>
  <c r="I960" i="13" s="1"/>
  <c r="G3246" i="13"/>
  <c r="I3246" i="13" s="1"/>
  <c r="K3246" i="13" s="1"/>
  <c r="G2618" i="13"/>
  <c r="I2618" i="13" s="1"/>
  <c r="G2633" i="13"/>
  <c r="G94" i="13"/>
  <c r="I94" i="13" s="1"/>
  <c r="K94" i="13" s="1"/>
  <c r="G2566" i="13"/>
  <c r="I2566" i="13" s="1"/>
  <c r="G134" i="13"/>
  <c r="I134" i="13" s="1"/>
  <c r="G1230" i="13"/>
  <c r="I1230" i="13" s="1"/>
  <c r="K1230" i="13" s="1"/>
  <c r="G4760" i="13"/>
  <c r="I4760" i="13" s="1"/>
  <c r="G3349" i="13"/>
  <c r="I3349" i="13" s="1"/>
  <c r="G4198" i="13"/>
  <c r="I4198" i="13" s="1"/>
  <c r="G2829" i="13"/>
  <c r="I2829" i="13" s="1"/>
  <c r="K2829" i="13" s="1"/>
  <c r="G1576" i="13"/>
  <c r="I1576" i="13" s="1"/>
  <c r="G2459" i="13"/>
  <c r="I2459" i="13" s="1"/>
  <c r="G699" i="13"/>
  <c r="I699" i="13" s="1"/>
  <c r="G1094" i="13"/>
  <c r="I1094" i="13" s="1"/>
  <c r="G2579" i="13"/>
  <c r="I2579" i="13" s="1"/>
  <c r="G4211" i="13"/>
  <c r="I4211" i="13" s="1"/>
  <c r="G2053" i="13"/>
  <c r="I2053" i="13" s="1"/>
  <c r="G2195" i="13"/>
  <c r="I2195" i="13" s="1"/>
  <c r="G3125" i="13"/>
  <c r="I3125" i="13" s="1"/>
  <c r="G2175" i="13"/>
  <c r="I2175" i="13" s="1"/>
  <c r="K2175" i="13" s="1"/>
  <c r="G2137" i="13"/>
  <c r="I2137" i="13" s="1"/>
  <c r="K2137" i="13" s="1"/>
  <c r="G4770" i="13"/>
  <c r="I4770" i="13" s="1"/>
  <c r="G354" i="13"/>
  <c r="I354" i="13" s="1"/>
  <c r="G873" i="13"/>
  <c r="G3812" i="13"/>
  <c r="I3812" i="13" s="1"/>
  <c r="G4713" i="13"/>
  <c r="I4713" i="13" s="1"/>
  <c r="G3631" i="13"/>
  <c r="I3631" i="13" s="1"/>
  <c r="G2316" i="13"/>
  <c r="I2316" i="13" s="1"/>
  <c r="K2316" i="13" s="1"/>
  <c r="G2377" i="13"/>
  <c r="G406" i="13"/>
  <c r="I406" i="13" s="1"/>
  <c r="G4687" i="13"/>
  <c r="I4687" i="13" s="1"/>
  <c r="K4687" i="13" s="1"/>
  <c r="G4177" i="13"/>
  <c r="I4177" i="13" s="1"/>
  <c r="K4177" i="13" s="1"/>
  <c r="G3285" i="13"/>
  <c r="I3285" i="13" s="1"/>
  <c r="G4371" i="13"/>
  <c r="I4371" i="13" s="1"/>
  <c r="G2003" i="13"/>
  <c r="I2003" i="13" s="1"/>
  <c r="K2003" i="13" s="1"/>
  <c r="G4507" i="13"/>
  <c r="I4507" i="13" s="1"/>
  <c r="G839" i="13"/>
  <c r="I839" i="13" s="1"/>
  <c r="K839" i="13" s="1"/>
  <c r="G4260" i="13"/>
  <c r="I4260" i="13" s="1"/>
  <c r="G1311" i="13"/>
  <c r="I1311" i="13" s="1"/>
  <c r="K1311" i="13" s="1"/>
  <c r="G1369" i="13"/>
  <c r="G4223" i="13"/>
  <c r="I4223" i="13" s="1"/>
  <c r="G3941" i="13"/>
  <c r="I3941" i="13" s="1"/>
  <c r="G4313" i="13"/>
  <c r="I4313" i="13" s="1"/>
  <c r="G641" i="13"/>
  <c r="I641" i="13" s="1"/>
  <c r="K641" i="13" s="1"/>
  <c r="G4127" i="13"/>
  <c r="I4127" i="13" s="1"/>
  <c r="G1746" i="13"/>
  <c r="I1746" i="13" s="1"/>
  <c r="G1122" i="13"/>
  <c r="I1122" i="13" s="1"/>
  <c r="G1759" i="13"/>
  <c r="I1759" i="13" s="1"/>
  <c r="K1759" i="13" s="1"/>
  <c r="G4301" i="13"/>
  <c r="I4301" i="13" s="1"/>
  <c r="K4301" i="13" s="1"/>
  <c r="G1327" i="13"/>
  <c r="I1327" i="13" s="1"/>
  <c r="K1327" i="13" s="1"/>
  <c r="G2329" i="13"/>
  <c r="G2468" i="13"/>
  <c r="I2468" i="13" s="1"/>
  <c r="K2468" i="13" s="1"/>
  <c r="G1936" i="13"/>
  <c r="I1936" i="13" s="1"/>
  <c r="G2423" i="13"/>
  <c r="I2423" i="13" s="1"/>
  <c r="K2423" i="13" s="1"/>
  <c r="G318" i="13"/>
  <c r="I318" i="13" s="1"/>
  <c r="K318" i="13" s="1"/>
  <c r="G1862" i="13"/>
  <c r="I1862" i="13" s="1"/>
  <c r="G1970" i="13"/>
  <c r="I1970" i="13" s="1"/>
  <c r="G2893" i="13"/>
  <c r="I2893" i="13" s="1"/>
  <c r="K2893" i="13" s="1"/>
  <c r="G629" i="13"/>
  <c r="I629" i="13" s="1"/>
  <c r="K629" i="13" s="1"/>
  <c r="G3910" i="13"/>
  <c r="I3910" i="13" s="1"/>
  <c r="G4467" i="13"/>
  <c r="I4467" i="13" s="1"/>
  <c r="G2464" i="13"/>
  <c r="I2464" i="13" s="1"/>
  <c r="G3042" i="13"/>
  <c r="I3042" i="13" s="1"/>
  <c r="G633" i="13"/>
  <c r="G4481" i="13"/>
  <c r="I4481" i="13" s="1"/>
  <c r="K4481" i="13" s="1"/>
  <c r="G630" i="13"/>
  <c r="I630" i="13" s="1"/>
  <c r="G1794" i="13"/>
  <c r="I1794" i="13" s="1"/>
  <c r="G1408" i="13"/>
  <c r="I1408" i="13" s="1"/>
  <c r="G4040" i="13"/>
  <c r="I4040" i="13" s="1"/>
  <c r="G443" i="13"/>
  <c r="I443" i="13" s="1"/>
  <c r="G197" i="13"/>
  <c r="I197" i="13" s="1"/>
  <c r="K197" i="13" s="1"/>
  <c r="G2665" i="13"/>
  <c r="I2665" i="13" s="1"/>
  <c r="K2665" i="13" s="1"/>
  <c r="G1502" i="13"/>
  <c r="I1502" i="13" s="1"/>
  <c r="K1502" i="13" s="1"/>
  <c r="G1065" i="13"/>
  <c r="G1480" i="13"/>
  <c r="I1480" i="13" s="1"/>
  <c r="G3760" i="13"/>
  <c r="I3760" i="13" s="1"/>
  <c r="G2615" i="13"/>
  <c r="I2615" i="13" s="1"/>
  <c r="G3837" i="13"/>
  <c r="I3837" i="13" s="1"/>
  <c r="K3837" i="13" s="1"/>
  <c r="G856" i="13"/>
  <c r="G2004" i="13"/>
  <c r="I2004" i="13" s="1"/>
  <c r="G952" i="13"/>
  <c r="G275" i="13"/>
  <c r="I275" i="13" s="1"/>
  <c r="G4027" i="13"/>
  <c r="I4027" i="13" s="1"/>
  <c r="G3664" i="13"/>
  <c r="I3664" i="13" s="1"/>
  <c r="G4611" i="13"/>
  <c r="I4611" i="13" s="1"/>
  <c r="G2585" i="13"/>
  <c r="I2585" i="13" s="1"/>
  <c r="K2585" i="13" s="1"/>
  <c r="G3642" i="13"/>
  <c r="I3642" i="13" s="1"/>
  <c r="G37" i="13"/>
  <c r="I37" i="13" s="1"/>
  <c r="K37" i="13" s="1"/>
  <c r="G4576" i="13"/>
  <c r="I4576" i="13" s="1"/>
  <c r="G4437" i="13"/>
  <c r="I4437" i="13" s="1"/>
  <c r="G1582" i="13"/>
  <c r="I1582" i="13" s="1"/>
  <c r="K1582" i="13" s="1"/>
  <c r="G1263" i="13"/>
  <c r="I1263" i="13" s="1"/>
  <c r="K1263" i="13" s="1"/>
  <c r="G2546" i="13"/>
  <c r="I2546" i="13" s="1"/>
  <c r="G2622" i="13"/>
  <c r="I2622" i="13" s="1"/>
  <c r="K2622" i="13" s="1"/>
  <c r="G56" i="13"/>
  <c r="G551" i="13"/>
  <c r="I551" i="13" s="1"/>
  <c r="K551" i="13" s="1"/>
  <c r="G1669" i="13"/>
  <c r="I1669" i="13" s="1"/>
  <c r="G2402" i="13"/>
  <c r="I2402" i="13" s="1"/>
  <c r="K2402" i="13" s="1"/>
  <c r="G156" i="13"/>
  <c r="I156" i="13" s="1"/>
  <c r="K156" i="13" s="1"/>
  <c r="G1587" i="13"/>
  <c r="I1587" i="13" s="1"/>
  <c r="G4635" i="13"/>
  <c r="I4635" i="13" s="1"/>
  <c r="G4289" i="13"/>
  <c r="I4289" i="13" s="1"/>
  <c r="K4289" i="13" s="1"/>
  <c r="G1697" i="13"/>
  <c r="I1697" i="13" s="1"/>
  <c r="K1697" i="13" s="1"/>
  <c r="G2278" i="13"/>
  <c r="I2278" i="13" s="1"/>
  <c r="G1845" i="13"/>
  <c r="I1845" i="13" s="1"/>
  <c r="G1577" i="13"/>
  <c r="G595" i="13"/>
  <c r="I595" i="13" s="1"/>
  <c r="G2465" i="13"/>
  <c r="I2465" i="13" s="1"/>
  <c r="K2465" i="13" s="1"/>
  <c r="G1165" i="13"/>
  <c r="I1165" i="13" s="1"/>
  <c r="K1165" i="13" s="1"/>
  <c r="G2515" i="13"/>
  <c r="I2515" i="13" s="1"/>
  <c r="G2838" i="13"/>
  <c r="I2838" i="13" s="1"/>
  <c r="G3877" i="13"/>
  <c r="I3877" i="13" s="1"/>
  <c r="K3877" i="13" s="1"/>
  <c r="G4254" i="13"/>
  <c r="I4254" i="13" s="1"/>
  <c r="K4254" i="13" s="1"/>
  <c r="G2426" i="13"/>
  <c r="I2426" i="13" s="1"/>
  <c r="K2426" i="13" s="1"/>
  <c r="G2123" i="13"/>
  <c r="I2123" i="13" s="1"/>
  <c r="G4237" i="13"/>
  <c r="I4237" i="13" s="1"/>
  <c r="K4237" i="13" s="1"/>
  <c r="G1603" i="13"/>
  <c r="I1603" i="13" s="1"/>
  <c r="G4808" i="13"/>
  <c r="I4808" i="13" s="1"/>
  <c r="G2983" i="13"/>
  <c r="I2983" i="13" s="1"/>
  <c r="K2983" i="13" s="1"/>
  <c r="G186" i="13"/>
  <c r="I186" i="13" s="1"/>
  <c r="K186" i="13" s="1"/>
  <c r="G1762" i="13"/>
  <c r="I1762" i="13" s="1"/>
  <c r="G4716" i="13"/>
  <c r="I4716" i="13" s="1"/>
  <c r="G2205" i="13"/>
  <c r="I2205" i="13" s="1"/>
  <c r="K2205" i="13" s="1"/>
  <c r="G2736" i="13"/>
  <c r="I2736" i="13" s="1"/>
  <c r="G953" i="13"/>
  <c r="G4811" i="13"/>
  <c r="I4811" i="13" s="1"/>
  <c r="G3898" i="13"/>
  <c r="I3898" i="13" s="1"/>
  <c r="G1897" i="13"/>
  <c r="G1891" i="13"/>
  <c r="I1891" i="13" s="1"/>
  <c r="G3882" i="13"/>
  <c r="I3882" i="13" s="1"/>
  <c r="K3882" i="13" s="1"/>
  <c r="G2392" i="13"/>
  <c r="I2392" i="13" s="1"/>
  <c r="G163" i="13"/>
  <c r="I163" i="13" s="1"/>
  <c r="G2101" i="13"/>
  <c r="I2101" i="13" s="1"/>
  <c r="K2101" i="13" s="1"/>
  <c r="G1621" i="13"/>
  <c r="I1621" i="13" s="1"/>
  <c r="K1621" i="13" s="1"/>
  <c r="G1377" i="13"/>
  <c r="I1377" i="13" s="1"/>
  <c r="K1377" i="13" s="1"/>
  <c r="G2646" i="13"/>
  <c r="I2646" i="13" s="1"/>
  <c r="G29" i="13"/>
  <c r="I29" i="13" s="1"/>
  <c r="K29" i="13" s="1"/>
  <c r="G589" i="13"/>
  <c r="I589" i="13" s="1"/>
  <c r="K589" i="13" s="1"/>
  <c r="G3397" i="13"/>
  <c r="I3397" i="13" s="1"/>
  <c r="G537" i="13"/>
  <c r="I537" i="13" s="1"/>
  <c r="K537" i="13" s="1"/>
  <c r="G1208" i="13"/>
  <c r="G2896" i="13"/>
  <c r="I2896" i="13" s="1"/>
  <c r="G4163" i="13"/>
  <c r="I4163" i="13" s="1"/>
  <c r="G204" i="13"/>
  <c r="I204" i="13" s="1"/>
  <c r="K204" i="13" s="1"/>
  <c r="G3054" i="13"/>
  <c r="I3054" i="13" s="1"/>
  <c r="K3054" i="13" s="1"/>
  <c r="G4453" i="13"/>
  <c r="I4453" i="13" s="1"/>
  <c r="G753" i="13"/>
  <c r="I753" i="13" s="1"/>
  <c r="K753" i="13" s="1"/>
  <c r="G2687" i="13"/>
  <c r="I2687" i="13" s="1"/>
  <c r="K2687" i="13" s="1"/>
  <c r="G781" i="13"/>
  <c r="I781" i="13" s="1"/>
  <c r="K781" i="13" s="1"/>
  <c r="G3997" i="13"/>
  <c r="I3997" i="13" s="1"/>
  <c r="K3997" i="13" s="1"/>
  <c r="G168" i="13"/>
  <c r="G4791" i="13"/>
  <c r="I4791" i="13" s="1"/>
  <c r="G4751" i="13"/>
  <c r="I4751" i="13" s="1"/>
  <c r="G2624" i="13"/>
  <c r="I2624" i="13" s="1"/>
  <c r="G4680" i="13"/>
  <c r="I4680" i="13" s="1"/>
  <c r="G362" i="13"/>
  <c r="I362" i="13" s="1"/>
  <c r="K362" i="13" s="1"/>
  <c r="G160" i="13"/>
  <c r="I160" i="13" s="1"/>
  <c r="G199" i="13"/>
  <c r="I199" i="13" s="1"/>
  <c r="K199" i="13" s="1"/>
  <c r="G2147" i="13"/>
  <c r="I2147" i="13" s="1"/>
  <c r="G4232" i="13"/>
  <c r="I4232" i="13" s="1"/>
  <c r="G1217" i="13"/>
  <c r="I1217" i="13" s="1"/>
  <c r="K1217" i="13" s="1"/>
  <c r="G1453" i="13"/>
  <c r="I1453" i="13" s="1"/>
  <c r="K1453" i="13" s="1"/>
  <c r="G1749" i="13"/>
  <c r="I1749" i="13" s="1"/>
  <c r="G2257" i="13"/>
  <c r="I2257" i="13" s="1"/>
  <c r="K2257" i="13" s="1"/>
  <c r="G1445" i="13"/>
  <c r="I1445" i="13" s="1"/>
  <c r="K1445" i="13" s="1"/>
  <c r="G1966" i="13"/>
  <c r="I1966" i="13" s="1"/>
  <c r="K1966" i="13" s="1"/>
  <c r="G2730" i="13"/>
  <c r="I2730" i="13" s="1"/>
  <c r="G2041" i="13"/>
  <c r="G3126" i="13"/>
  <c r="I3126" i="13" s="1"/>
  <c r="G4448" i="13"/>
  <c r="I4448" i="13" s="1"/>
  <c r="G886" i="13"/>
  <c r="I886" i="13" s="1"/>
  <c r="G301" i="13"/>
  <c r="I301" i="13" s="1"/>
  <c r="K301" i="13" s="1"/>
  <c r="G4083" i="13"/>
  <c r="I4083" i="13" s="1"/>
  <c r="G3816" i="13"/>
  <c r="I3816" i="13" s="1"/>
  <c r="G2691" i="13"/>
  <c r="I2691" i="13" s="1"/>
  <c r="G3047" i="13"/>
  <c r="I3047" i="13" s="1"/>
  <c r="G610" i="13"/>
  <c r="I610" i="13" s="1"/>
  <c r="G492" i="13"/>
  <c r="I492" i="13" s="1"/>
  <c r="K492" i="13" s="1"/>
  <c r="G3305" i="13"/>
  <c r="G2448" i="13"/>
  <c r="I2448" i="13" s="1"/>
  <c r="G820" i="13"/>
  <c r="I820" i="13" s="1"/>
  <c r="G82" i="13"/>
  <c r="I82" i="13" s="1"/>
  <c r="G1571" i="13"/>
  <c r="I1571" i="13" s="1"/>
  <c r="G4124" i="13"/>
  <c r="I4124" i="13" s="1"/>
  <c r="G1899" i="13"/>
  <c r="I1899" i="13" s="1"/>
  <c r="G1620" i="13"/>
  <c r="I1620" i="13" s="1"/>
  <c r="G173" i="13"/>
  <c r="I173" i="13" s="1"/>
  <c r="K173" i="13" s="1"/>
  <c r="G4675" i="13"/>
  <c r="I4675" i="13" s="1"/>
  <c r="G1856" i="13"/>
  <c r="I1856" i="13" s="1"/>
  <c r="G3834" i="13"/>
  <c r="I3834" i="13" s="1"/>
  <c r="G3006" i="13"/>
  <c r="I3006" i="13" s="1"/>
  <c r="K3006" i="13" s="1"/>
  <c r="G3903" i="13"/>
  <c r="I3903" i="13" s="1"/>
  <c r="G250" i="13"/>
  <c r="I250" i="13" s="1"/>
  <c r="K250" i="13" s="1"/>
  <c r="G2055" i="13"/>
  <c r="I2055" i="13" s="1"/>
  <c r="K2055" i="13" s="1"/>
  <c r="G3306" i="13"/>
  <c r="I3306" i="13" s="1"/>
  <c r="G892" i="13"/>
  <c r="I892" i="13" s="1"/>
  <c r="K892" i="13" s="1"/>
  <c r="G3373" i="13"/>
  <c r="I3373" i="13" s="1"/>
  <c r="K3373" i="13" s="1"/>
  <c r="G1129" i="13"/>
  <c r="G4676" i="13"/>
  <c r="I4676" i="13" s="1"/>
  <c r="G87" i="13"/>
  <c r="I87" i="13" s="1"/>
  <c r="K87" i="13" s="1"/>
  <c r="G2635" i="13"/>
  <c r="I2635" i="13" s="1"/>
  <c r="G4295" i="13"/>
  <c r="I4295" i="13" s="1"/>
  <c r="G88" i="13"/>
  <c r="I88" i="13" s="1"/>
  <c r="G4512" i="13"/>
  <c r="I4512" i="13" s="1"/>
  <c r="G4485" i="13"/>
  <c r="I4485" i="13" s="1"/>
  <c r="G2206" i="13"/>
  <c r="I2206" i="13" s="1"/>
  <c r="K2206" i="13" s="1"/>
  <c r="G1199" i="13"/>
  <c r="I1199" i="13" s="1"/>
  <c r="K1199" i="13" s="1"/>
  <c r="G2442" i="13"/>
  <c r="I2442" i="13" s="1"/>
  <c r="G3587" i="13"/>
  <c r="I3587" i="13" s="1"/>
  <c r="G1265" i="13"/>
  <c r="I1265" i="13" s="1"/>
  <c r="K1265" i="13" s="1"/>
  <c r="G3204" i="13"/>
  <c r="I3204" i="13" s="1"/>
  <c r="G1384" i="13"/>
  <c r="I1384" i="13" s="1"/>
  <c r="G3268" i="13"/>
  <c r="I3268" i="13" s="1"/>
  <c r="G379" i="13"/>
  <c r="I379" i="13" s="1"/>
  <c r="G3907" i="13"/>
  <c r="I3907" i="13" s="1"/>
  <c r="G955" i="13"/>
  <c r="I955" i="13" s="1"/>
  <c r="G150" i="13"/>
  <c r="I150" i="13" s="1"/>
  <c r="G73" i="13"/>
  <c r="G3698" i="13"/>
  <c r="I3698" i="13" s="1"/>
  <c r="G4478" i="13"/>
  <c r="I4478" i="13" s="1"/>
  <c r="K4478" i="13" s="1"/>
  <c r="G3835" i="13"/>
  <c r="I3835" i="13" s="1"/>
  <c r="G506" i="13"/>
  <c r="I506" i="13" s="1"/>
  <c r="K506" i="13" s="1"/>
  <c r="G1285" i="13"/>
  <c r="I1285" i="13" s="1"/>
  <c r="G1022" i="13"/>
  <c r="I1022" i="13" s="1"/>
  <c r="K1022" i="13" s="1"/>
  <c r="G331" i="13"/>
  <c r="I331" i="13" s="1"/>
  <c r="G3931" i="13"/>
  <c r="I3931" i="13" s="1"/>
  <c r="G601" i="13"/>
  <c r="G1823" i="13"/>
  <c r="I1823" i="13" s="1"/>
  <c r="K1823" i="13" s="1"/>
  <c r="G3508" i="13"/>
  <c r="I3508" i="13" s="1"/>
  <c r="G3398" i="13"/>
  <c r="I3398" i="13" s="1"/>
  <c r="K3398" i="13" s="1"/>
  <c r="G1375" i="13"/>
  <c r="I1375" i="13" s="1"/>
  <c r="K1375" i="13" s="1"/>
  <c r="G1281" i="13"/>
  <c r="I1281" i="13" s="1"/>
  <c r="K1281" i="13" s="1"/>
  <c r="G1977" i="13"/>
  <c r="G6" i="13"/>
  <c r="I6" i="13" s="1"/>
  <c r="G3385" i="13"/>
  <c r="G233" i="13"/>
  <c r="I233" i="13" s="1"/>
  <c r="K233" i="13" s="1"/>
  <c r="G945" i="13"/>
  <c r="I945" i="13" s="1"/>
  <c r="K945" i="13" s="1"/>
  <c r="G2802" i="13"/>
  <c r="I2802" i="13" s="1"/>
  <c r="G700" i="13"/>
  <c r="I700" i="13" s="1"/>
  <c r="K700" i="13" s="1"/>
  <c r="G4262" i="13"/>
  <c r="I4262" i="13" s="1"/>
  <c r="G390" i="13"/>
  <c r="I390" i="13" s="1"/>
  <c r="G3891" i="13"/>
  <c r="I3891" i="13" s="1"/>
  <c r="G4816" i="13"/>
  <c r="I4816" i="13" s="1"/>
  <c r="G1754" i="13"/>
  <c r="I1754" i="13" s="1"/>
  <c r="K1754" i="13" s="1"/>
  <c r="G22" i="13"/>
  <c r="I22" i="13" s="1"/>
  <c r="G2237" i="13"/>
  <c r="I2237" i="13" s="1"/>
  <c r="K2237" i="13" s="1"/>
  <c r="G1779" i="13"/>
  <c r="I1779" i="13" s="1"/>
  <c r="G898" i="13"/>
  <c r="I898" i="13" s="1"/>
  <c r="G2181" i="13"/>
  <c r="I2181" i="13" s="1"/>
  <c r="G3656" i="13"/>
  <c r="I3656" i="13" s="1"/>
  <c r="G2586" i="13"/>
  <c r="I2586" i="13" s="1"/>
  <c r="G1567" i="13"/>
  <c r="I1567" i="13" s="1"/>
  <c r="K1567" i="13" s="1"/>
  <c r="G2015" i="13"/>
  <c r="I2015" i="13" s="1"/>
  <c r="K2015" i="13" s="1"/>
  <c r="G3797" i="13"/>
  <c r="I3797" i="13" s="1"/>
  <c r="G3137" i="13"/>
  <c r="I3137" i="13" s="1"/>
  <c r="K3137" i="13" s="1"/>
  <c r="G3259" i="13"/>
  <c r="I3259" i="13" s="1"/>
  <c r="G2164" i="13"/>
  <c r="I2164" i="13" s="1"/>
  <c r="G3565" i="13"/>
  <c r="I3565" i="13" s="1"/>
  <c r="K3565" i="13" s="1"/>
  <c r="G673" i="13"/>
  <c r="I673" i="13" s="1"/>
  <c r="K673" i="13" s="1"/>
  <c r="G1852" i="13"/>
  <c r="I1852" i="13" s="1"/>
  <c r="K1852" i="13" s="1"/>
  <c r="G285" i="13"/>
  <c r="I285" i="13" s="1"/>
  <c r="K285" i="13" s="1"/>
  <c r="G92" i="13"/>
  <c r="I92" i="13" s="1"/>
  <c r="K92" i="13" s="1"/>
  <c r="G4327" i="13"/>
  <c r="I4327" i="13" s="1"/>
  <c r="K4327" i="13" s="1"/>
  <c r="G3121" i="13"/>
  <c r="I3121" i="13" s="1"/>
  <c r="K3121" i="13" s="1"/>
  <c r="G4655" i="13"/>
  <c r="I4655" i="13" s="1"/>
  <c r="G3100" i="13"/>
  <c r="I3100" i="13" s="1"/>
  <c r="G3693" i="13"/>
  <c r="I3693" i="13" s="1"/>
  <c r="K3693" i="13" s="1"/>
  <c r="G1722" i="13"/>
  <c r="I1722" i="13" s="1"/>
  <c r="G1023" i="13"/>
  <c r="I1023" i="13" s="1"/>
  <c r="K1023" i="13" s="1"/>
  <c r="G1745" i="13"/>
  <c r="I1745" i="13" s="1"/>
  <c r="K1745" i="13" s="1"/>
  <c r="G4389" i="13"/>
  <c r="I4389" i="13" s="1"/>
  <c r="G135" i="13"/>
  <c r="I135" i="13" s="1"/>
  <c r="K135" i="13" s="1"/>
  <c r="G1944" i="13"/>
  <c r="G1001" i="13"/>
  <c r="G2549" i="13"/>
  <c r="I2549" i="13" s="1"/>
  <c r="G258" i="13"/>
  <c r="I258" i="13" s="1"/>
  <c r="G97" i="13"/>
  <c r="I97" i="13" s="1"/>
  <c r="K97" i="13" s="1"/>
  <c r="G1324" i="13"/>
  <c r="I1324" i="13" s="1"/>
  <c r="K1324" i="13" s="1"/>
  <c r="G2946" i="13"/>
  <c r="I2946" i="13" s="1"/>
  <c r="G4441" i="13"/>
  <c r="I4441" i="13" s="1"/>
  <c r="K4441" i="13" s="1"/>
  <c r="G3296" i="13"/>
  <c r="I3296" i="13" s="1"/>
  <c r="G3838" i="13"/>
  <c r="I3838" i="13" s="1"/>
  <c r="K3838" i="13" s="1"/>
  <c r="G1894" i="13"/>
  <c r="I1894" i="13" s="1"/>
  <c r="G3854" i="13"/>
  <c r="I3854" i="13" s="1"/>
  <c r="K3854" i="13" s="1"/>
  <c r="G3792" i="13"/>
  <c r="I3792" i="13" s="1"/>
  <c r="G3632" i="13"/>
  <c r="I3632" i="13" s="1"/>
  <c r="G2527" i="13"/>
  <c r="I2527" i="13" s="1"/>
  <c r="K2527" i="13" s="1"/>
  <c r="G2210" i="13"/>
  <c r="I2210" i="13" s="1"/>
  <c r="G1658" i="13"/>
  <c r="I1658" i="13" s="1"/>
  <c r="G4800" i="13"/>
  <c r="I4800" i="13" s="1"/>
  <c r="G1083" i="13"/>
  <c r="I1083" i="13" s="1"/>
  <c r="G4454" i="13"/>
  <c r="I4454" i="13" s="1"/>
  <c r="G4567" i="13"/>
  <c r="I4567" i="13" s="1"/>
  <c r="G1024" i="13"/>
  <c r="I1024" i="13" s="1"/>
  <c r="G1393" i="13"/>
  <c r="I1393" i="13" s="1"/>
  <c r="K1393" i="13" s="1"/>
  <c r="G2887" i="13"/>
  <c r="I2887" i="13" s="1"/>
  <c r="G1277" i="13"/>
  <c r="I1277" i="13" s="1"/>
  <c r="K1277" i="13" s="1"/>
  <c r="G2710" i="13"/>
  <c r="I2710" i="13" s="1"/>
  <c r="G3028" i="13"/>
  <c r="I3028" i="13" s="1"/>
  <c r="G2811" i="13"/>
  <c r="I2811" i="13" s="1"/>
  <c r="G1672" i="13"/>
  <c r="G2160" i="13"/>
  <c r="I2160" i="13" s="1"/>
  <c r="G4536" i="13"/>
  <c r="I4536" i="13" s="1"/>
  <c r="G1644" i="13"/>
  <c r="I1644" i="13" s="1"/>
  <c r="K1644" i="13" s="1"/>
  <c r="G3863" i="13"/>
  <c r="I3863" i="13" s="1"/>
  <c r="G3375" i="13"/>
  <c r="I3375" i="13" s="1"/>
  <c r="K3375" i="13" s="1"/>
  <c r="G3871" i="13"/>
  <c r="I3871" i="13" s="1"/>
  <c r="K3871" i="13" s="1"/>
  <c r="G348" i="13"/>
  <c r="I348" i="13" s="1"/>
  <c r="K348" i="13" s="1"/>
  <c r="G83" i="13"/>
  <c r="I83" i="13" s="1"/>
  <c r="G2105" i="13"/>
  <c r="G202" i="13"/>
  <c r="I202" i="13" s="1"/>
  <c r="K202" i="13" s="1"/>
  <c r="G2713" i="13"/>
  <c r="G728" i="13"/>
  <c r="G3684" i="13"/>
  <c r="I3684" i="13" s="1"/>
  <c r="G4294" i="13"/>
  <c r="I4294" i="13" s="1"/>
  <c r="G2595" i="13"/>
  <c r="I2595" i="13" s="1"/>
  <c r="G4550" i="13"/>
  <c r="I4550" i="13" s="1"/>
  <c r="G2994" i="13"/>
  <c r="I2994" i="13" s="1"/>
  <c r="G1126" i="13"/>
  <c r="I1126" i="13" s="1"/>
  <c r="G3671" i="13"/>
  <c r="I3671" i="13" s="1"/>
  <c r="G4572" i="13"/>
  <c r="I4572" i="13" s="1"/>
  <c r="G2532" i="13"/>
  <c r="I2532" i="13" s="1"/>
  <c r="G2837" i="13"/>
  <c r="I2837" i="13" s="1"/>
  <c r="G3740" i="13"/>
  <c r="I3740" i="13" s="1"/>
  <c r="G2977" i="13"/>
  <c r="I2977" i="13" s="1"/>
  <c r="K2977" i="13" s="1"/>
  <c r="G4612" i="13"/>
  <c r="I4612" i="13" s="1"/>
  <c r="G2342" i="13"/>
  <c r="I2342" i="13" s="1"/>
  <c r="G2590" i="13"/>
  <c r="I2590" i="13" s="1"/>
  <c r="K2590" i="13" s="1"/>
  <c r="G4359" i="13"/>
  <c r="I4359" i="13" s="1"/>
  <c r="G1270" i="13"/>
  <c r="I1270" i="13" s="1"/>
  <c r="G1531" i="13"/>
  <c r="I1531" i="13" s="1"/>
  <c r="K1531" i="13" s="1"/>
  <c r="G240" i="13"/>
  <c r="I240" i="13" s="1"/>
  <c r="G2787" i="13"/>
  <c r="I2787" i="13" s="1"/>
  <c r="G1795" i="13"/>
  <c r="I1795" i="13" s="1"/>
  <c r="G1926" i="13"/>
  <c r="I1926" i="13" s="1"/>
  <c r="G625" i="13"/>
  <c r="I625" i="13" s="1"/>
  <c r="K625" i="13" s="1"/>
  <c r="G3597" i="13"/>
  <c r="I3597" i="13" s="1"/>
  <c r="K3597" i="13" s="1"/>
  <c r="G1839" i="13"/>
  <c r="I1839" i="13" s="1"/>
  <c r="K1839" i="13" s="1"/>
  <c r="G4207" i="13"/>
  <c r="I4207" i="13" s="1"/>
  <c r="K4207" i="13" s="1"/>
  <c r="G279" i="13"/>
  <c r="I279" i="13" s="1"/>
  <c r="K279" i="13" s="1"/>
  <c r="G756" i="13"/>
  <c r="I756" i="13" s="1"/>
  <c r="G3035" i="13"/>
  <c r="I3035" i="13" s="1"/>
  <c r="G3635" i="13"/>
  <c r="I3635" i="13" s="1"/>
  <c r="G2447" i="13"/>
  <c r="I2447" i="13" s="1"/>
  <c r="K2447" i="13" s="1"/>
  <c r="G2247" i="13"/>
  <c r="I2247" i="13" s="1"/>
  <c r="K2247" i="13" s="1"/>
  <c r="G1599" i="13"/>
  <c r="I1599" i="13" s="1"/>
  <c r="K1599" i="13" s="1"/>
  <c r="G4829" i="13"/>
  <c r="I4829" i="13" s="1"/>
  <c r="K4829" i="13" s="1"/>
  <c r="G4515" i="13"/>
  <c r="I4515" i="13" s="1"/>
  <c r="G618" i="13"/>
  <c r="I618" i="13" s="1"/>
  <c r="K618" i="13" s="1"/>
  <c r="G1013" i="13"/>
  <c r="I1013" i="13" s="1"/>
  <c r="K1013" i="13" s="1"/>
  <c r="G2614" i="13"/>
  <c r="I2614" i="13" s="1"/>
  <c r="G2300" i="13"/>
  <c r="I2300" i="13" s="1"/>
  <c r="K2300" i="13" s="1"/>
  <c r="G908" i="13"/>
  <c r="I908" i="13" s="1"/>
  <c r="K908" i="13" s="1"/>
  <c r="G4085" i="13"/>
  <c r="I4085" i="13" s="1"/>
  <c r="G2227" i="13"/>
  <c r="I2227" i="13" s="1"/>
  <c r="K2227" i="13" s="1"/>
  <c r="G3223" i="13"/>
  <c r="I3223" i="13" s="1"/>
  <c r="G464" i="13"/>
  <c r="I464" i="13" s="1"/>
  <c r="G640" i="13"/>
  <c r="I640" i="13" s="1"/>
  <c r="G2133" i="13"/>
  <c r="I2133" i="13" s="1"/>
  <c r="G54" i="13"/>
  <c r="I54" i="13" s="1"/>
  <c r="G3801" i="13"/>
  <c r="G4798" i="13"/>
  <c r="I4798" i="13" s="1"/>
  <c r="K4798" i="13" s="1"/>
  <c r="G2416" i="13"/>
  <c r="I2416" i="13" s="1"/>
  <c r="G4193" i="13"/>
  <c r="I4193" i="13" s="1"/>
  <c r="K4193" i="13" s="1"/>
  <c r="G1788" i="13"/>
  <c r="I1788" i="13" s="1"/>
  <c r="K1788" i="13" s="1"/>
  <c r="G571" i="13"/>
  <c r="I571" i="13" s="1"/>
  <c r="G2146" i="13"/>
  <c r="I2146" i="13" s="1"/>
  <c r="G1861" i="13"/>
  <c r="I1861" i="13" s="1"/>
  <c r="K1861" i="13" s="1"/>
  <c r="G4070" i="13"/>
  <c r="I4070" i="13" s="1"/>
  <c r="G816" i="13"/>
  <c r="I816" i="13" s="1"/>
  <c r="G4314" i="13"/>
  <c r="I4314" i="13" s="1"/>
  <c r="G1378" i="13"/>
  <c r="I1378" i="13" s="1"/>
  <c r="G2569" i="13"/>
  <c r="I2569" i="13" s="1"/>
  <c r="K2569" i="13" s="1"/>
  <c r="G4120" i="13"/>
  <c r="I4120" i="13" s="1"/>
  <c r="G2404" i="13"/>
  <c r="I2404" i="13" s="1"/>
  <c r="G2084" i="13"/>
  <c r="I2084" i="13" s="1"/>
  <c r="G4416" i="13"/>
  <c r="I4416" i="13" s="1"/>
  <c r="G4585" i="13"/>
  <c r="I4585" i="13" s="1"/>
  <c r="G4479" i="13"/>
  <c r="I4479" i="13" s="1"/>
  <c r="G4710" i="13"/>
  <c r="I4710" i="13" s="1"/>
  <c r="G4012" i="13"/>
  <c r="I4012" i="13" s="1"/>
  <c r="G35" i="13"/>
  <c r="I35" i="13" s="1"/>
  <c r="G1334" i="13"/>
  <c r="I1334" i="13" s="1"/>
  <c r="G4476" i="13"/>
  <c r="I4476" i="13" s="1"/>
  <c r="K4476" i="13" s="1"/>
  <c r="G2533" i="13"/>
  <c r="I2533" i="13" s="1"/>
  <c r="G4167" i="13"/>
  <c r="I4167" i="13" s="1"/>
  <c r="G1564" i="13"/>
  <c r="I1564" i="13" s="1"/>
  <c r="K1564" i="13" s="1"/>
  <c r="G4691" i="13"/>
  <c r="I4691" i="13" s="1"/>
  <c r="G3438" i="13"/>
  <c r="I3438" i="13" s="1"/>
  <c r="K3438" i="13" s="1"/>
  <c r="G1726" i="13"/>
  <c r="I1726" i="13" s="1"/>
  <c r="K1726" i="13" s="1"/>
  <c r="G1130" i="13"/>
  <c r="I1130" i="13" s="1"/>
  <c r="G3532" i="13"/>
  <c r="I3532" i="13" s="1"/>
  <c r="K3532" i="13" s="1"/>
  <c r="G4692" i="13"/>
  <c r="I4692" i="13" s="1"/>
  <c r="G2501" i="13"/>
  <c r="I2501" i="13" s="1"/>
  <c r="G1826" i="13"/>
  <c r="I1826" i="13" s="1"/>
  <c r="G3867" i="13"/>
  <c r="I3867" i="13" s="1"/>
  <c r="G246" i="13"/>
  <c r="I246" i="13" s="1"/>
  <c r="G1420" i="13"/>
  <c r="I1420" i="13" s="1"/>
  <c r="K1420" i="13" s="1"/>
  <c r="G3437" i="13"/>
  <c r="I3437" i="13" s="1"/>
  <c r="K3437" i="13" s="1"/>
  <c r="G2677" i="13"/>
  <c r="I2677" i="13" s="1"/>
  <c r="K2677" i="13" s="1"/>
  <c r="G159" i="13"/>
  <c r="I159" i="13" s="1"/>
  <c r="K159" i="13" s="1"/>
  <c r="G797" i="13"/>
  <c r="I797" i="13" s="1"/>
  <c r="K797" i="13" s="1"/>
  <c r="G4731" i="13"/>
  <c r="I4731" i="13" s="1"/>
  <c r="G683" i="13"/>
  <c r="I683" i="13" s="1"/>
  <c r="G1737" i="13"/>
  <c r="G4891" i="13"/>
  <c r="I4891" i="13" s="1"/>
  <c r="G1503" i="13"/>
  <c r="I1503" i="13" s="1"/>
  <c r="K1503" i="13" s="1"/>
  <c r="G3699" i="13"/>
  <c r="I3699" i="13" s="1"/>
  <c r="G3182" i="13"/>
  <c r="I3182" i="13" s="1"/>
  <c r="K3182" i="13" s="1"/>
  <c r="G812" i="13"/>
  <c r="I812" i="13" s="1"/>
  <c r="K812" i="13" s="1"/>
  <c r="G1495" i="13"/>
  <c r="I1495" i="13" s="1"/>
  <c r="K1495" i="13" s="1"/>
  <c r="G4446" i="13"/>
  <c r="I4446" i="13" s="1"/>
  <c r="K4446" i="13" s="1"/>
  <c r="G3050" i="13"/>
  <c r="I3050" i="13" s="1"/>
  <c r="G63" i="13"/>
  <c r="I63" i="13" s="1"/>
  <c r="K63" i="13" s="1"/>
  <c r="G4436" i="13"/>
  <c r="I4436" i="13" s="1"/>
  <c r="G3772" i="13"/>
  <c r="I3772" i="13" s="1"/>
  <c r="K3772" i="13" s="1"/>
  <c r="G4568" i="13"/>
  <c r="I4568" i="13" s="1"/>
  <c r="G2800" i="13"/>
  <c r="I2800" i="13" s="1"/>
  <c r="G4055" i="13"/>
  <c r="I4055" i="13" s="1"/>
  <c r="G4658" i="13"/>
  <c r="I4658" i="13" s="1"/>
  <c r="G208" i="13"/>
  <c r="I208" i="13" s="1"/>
  <c r="G1543" i="13"/>
  <c r="I1543" i="13" s="1"/>
  <c r="K1543" i="13" s="1"/>
  <c r="G1309" i="13"/>
  <c r="I1309" i="13" s="1"/>
  <c r="K1309" i="13" s="1"/>
  <c r="G1025" i="13"/>
  <c r="I1025" i="13" s="1"/>
  <c r="K1025" i="13" s="1"/>
  <c r="G3649" i="13"/>
  <c r="I3649" i="13" s="1"/>
  <c r="K3649" i="13" s="1"/>
  <c r="G2907" i="13"/>
  <c r="I2907" i="13" s="1"/>
  <c r="G4465" i="13"/>
  <c r="I4465" i="13" s="1"/>
  <c r="K4465" i="13" s="1"/>
  <c r="G3819" i="13"/>
  <c r="I3819" i="13" s="1"/>
  <c r="G4236" i="13"/>
  <c r="I4236" i="13" s="1"/>
  <c r="G1459" i="13"/>
  <c r="I1459" i="13" s="1"/>
  <c r="G1178" i="13"/>
  <c r="I1178" i="13" s="1"/>
  <c r="G1307" i="13"/>
  <c r="I1307" i="13" s="1"/>
  <c r="G1316" i="13"/>
  <c r="I1316" i="13" s="1"/>
  <c r="G1049" i="13"/>
  <c r="G2683" i="13"/>
  <c r="I2683" i="13" s="1"/>
  <c r="G2007" i="13"/>
  <c r="I2007" i="13" s="1"/>
  <c r="K2007" i="13" s="1"/>
  <c r="G2929" i="13"/>
  <c r="I2929" i="13" s="1"/>
  <c r="K2929" i="13" s="1"/>
  <c r="G1696" i="13"/>
  <c r="I1696" i="13" s="1"/>
  <c r="G1269" i="13"/>
  <c r="I1269" i="13" s="1"/>
  <c r="K1269" i="13" s="1"/>
  <c r="G2841" i="13"/>
  <c r="I2841" i="13" s="1"/>
  <c r="K2841" i="13" s="1"/>
  <c r="G1404" i="13"/>
  <c r="I1404" i="13" s="1"/>
  <c r="K1404" i="13" s="1"/>
  <c r="G3949" i="13"/>
  <c r="I3949" i="13" s="1"/>
  <c r="K3949" i="13" s="1"/>
  <c r="G2021" i="13"/>
  <c r="I2021" i="13" s="1"/>
  <c r="G2584" i="13"/>
  <c r="I2584" i="13" s="1"/>
  <c r="G2287" i="13"/>
  <c r="I2287" i="13" s="1"/>
  <c r="K2287" i="13" s="1"/>
  <c r="G253" i="13"/>
  <c r="I253" i="13" s="1"/>
  <c r="K253" i="13" s="1"/>
  <c r="G801" i="13"/>
  <c r="I801" i="13" s="1"/>
  <c r="K801" i="13" s="1"/>
  <c r="G268" i="13"/>
  <c r="I268" i="13" s="1"/>
  <c r="K268" i="13" s="1"/>
  <c r="G203" i="13"/>
  <c r="I203" i="13" s="1"/>
  <c r="G2808" i="13"/>
  <c r="I2808" i="13" s="1"/>
  <c r="G3657" i="13"/>
  <c r="G954" i="13"/>
  <c r="I954" i="13" s="1"/>
  <c r="K954" i="13" s="1"/>
  <c r="G2830" i="13"/>
  <c r="I2830" i="13" s="1"/>
  <c r="K2830" i="13" s="1"/>
  <c r="G4634" i="13"/>
  <c r="I4634" i="13" s="1"/>
  <c r="G1534" i="13"/>
  <c r="I1534" i="13" s="1"/>
  <c r="K1534" i="13" s="1"/>
  <c r="G2671" i="13"/>
  <c r="I2671" i="13" s="1"/>
  <c r="K2671" i="13" s="1"/>
  <c r="G2293" i="13"/>
  <c r="I2293" i="13" s="1"/>
  <c r="G782" i="13"/>
  <c r="I782" i="13" s="1"/>
  <c r="K782" i="13" s="1"/>
  <c r="G2676" i="13"/>
  <c r="I2676" i="13" s="1"/>
  <c r="G3955" i="13"/>
  <c r="I3955" i="13" s="1"/>
  <c r="G3043" i="13"/>
  <c r="I3043" i="13" s="1"/>
  <c r="G970" i="13"/>
  <c r="I970" i="13" s="1"/>
  <c r="K970" i="13" s="1"/>
  <c r="G2089" i="13"/>
  <c r="G1699" i="13"/>
  <c r="I1699" i="13" s="1"/>
  <c r="K1699" i="13" s="1"/>
  <c r="G4220" i="13"/>
  <c r="I4220" i="13" s="1"/>
  <c r="G798" i="13"/>
  <c r="I798" i="13" s="1"/>
  <c r="K798" i="13" s="1"/>
  <c r="G2016" i="13"/>
  <c r="I2016" i="13" s="1"/>
  <c r="G2466" i="13"/>
  <c r="I2466" i="13" s="1"/>
  <c r="G3274" i="13"/>
  <c r="I3274" i="13" s="1"/>
  <c r="G995" i="13"/>
  <c r="I995" i="13" s="1"/>
  <c r="G2759" i="13"/>
  <c r="I2759" i="13" s="1"/>
  <c r="K2759" i="13" s="1"/>
  <c r="G1547" i="13"/>
  <c r="I1547" i="13" s="1"/>
  <c r="G2520" i="13"/>
  <c r="G4865" i="13"/>
  <c r="I4865" i="13" s="1"/>
  <c r="K4865" i="13" s="1"/>
  <c r="G2006" i="13"/>
  <c r="I2006" i="13" s="1"/>
  <c r="G3402" i="13"/>
  <c r="I3402" i="13" s="1"/>
  <c r="G3232" i="13"/>
  <c r="I3232" i="13" s="1"/>
  <c r="G1237" i="13"/>
  <c r="I1237" i="13" s="1"/>
  <c r="K1237" i="13" s="1"/>
  <c r="G2688" i="13"/>
  <c r="I2688" i="13" s="1"/>
  <c r="G3462" i="13"/>
  <c r="I3462" i="13" s="1"/>
  <c r="G2540" i="13"/>
  <c r="I2540" i="13" s="1"/>
  <c r="K2540" i="13" s="1"/>
  <c r="G1712" i="13"/>
  <c r="I1712" i="13" s="1"/>
  <c r="G1162" i="13"/>
  <c r="I1162" i="13" s="1"/>
  <c r="G3663" i="13"/>
  <c r="I3663" i="13" s="1"/>
  <c r="K3663" i="13" s="1"/>
  <c r="G547" i="13"/>
  <c r="I547" i="13" s="1"/>
  <c r="G3448" i="13"/>
  <c r="I3448" i="13" s="1"/>
  <c r="G4640" i="13"/>
  <c r="I4640" i="13" s="1"/>
  <c r="G1873" i="13"/>
  <c r="I1873" i="13" s="1"/>
  <c r="K1873" i="13" s="1"/>
  <c r="G1961" i="13"/>
  <c r="G3173" i="13"/>
  <c r="I3173" i="13" s="1"/>
  <c r="G415" i="13"/>
  <c r="I415" i="13" s="1"/>
  <c r="K415" i="13" s="1"/>
  <c r="G4170" i="13"/>
  <c r="I4170" i="13" s="1"/>
  <c r="G4600" i="13"/>
  <c r="I4600" i="13" s="1"/>
  <c r="G4216" i="13"/>
  <c r="I4216" i="13" s="1"/>
  <c r="G4075" i="13"/>
  <c r="I4075" i="13" s="1"/>
  <c r="G4642" i="13"/>
  <c r="I4642" i="13" s="1"/>
  <c r="G1940" i="13"/>
  <c r="I1940" i="13" s="1"/>
  <c r="G465" i="13"/>
  <c r="I465" i="13" s="1"/>
  <c r="K465" i="13" s="1"/>
  <c r="G4803" i="13"/>
  <c r="I4803" i="13" s="1"/>
  <c r="K4803" i="13" s="1"/>
  <c r="G1425" i="13"/>
  <c r="I1425" i="13" s="1"/>
  <c r="K1425" i="13" s="1"/>
  <c r="G1808" i="13"/>
  <c r="I1808" i="13" s="1"/>
  <c r="G2909" i="13"/>
  <c r="I2909" i="13" s="1"/>
  <c r="K2909" i="13" s="1"/>
  <c r="G211" i="13"/>
  <c r="I211" i="13" s="1"/>
  <c r="G310" i="13"/>
  <c r="I310" i="13" s="1"/>
  <c r="G4845" i="13"/>
  <c r="I4845" i="13" s="1"/>
  <c r="K4845" i="13" s="1"/>
  <c r="G4511" i="13"/>
  <c r="I4511" i="13" s="1"/>
  <c r="G978" i="13"/>
  <c r="I978" i="13" s="1"/>
  <c r="G4181" i="13"/>
  <c r="I4181" i="13" s="1"/>
  <c r="K4181" i="13" s="1"/>
  <c r="G4621" i="13"/>
  <c r="I4621" i="13" s="1"/>
  <c r="K4621" i="13" s="1"/>
  <c r="G1851" i="13"/>
  <c r="I1851" i="13" s="1"/>
  <c r="G1948" i="13"/>
  <c r="I1948" i="13" s="1"/>
  <c r="K1948" i="13" s="1"/>
  <c r="G4794" i="13"/>
  <c r="I4794" i="13" s="1"/>
  <c r="G1467" i="13"/>
  <c r="I1467" i="13" s="1"/>
  <c r="G3574" i="13"/>
  <c r="I3574" i="13" s="1"/>
  <c r="G3959" i="13"/>
  <c r="I3959" i="13" s="1"/>
  <c r="G1179" i="13"/>
  <c r="I1179" i="13" s="1"/>
  <c r="G1103" i="13"/>
  <c r="I1103" i="13" s="1"/>
  <c r="K1103" i="13" s="1"/>
  <c r="G4355" i="13"/>
  <c r="I4355" i="13" s="1"/>
  <c r="G4711" i="13"/>
  <c r="I4711" i="13" s="1"/>
  <c r="K4711" i="13" s="1"/>
  <c r="G4898" i="13"/>
  <c r="I4898" i="13" s="1"/>
  <c r="G3784" i="13"/>
  <c r="I3784" i="13" s="1"/>
  <c r="G3096" i="13"/>
  <c r="I3096" i="13" s="1"/>
  <c r="G3340" i="13"/>
  <c r="I3340" i="13" s="1"/>
  <c r="K3340" i="13" s="1"/>
  <c r="G4633" i="13"/>
  <c r="I4633" i="13" s="1"/>
  <c r="G1864" i="13"/>
  <c r="G4403" i="13"/>
  <c r="I4403" i="13" s="1"/>
  <c r="G1318" i="13"/>
  <c r="I1318" i="13" s="1"/>
  <c r="G1885" i="13"/>
  <c r="I1885" i="13" s="1"/>
  <c r="K1885" i="13" s="1"/>
  <c r="G1642" i="13"/>
  <c r="I1642" i="13" s="1"/>
  <c r="G1877" i="13"/>
  <c r="I1877" i="13" s="1"/>
  <c r="G1348" i="13"/>
  <c r="I1348" i="13" s="1"/>
  <c r="G3210" i="13"/>
  <c r="I3210" i="13" s="1"/>
  <c r="K3210" i="13" s="1"/>
  <c r="G1168" i="13"/>
  <c r="I1168" i="13" s="1"/>
  <c r="G1923" i="13"/>
  <c r="I1923" i="13" s="1"/>
  <c r="G3076" i="13"/>
  <c r="I3076" i="13" s="1"/>
  <c r="G3723" i="13"/>
  <c r="I3723" i="13" s="1"/>
  <c r="G3509" i="13"/>
  <c r="I3509" i="13" s="1"/>
  <c r="G1735" i="13"/>
  <c r="I1735" i="13" s="1"/>
  <c r="K1735" i="13" s="1"/>
  <c r="G1565" i="13"/>
  <c r="I1565" i="13" s="1"/>
  <c r="K1565" i="13" s="1"/>
  <c r="G3127" i="13"/>
  <c r="I3127" i="13" s="1"/>
  <c r="G1544" i="13"/>
  <c r="G1841" i="13"/>
  <c r="I1841" i="13" s="1"/>
  <c r="K1841" i="13" s="1"/>
  <c r="G2678" i="13"/>
  <c r="I2678" i="13" s="1"/>
  <c r="G2154" i="13"/>
  <c r="I2154" i="13" s="1"/>
  <c r="G2698" i="13"/>
  <c r="I2698" i="13" s="1"/>
  <c r="G3186" i="13"/>
  <c r="I3186" i="13" s="1"/>
  <c r="K3186" i="13" s="1"/>
  <c r="G2223" i="13"/>
  <c r="I2223" i="13" s="1"/>
  <c r="K2223" i="13" s="1"/>
  <c r="G2265" i="13"/>
  <c r="G4444" i="13"/>
  <c r="I4444" i="13" s="1"/>
  <c r="G3601" i="13"/>
  <c r="I3601" i="13" s="1"/>
  <c r="K3601" i="13" s="1"/>
  <c r="G3884" i="13"/>
  <c r="I3884" i="13" s="1"/>
  <c r="G3869" i="13"/>
  <c r="I3869" i="13" s="1"/>
  <c r="K3869" i="13" s="1"/>
  <c r="G3168" i="13"/>
  <c r="I3168" i="13" s="1"/>
  <c r="G113" i="13"/>
  <c r="I113" i="13" s="1"/>
  <c r="K113" i="13" s="1"/>
  <c r="G1266" i="13"/>
  <c r="I1266" i="13" s="1"/>
  <c r="G157" i="13"/>
  <c r="I157" i="13" s="1"/>
  <c r="K157" i="13" s="1"/>
  <c r="G3766" i="13"/>
  <c r="I3766" i="13" s="1"/>
  <c r="G1241" i="13"/>
  <c r="G2594" i="13"/>
  <c r="I2594" i="13" s="1"/>
  <c r="G110" i="13"/>
  <c r="I110" i="13" s="1"/>
  <c r="K110" i="13" s="1"/>
  <c r="G780" i="13"/>
  <c r="I780" i="13" s="1"/>
  <c r="K780" i="13" s="1"/>
  <c r="G293" i="13"/>
  <c r="I293" i="13" s="1"/>
  <c r="K293" i="13" s="1"/>
  <c r="G1510" i="13"/>
  <c r="I1510" i="13" s="1"/>
  <c r="G2058" i="13"/>
  <c r="I2058" i="13" s="1"/>
  <c r="K2058" i="13" s="1"/>
  <c r="G2450" i="13"/>
  <c r="I2450" i="13" s="1"/>
  <c r="G2476" i="13"/>
  <c r="I2476" i="13" s="1"/>
  <c r="K2476" i="13" s="1"/>
  <c r="G2067" i="13"/>
  <c r="I2067" i="13" s="1"/>
  <c r="G4725" i="13"/>
  <c r="I4725" i="13" s="1"/>
  <c r="G1590" i="13"/>
  <c r="I1590" i="13" s="1"/>
  <c r="G339" i="13"/>
  <c r="I339" i="13" s="1"/>
  <c r="G2444" i="13"/>
  <c r="I2444" i="13" s="1"/>
  <c r="K2444" i="13" s="1"/>
  <c r="G3703" i="13"/>
  <c r="I3703" i="13" s="1"/>
  <c r="G1792" i="13"/>
  <c r="I1792" i="13" s="1"/>
  <c r="G2658" i="13"/>
  <c r="I2658" i="13" s="1"/>
  <c r="G1456" i="13"/>
  <c r="I1456" i="13" s="1"/>
  <c r="G4714" i="13"/>
  <c r="I4714" i="13" s="1"/>
  <c r="G1312" i="13"/>
  <c r="I1312" i="13" s="1"/>
  <c r="G1099" i="13"/>
  <c r="I1099" i="13" s="1"/>
  <c r="G3337" i="13"/>
  <c r="G605" i="13"/>
  <c r="I605" i="13" s="1"/>
  <c r="K605" i="13" s="1"/>
  <c r="G2127" i="13"/>
  <c r="I2127" i="13" s="1"/>
  <c r="K2127" i="13" s="1"/>
  <c r="G416" i="13"/>
  <c r="I416" i="13" s="1"/>
  <c r="G4192" i="13"/>
  <c r="I4192" i="13" s="1"/>
  <c r="G669" i="13"/>
  <c r="I669" i="13" s="1"/>
  <c r="K669" i="13" s="1"/>
  <c r="G4555" i="13"/>
  <c r="I4555" i="13" s="1"/>
  <c r="G2049" i="13"/>
  <c r="I2049" i="13" s="1"/>
  <c r="K2049" i="13" s="1"/>
  <c r="G3780" i="13"/>
  <c r="I3780" i="13" s="1"/>
  <c r="G1258" i="13"/>
  <c r="I1258" i="13" s="1"/>
  <c r="G670" i="13"/>
  <c r="I670" i="13" s="1"/>
  <c r="K670" i="13" s="1"/>
  <c r="G2110" i="13"/>
  <c r="I2110" i="13" s="1"/>
  <c r="K2110" i="13" s="1"/>
  <c r="G4025" i="13"/>
  <c r="I4025" i="13" s="1"/>
  <c r="G254" i="13"/>
  <c r="I254" i="13" s="1"/>
  <c r="K254" i="13" s="1"/>
  <c r="G231" i="13"/>
  <c r="I231" i="13" s="1"/>
  <c r="K231" i="13" s="1"/>
  <c r="G2303" i="13"/>
  <c r="I2303" i="13" s="1"/>
  <c r="K2303" i="13" s="1"/>
  <c r="G2013" i="13"/>
  <c r="I2013" i="13" s="1"/>
  <c r="K2013" i="13" s="1"/>
  <c r="G270" i="13"/>
  <c r="I270" i="13" s="1"/>
  <c r="K270" i="13" s="1"/>
  <c r="G3620" i="13"/>
  <c r="I3620" i="13" s="1"/>
  <c r="G3669" i="13"/>
  <c r="I3669" i="13" s="1"/>
  <c r="K3669" i="13" s="1"/>
  <c r="G4678" i="13"/>
  <c r="I4678" i="13" s="1"/>
  <c r="G2198" i="13"/>
  <c r="I2198" i="13" s="1"/>
  <c r="G4532" i="13"/>
  <c r="I4532" i="13" s="1"/>
  <c r="G3598" i="13"/>
  <c r="I3598" i="13" s="1"/>
  <c r="K3598" i="13" s="1"/>
  <c r="G3088" i="13"/>
  <c r="I3088" i="13" s="1"/>
  <c r="G4347" i="13"/>
  <c r="I4347" i="13" s="1"/>
  <c r="G3956" i="13"/>
  <c r="I3956" i="13" s="1"/>
  <c r="G4830" i="13"/>
  <c r="I4830" i="13" s="1"/>
  <c r="K4830" i="13" s="1"/>
  <c r="G4306" i="13"/>
  <c r="I4306" i="13" s="1"/>
  <c r="G2923" i="13"/>
  <c r="I2923" i="13" s="1"/>
  <c r="G67" i="13"/>
  <c r="I67" i="13" s="1"/>
  <c r="G4410" i="13"/>
  <c r="I4410" i="13" s="1"/>
  <c r="K4410" i="13" s="1"/>
  <c r="G727" i="13"/>
  <c r="I727" i="13" s="1"/>
  <c r="K727" i="13" s="1"/>
  <c r="G4168" i="13"/>
  <c r="I4168" i="13" s="1"/>
  <c r="G2583" i="13"/>
  <c r="I2583" i="13" s="1"/>
  <c r="G4566" i="13"/>
  <c r="I4566" i="13" s="1"/>
  <c r="K4566" i="13" s="1"/>
  <c r="G4165" i="13"/>
  <c r="I4165" i="13" s="1"/>
  <c r="G2518" i="13"/>
  <c r="I2518" i="13" s="1"/>
  <c r="G1499" i="13"/>
  <c r="I1499" i="13" s="1"/>
  <c r="G2534" i="13"/>
  <c r="I2534" i="13" s="1"/>
  <c r="G1213" i="13"/>
  <c r="I1213" i="13" s="1"/>
  <c r="K1213" i="13" s="1"/>
  <c r="G867" i="13"/>
  <c r="I867" i="13" s="1"/>
  <c r="G4610" i="13"/>
  <c r="I4610" i="13" s="1"/>
  <c r="G3793" i="13"/>
  <c r="I3793" i="13" s="1"/>
  <c r="K3793" i="13" s="1"/>
  <c r="G4543" i="13"/>
  <c r="I4543" i="13" s="1"/>
  <c r="K4543" i="13" s="1"/>
  <c r="G2235" i="13"/>
  <c r="I2235" i="13" s="1"/>
  <c r="G4488" i="13"/>
  <c r="I4488" i="13" s="1"/>
  <c r="G3809" i="13"/>
  <c r="I3809" i="13" s="1"/>
  <c r="K3809" i="13" s="1"/>
  <c r="G1159" i="13"/>
  <c r="I1159" i="13" s="1"/>
  <c r="K1159" i="13" s="1"/>
  <c r="G324" i="13"/>
  <c r="I324" i="13" s="1"/>
  <c r="K324" i="13" s="1"/>
  <c r="G306" i="13"/>
  <c r="I306" i="13" s="1"/>
  <c r="G1496" i="13"/>
  <c r="I1496" i="13" s="1"/>
  <c r="G356" i="13"/>
  <c r="I356" i="13" s="1"/>
  <c r="G1203" i="13"/>
  <c r="I1203" i="13" s="1"/>
  <c r="G1686" i="13"/>
  <c r="I1686" i="13" s="1"/>
  <c r="G1416" i="13"/>
  <c r="G2869" i="13"/>
  <c r="I2869" i="13" s="1"/>
  <c r="G2708" i="13"/>
  <c r="I2708" i="13" s="1"/>
  <c r="G1037" i="13"/>
  <c r="I1037" i="13" s="1"/>
  <c r="K1037" i="13" s="1"/>
  <c r="G4561" i="13"/>
  <c r="I4561" i="13" s="1"/>
  <c r="K4561" i="13" s="1"/>
  <c r="G4556" i="13"/>
  <c r="I4556" i="13" s="1"/>
  <c r="G3810" i="13"/>
  <c r="I3810" i="13" s="1"/>
  <c r="G932" i="13"/>
  <c r="I932" i="13" s="1"/>
  <c r="G1131" i="13"/>
  <c r="I1131" i="13" s="1"/>
  <c r="G1002" i="13"/>
  <c r="I1002" i="13" s="1"/>
  <c r="K1002" i="13" s="1"/>
  <c r="G85" i="13"/>
  <c r="I85" i="13" s="1"/>
  <c r="K85" i="13" s="1"/>
  <c r="G4266" i="13"/>
  <c r="I4266" i="13" s="1"/>
  <c r="G3230" i="13"/>
  <c r="I3230" i="13" s="1"/>
  <c r="K3230" i="13" s="1"/>
  <c r="G2988" i="13"/>
  <c r="I2988" i="13" s="1"/>
  <c r="G221" i="13"/>
  <c r="I221" i="13" s="1"/>
  <c r="K221" i="13" s="1"/>
  <c r="G4580" i="13"/>
  <c r="I4580" i="13" s="1"/>
  <c r="G909" i="13"/>
  <c r="I909" i="13" s="1"/>
  <c r="K909" i="13" s="1"/>
  <c r="G3426" i="13"/>
  <c r="I3426" i="13" s="1"/>
  <c r="G1200" i="13"/>
  <c r="I1200" i="13" s="1"/>
  <c r="G927" i="13"/>
  <c r="I927" i="13" s="1"/>
  <c r="K927" i="13" s="1"/>
  <c r="G857" i="13"/>
  <c r="G193" i="13"/>
  <c r="I193" i="13" s="1"/>
  <c r="K193" i="13" s="1"/>
  <c r="G1595" i="13"/>
  <c r="I1595" i="13" s="1"/>
  <c r="G2619" i="13"/>
  <c r="I2619" i="13" s="1"/>
  <c r="G1883" i="13"/>
  <c r="I1883" i="13" s="1"/>
  <c r="G2819" i="13"/>
  <c r="I2819" i="13" s="1"/>
  <c r="K2819" i="13" s="1"/>
  <c r="G4613" i="13"/>
  <c r="I4613" i="13" s="1"/>
  <c r="G1955" i="13"/>
  <c r="I1955" i="13" s="1"/>
  <c r="G2371" i="13"/>
  <c r="I2371" i="13" s="1"/>
  <c r="G3627" i="13"/>
  <c r="I3627" i="13" s="1"/>
  <c r="G2340" i="13"/>
  <c r="I2340" i="13" s="1"/>
  <c r="G1440" i="13"/>
  <c r="I1440" i="13" s="1"/>
  <c r="G2470" i="13"/>
  <c r="I2470" i="13" s="1"/>
  <c r="G3828" i="13"/>
  <c r="I3828" i="13" s="1"/>
  <c r="G2640" i="13"/>
  <c r="I2640" i="13" s="1"/>
  <c r="G3201" i="13"/>
  <c r="I3201" i="13" s="1"/>
  <c r="K3201" i="13" s="1"/>
  <c r="G3155" i="13"/>
  <c r="I3155" i="13" s="1"/>
  <c r="G1448" i="13"/>
  <c r="G2987" i="13"/>
  <c r="I2987" i="13" s="1"/>
  <c r="G1286" i="13"/>
  <c r="I1286" i="13" s="1"/>
  <c r="G1032" i="13"/>
  <c r="G91" i="13"/>
  <c r="I91" i="13" s="1"/>
  <c r="G2481" i="13"/>
  <c r="I2481" i="13" s="1"/>
  <c r="K2481" i="13" s="1"/>
  <c r="G1356" i="13"/>
  <c r="I1356" i="13" s="1"/>
  <c r="K1356" i="13" s="1"/>
  <c r="G2908" i="13"/>
  <c r="I2908" i="13" s="1"/>
  <c r="K2908" i="13" s="1"/>
  <c r="G2858" i="13"/>
  <c r="I2858" i="13" s="1"/>
  <c r="G1538" i="13"/>
  <c r="I1538" i="13" s="1"/>
  <c r="G1916" i="13"/>
  <c r="I1916" i="13" s="1"/>
  <c r="K1916" i="13" s="1"/>
  <c r="G4575" i="13"/>
  <c r="I4575" i="13" s="1"/>
  <c r="G1569" i="13"/>
  <c r="I1569" i="13" s="1"/>
  <c r="K1569" i="13" s="1"/>
  <c r="G590" i="13"/>
  <c r="I590" i="13" s="1"/>
  <c r="K590" i="13" s="1"/>
  <c r="G1370" i="13"/>
  <c r="I1370" i="13" s="1"/>
  <c r="G2019" i="13"/>
  <c r="I2019" i="13" s="1"/>
  <c r="G4456" i="13"/>
  <c r="I4456" i="13" s="1"/>
  <c r="G3751" i="13"/>
  <c r="I3751" i="13" s="1"/>
  <c r="G1326" i="13"/>
  <c r="I1326" i="13" s="1"/>
  <c r="K1326" i="13" s="1"/>
  <c r="G1426" i="13"/>
  <c r="I1426" i="13" s="1"/>
  <c r="K1426" i="13" s="1"/>
  <c r="G2731" i="13"/>
  <c r="I2731" i="13" s="1"/>
  <c r="G3952" i="13"/>
  <c r="I3952" i="13" s="1"/>
  <c r="G1535" i="13"/>
  <c r="I1535" i="13" s="1"/>
  <c r="K1535" i="13" s="1"/>
  <c r="G2697" i="13"/>
  <c r="G1886" i="13"/>
  <c r="I1886" i="13" s="1"/>
  <c r="K1886" i="13" s="1"/>
  <c r="G3701" i="13"/>
  <c r="I3701" i="13" s="1"/>
  <c r="G3105" i="13"/>
  <c r="I3105" i="13" s="1"/>
  <c r="K3105" i="13" s="1"/>
  <c r="G3781" i="13"/>
  <c r="I3781" i="13" s="1"/>
  <c r="G642" i="13"/>
  <c r="I642" i="13" s="1"/>
  <c r="G2279" i="13"/>
  <c r="I2279" i="13" s="1"/>
  <c r="K2279" i="13" s="1"/>
  <c r="G868" i="13"/>
  <c r="I868" i="13" s="1"/>
  <c r="G1450" i="13"/>
  <c r="I1450" i="13" s="1"/>
  <c r="G1957" i="13"/>
  <c r="I1957" i="13" s="1"/>
  <c r="G1214" i="13"/>
  <c r="I1214" i="13" s="1"/>
  <c r="K1214" i="13" s="1"/>
  <c r="G121" i="13"/>
  <c r="G1396" i="13"/>
  <c r="I1396" i="13" s="1"/>
  <c r="G3512" i="13"/>
  <c r="G4545" i="13"/>
  <c r="I4545" i="13" s="1"/>
  <c r="K4545" i="13" s="1"/>
  <c r="G2963" i="13"/>
  <c r="I2963" i="13" s="1"/>
  <c r="G4240" i="13"/>
  <c r="I4240" i="13" s="1"/>
  <c r="G1385" i="13"/>
  <c r="G2940" i="13"/>
  <c r="I2940" i="13" s="1"/>
  <c r="K2940" i="13" s="1"/>
  <c r="G2455" i="13"/>
  <c r="I2455" i="13" s="1"/>
  <c r="G3319" i="13"/>
  <c r="I3319" i="13" s="1"/>
  <c r="G2399" i="13"/>
  <c r="I2399" i="13" s="1"/>
  <c r="K2399" i="13" s="1"/>
  <c r="G2411" i="13"/>
  <c r="I2411" i="13" s="1"/>
  <c r="G3180" i="13"/>
  <c r="I3180" i="13" s="1"/>
  <c r="G662" i="13"/>
  <c r="I662" i="13" s="1"/>
  <c r="G3030" i="13"/>
  <c r="I3030" i="13" s="1"/>
  <c r="G3389" i="13"/>
  <c r="I3389" i="13" s="1"/>
  <c r="K3389" i="13" s="1"/>
  <c r="G2234" i="13"/>
  <c r="I2234" i="13" s="1"/>
  <c r="G3013" i="13"/>
  <c r="I3013" i="13" s="1"/>
  <c r="G667" i="13"/>
  <c r="I667" i="13" s="1"/>
  <c r="G169" i="13"/>
  <c r="G2864" i="13"/>
  <c r="I2864" i="13" s="1"/>
  <c r="G3083" i="13"/>
  <c r="I3083" i="13" s="1"/>
  <c r="G4866" i="13"/>
  <c r="I4866" i="13" s="1"/>
  <c r="G612" i="13"/>
  <c r="I612" i="13" s="1"/>
  <c r="G4533" i="13"/>
  <c r="I4533" i="13" s="1"/>
  <c r="G712" i="13"/>
  <c r="G4546" i="13"/>
  <c r="I4546" i="13" s="1"/>
  <c r="G4397" i="13"/>
  <c r="I4397" i="13" s="1"/>
  <c r="K4397" i="13" s="1"/>
  <c r="G2454" i="13"/>
  <c r="I2454" i="13" s="1"/>
  <c r="G3269" i="13"/>
  <c r="I3269" i="13" s="1"/>
  <c r="G4214" i="13"/>
  <c r="I4214" i="13" s="1"/>
  <c r="G4606" i="13"/>
  <c r="I4606" i="13" s="1"/>
  <c r="K4606" i="13" s="1"/>
  <c r="G770" i="13"/>
  <c r="I770" i="13" s="1"/>
  <c r="G4270" i="13"/>
  <c r="I4270" i="13" s="1"/>
  <c r="K4270" i="13" s="1"/>
  <c r="G3075" i="13"/>
  <c r="I3075" i="13" s="1"/>
  <c r="K3075" i="13" s="1"/>
  <c r="G2926" i="13"/>
  <c r="I2926" i="13" s="1"/>
  <c r="K2926" i="13" s="1"/>
  <c r="G4257" i="13"/>
  <c r="I4257" i="13" s="1"/>
  <c r="K4257" i="13" s="1"/>
  <c r="G3643" i="13"/>
  <c r="I3643" i="13" s="1"/>
  <c r="G4697" i="13"/>
  <c r="I4697" i="13" s="1"/>
  <c r="G1427" i="13"/>
  <c r="I1427" i="13" s="1"/>
  <c r="G3557" i="13"/>
  <c r="I3557" i="13" s="1"/>
  <c r="G768" i="13"/>
  <c r="I768" i="13" s="1"/>
  <c r="G904" i="13"/>
  <c r="I904" i="13" s="1"/>
  <c r="G558" i="13"/>
  <c r="I558" i="13" s="1"/>
  <c r="K558" i="13" s="1"/>
  <c r="G4302" i="13"/>
  <c r="I4302" i="13" s="1"/>
  <c r="K4302" i="13" s="1"/>
  <c r="G2036" i="13"/>
  <c r="I2036" i="13" s="1"/>
  <c r="G2291" i="13"/>
  <c r="I2291" i="13" s="1"/>
  <c r="G974" i="13"/>
  <c r="I974" i="13" s="1"/>
  <c r="K974" i="13" s="1"/>
  <c r="G3974" i="13"/>
  <c r="I3974" i="13" s="1"/>
  <c r="G3061" i="13"/>
  <c r="I3061" i="13" s="1"/>
  <c r="G2751" i="13"/>
  <c r="I2751" i="13" s="1"/>
  <c r="K2751" i="13" s="1"/>
  <c r="G1322" i="13"/>
  <c r="I1322" i="13" s="1"/>
  <c r="K1322" i="13" s="1"/>
  <c r="G1757" i="13"/>
  <c r="I1757" i="13" s="1"/>
  <c r="K1757" i="13" s="1"/>
  <c r="G183" i="13"/>
  <c r="I183" i="13" s="1"/>
  <c r="K183" i="13" s="1"/>
  <c r="G1134" i="13"/>
  <c r="I1134" i="13" s="1"/>
  <c r="K1134" i="13" s="1"/>
  <c r="G4817" i="13"/>
  <c r="I4817" i="13" s="1"/>
  <c r="K4817" i="13" s="1"/>
  <c r="G2954" i="13"/>
  <c r="I2954" i="13" s="1"/>
  <c r="G4777" i="13"/>
  <c r="I4777" i="13" s="1"/>
  <c r="G1831" i="13"/>
  <c r="I1831" i="13" s="1"/>
  <c r="K1831" i="13" s="1"/>
  <c r="G2847" i="13"/>
  <c r="I2847" i="13" s="1"/>
  <c r="K2847" i="13" s="1"/>
  <c r="G3776" i="13"/>
  <c r="I3776" i="13" s="1"/>
  <c r="G226" i="13"/>
  <c r="I226" i="13" s="1"/>
  <c r="G238" i="13"/>
  <c r="I238" i="13" s="1"/>
  <c r="K238" i="13" s="1"/>
  <c r="G2739" i="13"/>
  <c r="I2739" i="13" s="1"/>
  <c r="K2739" i="13" s="1"/>
  <c r="G4846" i="13"/>
  <c r="I4846" i="13" s="1"/>
  <c r="K4846" i="13" s="1"/>
  <c r="G587" i="13"/>
  <c r="I587" i="13" s="1"/>
  <c r="G400" i="13"/>
  <c r="I400" i="13" s="1"/>
  <c r="G1748" i="13"/>
  <c r="I1748" i="13" s="1"/>
  <c r="K1748" i="13" s="1"/>
  <c r="G1058" i="13"/>
  <c r="I1058" i="13" s="1"/>
  <c r="G910" i="13"/>
  <c r="I910" i="13" s="1"/>
  <c r="K910" i="13" s="1"/>
  <c r="G3573" i="13"/>
  <c r="I3573" i="13" s="1"/>
  <c r="G3541" i="13"/>
  <c r="I3541" i="13" s="1"/>
  <c r="G4053" i="13"/>
  <c r="I4053" i="13" s="1"/>
  <c r="G3542" i="13"/>
  <c r="I3542" i="13" s="1"/>
  <c r="G1663" i="13"/>
  <c r="I1663" i="13" s="1"/>
  <c r="K1663" i="13" s="1"/>
  <c r="G3596" i="13"/>
  <c r="I3596" i="13" s="1"/>
  <c r="K3596" i="13" s="1"/>
  <c r="G164" i="13"/>
  <c r="I164" i="13" s="1"/>
  <c r="G1733" i="13"/>
  <c r="I1733" i="13" s="1"/>
  <c r="G4722" i="13"/>
  <c r="I4722" i="13" s="1"/>
  <c r="G3439" i="13"/>
  <c r="I3439" i="13" s="1"/>
  <c r="K3439" i="13" s="1"/>
  <c r="G4882" i="13"/>
  <c r="I4882" i="13" s="1"/>
  <c r="G1591" i="13"/>
  <c r="I1591" i="13" s="1"/>
  <c r="K1591" i="13" s="1"/>
  <c r="G4876" i="13"/>
  <c r="I4876" i="13" s="1"/>
  <c r="G1761" i="13"/>
  <c r="I1761" i="13" s="1"/>
  <c r="K1761" i="13" s="1"/>
  <c r="G3484" i="13"/>
  <c r="I3484" i="13" s="1"/>
  <c r="G4134" i="13"/>
  <c r="I4134" i="13" s="1"/>
  <c r="K4134" i="13" s="1"/>
  <c r="G1349" i="13"/>
  <c r="I1349" i="13" s="1"/>
  <c r="K1349" i="13" s="1"/>
  <c r="G1372" i="13"/>
  <c r="I1372" i="13" s="1"/>
  <c r="K1372" i="13" s="1"/>
  <c r="G4398" i="13"/>
  <c r="I4398" i="13" s="1"/>
  <c r="K4398" i="13" s="1"/>
  <c r="G4351" i="13"/>
  <c r="I4351" i="13" s="1"/>
  <c r="G1588" i="13"/>
  <c r="I1588" i="13" s="1"/>
  <c r="G179" i="13"/>
  <c r="I179" i="13" s="1"/>
  <c r="G3164" i="13"/>
  <c r="I3164" i="13" s="1"/>
  <c r="G1492" i="13"/>
  <c r="I1492" i="13" s="1"/>
  <c r="G684" i="13"/>
  <c r="I684" i="13" s="1"/>
  <c r="K684" i="13" s="1"/>
  <c r="G3639" i="13"/>
  <c r="I3639" i="13" s="1"/>
  <c r="G4741" i="13"/>
  <c r="I4741" i="13" s="1"/>
  <c r="G3183" i="13"/>
  <c r="I3183" i="13" s="1"/>
  <c r="K3183" i="13" s="1"/>
  <c r="G2492" i="13"/>
  <c r="I2492" i="13" s="1"/>
  <c r="K2492" i="13" s="1"/>
  <c r="G3510" i="13"/>
  <c r="I3510" i="13" s="1"/>
  <c r="G763" i="13"/>
  <c r="I763" i="13" s="1"/>
  <c r="G649" i="13"/>
  <c r="G282" i="13"/>
  <c r="I282" i="13" s="1"/>
  <c r="K282" i="13" s="1"/>
  <c r="G1088" i="13"/>
  <c r="I1088" i="13" s="1"/>
  <c r="G1344" i="13"/>
  <c r="I1344" i="13" s="1"/>
  <c r="G922" i="13"/>
  <c r="I922" i="13" s="1"/>
  <c r="K922" i="13" s="1"/>
  <c r="G1104" i="13"/>
  <c r="I1104" i="13" s="1"/>
  <c r="G4008" i="13"/>
  <c r="I4008" i="13" s="1"/>
  <c r="G3366" i="13"/>
  <c r="I3366" i="13" s="1"/>
  <c r="G1752" i="13"/>
  <c r="G2321" i="13"/>
  <c r="I2321" i="13" s="1"/>
  <c r="K2321" i="13" s="1"/>
  <c r="G3085" i="13"/>
  <c r="I3085" i="13" s="1"/>
  <c r="K3085" i="13" s="1"/>
  <c r="G93" i="13"/>
  <c r="I93" i="13" s="1"/>
  <c r="K93" i="13" s="1"/>
  <c r="G4548" i="13"/>
  <c r="I4548" i="13" s="1"/>
  <c r="G2508" i="13"/>
  <c r="I2508" i="13" s="1"/>
  <c r="K2508" i="13" s="1"/>
  <c r="G1927" i="13"/>
  <c r="I1927" i="13" s="1"/>
  <c r="K1927" i="13" s="1"/>
  <c r="G3765" i="13"/>
  <c r="I3765" i="13" s="1"/>
  <c r="K3765" i="13" s="1"/>
  <c r="G3403" i="13"/>
  <c r="I3403" i="13" s="1"/>
  <c r="G3519" i="13"/>
  <c r="I3519" i="13" s="1"/>
  <c r="K3519" i="13" s="1"/>
  <c r="G2253" i="13"/>
  <c r="I2253" i="13" s="1"/>
  <c r="K2253" i="13" s="1"/>
  <c r="G2686" i="13"/>
  <c r="I2686" i="13" s="1"/>
  <c r="K2686" i="13" s="1"/>
  <c r="G3140" i="13"/>
  <c r="I3140" i="13" s="1"/>
  <c r="G3731" i="13"/>
  <c r="I3731" i="13" s="1"/>
  <c r="G1127" i="13"/>
  <c r="I1127" i="13" s="1"/>
  <c r="K1127" i="13" s="1"/>
  <c r="G1627" i="13"/>
  <c r="I1627" i="13" s="1"/>
  <c r="G4629" i="13"/>
  <c r="I4629" i="13" s="1"/>
  <c r="G3564" i="13"/>
  <c r="I3564" i="13" s="1"/>
  <c r="G2628" i="13"/>
  <c r="I2628" i="13" s="1"/>
  <c r="G1014" i="13"/>
  <c r="I1014" i="13" s="1"/>
  <c r="G677" i="13"/>
  <c r="I677" i="13" s="1"/>
  <c r="K677" i="13" s="1"/>
  <c r="G1667" i="13"/>
  <c r="I1667" i="13" s="1"/>
  <c r="K1667" i="13" s="1"/>
  <c r="G509" i="13"/>
  <c r="I509" i="13" s="1"/>
  <c r="K509" i="13" s="1"/>
  <c r="G598" i="13"/>
  <c r="I598" i="13" s="1"/>
  <c r="G2844" i="13"/>
  <c r="I2844" i="13" s="1"/>
  <c r="K2844" i="13" s="1"/>
  <c r="G4787" i="13"/>
  <c r="I4787" i="13" s="1"/>
  <c r="G847" i="13"/>
  <c r="I847" i="13" s="1"/>
  <c r="K847" i="13" s="1"/>
  <c r="G1709" i="13"/>
  <c r="I1709" i="13" s="1"/>
  <c r="K1709" i="13" s="1"/>
  <c r="G3633" i="13"/>
  <c r="I3633" i="13" s="1"/>
  <c r="K3633" i="13" s="1"/>
  <c r="G4337" i="13"/>
  <c r="I4337" i="13" s="1"/>
  <c r="K4337" i="13" s="1"/>
  <c r="G218" i="13"/>
  <c r="I218" i="13" s="1"/>
  <c r="K218" i="13" s="1"/>
  <c r="G1243" i="13"/>
  <c r="I1243" i="13" s="1"/>
  <c r="G3323" i="13"/>
  <c r="I3323" i="13" s="1"/>
  <c r="G139" i="13"/>
  <c r="I139" i="13" s="1"/>
  <c r="G190" i="13"/>
  <c r="I190" i="13" s="1"/>
  <c r="K190" i="13" s="1"/>
  <c r="G1646" i="13"/>
  <c r="I1646" i="13" s="1"/>
  <c r="K1646" i="13" s="1"/>
  <c r="G3839" i="13"/>
  <c r="I3839" i="13" s="1"/>
  <c r="K3839" i="13" s="1"/>
  <c r="G572" i="13"/>
  <c r="I572" i="13" s="1"/>
  <c r="K572" i="13" s="1"/>
  <c r="G3289" i="13"/>
  <c r="G4196" i="13"/>
  <c r="I4196" i="13" s="1"/>
  <c r="G787" i="13"/>
  <c r="I787" i="13" s="1"/>
  <c r="G4166" i="13"/>
  <c r="I4166" i="13" s="1"/>
  <c r="G538" i="13"/>
  <c r="I538" i="13" s="1"/>
  <c r="K538" i="13" s="1"/>
  <c r="G1114" i="13"/>
  <c r="I1114" i="13" s="1"/>
  <c r="G2758" i="13"/>
  <c r="I2758" i="13" s="1"/>
  <c r="G1738" i="13"/>
  <c r="I1738" i="13" s="1"/>
  <c r="G1335" i="13"/>
  <c r="I1335" i="13" s="1"/>
  <c r="K1335" i="13" s="1"/>
  <c r="G1765" i="13"/>
  <c r="I1765" i="13" s="1"/>
  <c r="G2109" i="13"/>
  <c r="I2109" i="13" s="1"/>
  <c r="K2109" i="13" s="1"/>
  <c r="G86" i="13"/>
  <c r="I86" i="13" s="1"/>
  <c r="G60" i="13"/>
  <c r="I60" i="13" s="1"/>
  <c r="K60" i="13" s="1"/>
  <c r="G2221" i="13"/>
  <c r="I2221" i="13" s="1"/>
  <c r="K2221" i="13" s="1"/>
  <c r="G384" i="13"/>
  <c r="I384" i="13" s="1"/>
  <c r="G2948" i="13"/>
  <c r="I2948" i="13" s="1"/>
  <c r="G4499" i="13"/>
  <c r="I4499" i="13" s="1"/>
  <c r="G3516" i="13"/>
  <c r="I3516" i="13" s="1"/>
  <c r="G3585" i="13"/>
  <c r="I3585" i="13" s="1"/>
  <c r="K3585" i="13" s="1"/>
  <c r="G2934" i="13"/>
  <c r="I2934" i="13" s="1"/>
  <c r="G294" i="13"/>
  <c r="I294" i="13" s="1"/>
  <c r="G3406" i="13"/>
  <c r="I3406" i="13" s="1"/>
  <c r="K3406" i="13" s="1"/>
  <c r="G3836" i="13"/>
  <c r="I3836" i="13" s="1"/>
  <c r="G2672" i="13"/>
  <c r="I2672" i="13" s="1"/>
  <c r="G1153" i="13"/>
  <c r="I1153" i="13" s="1"/>
  <c r="K1153" i="13" s="1"/>
  <c r="G2770" i="13"/>
  <c r="I2770" i="13" s="1"/>
  <c r="G737" i="13"/>
  <c r="I737" i="13" s="1"/>
  <c r="K737" i="13" s="1"/>
  <c r="G1635" i="13"/>
  <c r="I1635" i="13" s="1"/>
  <c r="G2457" i="13"/>
  <c r="G1766" i="13"/>
  <c r="I1766" i="13" s="1"/>
  <c r="G609" i="13"/>
  <c r="I609" i="13" s="1"/>
  <c r="K609" i="13" s="1"/>
  <c r="G1062" i="13"/>
  <c r="I1062" i="13" s="1"/>
  <c r="G4778" i="13"/>
  <c r="I4778" i="13" s="1"/>
  <c r="G775" i="13"/>
  <c r="I775" i="13" s="1"/>
  <c r="K775" i="13" s="1"/>
  <c r="G788" i="13"/>
  <c r="I788" i="13" s="1"/>
  <c r="G2456" i="13"/>
  <c r="G3215" i="13"/>
  <c r="I3215" i="13" s="1"/>
  <c r="K3215" i="13" s="1"/>
  <c r="G1297" i="13"/>
  <c r="I1297" i="13" s="1"/>
  <c r="K1297" i="13" s="1"/>
  <c r="G3813" i="13"/>
  <c r="I3813" i="13" s="1"/>
  <c r="G2280" i="13"/>
  <c r="I2280" i="13" s="1"/>
  <c r="G4473" i="13"/>
  <c r="I4473" i="13" s="1"/>
  <c r="G979" i="13"/>
  <c r="I979" i="13" s="1"/>
  <c r="G1043" i="13"/>
  <c r="I1043" i="13" s="1"/>
  <c r="G4843" i="13"/>
  <c r="I4843" i="13" s="1"/>
  <c r="G76" i="13"/>
  <c r="I76" i="13" s="1"/>
  <c r="K76" i="13" s="1"/>
  <c r="G4826" i="13"/>
  <c r="I4826" i="13" s="1"/>
  <c r="G860" i="13"/>
  <c r="I860" i="13" s="1"/>
  <c r="K860" i="13" s="1"/>
  <c r="G3957" i="13"/>
  <c r="I3957" i="13" s="1"/>
  <c r="G562" i="13"/>
  <c r="I562" i="13" s="1"/>
  <c r="G4379" i="13"/>
  <c r="I4379" i="13" s="1"/>
  <c r="G4637" i="13"/>
  <c r="I4637" i="13" s="1"/>
  <c r="K4637" i="13" s="1"/>
  <c r="G2260" i="13"/>
  <c r="I2260" i="13" s="1"/>
  <c r="G3490" i="13"/>
  <c r="I3490" i="13" s="1"/>
  <c r="G2388" i="13"/>
  <c r="I2388" i="13" s="1"/>
  <c r="G4182" i="13"/>
  <c r="I4182" i="13" s="1"/>
  <c r="G3239" i="13"/>
  <c r="I3239" i="13" s="1"/>
  <c r="G3081" i="13"/>
  <c r="I3081" i="13" s="1"/>
  <c r="K3081" i="13" s="1"/>
  <c r="G1980" i="13"/>
  <c r="I1980" i="13" s="1"/>
  <c r="K1980" i="13" s="1"/>
  <c r="G1583" i="13"/>
  <c r="I1583" i="13" s="1"/>
  <c r="K1583" i="13" s="1"/>
  <c r="G4365" i="13"/>
  <c r="I4365" i="13" s="1"/>
  <c r="K4365" i="13" s="1"/>
  <c r="G1532" i="13"/>
  <c r="I1532" i="13" s="1"/>
  <c r="K1532" i="13" s="1"/>
  <c r="G1817" i="13"/>
  <c r="G286" i="13"/>
  <c r="I286" i="13" s="1"/>
  <c r="K286" i="13" s="1"/>
  <c r="G357" i="13"/>
  <c r="I357" i="13" s="1"/>
  <c r="K357" i="13" s="1"/>
  <c r="G281" i="13"/>
  <c r="G999" i="13"/>
  <c r="I999" i="13" s="1"/>
  <c r="K999" i="13" s="1"/>
  <c r="G711" i="13"/>
  <c r="I711" i="13" s="1"/>
  <c r="K711" i="13" s="1"/>
  <c r="G3966" i="13"/>
  <c r="I3966" i="13" s="1"/>
  <c r="K3966" i="13" s="1"/>
  <c r="G2803" i="13"/>
  <c r="I2803" i="13" s="1"/>
  <c r="G3969" i="13"/>
  <c r="I3969" i="13" s="1"/>
  <c r="K3969" i="13" s="1"/>
  <c r="G956" i="13"/>
  <c r="I956" i="13" s="1"/>
  <c r="K956" i="13" s="1"/>
  <c r="G1319" i="13"/>
  <c r="I1319" i="13" s="1"/>
  <c r="K1319" i="13" s="1"/>
  <c r="G1474" i="13"/>
  <c r="I1474" i="13" s="1"/>
  <c r="G396" i="13"/>
  <c r="I396" i="13" s="1"/>
  <c r="K396" i="13" s="1"/>
  <c r="G3992" i="13"/>
  <c r="I3992" i="13" s="1"/>
  <c r="G1055" i="13"/>
  <c r="I1055" i="13" s="1"/>
  <c r="K1055" i="13" s="1"/>
  <c r="G3528" i="13"/>
  <c r="I3528" i="13" s="1"/>
  <c r="G4385" i="13"/>
  <c r="I4385" i="13" s="1"/>
  <c r="K4385" i="13" s="1"/>
  <c r="G3561" i="13"/>
  <c r="G2949" i="13"/>
  <c r="I2949" i="13" s="1"/>
  <c r="G3283" i="13"/>
  <c r="I3283" i="13" s="1"/>
  <c r="G1972" i="13"/>
  <c r="I1972" i="13" s="1"/>
  <c r="G248" i="13"/>
  <c r="G3240" i="13"/>
  <c r="I3240" i="13" s="1"/>
  <c r="G2274" i="13"/>
  <c r="I2274" i="13" s="1"/>
  <c r="G1633" i="13"/>
  <c r="I1633" i="13" s="1"/>
  <c r="K1633" i="13" s="1"/>
  <c r="G2024" i="13"/>
  <c r="G2362" i="13"/>
  <c r="I2362" i="13" s="1"/>
  <c r="G4033" i="13"/>
  <c r="I4033" i="13" s="1"/>
  <c r="K4033" i="13" s="1"/>
  <c r="G66" i="13"/>
  <c r="I66" i="13" s="1"/>
  <c r="G4527" i="13"/>
  <c r="I4527" i="13" s="1"/>
  <c r="G4335" i="13"/>
  <c r="I4335" i="13" s="1"/>
  <c r="K4335" i="13" s="1"/>
  <c r="G3921" i="13"/>
  <c r="I3921" i="13" s="1"/>
  <c r="K3921" i="13" s="1"/>
  <c r="G1431" i="13"/>
  <c r="I1431" i="13" s="1"/>
  <c r="K1431" i="13" s="1"/>
  <c r="G1077" i="13"/>
  <c r="I1077" i="13" s="1"/>
  <c r="K1077" i="13" s="1"/>
  <c r="G2115" i="13"/>
  <c r="I2115" i="13" s="1"/>
  <c r="K2115" i="13" s="1"/>
  <c r="G1040" i="13"/>
  <c r="I1040" i="13" s="1"/>
  <c r="G4296" i="13"/>
  <c r="I4296" i="13" s="1"/>
  <c r="G3551" i="13"/>
  <c r="I3551" i="13" s="1"/>
  <c r="K3551" i="13" s="1"/>
  <c r="G3120" i="13"/>
  <c r="I3120" i="13" s="1"/>
  <c r="G1840" i="13"/>
  <c r="I1840" i="13" s="1"/>
  <c r="G2451" i="13"/>
  <c r="I2451" i="13" s="1"/>
  <c r="G3840" i="13"/>
  <c r="I3840" i="13" s="1"/>
  <c r="G3470" i="13"/>
  <c r="I3470" i="13" s="1"/>
  <c r="K3470" i="13" s="1"/>
  <c r="G4677" i="13"/>
  <c r="I4677" i="13" s="1"/>
  <c r="K4677" i="13" s="1"/>
  <c r="G4241" i="13"/>
  <c r="I4241" i="13" s="1"/>
  <c r="K4241" i="13" s="1"/>
  <c r="G3014" i="13"/>
  <c r="I3014" i="13" s="1"/>
  <c r="G2391" i="13"/>
  <c r="I2391" i="13" s="1"/>
  <c r="G200" i="13"/>
  <c r="G140" i="13"/>
  <c r="I140" i="13" s="1"/>
  <c r="K140" i="13" s="1"/>
  <c r="G2356" i="13"/>
  <c r="I2356" i="13" s="1"/>
  <c r="G4346" i="13"/>
  <c r="I4346" i="13" s="1"/>
  <c r="G4135" i="13"/>
  <c r="I4135" i="13" s="1"/>
  <c r="G4819" i="13"/>
  <c r="I4819" i="13" s="1"/>
  <c r="G2653" i="13"/>
  <c r="I2653" i="13" s="1"/>
  <c r="K2653" i="13" s="1"/>
  <c r="G4143" i="13"/>
  <c r="I4143" i="13" s="1"/>
  <c r="K4143" i="13" s="1"/>
  <c r="G1734" i="13"/>
  <c r="I1734" i="13" s="1"/>
  <c r="G1793" i="13"/>
  <c r="I1793" i="13" s="1"/>
  <c r="K1793" i="13" s="1"/>
  <c r="G1283" i="13"/>
  <c r="I1283" i="13" s="1"/>
  <c r="G4851" i="13"/>
  <c r="I4851" i="13" s="1"/>
  <c r="G371" i="13"/>
  <c r="I371" i="13" s="1"/>
  <c r="G874" i="13"/>
  <c r="I874" i="13" s="1"/>
  <c r="K874" i="13" s="1"/>
  <c r="G23" i="13"/>
  <c r="I23" i="13" s="1"/>
  <c r="K23" i="13" s="1"/>
  <c r="G1763" i="13"/>
  <c r="I1763" i="13" s="1"/>
  <c r="G1963" i="13"/>
  <c r="I1963" i="13" s="1"/>
  <c r="G241" i="13"/>
  <c r="I241" i="13" s="1"/>
  <c r="K241" i="13" s="1"/>
  <c r="G1174" i="13"/>
  <c r="I1174" i="13" s="1"/>
  <c r="G990" i="13"/>
  <c r="I990" i="13" s="1"/>
  <c r="K990" i="13" s="1"/>
  <c r="G3156" i="13"/>
  <c r="I3156" i="13" s="1"/>
  <c r="K3156" i="13" s="1"/>
  <c r="G809" i="13"/>
  <c r="G4486" i="13"/>
  <c r="I4486" i="13" s="1"/>
  <c r="K4486" i="13" s="1"/>
  <c r="G1643" i="13"/>
  <c r="I1643" i="13" s="1"/>
  <c r="G3555" i="13"/>
  <c r="I3555" i="13" s="1"/>
  <c r="G4813" i="13"/>
  <c r="I4813" i="13" s="1"/>
  <c r="K4813" i="13" s="1"/>
  <c r="G4795" i="13"/>
  <c r="I4795" i="13" s="1"/>
  <c r="G4304" i="13"/>
  <c r="I4304" i="13" s="1"/>
  <c r="G2307" i="13"/>
  <c r="I2307" i="13" s="1"/>
  <c r="G1711" i="13"/>
  <c r="I1711" i="13" s="1"/>
  <c r="K1711" i="13" s="1"/>
  <c r="G3989" i="13"/>
  <c r="I3989" i="13" s="1"/>
  <c r="G986" i="13"/>
  <c r="I986" i="13" s="1"/>
  <c r="K986" i="13" s="1"/>
  <c r="G4111" i="13"/>
  <c r="I4111" i="13" s="1"/>
  <c r="G1863" i="13"/>
  <c r="I1863" i="13" s="1"/>
  <c r="K1863" i="13" s="1"/>
  <c r="G2200" i="13"/>
  <c r="G2390" i="13"/>
  <c r="I2390" i="13" s="1"/>
  <c r="G552" i="13"/>
  <c r="G2826" i="13"/>
  <c r="I2826" i="13" s="1"/>
  <c r="G495" i="13"/>
  <c r="I495" i="13" s="1"/>
  <c r="K495" i="13" s="1"/>
  <c r="G4414" i="13"/>
  <c r="I4414" i="13" s="1"/>
  <c r="K4414" i="13" s="1"/>
  <c r="G4050" i="13"/>
  <c r="I4050" i="13" s="1"/>
  <c r="G1890" i="13"/>
  <c r="I1890" i="13" s="1"/>
  <c r="G174" i="13"/>
  <c r="I174" i="13" s="1"/>
  <c r="K174" i="13" s="1"/>
  <c r="G4789" i="13"/>
  <c r="I4789" i="13" s="1"/>
  <c r="G3317" i="13"/>
  <c r="I3317" i="13" s="1"/>
  <c r="K3317" i="13" s="1"/>
  <c r="G2791" i="13"/>
  <c r="I2791" i="13" s="1"/>
  <c r="G3244" i="13"/>
  <c r="I3244" i="13" s="1"/>
  <c r="K3244" i="13" s="1"/>
  <c r="G4666" i="13"/>
  <c r="I4666" i="13" s="1"/>
  <c r="G1898" i="13"/>
  <c r="I1898" i="13" s="1"/>
  <c r="G1997" i="13"/>
  <c r="I1997" i="13" s="1"/>
  <c r="K1997" i="13" s="1"/>
  <c r="G359" i="13"/>
  <c r="I359" i="13" s="1"/>
  <c r="K359" i="13" s="1"/>
  <c r="G185" i="13"/>
  <c r="G4018" i="13"/>
  <c r="I4018" i="13" s="1"/>
  <c r="G128" i="13"/>
  <c r="I128" i="13" s="1"/>
  <c r="G3970" i="13"/>
  <c r="I3970" i="13" s="1"/>
  <c r="G2424" i="13"/>
  <c r="G2214" i="13"/>
  <c r="I2214" i="13" s="1"/>
  <c r="G3298" i="13"/>
  <c r="I3298" i="13" s="1"/>
  <c r="G7" i="13"/>
  <c r="I7" i="13" s="1"/>
  <c r="K7" i="13" s="1"/>
  <c r="G654" i="13"/>
  <c r="I654" i="13" s="1"/>
  <c r="K654" i="13" s="1"/>
  <c r="G2169" i="13"/>
  <c r="I2169" i="13" s="1"/>
  <c r="K2169" i="13" s="1"/>
  <c r="G3923" i="13"/>
  <c r="I3923" i="13" s="1"/>
  <c r="G2407" i="13"/>
  <c r="I2407" i="13" s="1"/>
  <c r="K2407" i="13" s="1"/>
  <c r="G2932" i="13"/>
  <c r="I2932" i="13" s="1"/>
  <c r="G3089" i="13"/>
  <c r="I3089" i="13" s="1"/>
  <c r="K3089" i="13" s="1"/>
  <c r="G939" i="13"/>
  <c r="I939" i="13" s="1"/>
  <c r="G3250" i="13"/>
  <c r="I3250" i="13" s="1"/>
  <c r="K3250" i="13" s="1"/>
  <c r="G3252" i="13"/>
  <c r="I3252" i="13" s="1"/>
  <c r="G2189" i="13"/>
  <c r="I2189" i="13" s="1"/>
  <c r="K2189" i="13" s="1"/>
  <c r="G3975" i="13"/>
  <c r="I3975" i="13" s="1"/>
  <c r="G1251" i="13"/>
  <c r="I1251" i="13" s="1"/>
  <c r="G1804" i="13"/>
  <c r="I1804" i="13" s="1"/>
  <c r="K1804" i="13" s="1"/>
  <c r="G1860" i="13"/>
  <c r="I1860" i="13" s="1"/>
  <c r="G1706" i="13"/>
  <c r="I1706" i="13" s="1"/>
  <c r="G100" i="13"/>
  <c r="I100" i="13" s="1"/>
  <c r="G412" i="13"/>
  <c r="I412" i="13" s="1"/>
  <c r="K412" i="13" s="1"/>
  <c r="G2606" i="13"/>
  <c r="I2606" i="13" s="1"/>
  <c r="K2606" i="13" s="1"/>
  <c r="G1304" i="13"/>
  <c r="G1320" i="13"/>
  <c r="G4376" i="13"/>
  <c r="I4376" i="13" s="1"/>
  <c r="G158" i="13"/>
  <c r="I158" i="13" s="1"/>
  <c r="K158" i="13" s="1"/>
  <c r="G504" i="13"/>
  <c r="G2246" i="13"/>
  <c r="I2246" i="13" s="1"/>
  <c r="G4503" i="13"/>
  <c r="I4503" i="13" s="1"/>
  <c r="G1481" i="13"/>
  <c r="G2905" i="13"/>
  <c r="I2905" i="13" s="1"/>
  <c r="K2905" i="13" s="1"/>
  <c r="G1321" i="13"/>
  <c r="I1321" i="13" s="1"/>
  <c r="K1321" i="13" s="1"/>
  <c r="G3672" i="13"/>
  <c r="G3823" i="13"/>
  <c r="I3823" i="13" s="1"/>
  <c r="K3823" i="13" s="1"/>
  <c r="G2326" i="13"/>
  <c r="I2326" i="13" s="1"/>
  <c r="G55" i="13"/>
  <c r="I55" i="13" s="1"/>
  <c r="K55" i="13" s="1"/>
  <c r="G2249" i="13"/>
  <c r="G2848" i="13"/>
  <c r="I2848" i="13" s="1"/>
  <c r="G3119" i="13"/>
  <c r="I3119" i="13" s="1"/>
  <c r="K3119" i="13" s="1"/>
  <c r="G3165" i="13"/>
  <c r="I3165" i="13" s="1"/>
  <c r="K3165" i="13" s="1"/>
  <c r="G1087" i="13"/>
  <c r="I1087" i="13" s="1"/>
  <c r="K1087" i="13" s="1"/>
  <c r="G1537" i="13"/>
  <c r="I1537" i="13" s="1"/>
  <c r="K1537" i="13" s="1"/>
  <c r="G58" i="13"/>
  <c r="I58" i="13" s="1"/>
  <c r="K58" i="13" s="1"/>
  <c r="G274" i="13"/>
  <c r="I274" i="13" s="1"/>
  <c r="K274" i="13" s="1"/>
  <c r="G2314" i="13"/>
  <c r="I2314" i="13" s="1"/>
  <c r="G2250" i="13"/>
  <c r="I2250" i="13" s="1"/>
  <c r="K2250" i="13" s="1"/>
  <c r="G2975" i="13"/>
  <c r="I2975" i="13" s="1"/>
  <c r="K2975" i="13" s="1"/>
  <c r="G4670" i="13"/>
  <c r="I4670" i="13" s="1"/>
  <c r="K4670" i="13" s="1"/>
  <c r="G810" i="13"/>
  <c r="I810" i="13" s="1"/>
  <c r="K810" i="13" s="1"/>
  <c r="G2649" i="13"/>
  <c r="I2649" i="13" s="1"/>
  <c r="K2649" i="13" s="1"/>
  <c r="G1853" i="13"/>
  <c r="I1853" i="13" s="1"/>
  <c r="K1853" i="13" s="1"/>
  <c r="G2449" i="13"/>
  <c r="I2449" i="13" s="1"/>
  <c r="K2449" i="13" s="1"/>
  <c r="G1982" i="13"/>
  <c r="I1982" i="13" s="1"/>
  <c r="K1982" i="13" s="1"/>
  <c r="G1457" i="13"/>
  <c r="I1457" i="13" s="1"/>
  <c r="K1457" i="13" s="1"/>
  <c r="G3286" i="13"/>
  <c r="I3286" i="13" s="1"/>
  <c r="G2325" i="13"/>
  <c r="I2325" i="13" s="1"/>
  <c r="G4105" i="13"/>
  <c r="I4105" i="13" s="1"/>
  <c r="G580" i="13"/>
  <c r="I580" i="13" s="1"/>
  <c r="G1783" i="13"/>
  <c r="I1783" i="13" s="1"/>
  <c r="K1783" i="13" s="1"/>
  <c r="G4312" i="13"/>
  <c r="I4312" i="13" s="1"/>
  <c r="G484" i="13"/>
  <c r="I484" i="13" s="1"/>
  <c r="G129" i="13"/>
  <c r="I129" i="13" s="1"/>
  <c r="K129" i="13" s="1"/>
  <c r="G3615" i="13"/>
  <c r="I3615" i="13" s="1"/>
  <c r="K3615" i="13" s="1"/>
  <c r="G3430" i="13"/>
  <c r="I3430" i="13" s="1"/>
  <c r="K3430" i="13" s="1"/>
  <c r="G2764" i="13"/>
  <c r="I2764" i="13" s="1"/>
  <c r="K2764" i="13" s="1"/>
  <c r="G3678" i="13"/>
  <c r="I3678" i="13" s="1"/>
  <c r="K3678" i="13" s="1"/>
  <c r="G3543" i="13"/>
  <c r="I3543" i="13" s="1"/>
  <c r="G989" i="13"/>
  <c r="I989" i="13" s="1"/>
  <c r="K989" i="13" s="1"/>
  <c r="G1059" i="13"/>
  <c r="I1059" i="13" s="1"/>
  <c r="G1780" i="13"/>
  <c r="I1780" i="13" s="1"/>
  <c r="G2689" i="13"/>
  <c r="I2689" i="13" s="1"/>
  <c r="K2689" i="13" s="1"/>
  <c r="G4752" i="13"/>
  <c r="I4752" i="13" s="1"/>
  <c r="G947" i="13"/>
  <c r="I947" i="13" s="1"/>
  <c r="G4631" i="13"/>
  <c r="I4631" i="13" s="1"/>
  <c r="G1381" i="13"/>
  <c r="I1381" i="13" s="1"/>
  <c r="K1381" i="13" s="1"/>
  <c r="G2097" i="13"/>
  <c r="I2097" i="13" s="1"/>
  <c r="K2097" i="13" s="1"/>
  <c r="G1089" i="13"/>
  <c r="I1089" i="13" s="1"/>
  <c r="K1089" i="13" s="1"/>
  <c r="G3196" i="13"/>
  <c r="I3196" i="13" s="1"/>
  <c r="K3196" i="13" s="1"/>
  <c r="G3505" i="13"/>
  <c r="I3505" i="13" s="1"/>
  <c r="K3505" i="13" s="1"/>
  <c r="G1428" i="13"/>
  <c r="I1428" i="13" s="1"/>
  <c r="G1548" i="13"/>
  <c r="I1548" i="13" s="1"/>
  <c r="K1548" i="13" s="1"/>
  <c r="G4814" i="13"/>
  <c r="I4814" i="13" s="1"/>
  <c r="K4814" i="13" s="1"/>
  <c r="G312" i="13"/>
  <c r="G1504" i="13"/>
  <c r="I1504" i="13" s="1"/>
  <c r="G2792" i="13"/>
  <c r="I2792" i="13" s="1"/>
  <c r="G2048" i="13"/>
  <c r="I2048" i="13" s="1"/>
  <c r="G647" i="13"/>
  <c r="I647" i="13" s="1"/>
  <c r="K647" i="13" s="1"/>
  <c r="G16" i="13"/>
  <c r="I16" i="13" s="1"/>
  <c r="G3999" i="13"/>
  <c r="I3999" i="13" s="1"/>
  <c r="K3999" i="13" s="1"/>
  <c r="G319" i="13"/>
  <c r="I319" i="13" s="1"/>
  <c r="K319" i="13" s="1"/>
  <c r="G1690" i="13"/>
  <c r="I1690" i="13" s="1"/>
  <c r="G4821" i="13"/>
  <c r="I4821" i="13" s="1"/>
  <c r="G1801" i="13"/>
  <c r="G3189" i="13"/>
  <c r="I3189" i="13" s="1"/>
  <c r="G4475" i="13"/>
  <c r="I4475" i="13" s="1"/>
  <c r="G1584" i="13"/>
  <c r="I1584" i="13" s="1"/>
  <c r="G2860" i="13"/>
  <c r="I2860" i="13" s="1"/>
  <c r="K2860" i="13" s="1"/>
  <c r="G4616" i="13"/>
  <c r="I4616" i="13" s="1"/>
  <c r="K4616" i="13" s="1"/>
  <c r="G4588" i="13"/>
  <c r="I4588" i="13" s="1"/>
  <c r="G1405" i="13"/>
  <c r="I1405" i="13" s="1"/>
  <c r="K1405" i="13" s="1"/>
  <c r="G4504" i="13"/>
  <c r="I4504" i="13" s="1"/>
  <c r="G708" i="13"/>
  <c r="I708" i="13" s="1"/>
  <c r="G4172" i="13"/>
  <c r="I4172" i="13" s="1"/>
  <c r="G1629" i="13"/>
  <c r="I1629" i="13" s="1"/>
  <c r="K1629" i="13" s="1"/>
  <c r="G3307" i="13"/>
  <c r="I3307" i="13" s="1"/>
  <c r="G3996" i="13"/>
  <c r="I3996" i="13" s="1"/>
  <c r="K3996" i="13" s="1"/>
  <c r="G126" i="13"/>
  <c r="I126" i="13" s="1"/>
  <c r="K126" i="13" s="1"/>
  <c r="G1169" i="13"/>
  <c r="I1169" i="13" s="1"/>
  <c r="K1169" i="13" s="1"/>
  <c r="G2421" i="13"/>
  <c r="I2421" i="13" s="1"/>
  <c r="G527" i="13"/>
  <c r="I527" i="13" s="1"/>
  <c r="K527" i="13" s="1"/>
  <c r="G4185" i="13"/>
  <c r="I4185" i="13" s="1"/>
  <c r="G296" i="13"/>
  <c r="G3228" i="13"/>
  <c r="I3228" i="13" s="1"/>
  <c r="G4482" i="13"/>
  <c r="I4482" i="13" s="1"/>
  <c r="G4569" i="13"/>
  <c r="I4569" i="13" s="1"/>
  <c r="K4569" i="13" s="1"/>
  <c r="G3177" i="13"/>
  <c r="G2032" i="13"/>
  <c r="I2032" i="13" s="1"/>
  <c r="G742" i="13"/>
  <c r="I742" i="13" s="1"/>
  <c r="G2979" i="13"/>
  <c r="I2979" i="13" s="1"/>
  <c r="G1184" i="13"/>
  <c r="I1184" i="13" s="1"/>
  <c r="G3167" i="13"/>
  <c r="I3167" i="13" s="1"/>
  <c r="K3167" i="13" s="1"/>
  <c r="G1968" i="13"/>
  <c r="I1968" i="13" s="1"/>
  <c r="K1968" i="13" s="1"/>
  <c r="G501" i="13"/>
  <c r="I501" i="13" s="1"/>
  <c r="K501" i="13" s="1"/>
  <c r="G1618" i="13"/>
  <c r="I1618" i="13" s="1"/>
  <c r="K1618" i="13" s="1"/>
  <c r="G1488" i="13"/>
  <c r="I1488" i="13" s="1"/>
  <c r="G3315" i="13"/>
  <c r="I3315" i="13" s="1"/>
  <c r="G1060" i="13"/>
  <c r="I1060" i="13" s="1"/>
  <c r="G3899" i="13"/>
  <c r="I3899" i="13" s="1"/>
  <c r="G4442" i="13"/>
  <c r="I4442" i="13" s="1"/>
  <c r="G3777" i="13"/>
  <c r="I3777" i="13" s="1"/>
  <c r="K3777" i="13" s="1"/>
  <c r="G3363" i="13"/>
  <c r="I3363" i="13" s="1"/>
  <c r="G229" i="13"/>
  <c r="I229" i="13" s="1"/>
  <c r="K229" i="13" s="1"/>
  <c r="G36" i="13"/>
  <c r="I36" i="13" s="1"/>
  <c r="G251" i="13"/>
  <c r="I251" i="13" s="1"/>
  <c r="G303" i="13"/>
  <c r="I303" i="13" s="1"/>
  <c r="K303" i="13" s="1"/>
  <c r="G309" i="13"/>
  <c r="I309" i="13" s="1"/>
  <c r="K309" i="13" s="1"/>
  <c r="G3097" i="13"/>
  <c r="G1619" i="13"/>
  <c r="I1619" i="13" s="1"/>
  <c r="K1619" i="13" s="1"/>
  <c r="G4010" i="13"/>
  <c r="I4010" i="13" s="1"/>
  <c r="G3735" i="13"/>
  <c r="I3735" i="13" s="1"/>
  <c r="G2229" i="13"/>
  <c r="I2229" i="13" s="1"/>
  <c r="G2207" i="13"/>
  <c r="I2207" i="13" s="1"/>
  <c r="K2207" i="13" s="1"/>
  <c r="G723" i="13"/>
  <c r="I723" i="13" s="1"/>
  <c r="G2400" i="13"/>
  <c r="I2400" i="13" s="1"/>
  <c r="G72" i="13"/>
  <c r="G4517" i="13"/>
  <c r="I4517" i="13" s="1"/>
  <c r="G2631" i="13"/>
  <c r="I2631" i="13" s="1"/>
  <c r="G707" i="13"/>
  <c r="I707" i="13" s="1"/>
  <c r="G442" i="13"/>
  <c r="I442" i="13" s="1"/>
  <c r="K442" i="13" s="1"/>
  <c r="G1832" i="13"/>
  <c r="I1832" i="13" s="1"/>
  <c r="G4209" i="13"/>
  <c r="I4209" i="13" s="1"/>
  <c r="K4209" i="13" s="1"/>
  <c r="G1556" i="13"/>
  <c r="I1556" i="13" s="1"/>
  <c r="G688" i="13"/>
  <c r="I688" i="13" s="1"/>
  <c r="G2427" i="13"/>
  <c r="I2427" i="13" s="1"/>
  <c r="G4682" i="13"/>
  <c r="I4682" i="13" s="1"/>
  <c r="G1276" i="13"/>
  <c r="I1276" i="13" s="1"/>
  <c r="K1276" i="13" s="1"/>
  <c r="G2650" i="13"/>
  <c r="I2650" i="13" s="1"/>
  <c r="G1068" i="13"/>
  <c r="I1068" i="13" s="1"/>
  <c r="K1068" i="13" s="1"/>
  <c r="G2547" i="13"/>
  <c r="I2547" i="13" s="1"/>
  <c r="G3694" i="13"/>
  <c r="I3694" i="13" s="1"/>
  <c r="K3694" i="13" s="1"/>
  <c r="G757" i="13"/>
  <c r="I757" i="13" s="1"/>
  <c r="K757" i="13" s="1"/>
  <c r="G3149" i="13"/>
  <c r="I3149" i="13" s="1"/>
  <c r="K3149" i="13" s="1"/>
  <c r="G3015" i="13"/>
  <c r="I3015" i="13" s="1"/>
  <c r="G2560" i="13"/>
  <c r="I2560" i="13" s="1"/>
  <c r="G470" i="13"/>
  <c r="I470" i="13" s="1"/>
  <c r="G4837" i="13"/>
  <c r="I4837" i="13" s="1"/>
  <c r="K4837" i="13" s="1"/>
  <c r="G1887" i="13"/>
  <c r="I1887" i="13" s="1"/>
  <c r="K1887" i="13" s="1"/>
  <c r="G3159" i="13"/>
  <c r="I3159" i="13" s="1"/>
  <c r="G1728" i="13"/>
  <c r="I1728" i="13" s="1"/>
  <c r="G1835" i="13"/>
  <c r="I1835" i="13" s="1"/>
  <c r="G14" i="13"/>
  <c r="I14" i="13" s="1"/>
  <c r="K14" i="13" s="1"/>
  <c r="G2652" i="13"/>
  <c r="I2652" i="13" s="1"/>
  <c r="K2652" i="13" s="1"/>
  <c r="G4248" i="13"/>
  <c r="I4248" i="13" s="1"/>
  <c r="G3055" i="13"/>
  <c r="I3055" i="13" s="1"/>
  <c r="K3055" i="13" s="1"/>
  <c r="G1919" i="13"/>
  <c r="I1919" i="13" s="1"/>
  <c r="K1919" i="13" s="1"/>
  <c r="G619" i="13"/>
  <c r="I619" i="13" s="1"/>
  <c r="G142" i="13"/>
  <c r="I142" i="13" s="1"/>
  <c r="K142" i="13" s="1"/>
  <c r="G4157" i="13"/>
  <c r="I4157" i="13" s="1"/>
  <c r="K4157" i="13" s="1"/>
  <c r="G4781" i="13"/>
  <c r="I4781" i="13" s="1"/>
  <c r="K4781" i="13" s="1"/>
  <c r="G2976" i="13"/>
  <c r="I2976" i="13" s="1"/>
  <c r="G3478" i="13"/>
  <c r="I3478" i="13" s="1"/>
  <c r="G3963" i="13"/>
  <c r="I3963" i="13" s="1"/>
  <c r="G4322" i="13"/>
  <c r="I4322" i="13" s="1"/>
  <c r="G287" i="13"/>
  <c r="I287" i="13" s="1"/>
  <c r="K287" i="13" s="1"/>
  <c r="G4818" i="13"/>
  <c r="I4818" i="13" s="1"/>
  <c r="G2899" i="13"/>
  <c r="I2899" i="13" s="1"/>
  <c r="K2899" i="13" s="1"/>
  <c r="G2432" i="13"/>
  <c r="I2432" i="13" s="1"/>
  <c r="G869" i="13"/>
  <c r="I869" i="13" s="1"/>
  <c r="K869" i="13" s="1"/>
  <c r="G210" i="13"/>
  <c r="I210" i="13" s="1"/>
  <c r="G1106" i="13"/>
  <c r="I1106" i="13" s="1"/>
  <c r="G3676" i="13"/>
  <c r="I3676" i="13" s="1"/>
  <c r="G4501" i="13"/>
  <c r="I4501" i="13" s="1"/>
  <c r="K4501" i="13" s="1"/>
  <c r="G514" i="13"/>
  <c r="I514" i="13" s="1"/>
  <c r="G3031" i="13"/>
  <c r="I3031" i="13" s="1"/>
  <c r="G4477" i="13"/>
  <c r="I4477" i="13" s="1"/>
  <c r="K4477" i="13" s="1"/>
  <c r="G1500" i="13"/>
  <c r="I1500" i="13" s="1"/>
  <c r="K1500" i="13" s="1"/>
  <c r="G3322" i="13"/>
  <c r="I3322" i="13" s="1"/>
  <c r="G3287" i="13"/>
  <c r="I3287" i="13" s="1"/>
  <c r="G1683" i="13"/>
  <c r="I1683" i="13" s="1"/>
  <c r="G3427" i="13"/>
  <c r="I3427" i="13" s="1"/>
  <c r="G4392" i="13"/>
  <c r="I4392" i="13" s="1"/>
  <c r="G1026" i="13"/>
  <c r="I1026" i="13" s="1"/>
  <c r="G3151" i="13"/>
  <c r="I3151" i="13" s="1"/>
  <c r="K3151" i="13" s="1"/>
  <c r="G3946" i="13"/>
  <c r="I3946" i="13" s="1"/>
  <c r="K3946" i="13" s="1"/>
  <c r="G4428" i="13"/>
  <c r="I4428" i="13" s="1"/>
  <c r="G4860" i="13"/>
  <c r="I4860" i="13" s="1"/>
  <c r="G4809" i="13"/>
  <c r="I4809" i="13" s="1"/>
  <c r="G4614" i="13"/>
  <c r="I4614" i="13" s="1"/>
  <c r="K4614" i="13" s="1"/>
  <c r="G4815" i="13"/>
  <c r="I4815" i="13" s="1"/>
  <c r="K4815" i="13" s="1"/>
  <c r="G4256" i="13"/>
  <c r="I4256" i="13" s="1"/>
  <c r="G2163" i="13"/>
  <c r="I2163" i="13" s="1"/>
  <c r="G2856" i="13"/>
  <c r="G2866" i="13"/>
  <c r="I2866" i="13" s="1"/>
  <c r="G2445" i="13"/>
  <c r="I2445" i="13" s="1"/>
  <c r="K2445" i="13" s="1"/>
  <c r="G1596" i="13"/>
  <c r="I1596" i="13" s="1"/>
  <c r="K1596" i="13" s="1"/>
  <c r="G2405" i="13"/>
  <c r="I2405" i="13" s="1"/>
  <c r="G45" i="13"/>
  <c r="I45" i="13" s="1"/>
  <c r="K45" i="13" s="1"/>
  <c r="G4282" i="13"/>
  <c r="I4282" i="13" s="1"/>
  <c r="G3525" i="13"/>
  <c r="I3525" i="13" s="1"/>
  <c r="G3737" i="13"/>
  <c r="G1575" i="13"/>
  <c r="I1575" i="13" s="1"/>
  <c r="K1575" i="13" s="1"/>
  <c r="G3724" i="13"/>
  <c r="I3724" i="13" s="1"/>
  <c r="G4324" i="13"/>
  <c r="I4324" i="13" s="1"/>
  <c r="G3078" i="13"/>
  <c r="I3078" i="13" s="1"/>
  <c r="K3078" i="13" s="1"/>
  <c r="G3342" i="13"/>
  <c r="I3342" i="13" s="1"/>
  <c r="K3342" i="13" s="1"/>
  <c r="G4024" i="13"/>
  <c r="I4024" i="13" s="1"/>
  <c r="K4024" i="13" s="1"/>
  <c r="G532" i="13"/>
  <c r="I532" i="13" s="1"/>
  <c r="G2000" i="13"/>
  <c r="I2000" i="13" s="1"/>
  <c r="G698" i="13"/>
  <c r="I698" i="13" s="1"/>
  <c r="K698" i="13" s="1"/>
  <c r="G4001" i="13"/>
  <c r="I4001" i="13" s="1"/>
  <c r="K4001" i="13" s="1"/>
  <c r="G2900" i="13"/>
  <c r="I2900" i="13" s="1"/>
  <c r="G4188" i="13"/>
  <c r="I4188" i="13" s="1"/>
  <c r="G3348" i="13"/>
  <c r="I3348" i="13" s="1"/>
  <c r="G1460" i="13"/>
  <c r="I1460" i="13" s="1"/>
  <c r="G2460" i="13"/>
  <c r="I2460" i="13" s="1"/>
  <c r="K2460" i="13" s="1"/>
  <c r="G4068" i="13"/>
  <c r="I4068" i="13" s="1"/>
  <c r="G3733" i="13"/>
  <c r="I3733" i="13" s="1"/>
  <c r="G4901" i="13"/>
  <c r="I4901" i="13" s="1"/>
  <c r="G378" i="13"/>
  <c r="I378" i="13" s="1"/>
  <c r="K378" i="13" s="1"/>
  <c r="G664" i="13"/>
  <c r="G1287" i="13"/>
  <c r="I1287" i="13" s="1"/>
  <c r="K1287" i="13" s="1"/>
  <c r="G1183" i="13"/>
  <c r="I1183" i="13" s="1"/>
  <c r="K1183" i="13" s="1"/>
  <c r="G3887" i="13"/>
  <c r="I3887" i="13" s="1"/>
  <c r="K3887" i="13" s="1"/>
  <c r="G774" i="13"/>
  <c r="I774" i="13" s="1"/>
  <c r="G3071" i="13"/>
  <c r="I3071" i="13" s="1"/>
  <c r="K3071" i="13" s="1"/>
  <c r="G385" i="13"/>
  <c r="I385" i="13" s="1"/>
  <c r="K385" i="13" s="1"/>
  <c r="G896" i="13"/>
  <c r="I896" i="13" s="1"/>
  <c r="G791" i="13"/>
  <c r="I791" i="13" s="1"/>
  <c r="K791" i="13" s="1"/>
  <c r="G559" i="13"/>
  <c r="I559" i="13" s="1"/>
  <c r="K559" i="13" s="1"/>
  <c r="G1655" i="13"/>
  <c r="I1655" i="13" s="1"/>
  <c r="K1655" i="13" s="1"/>
  <c r="G2516" i="13"/>
  <c r="I2516" i="13" s="1"/>
  <c r="G713" i="13"/>
  <c r="G4048" i="13"/>
  <c r="I4048" i="13" s="1"/>
  <c r="G4564" i="13"/>
  <c r="I4564" i="13" s="1"/>
  <c r="K4564" i="13" s="1"/>
  <c r="G703" i="13"/>
  <c r="I703" i="13" s="1"/>
  <c r="K703" i="13" s="1"/>
  <c r="G271" i="13"/>
  <c r="I271" i="13" s="1"/>
  <c r="K271" i="13" s="1"/>
  <c r="G2928" i="13"/>
  <c r="I2928" i="13" s="1"/>
  <c r="G1559" i="13"/>
  <c r="I1559" i="13" s="1"/>
  <c r="K1559" i="13" s="1"/>
  <c r="G1703" i="13"/>
  <c r="I1703" i="13" s="1"/>
  <c r="K1703" i="13" s="1"/>
  <c r="G4459" i="13"/>
  <c r="I4459" i="13" s="1"/>
  <c r="G1497" i="13"/>
  <c r="I1497" i="13" s="1"/>
  <c r="K1497" i="13" s="1"/>
  <c r="G2955" i="13"/>
  <c r="I2955" i="13" s="1"/>
  <c r="G1539" i="13"/>
  <c r="I1539" i="13" s="1"/>
  <c r="G1743" i="13"/>
  <c r="I1743" i="13" s="1"/>
  <c r="K1743" i="13" s="1"/>
  <c r="G4896" i="13"/>
  <c r="I4896" i="13" s="1"/>
  <c r="G3172" i="13"/>
  <c r="I3172" i="13" s="1"/>
  <c r="G3040" i="13"/>
  <c r="I3040" i="13" s="1"/>
  <c r="G191" i="13"/>
  <c r="I191" i="13" s="1"/>
  <c r="K191" i="13" s="1"/>
  <c r="G4037" i="13"/>
  <c r="I4037" i="13" s="1"/>
  <c r="G180" i="13"/>
  <c r="I180" i="13" s="1"/>
  <c r="K180" i="13" s="1"/>
  <c r="G4049" i="13"/>
  <c r="I4049" i="13" s="1"/>
  <c r="K4049" i="13" s="1"/>
  <c r="G2367" i="13"/>
  <c r="I2367" i="13" s="1"/>
  <c r="K2367" i="13" s="1"/>
  <c r="G4563" i="13"/>
  <c r="I4563" i="13" s="1"/>
  <c r="G2825" i="13"/>
  <c r="I2825" i="13" s="1"/>
  <c r="K2825" i="13" s="1"/>
  <c r="G758" i="13"/>
  <c r="I758" i="13" s="1"/>
  <c r="G2401" i="13"/>
  <c r="I2401" i="13" s="1"/>
  <c r="K2401" i="13" s="1"/>
  <c r="G2266" i="13"/>
  <c r="I2266" i="13" s="1"/>
  <c r="G925" i="13"/>
  <c r="I925" i="13" s="1"/>
  <c r="K925" i="13" s="1"/>
  <c r="G43" i="13"/>
  <c r="I43" i="13" s="1"/>
  <c r="G1674" i="13"/>
  <c r="I1674" i="13" s="1"/>
  <c r="K1674" i="13" s="1"/>
  <c r="G911" i="13"/>
  <c r="I911" i="13" s="1"/>
  <c r="K911" i="13" s="1"/>
  <c r="G578" i="13"/>
  <c r="I578" i="13" s="1"/>
  <c r="G3197" i="13"/>
  <c r="I3197" i="13" s="1"/>
  <c r="K3197" i="13" s="1"/>
  <c r="G3761" i="13"/>
  <c r="I3761" i="13" s="1"/>
  <c r="K3761" i="13" s="1"/>
  <c r="G3950" i="13"/>
  <c r="I3950" i="13" s="1"/>
  <c r="K3950" i="13" s="1"/>
  <c r="G4264" i="13"/>
  <c r="I4264" i="13" s="1"/>
  <c r="G1925" i="13"/>
  <c r="I1925" i="13" s="1"/>
  <c r="K1925" i="13" s="1"/>
  <c r="G3852" i="13"/>
  <c r="I3852" i="13" s="1"/>
  <c r="K3852" i="13" s="1"/>
  <c r="G3376" i="13"/>
  <c r="I3376" i="13" s="1"/>
  <c r="G3741" i="13"/>
  <c r="I3741" i="13" s="1"/>
  <c r="K3741" i="13" s="1"/>
  <c r="G3404" i="13"/>
  <c r="I3404" i="13" s="1"/>
  <c r="G3902" i="13"/>
  <c r="I3902" i="13" s="1"/>
  <c r="K3902" i="13" s="1"/>
  <c r="G2821" i="13"/>
  <c r="I2821" i="13" s="1"/>
  <c r="G3785" i="13"/>
  <c r="I3785" i="13" s="1"/>
  <c r="K3785" i="13" s="1"/>
  <c r="G934" i="13"/>
  <c r="I934" i="13" s="1"/>
  <c r="G3112" i="13"/>
  <c r="I3112" i="13" s="1"/>
  <c r="G266" i="13"/>
  <c r="I266" i="13" s="1"/>
  <c r="K266" i="13" s="1"/>
  <c r="G4604" i="13"/>
  <c r="I4604" i="13" s="1"/>
  <c r="K4604" i="13" s="1"/>
  <c r="G4230" i="13"/>
  <c r="I4230" i="13" s="1"/>
  <c r="G3386" i="13"/>
  <c r="I3386" i="13" s="1"/>
  <c r="K3386" i="13" s="1"/>
  <c r="G2680" i="13"/>
  <c r="G1009" i="13"/>
  <c r="I1009" i="13" s="1"/>
  <c r="K1009" i="13" s="1"/>
  <c r="G4283" i="13"/>
  <c r="I4283" i="13" s="1"/>
  <c r="G4523" i="13"/>
  <c r="I4523" i="13" s="1"/>
  <c r="G1412" i="13"/>
  <c r="I1412" i="13" s="1"/>
  <c r="G1167" i="13"/>
  <c r="I1167" i="13" s="1"/>
  <c r="K1167" i="13" s="1"/>
  <c r="G4153" i="13"/>
  <c r="I4153" i="13" s="1"/>
  <c r="K4153" i="13" s="1"/>
  <c r="G4874" i="13"/>
  <c r="I4874" i="13" s="1"/>
  <c r="K4874" i="13" s="1"/>
  <c r="G4386" i="13"/>
  <c r="I4386" i="13" s="1"/>
  <c r="G2393" i="13"/>
  <c r="I2393" i="13" s="1"/>
  <c r="K2393" i="13" s="1"/>
  <c r="G4526" i="13"/>
  <c r="I4526" i="13" s="1"/>
  <c r="K4526" i="13" s="1"/>
  <c r="G3855" i="13"/>
  <c r="I3855" i="13" s="1"/>
  <c r="K3855" i="13" s="1"/>
  <c r="G59" i="13"/>
  <c r="I59" i="13" s="1"/>
  <c r="G475" i="13"/>
  <c r="I475" i="13" s="1"/>
  <c r="G427" i="13"/>
  <c r="I427" i="13" s="1"/>
  <c r="G928" i="13"/>
  <c r="I928" i="13" s="1"/>
  <c r="G2045" i="13"/>
  <c r="I2045" i="13" s="1"/>
  <c r="K2045" i="13" s="1"/>
  <c r="G643" i="13"/>
  <c r="I643" i="13" s="1"/>
  <c r="G3441" i="13"/>
  <c r="I3441" i="13" s="1"/>
  <c r="K3441" i="13" s="1"/>
  <c r="G4274" i="13"/>
  <c r="I4274" i="13" s="1"/>
  <c r="G3767" i="13"/>
  <c r="I3767" i="13" s="1"/>
  <c r="K3767" i="13" s="1"/>
  <c r="G1523" i="13"/>
  <c r="I1523" i="13" s="1"/>
  <c r="G3379" i="13"/>
  <c r="I3379" i="13" s="1"/>
  <c r="G4455" i="13"/>
  <c r="I4455" i="13" s="1"/>
  <c r="G2301" i="13"/>
  <c r="I2301" i="13" s="1"/>
  <c r="K2301" i="13" s="1"/>
  <c r="G3849" i="13"/>
  <c r="I3849" i="13" s="1"/>
  <c r="K3849" i="13" s="1"/>
  <c r="G2596" i="13"/>
  <c r="I2596" i="13" s="1"/>
  <c r="G1336" i="13"/>
  <c r="G2324" i="13"/>
  <c r="I2324" i="13" s="1"/>
  <c r="G2358" i="13"/>
  <c r="I2358" i="13" s="1"/>
  <c r="G4121" i="13"/>
  <c r="I4121" i="13" s="1"/>
  <c r="K4121" i="13" s="1"/>
  <c r="G2720" i="13"/>
  <c r="I2720" i="13" s="1"/>
  <c r="G3990" i="13"/>
  <c r="I3990" i="13" s="1"/>
  <c r="G165" i="13"/>
  <c r="I165" i="13" s="1"/>
  <c r="K165" i="13" s="1"/>
  <c r="G4352" i="13"/>
  <c r="I4352" i="13" s="1"/>
  <c r="G1777" i="13"/>
  <c r="I1777" i="13" s="1"/>
  <c r="K1777" i="13" s="1"/>
  <c r="G3998" i="13"/>
  <c r="I3998" i="13" s="1"/>
  <c r="K3998" i="13" s="1"/>
  <c r="G1637" i="13"/>
  <c r="I1637" i="13" s="1"/>
  <c r="K1637" i="13" s="1"/>
  <c r="G2086" i="13"/>
  <c r="I2086" i="13" s="1"/>
  <c r="G343" i="13"/>
  <c r="I343" i="13" s="1"/>
  <c r="K343" i="13" s="1"/>
  <c r="G304" i="13"/>
  <c r="I304" i="13" s="1"/>
  <c r="G1552" i="13"/>
  <c r="I1552" i="13" s="1"/>
  <c r="G239" i="13"/>
  <c r="I239" i="13" s="1"/>
  <c r="K239" i="13" s="1"/>
  <c r="G1905" i="13"/>
  <c r="I1905" i="13" s="1"/>
  <c r="K1905" i="13" s="1"/>
  <c r="G2935" i="13"/>
  <c r="I2935" i="13" s="1"/>
  <c r="G4671" i="13"/>
  <c r="I4671" i="13" s="1"/>
  <c r="G49" i="13"/>
  <c r="I49" i="13" s="1"/>
  <c r="K49" i="13" s="1"/>
  <c r="G2417" i="13"/>
  <c r="I2417" i="13" s="1"/>
  <c r="K2417" i="13" s="1"/>
  <c r="G3953" i="13"/>
  <c r="I3953" i="13" s="1"/>
  <c r="K3953" i="13" s="1"/>
  <c r="G366" i="13"/>
  <c r="I366" i="13" s="1"/>
  <c r="K366" i="13" s="1"/>
  <c r="G2854" i="13"/>
  <c r="I2854" i="13" s="1"/>
  <c r="G1132" i="13"/>
  <c r="I1132" i="13" s="1"/>
  <c r="K1132" i="13" s="1"/>
  <c r="G1921" i="13"/>
  <c r="I1921" i="13" s="1"/>
  <c r="K1921" i="13" s="1"/>
  <c r="G2786" i="13"/>
  <c r="I2786" i="13" s="1"/>
  <c r="G2121" i="13"/>
  <c r="G3218" i="13"/>
  <c r="I3218" i="13" s="1"/>
  <c r="G328" i="13"/>
  <c r="I328" i="13" s="1"/>
  <c r="K328" i="13" s="1"/>
  <c r="G2601" i="13"/>
  <c r="I2601" i="13" s="1"/>
  <c r="K2601" i="13" s="1"/>
  <c r="G2589" i="13"/>
  <c r="I2589" i="13" s="1"/>
  <c r="K2589" i="13" s="1"/>
  <c r="G377" i="13"/>
  <c r="G166" i="13"/>
  <c r="I166" i="13" s="1"/>
  <c r="G222" i="13"/>
  <c r="I222" i="13" s="1"/>
  <c r="K222" i="13" s="1"/>
  <c r="G367" i="13"/>
  <c r="I367" i="13" s="1"/>
  <c r="K367" i="13" s="1"/>
  <c r="G3488" i="13"/>
  <c r="I3488" i="13" s="1"/>
  <c r="G2397" i="13"/>
  <c r="I2397" i="13" s="1"/>
  <c r="K2397" i="13" s="1"/>
  <c r="G1432" i="13"/>
  <c r="G596" i="13"/>
  <c r="I596" i="13" s="1"/>
  <c r="G4664" i="13"/>
  <c r="I4664" i="13" s="1"/>
  <c r="G1470" i="13"/>
  <c r="I1470" i="13" s="1"/>
  <c r="K1470" i="13" s="1"/>
  <c r="G505" i="13"/>
  <c r="G71" i="13"/>
  <c r="I71" i="13" s="1"/>
  <c r="K71" i="13" s="1"/>
  <c r="G3960" i="13"/>
  <c r="I3960" i="13" s="1"/>
  <c r="G4101" i="13"/>
  <c r="I4101" i="13" s="1"/>
  <c r="G3517" i="13"/>
  <c r="I3517" i="13" s="1"/>
  <c r="K3517" i="13" s="1"/>
  <c r="G1909" i="13"/>
  <c r="I1909" i="13" s="1"/>
  <c r="K1909" i="13" s="1"/>
  <c r="G452" i="13"/>
  <c r="I452" i="13" s="1"/>
  <c r="G3082" i="13"/>
  <c r="I3082" i="13" s="1"/>
  <c r="G3548" i="13"/>
  <c r="I3548" i="13" s="1"/>
  <c r="K3548" i="13" s="1"/>
  <c r="G1888" i="13"/>
  <c r="I1888" i="13" s="1"/>
  <c r="G2724" i="13"/>
  <c r="I2724" i="13" s="1"/>
  <c r="G1798" i="13"/>
  <c r="I1798" i="13" s="1"/>
  <c r="G3549" i="13"/>
  <c r="I3549" i="13" s="1"/>
  <c r="K3549" i="13" s="1"/>
  <c r="G3610" i="13"/>
  <c r="I3610" i="13" s="1"/>
  <c r="G4723" i="13"/>
  <c r="I4723" i="13" s="1"/>
  <c r="G1390" i="13"/>
  <c r="I1390" i="13" s="1"/>
  <c r="K1390" i="13" s="1"/>
  <c r="G2939" i="13"/>
  <c r="I2939" i="13" s="1"/>
  <c r="G879" i="13"/>
  <c r="I879" i="13" s="1"/>
  <c r="K879" i="13" s="1"/>
  <c r="G291" i="13"/>
  <c r="I291" i="13" s="1"/>
  <c r="G777" i="13"/>
  <c r="G1772" i="13"/>
  <c r="I1772" i="13" s="1"/>
  <c r="K1772" i="13" s="1"/>
  <c r="G702" i="13"/>
  <c r="I702" i="13" s="1"/>
  <c r="K702" i="13" s="1"/>
  <c r="G257" i="13"/>
  <c r="I257" i="13" s="1"/>
  <c r="K257" i="13" s="1"/>
  <c r="G3211" i="13"/>
  <c r="I3211" i="13" s="1"/>
  <c r="G4599" i="13"/>
  <c r="I4599" i="13" s="1"/>
  <c r="G4019" i="13"/>
  <c r="I4019" i="13" s="1"/>
  <c r="G2239" i="13"/>
  <c r="I2239" i="13" s="1"/>
  <c r="K2239" i="13" s="1"/>
  <c r="G3886" i="13"/>
  <c r="I3886" i="13" s="1"/>
  <c r="K3886" i="13" s="1"/>
  <c r="G4463" i="13"/>
  <c r="I4463" i="13" s="1"/>
  <c r="G690" i="13"/>
  <c r="I690" i="13" s="1"/>
  <c r="G3181" i="13"/>
  <c r="I3181" i="13" s="1"/>
  <c r="K3181" i="13" s="1"/>
  <c r="G1193" i="13"/>
  <c r="G2419" i="13"/>
  <c r="I2419" i="13" s="1"/>
  <c r="G1607" i="13"/>
  <c r="I1607" i="13" s="1"/>
  <c r="K1607" i="13" s="1"/>
  <c r="G875" i="13"/>
  <c r="I875" i="13" s="1"/>
  <c r="G4409" i="13"/>
  <c r="I4409" i="13" s="1"/>
  <c r="G1271" i="13"/>
  <c r="I1271" i="13" s="1"/>
  <c r="K1271" i="13" s="1"/>
  <c r="G108" i="13"/>
  <c r="I108" i="13" s="1"/>
  <c r="K108" i="13" s="1"/>
  <c r="G2989" i="13"/>
  <c r="I2989" i="13" s="1"/>
  <c r="K2989" i="13" s="1"/>
  <c r="G393" i="13"/>
  <c r="G655" i="13"/>
  <c r="I655" i="13" s="1"/>
  <c r="K655" i="13" s="1"/>
  <c r="G3662" i="13"/>
  <c r="I3662" i="13" s="1"/>
  <c r="K3662" i="13" s="1"/>
  <c r="G2812" i="13"/>
  <c r="I2812" i="13" s="1"/>
  <c r="K2812" i="13" s="1"/>
  <c r="G4835" i="13"/>
  <c r="I4835" i="13" s="1"/>
  <c r="K4835" i="13" s="1"/>
  <c r="G1516" i="13"/>
  <c r="I1516" i="13" s="1"/>
  <c r="K1516" i="13" s="1"/>
  <c r="G2550" i="13"/>
  <c r="I2550" i="13" s="1"/>
  <c r="G477" i="13"/>
  <c r="I477" i="13" s="1"/>
  <c r="K477" i="13" s="1"/>
  <c r="G3367" i="13"/>
  <c r="I3367" i="13" s="1"/>
  <c r="K3367" i="13" s="1"/>
  <c r="G4273" i="13"/>
  <c r="I4273" i="13" s="1"/>
  <c r="K4273" i="13" s="1"/>
  <c r="G581" i="13"/>
  <c r="I581" i="13" s="1"/>
  <c r="K581" i="13" s="1"/>
  <c r="G4316" i="13"/>
  <c r="I4316" i="13" s="1"/>
  <c r="G2565" i="13"/>
  <c r="I2565" i="13" s="1"/>
  <c r="G3779" i="13"/>
  <c r="I3779" i="13" s="1"/>
  <c r="G832" i="13"/>
  <c r="I832" i="13" s="1"/>
  <c r="G4345" i="13"/>
  <c r="I4345" i="13" s="1"/>
  <c r="G1785" i="13"/>
  <c r="G738" i="13"/>
  <c r="I738" i="13" s="1"/>
  <c r="G4263" i="13"/>
  <c r="I4263" i="13" s="1"/>
  <c r="G4395" i="13"/>
  <c r="I4395" i="13" s="1"/>
  <c r="G3727" i="13"/>
  <c r="I3727" i="13" s="1"/>
  <c r="K3727" i="13" s="1"/>
  <c r="G407" i="13"/>
  <c r="I407" i="13" s="1"/>
  <c r="K407" i="13" s="1"/>
  <c r="G3623" i="13"/>
  <c r="I3623" i="13" s="1"/>
  <c r="G2299" i="13"/>
  <c r="I2299" i="13" s="1"/>
  <c r="G1100" i="13"/>
  <c r="I1100" i="13" s="1"/>
  <c r="K1100" i="13" s="1"/>
  <c r="G2043" i="13"/>
  <c r="I2043" i="13" s="1"/>
  <c r="G2394" i="13"/>
  <c r="I2394" i="13" s="1"/>
  <c r="G1447" i="13"/>
  <c r="I1447" i="13" s="1"/>
  <c r="K1447" i="13" s="1"/>
  <c r="G4293" i="13"/>
  <c r="I4293" i="13" s="1"/>
  <c r="G3407" i="13"/>
  <c r="I3407" i="13" s="1"/>
  <c r="K3407" i="13" s="1"/>
  <c r="G4502" i="13"/>
  <c r="I4502" i="13" s="1"/>
  <c r="G2892" i="13"/>
  <c r="I2892" i="13" s="1"/>
  <c r="K2892" i="13" s="1"/>
  <c r="G232" i="13"/>
  <c r="G187" i="13"/>
  <c r="I187" i="13" s="1"/>
  <c r="G267" i="13"/>
  <c r="I267" i="13" s="1"/>
  <c r="G1659" i="13"/>
  <c r="I1659" i="13" s="1"/>
  <c r="G861" i="13"/>
  <c r="I861" i="13" s="1"/>
  <c r="K861" i="13" s="1"/>
  <c r="G4895" i="13"/>
  <c r="I4895" i="13" s="1"/>
  <c r="G3219" i="13"/>
  <c r="I3219" i="13" s="1"/>
  <c r="G2637" i="13"/>
  <c r="I2637" i="13" s="1"/>
  <c r="K2637" i="13" s="1"/>
  <c r="G1139" i="13"/>
  <c r="I1139" i="13" s="1"/>
  <c r="G591" i="13"/>
  <c r="I591" i="13" s="1"/>
  <c r="K591" i="13" s="1"/>
  <c r="G3803" i="13"/>
  <c r="I3803" i="13" s="1"/>
  <c r="G1983" i="13"/>
  <c r="I1983" i="13" s="1"/>
  <c r="K1983" i="13" s="1"/>
  <c r="G151" i="13"/>
  <c r="I151" i="13" s="1"/>
  <c r="K151" i="13" s="1"/>
  <c r="G1145" i="13"/>
  <c r="I1145" i="13" s="1"/>
  <c r="K1145" i="13" s="1"/>
  <c r="G3688" i="13"/>
  <c r="I3688" i="13" s="1"/>
  <c r="G399" i="13"/>
  <c r="I399" i="13" s="1"/>
  <c r="K399" i="13" s="1"/>
  <c r="G2984" i="13"/>
  <c r="G1526" i="13"/>
  <c r="I1526" i="13" s="1"/>
  <c r="G107" i="13"/>
  <c r="I107" i="13" s="1"/>
  <c r="G487" i="13"/>
  <c r="I487" i="13" s="1"/>
  <c r="K487" i="13" s="1"/>
  <c r="G1549" i="13"/>
  <c r="I1549" i="13" s="1"/>
  <c r="K1549" i="13" s="1"/>
  <c r="G3463" i="13"/>
  <c r="I3463" i="13" s="1"/>
  <c r="G4277" i="13"/>
  <c r="I4277" i="13" s="1"/>
  <c r="K4277" i="13" s="1"/>
  <c r="G4840" i="13"/>
  <c r="I4840" i="13" s="1"/>
  <c r="G3417" i="13"/>
  <c r="G4624" i="13"/>
  <c r="I4624" i="13" s="1"/>
  <c r="G1482" i="13"/>
  <c r="I1482" i="13" s="1"/>
  <c r="G2439" i="13"/>
  <c r="I2439" i="13" s="1"/>
  <c r="G3524" i="13"/>
  <c r="I3524" i="13" s="1"/>
  <c r="G3682" i="13"/>
  <c r="I3682" i="13" s="1"/>
  <c r="G2886" i="13"/>
  <c r="I2886" i="13" s="1"/>
  <c r="G2103" i="13"/>
  <c r="I2103" i="13" s="1"/>
  <c r="K2103" i="13" s="1"/>
  <c r="G4715" i="13"/>
  <c r="I4715" i="13" s="1"/>
  <c r="G3247" i="13"/>
  <c r="I3247" i="13" s="1"/>
  <c r="K3247" i="13" s="1"/>
  <c r="G4092" i="13"/>
  <c r="I4092" i="13" s="1"/>
  <c r="G4780" i="13"/>
  <c r="I4780" i="13" s="1"/>
  <c r="G2809" i="13"/>
  <c r="G2605" i="13"/>
  <c r="I2605" i="13" s="1"/>
  <c r="K2605" i="13" s="1"/>
  <c r="G2139" i="13"/>
  <c r="I2139" i="13" s="1"/>
  <c r="G4498" i="13"/>
  <c r="I4498" i="13" s="1"/>
  <c r="G1684" i="13"/>
  <c r="I1684" i="13" s="1"/>
  <c r="G900" i="13"/>
  <c r="I900" i="13" s="1"/>
  <c r="G1078" i="13"/>
  <c r="I1078" i="13" s="1"/>
  <c r="G773" i="13"/>
  <c r="I773" i="13" s="1"/>
  <c r="K773" i="13" s="1"/>
  <c r="G1933" i="13"/>
  <c r="I1933" i="13" s="1"/>
  <c r="K1933" i="13" s="1"/>
  <c r="G2252" i="13"/>
  <c r="I2252" i="13" s="1"/>
  <c r="K2252" i="13" s="1"/>
  <c r="G4489" i="13"/>
  <c r="I4489" i="13" s="1"/>
  <c r="G2176" i="13"/>
  <c r="I2176" i="13" s="1"/>
  <c r="G2895" i="13"/>
  <c r="I2895" i="13" s="1"/>
  <c r="K2895" i="13" s="1"/>
  <c r="G4537" i="13"/>
  <c r="I4537" i="13" s="1"/>
  <c r="K4537" i="13" s="1"/>
  <c r="G3783" i="13"/>
  <c r="I3783" i="13" s="1"/>
  <c r="G725" i="13"/>
  <c r="I725" i="13" s="1"/>
  <c r="K725" i="13" s="1"/>
  <c r="G2037" i="13"/>
  <c r="I2037" i="13" s="1"/>
  <c r="G77" i="13"/>
  <c r="I77" i="13" s="1"/>
  <c r="K77" i="13" s="1"/>
  <c r="G2272" i="13"/>
  <c r="I2272" i="13" s="1"/>
  <c r="G678" i="13"/>
  <c r="I678" i="13" s="1"/>
  <c r="K678" i="13" s="1"/>
  <c r="G984" i="13"/>
  <c r="G3308" i="13"/>
  <c r="I3308" i="13" s="1"/>
  <c r="K3308" i="13" s="1"/>
  <c r="G2849" i="13"/>
  <c r="I2849" i="13" s="1"/>
  <c r="K2849" i="13" s="1"/>
  <c r="G1520" i="13"/>
  <c r="I1520" i="13" s="1"/>
  <c r="G1561" i="13"/>
  <c r="I1561" i="13" s="1"/>
  <c r="K1561" i="13" s="1"/>
  <c r="G3599" i="13"/>
  <c r="I3599" i="13" s="1"/>
  <c r="K3599" i="13" s="1"/>
  <c r="G2679" i="13"/>
  <c r="I2679" i="13" s="1"/>
  <c r="G3338" i="13"/>
  <c r="I3338" i="13" s="1"/>
  <c r="G4078" i="13"/>
  <c r="I4078" i="13" s="1"/>
  <c r="K4078" i="13" s="1"/>
  <c r="G404" i="13"/>
  <c r="I404" i="13" s="1"/>
  <c r="G1725" i="13"/>
  <c r="I1725" i="13" s="1"/>
  <c r="K1725" i="13" s="1"/>
  <c r="G3593" i="13"/>
  <c r="G2477" i="13"/>
  <c r="I2477" i="13" s="1"/>
  <c r="K2477" i="13" s="1"/>
  <c r="G1063" i="13"/>
  <c r="I1063" i="13" s="1"/>
  <c r="K1063" i="13" s="1"/>
  <c r="G1345" i="13"/>
  <c r="I1345" i="13" s="1"/>
  <c r="K1345" i="13" s="1"/>
  <c r="G4370" i="13"/>
  <c r="I4370" i="13" s="1"/>
  <c r="G4763" i="13"/>
  <c r="I4763" i="13" s="1"/>
  <c r="G3372" i="13"/>
  <c r="I3372" i="13" s="1"/>
  <c r="K3372" i="13" s="1"/>
  <c r="G3659" i="13"/>
  <c r="I3659" i="13" s="1"/>
  <c r="G3947" i="13"/>
  <c r="I3947" i="13" s="1"/>
  <c r="G842" i="13"/>
  <c r="I842" i="13" s="1"/>
  <c r="K842" i="13" s="1"/>
  <c r="G2744" i="13"/>
  <c r="I2744" i="13" s="1"/>
  <c r="G1592" i="13"/>
  <c r="G1700" i="13"/>
  <c r="I1700" i="13" s="1"/>
  <c r="G2574" i="13"/>
  <c r="I2574" i="13" s="1"/>
  <c r="K2574" i="13" s="1"/>
  <c r="G2153" i="13"/>
  <c r="G638" i="13"/>
  <c r="I638" i="13" s="1"/>
  <c r="K638" i="13" s="1"/>
  <c r="G704" i="13"/>
  <c r="I704" i="13" s="1"/>
  <c r="G4191" i="13"/>
  <c r="I4191" i="13" s="1"/>
  <c r="K4191" i="13" s="1"/>
  <c r="G510" i="13"/>
  <c r="I510" i="13" s="1"/>
  <c r="K510" i="13" s="1"/>
  <c r="G1871" i="13"/>
  <c r="I1871" i="13" s="1"/>
  <c r="K1871" i="13" s="1"/>
  <c r="G4374" i="13"/>
  <c r="I4374" i="13" s="1"/>
  <c r="K4374" i="13" s="1"/>
  <c r="G4081" i="13"/>
  <c r="I4081" i="13" s="1"/>
  <c r="K4081" i="13" s="1"/>
  <c r="G214" i="13"/>
  <c r="I214" i="13" s="1"/>
  <c r="G2357" i="13"/>
  <c r="I2357" i="13" s="1"/>
  <c r="G2322" i="13"/>
  <c r="I2322" i="13" s="1"/>
  <c r="G372" i="13"/>
  <c r="I372" i="13" s="1"/>
  <c r="G494" i="13"/>
  <c r="I494" i="13" s="1"/>
  <c r="K494" i="13" s="1"/>
  <c r="G99" i="13"/>
  <c r="I99" i="13" s="1"/>
  <c r="G4695" i="13"/>
  <c r="I4695" i="13" s="1"/>
  <c r="G277" i="13"/>
  <c r="I277" i="13" s="1"/>
  <c r="K277" i="13" s="1"/>
  <c r="G3979" i="13"/>
  <c r="I3979" i="13" s="1"/>
  <c r="G3904" i="13"/>
  <c r="I3904" i="13" s="1"/>
  <c r="G2020" i="13"/>
  <c r="I2020" i="13" s="1"/>
  <c r="G4755" i="13"/>
  <c r="I4755" i="13" s="1"/>
  <c r="K4755" i="13" s="1"/>
  <c r="G413" i="13"/>
  <c r="I413" i="13" s="1"/>
  <c r="K413" i="13" s="1"/>
  <c r="G2047" i="13"/>
  <c r="I2047" i="13" s="1"/>
  <c r="K2047" i="13" s="1"/>
  <c r="G2331" i="13"/>
  <c r="I2331" i="13" s="1"/>
  <c r="G626" i="13"/>
  <c r="I626" i="13" s="1"/>
  <c r="G2349" i="13"/>
  <c r="I2349" i="13" s="1"/>
  <c r="K2349" i="13" s="1"/>
  <c r="G2173" i="13"/>
  <c r="I2173" i="13" s="1"/>
  <c r="K2173" i="13" s="1"/>
  <c r="G295" i="13"/>
  <c r="I295" i="13" s="1"/>
  <c r="K295" i="13" s="1"/>
  <c r="G143" i="13"/>
  <c r="I143" i="13" s="1"/>
  <c r="K143" i="13" s="1"/>
  <c r="G2530" i="13"/>
  <c r="I2530" i="13" s="1"/>
  <c r="G2353" i="13"/>
  <c r="I2353" i="13" s="1"/>
  <c r="K2353" i="13" s="1"/>
  <c r="G1953" i="13"/>
  <c r="I1953" i="13" s="1"/>
  <c r="K1953" i="13" s="1"/>
  <c r="G2968" i="13"/>
  <c r="G4513" i="13"/>
  <c r="I4513" i="13" s="1"/>
  <c r="K4513" i="13" s="1"/>
  <c r="G3496" i="13"/>
  <c r="I3496" i="13" s="1"/>
  <c r="G3101" i="13"/>
  <c r="I3101" i="13" s="1"/>
  <c r="K3101" i="13" s="1"/>
  <c r="G714" i="13"/>
  <c r="I714" i="13" s="1"/>
  <c r="K714" i="13" s="1"/>
  <c r="G244" i="13"/>
  <c r="I244" i="13" s="1"/>
  <c r="K244" i="13" s="1"/>
  <c r="G4151" i="13"/>
  <c r="I4151" i="13" s="1"/>
  <c r="G3686" i="13"/>
  <c r="I3686" i="13" s="1"/>
  <c r="K3686" i="13" s="1"/>
  <c r="G4221" i="13"/>
  <c r="I4221" i="13" s="1"/>
  <c r="K4221" i="13" s="1"/>
  <c r="G2261" i="13"/>
  <c r="I2261" i="13" s="1"/>
  <c r="G2741" i="13"/>
  <c r="I2741" i="13" s="1"/>
  <c r="G401" i="13"/>
  <c r="I401" i="13" s="1"/>
  <c r="K401" i="13" s="1"/>
  <c r="G3531" i="13"/>
  <c r="I3531" i="13" s="1"/>
  <c r="K3531" i="13" s="1"/>
  <c r="G2398" i="13"/>
  <c r="I2398" i="13" s="1"/>
  <c r="K2398" i="13" s="1"/>
  <c r="G2119" i="13"/>
  <c r="I2119" i="13" s="1"/>
  <c r="K2119" i="13" s="1"/>
  <c r="G2046" i="13"/>
  <c r="I2046" i="13" s="1"/>
  <c r="K2046" i="13" s="1"/>
  <c r="G1560" i="13"/>
  <c r="G4649" i="13"/>
  <c r="I4649" i="13" s="1"/>
  <c r="K4649" i="13" s="1"/>
  <c r="G3295" i="13"/>
  <c r="I3295" i="13" s="1"/>
  <c r="K3295" i="13" s="1"/>
  <c r="G2993" i="13"/>
  <c r="I2993" i="13" s="1"/>
  <c r="K2993" i="13" s="1"/>
  <c r="G2701" i="13"/>
  <c r="I2701" i="13" s="1"/>
  <c r="K2701" i="13" s="1"/>
  <c r="G4147" i="13"/>
  <c r="I4147" i="13" s="1"/>
  <c r="G980" i="13"/>
  <c r="I980" i="13" s="1"/>
  <c r="G3937" i="13"/>
  <c r="I3937" i="13" s="1"/>
  <c r="K3937" i="13" s="1"/>
  <c r="G3116" i="13"/>
  <c r="I3116" i="13" s="1"/>
  <c r="K3116" i="13" s="1"/>
  <c r="G4109" i="13"/>
  <c r="I4109" i="13" s="1"/>
  <c r="K4109" i="13" s="1"/>
  <c r="G349" i="13"/>
  <c r="I349" i="13" s="1"/>
  <c r="K349" i="13" s="1"/>
  <c r="G1677" i="13"/>
  <c r="I1677" i="13" s="1"/>
  <c r="K1677" i="13" s="1"/>
  <c r="G4483" i="13"/>
  <c r="I4483" i="13" s="1"/>
  <c r="G833" i="13"/>
  <c r="I833" i="13" s="1"/>
  <c r="K833" i="13" s="1"/>
  <c r="G3212" i="13"/>
  <c r="I3212" i="13" s="1"/>
  <c r="K3212" i="13" s="1"/>
  <c r="G2700" i="13"/>
  <c r="I2700" i="13" s="1"/>
  <c r="K2700" i="13" s="1"/>
  <c r="G3768" i="13"/>
  <c r="I3768" i="13" s="1"/>
  <c r="G1096" i="13"/>
  <c r="G2104" i="13"/>
  <c r="G3110" i="13"/>
  <c r="I3110" i="13" s="1"/>
  <c r="G219" i="13"/>
  <c r="I219" i="13" s="1"/>
  <c r="G3205" i="13"/>
  <c r="I3205" i="13" s="1"/>
  <c r="G3709" i="13"/>
  <c r="I3709" i="13" s="1"/>
  <c r="K3709" i="13" s="1"/>
  <c r="G1881" i="13"/>
  <c r="I1881" i="13" s="1"/>
  <c r="K1881" i="13" s="1"/>
  <c r="G1232" i="13"/>
  <c r="I1232" i="13" s="1"/>
  <c r="G2085" i="13"/>
  <c r="I2085" i="13" s="1"/>
  <c r="G4197" i="13"/>
  <c r="I4197" i="13" s="1"/>
  <c r="G3866" i="13"/>
  <c r="I3866" i="13" s="1"/>
  <c r="K3866" i="13" s="1"/>
  <c r="G2224" i="13"/>
  <c r="I2224" i="13" s="1"/>
  <c r="G1505" i="13"/>
  <c r="I1505" i="13" s="1"/>
  <c r="K1505" i="13" s="1"/>
  <c r="G1064" i="13"/>
  <c r="G1121" i="13"/>
  <c r="I1121" i="13" s="1"/>
  <c r="K1121" i="13" s="1"/>
  <c r="G2537" i="13"/>
  <c r="G1252" i="13"/>
  <c r="I1252" i="13" s="1"/>
  <c r="G2145" i="13"/>
  <c r="I2145" i="13" s="1"/>
  <c r="K2145" i="13" s="1"/>
  <c r="G729" i="13"/>
  <c r="G3736" i="13"/>
  <c r="G3467" i="13"/>
  <c r="I3467" i="13" s="1"/>
  <c r="G3098" i="13"/>
  <c r="I3098" i="13" s="1"/>
  <c r="G1317" i="13"/>
  <c r="I1317" i="13" s="1"/>
  <c r="K1317" i="13" s="1"/>
  <c r="G1290" i="13"/>
  <c r="I1290" i="13" s="1"/>
  <c r="K1290" i="13" s="1"/>
  <c r="G3297" i="13"/>
  <c r="I3297" i="13" s="1"/>
  <c r="K3297" i="13" s="1"/>
  <c r="G1962" i="13"/>
  <c r="I1962" i="13" s="1"/>
  <c r="G4831" i="13"/>
  <c r="I4831" i="13" s="1"/>
  <c r="G1149" i="13"/>
  <c r="I1149" i="13" s="1"/>
  <c r="K1149" i="13" s="1"/>
  <c r="G78" i="13"/>
  <c r="I78" i="13" s="1"/>
  <c r="K78" i="13" s="1"/>
  <c r="G3368" i="13"/>
  <c r="I3368" i="13" s="1"/>
  <c r="G2956" i="13"/>
  <c r="I2956" i="13" s="1"/>
  <c r="K2956" i="13" s="1"/>
  <c r="G3138" i="13"/>
  <c r="I3138" i="13" s="1"/>
  <c r="G1461" i="13"/>
  <c r="I1461" i="13" s="1"/>
  <c r="K1461" i="13" s="1"/>
  <c r="G340" i="13"/>
  <c r="I340" i="13" s="1"/>
  <c r="G75" i="13"/>
  <c r="I75" i="13" s="1"/>
  <c r="G3178" i="13"/>
  <c r="I3178" i="13" s="1"/>
  <c r="G50" i="13"/>
  <c r="I50" i="13" s="1"/>
  <c r="G1784" i="13"/>
  <c r="G3722" i="13"/>
  <c r="I3722" i="13" s="1"/>
  <c r="G1233" i="13"/>
  <c r="I1233" i="13" s="1"/>
  <c r="K1233" i="13" s="1"/>
  <c r="G2535" i="13"/>
  <c r="I2535" i="13" s="1"/>
  <c r="G929" i="13"/>
  <c r="I929" i="13" s="1"/>
  <c r="K929" i="13" s="1"/>
  <c r="G4360" i="13"/>
  <c r="I4360" i="13" s="1"/>
  <c r="G4740" i="13"/>
  <c r="I4740" i="13" s="1"/>
  <c r="G3131" i="13"/>
  <c r="I3131" i="13" s="1"/>
  <c r="G3278" i="13"/>
  <c r="I3278" i="13" s="1"/>
  <c r="K3278" i="13" s="1"/>
  <c r="G1053" i="13"/>
  <c r="I1053" i="13" s="1"/>
  <c r="K1053" i="13" s="1"/>
  <c r="G603" i="13"/>
  <c r="I603" i="13" s="1"/>
  <c r="G884" i="13"/>
  <c r="I884" i="13" s="1"/>
  <c r="G4275" i="13"/>
  <c r="I4275" i="13" s="1"/>
  <c r="G4832" i="13"/>
  <c r="I4832" i="13" s="1"/>
  <c r="G2469" i="13"/>
  <c r="I2469" i="13" s="1"/>
  <c r="G42" i="13"/>
  <c r="I42" i="13" s="1"/>
  <c r="K42" i="13" s="1"/>
  <c r="G3051" i="13"/>
  <c r="I3051" i="13" s="1"/>
  <c r="G3382" i="13"/>
  <c r="I3382" i="13" s="1"/>
  <c r="K3382" i="13" s="1"/>
  <c r="G4023" i="13"/>
  <c r="I4023" i="13" s="1"/>
  <c r="K4023" i="13" s="1"/>
  <c r="G3369" i="13"/>
  <c r="G2383" i="13"/>
  <c r="I2383" i="13" s="1"/>
  <c r="K2383" i="13" s="1"/>
  <c r="G3802" i="13"/>
  <c r="I3802" i="13" s="1"/>
  <c r="K3802" i="13" s="1"/>
  <c r="G1907" i="13"/>
  <c r="I1907" i="13" s="1"/>
  <c r="G2064" i="13"/>
  <c r="I2064" i="13" s="1"/>
  <c r="G674" i="13"/>
  <c r="I674" i="13" s="1"/>
  <c r="G3176" i="13"/>
  <c r="I3176" i="13" s="1"/>
  <c r="G2666" i="13"/>
  <c r="I2666" i="13" s="1"/>
  <c r="G4029" i="13"/>
  <c r="I4029" i="13" s="1"/>
  <c r="K4029" i="13" s="1"/>
  <c r="G4897" i="13"/>
  <c r="I4897" i="13" s="1"/>
  <c r="K4897" i="13" s="1"/>
  <c r="G2384" i="13"/>
  <c r="I2384" i="13" s="1"/>
  <c r="G3981" i="13"/>
  <c r="I3981" i="13" s="1"/>
  <c r="K3981" i="13" s="1"/>
  <c r="G1342" i="13"/>
  <c r="I1342" i="13" s="1"/>
  <c r="K1342" i="13" s="1"/>
  <c r="G1299" i="13"/>
  <c r="I1299" i="13" s="1"/>
  <c r="G560" i="13"/>
  <c r="I560" i="13" s="1"/>
  <c r="G3745" i="13"/>
  <c r="I3745" i="13" s="1"/>
  <c r="K3745" i="13" s="1"/>
  <c r="G245" i="13"/>
  <c r="I245" i="13" s="1"/>
  <c r="K245" i="13" s="1"/>
  <c r="G769" i="13"/>
  <c r="I769" i="13" s="1"/>
  <c r="K769" i="13" s="1"/>
  <c r="G1433" i="13"/>
  <c r="I1433" i="13" s="1"/>
  <c r="K1433" i="13" s="1"/>
  <c r="G2657" i="13"/>
  <c r="I2657" i="13" s="1"/>
  <c r="K2657" i="13" s="1"/>
  <c r="G1971" i="13"/>
  <c r="I1971" i="13" s="1"/>
  <c r="G170" i="13"/>
  <c r="I170" i="13" s="1"/>
  <c r="K170" i="13" s="1"/>
  <c r="G828" i="13"/>
  <c r="I828" i="13" s="1"/>
  <c r="K828" i="13" s="1"/>
  <c r="G1359" i="13"/>
  <c r="I1359" i="13" s="1"/>
  <c r="K1359" i="13" s="1"/>
  <c r="G3500" i="13"/>
  <c r="I3500" i="13" s="1"/>
  <c r="K3500" i="13" s="1"/>
  <c r="G3267" i="13"/>
  <c r="I3267" i="13" s="1"/>
  <c r="G3933" i="13"/>
  <c r="I3933" i="13" s="1"/>
  <c r="K3933" i="13" s="1"/>
  <c r="G3759" i="13"/>
  <c r="I3759" i="13" s="1"/>
  <c r="K3759" i="13" s="1"/>
  <c r="G4320" i="13"/>
  <c r="I4320" i="13" s="1"/>
  <c r="G4317" i="13"/>
  <c r="I4317" i="13" s="1"/>
  <c r="K4317" i="13" s="1"/>
  <c r="G4487" i="13"/>
  <c r="I4487" i="13" s="1"/>
  <c r="K4487" i="13" s="1"/>
  <c r="G4206" i="13"/>
  <c r="I4206" i="13" s="1"/>
  <c r="K4206" i="13" s="1"/>
  <c r="G1033" i="13"/>
  <c r="G843" i="13"/>
  <c r="I843" i="13" s="1"/>
  <c r="G1501" i="13"/>
  <c r="I1501" i="13" s="1"/>
  <c r="K1501" i="13" s="1"/>
  <c r="G2881" i="13"/>
  <c r="I2881" i="13" s="1"/>
  <c r="K2881" i="13" s="1"/>
  <c r="G4685" i="13"/>
  <c r="I4685" i="13" s="1"/>
  <c r="K4685" i="13" s="1"/>
  <c r="G4201" i="13"/>
  <c r="I4201" i="13" s="1"/>
  <c r="K4201" i="13" s="1"/>
  <c r="G611" i="13"/>
  <c r="I611" i="13" s="1"/>
  <c r="G844" i="13"/>
  <c r="I844" i="13" s="1"/>
  <c r="K844" i="13" s="1"/>
  <c r="G2970" i="13"/>
  <c r="I2970" i="13" s="1"/>
  <c r="G2634" i="13"/>
  <c r="I2634" i="13" s="1"/>
  <c r="G627" i="13"/>
  <c r="I627" i="13" s="1"/>
  <c r="G2850" i="13"/>
  <c r="I2850" i="13" s="1"/>
  <c r="G2310" i="13"/>
  <c r="I2310" i="13" s="1"/>
  <c r="G460" i="13"/>
  <c r="I460" i="13" s="1"/>
  <c r="K460" i="13" s="1"/>
  <c r="G1631" i="13"/>
  <c r="I1631" i="13" s="1"/>
  <c r="K1631" i="13" s="1"/>
  <c r="G4139" i="13"/>
  <c r="I4139" i="13" s="1"/>
  <c r="G2418" i="13"/>
  <c r="I2418" i="13" s="1"/>
  <c r="G3833" i="13"/>
  <c r="G2625" i="13"/>
  <c r="I2625" i="13" s="1"/>
  <c r="K2625" i="13" s="1"/>
  <c r="G3636" i="13"/>
  <c r="I3636" i="13" s="1"/>
  <c r="G1679" i="13"/>
  <c r="I1679" i="13" s="1"/>
  <c r="K1679" i="13" s="1"/>
  <c r="G1010" i="13"/>
  <c r="I1010" i="13" s="1"/>
  <c r="G730" i="13"/>
  <c r="I730" i="13" s="1"/>
  <c r="K730" i="13" s="1"/>
  <c r="G344" i="13"/>
  <c r="G4297" i="13"/>
  <c r="I4297" i="13" s="1"/>
  <c r="K4297" i="13" s="1"/>
  <c r="G188" i="13"/>
  <c r="I188" i="13" s="1"/>
  <c r="K188" i="13" s="1"/>
  <c r="G3613" i="13"/>
  <c r="I3613" i="13" s="1"/>
  <c r="K3613" i="13" s="1"/>
  <c r="G2190" i="13"/>
  <c r="I2190" i="13" s="1"/>
  <c r="K2190" i="13" s="1"/>
  <c r="G3069" i="13"/>
  <c r="I3069" i="13" s="1"/>
  <c r="K3069" i="13" s="1"/>
  <c r="G3914" i="13"/>
  <c r="I3914" i="13" s="1"/>
  <c r="G2930" i="13"/>
  <c r="I2930" i="13" s="1"/>
  <c r="G2149" i="13"/>
  <c r="I2149" i="13" s="1"/>
  <c r="G3890" i="13"/>
  <c r="I3890" i="13" s="1"/>
  <c r="G3864" i="13"/>
  <c r="I3864" i="13" s="1"/>
  <c r="G3710" i="13"/>
  <c r="I3710" i="13" s="1"/>
  <c r="K3710" i="13" s="1"/>
  <c r="G4247" i="13"/>
  <c r="I4247" i="13" s="1"/>
  <c r="G3713" i="13"/>
  <c r="I3713" i="13" s="1"/>
  <c r="K3713" i="13" s="1"/>
  <c r="G1606" i="13"/>
  <c r="I1606" i="13" s="1"/>
  <c r="G2642" i="13"/>
  <c r="I2642" i="13" s="1"/>
  <c r="G4279" i="13"/>
  <c r="I4279" i="13" s="1"/>
  <c r="G2395" i="13"/>
  <c r="I2395" i="13" s="1"/>
  <c r="G3056" i="13"/>
  <c r="I3056" i="13" s="1"/>
  <c r="G813" i="13"/>
  <c r="I813" i="13" s="1"/>
  <c r="K813" i="13" s="1"/>
  <c r="G3263" i="13"/>
  <c r="I3263" i="13" s="1"/>
  <c r="K3263" i="13" s="1"/>
  <c r="G397" i="13"/>
  <c r="I397" i="13" s="1"/>
  <c r="K397" i="13" s="1"/>
  <c r="G1143" i="13"/>
  <c r="I1143" i="13" s="1"/>
  <c r="K1143" i="13" s="1"/>
  <c r="G498" i="13"/>
  <c r="I498" i="13" s="1"/>
  <c r="G1834" i="13"/>
  <c r="I1834" i="13" s="1"/>
  <c r="G1764" i="13"/>
  <c r="I1764" i="13" s="1"/>
  <c r="G515" i="13"/>
  <c r="I515" i="13" s="1"/>
  <c r="G935" i="13"/>
  <c r="I935" i="13" s="1"/>
  <c r="K935" i="13" s="1"/>
  <c r="G4222" i="13"/>
  <c r="I4222" i="13" s="1"/>
  <c r="K4222" i="13" s="1"/>
  <c r="G2756" i="13"/>
  <c r="I2756" i="13" s="1"/>
  <c r="G3193" i="13"/>
  <c r="G671" i="13"/>
  <c r="I671" i="13" s="1"/>
  <c r="K671" i="13" s="1"/>
  <c r="G4102" i="13"/>
  <c r="I4102" i="13" s="1"/>
  <c r="G1739" i="13"/>
  <c r="I1739" i="13" s="1"/>
  <c r="G1634" i="13"/>
  <c r="I1634" i="13" s="1"/>
  <c r="G2919" i="13"/>
  <c r="I2919" i="13" s="1"/>
  <c r="G4552" i="13"/>
  <c r="I4552" i="13" s="1"/>
  <c r="G3746" i="13"/>
  <c r="I3746" i="13" s="1"/>
  <c r="G1111" i="13"/>
  <c r="I1111" i="13" s="1"/>
  <c r="K1111" i="13" s="1"/>
  <c r="G2248" i="13"/>
  <c r="G634" i="13"/>
  <c r="I634" i="13" s="1"/>
  <c r="K634" i="13" s="1"/>
  <c r="G2602" i="13"/>
  <c r="I2602" i="13" s="1"/>
  <c r="G1187" i="13"/>
  <c r="I1187" i="13" s="1"/>
  <c r="G4632" i="13"/>
  <c r="I4632" i="13" s="1"/>
  <c r="G2355" i="13"/>
  <c r="I2355" i="13" s="1"/>
  <c r="G1069" i="13"/>
  <c r="I1069" i="13" s="1"/>
  <c r="K1069" i="13" s="1"/>
  <c r="G2483" i="13"/>
  <c r="I2483" i="13" s="1"/>
  <c r="G269" i="13"/>
  <c r="I269" i="13" s="1"/>
  <c r="K269" i="13" s="1"/>
  <c r="G1730" i="13"/>
  <c r="I1730" i="13" s="1"/>
  <c r="G212" i="13"/>
  <c r="I212" i="13" s="1"/>
  <c r="G2734" i="13"/>
  <c r="I2734" i="13" s="1"/>
  <c r="K2734" i="13" s="1"/>
  <c r="G4825" i="13"/>
  <c r="I4825" i="13" s="1"/>
  <c r="K4825" i="13" s="1"/>
  <c r="G181" i="13"/>
  <c r="I181" i="13" s="1"/>
  <c r="K181" i="13" s="1"/>
  <c r="G2408" i="13"/>
  <c r="G1693" i="13"/>
  <c r="I1693" i="13" s="1"/>
  <c r="K1693" i="13" s="1"/>
  <c r="G2001" i="13"/>
  <c r="I2001" i="13" s="1"/>
  <c r="K2001" i="13" s="1"/>
  <c r="G454" i="13"/>
  <c r="I454" i="13" s="1"/>
  <c r="G1313" i="13"/>
  <c r="I1313" i="13" s="1"/>
  <c r="K1313" i="13" s="1"/>
  <c r="G4689" i="13"/>
  <c r="I4689" i="13" s="1"/>
  <c r="K4689" i="13" s="1"/>
  <c r="G2699" i="13"/>
  <c r="I2699" i="13" s="1"/>
  <c r="G3428" i="13"/>
  <c r="I3428" i="13" s="1"/>
  <c r="G1156" i="13"/>
  <c r="I1156" i="13" s="1"/>
  <c r="G4705" i="13"/>
  <c r="I4705" i="13" s="1"/>
  <c r="K4705" i="13" s="1"/>
  <c r="G2613" i="13"/>
  <c r="I2613" i="13" s="1"/>
  <c r="G497" i="13"/>
  <c r="I497" i="13" s="1"/>
  <c r="K497" i="13" s="1"/>
  <c r="G332" i="13"/>
  <c r="I332" i="13" s="1"/>
  <c r="K332" i="13" s="1"/>
  <c r="G4796" i="13"/>
  <c r="I4796" i="13" s="1"/>
  <c r="G3360" i="13"/>
  <c r="I3360" i="13" s="1"/>
  <c r="G2576" i="13"/>
  <c r="I2576" i="13" s="1"/>
  <c r="G3977" i="13"/>
  <c r="I3977" i="13" s="1"/>
  <c r="K3977" i="13" s="1"/>
  <c r="G3752" i="13"/>
  <c r="I3752" i="13" s="1"/>
  <c r="G1920" i="13"/>
  <c r="I1920" i="13" s="1"/>
  <c r="G1061" i="13"/>
  <c r="I1061" i="13" s="1"/>
  <c r="K1061" i="13" s="1"/>
  <c r="G2654" i="13"/>
  <c r="I2654" i="13" s="1"/>
  <c r="K2654" i="13" s="1"/>
  <c r="G2269" i="13"/>
  <c r="I2269" i="13" s="1"/>
  <c r="K2269" i="13" s="1"/>
  <c r="G3650" i="13"/>
  <c r="I3650" i="13" s="1"/>
  <c r="G747" i="13"/>
  <c r="I747" i="13" s="1"/>
  <c r="K747" i="13" s="1"/>
  <c r="G3273" i="13"/>
  <c r="I3273" i="13" s="1"/>
  <c r="K3273" i="13" s="1"/>
  <c r="G997" i="13"/>
  <c r="I997" i="13" s="1"/>
  <c r="K997" i="13" s="1"/>
  <c r="G480" i="13"/>
  <c r="I480" i="13" s="1"/>
  <c r="G567" i="13"/>
  <c r="I567" i="13" s="1"/>
  <c r="K567" i="13" s="1"/>
  <c r="G4091" i="13"/>
  <c r="I4091" i="13" s="1"/>
  <c r="G3824" i="13"/>
  <c r="I3824" i="13" s="1"/>
  <c r="G665" i="13"/>
  <c r="G2436" i="13"/>
  <c r="I2436" i="13" s="1"/>
  <c r="G3090" i="13"/>
  <c r="I3090" i="13" s="1"/>
  <c r="G314" i="13"/>
  <c r="I314" i="13" s="1"/>
  <c r="K314" i="13" s="1"/>
  <c r="G79" i="13"/>
  <c r="I79" i="13" s="1"/>
  <c r="K79" i="13" s="1"/>
  <c r="G1191" i="13"/>
  <c r="I1191" i="13" s="1"/>
  <c r="K1191" i="13" s="1"/>
  <c r="G2521" i="13"/>
  <c r="G321" i="13"/>
  <c r="I321" i="13" s="1"/>
  <c r="K321" i="13" s="1"/>
  <c r="G1511" i="13"/>
  <c r="I1511" i="13" s="1"/>
  <c r="K1511" i="13" s="1"/>
  <c r="G3925" i="13"/>
  <c r="I3925" i="13" s="1"/>
  <c r="G262" i="13"/>
  <c r="I262" i="13" s="1"/>
  <c r="G1056" i="13"/>
  <c r="I1056" i="13" s="1"/>
  <c r="G4726" i="13"/>
  <c r="I4726" i="13" s="1"/>
  <c r="G3328" i="13"/>
  <c r="I3328" i="13" s="1"/>
  <c r="G4388" i="13"/>
  <c r="I4388" i="13" s="1"/>
  <c r="G2461" i="13"/>
  <c r="I2461" i="13" s="1"/>
  <c r="K2461" i="13" s="1"/>
  <c r="G2052" i="13"/>
  <c r="I2052" i="13" s="1"/>
  <c r="G3685" i="13"/>
  <c r="I3685" i="13" s="1"/>
  <c r="G4842" i="13"/>
  <c r="I4842" i="13" s="1"/>
  <c r="G4393" i="13"/>
  <c r="I4393" i="13" s="1"/>
  <c r="G1585" i="13"/>
  <c r="I1585" i="13" s="1"/>
  <c r="K1585" i="13" s="1"/>
  <c r="G2369" i="13"/>
  <c r="I2369" i="13" s="1"/>
  <c r="K2369" i="13" s="1"/>
  <c r="G1172" i="13"/>
  <c r="I1172" i="13" s="1"/>
  <c r="G4859" i="13"/>
  <c r="I4859" i="13" s="1"/>
  <c r="G3277" i="13"/>
  <c r="I3277" i="13" s="1"/>
  <c r="K3277" i="13" s="1"/>
  <c r="G3624" i="13"/>
  <c r="I3624" i="13" s="1"/>
  <c r="G4571" i="13"/>
  <c r="I4571" i="13" s="1"/>
  <c r="G2136" i="13"/>
  <c r="G1291" i="13"/>
  <c r="I1291" i="13" s="1"/>
  <c r="G216" i="13"/>
  <c r="G2702" i="13"/>
  <c r="I2702" i="13" s="1"/>
  <c r="K2702" i="13" s="1"/>
  <c r="G3558" i="13"/>
  <c r="I3558" i="13" s="1"/>
  <c r="G2872" i="13"/>
  <c r="I2872" i="13" s="1"/>
  <c r="G3357" i="13"/>
  <c r="I3357" i="13" s="1"/>
  <c r="K3357" i="13" s="1"/>
  <c r="G4644" i="13"/>
  <c r="I4644" i="13" s="1"/>
  <c r="K4644" i="13" s="1"/>
  <c r="G3762" i="13"/>
  <c r="I3762" i="13" s="1"/>
  <c r="G3773" i="13"/>
  <c r="I3773" i="13" s="1"/>
  <c r="K3773" i="13" s="1"/>
  <c r="G2098" i="13"/>
  <c r="I2098" i="13" s="1"/>
  <c r="G2082" i="13"/>
  <c r="I2082" i="13" s="1"/>
  <c r="G573" i="13"/>
  <c r="I573" i="13" s="1"/>
  <c r="K573" i="13" s="1"/>
  <c r="G1458" i="13"/>
  <c r="I1458" i="13" s="1"/>
  <c r="G4460" i="13"/>
  <c r="I4460" i="13" s="1"/>
  <c r="G130" i="13"/>
  <c r="I130" i="13" s="1"/>
  <c r="G3018" i="13"/>
  <c r="I3018" i="13" s="1"/>
  <c r="G1142" i="13"/>
  <c r="I1142" i="13" s="1"/>
  <c r="G1091" i="13"/>
  <c r="I1091" i="13" s="1"/>
  <c r="G2771" i="13"/>
  <c r="I2771" i="13" s="1"/>
  <c r="K2771" i="13" s="1"/>
  <c r="G715" i="13"/>
  <c r="I715" i="13" s="1"/>
  <c r="G3856" i="13"/>
  <c r="I3856" i="13" s="1"/>
  <c r="G3616" i="13"/>
  <c r="I3616" i="13" s="1"/>
  <c r="G3420" i="13"/>
  <c r="I3420" i="13" s="1"/>
  <c r="K3420" i="13" s="1"/>
  <c r="G1506" i="13"/>
  <c r="I1506" i="13" s="1"/>
  <c r="G450" i="13"/>
  <c r="I450" i="13" s="1"/>
  <c r="G236" i="13"/>
  <c r="I236" i="13" s="1"/>
  <c r="K236" i="13" s="1"/>
  <c r="G2188" i="13"/>
  <c r="I2188" i="13" s="1"/>
  <c r="K2188" i="13" s="1"/>
  <c r="G101" i="13"/>
  <c r="I101" i="13" s="1"/>
  <c r="K101" i="13" s="1"/>
  <c r="G1259" i="13"/>
  <c r="I1259" i="13" s="1"/>
  <c r="G3700" i="13"/>
  <c r="I3700" i="13" s="1"/>
  <c r="G1136" i="13"/>
  <c r="I1136" i="13" s="1"/>
  <c r="G3361" i="13"/>
  <c r="I3361" i="13" s="1"/>
  <c r="K3361" i="13" s="1"/>
  <c r="G3494" i="13"/>
  <c r="I3494" i="13" s="1"/>
  <c r="G1838" i="13"/>
  <c r="I1838" i="13" s="1"/>
  <c r="K1838" i="13" s="1"/>
  <c r="G4173" i="13"/>
  <c r="I4173" i="13" s="1"/>
  <c r="K4173" i="13" s="1"/>
  <c r="G2240" i="13"/>
  <c r="I2240" i="13" s="1"/>
  <c r="G2493" i="13"/>
  <c r="I2493" i="13" s="1"/>
  <c r="K2493" i="13" s="1"/>
  <c r="G259" i="13"/>
  <c r="I259" i="13" s="1"/>
  <c r="K259" i="13" s="1"/>
  <c r="G3575" i="13"/>
  <c r="I3575" i="13" s="1"/>
  <c r="G431" i="13"/>
  <c r="I431" i="13" s="1"/>
  <c r="K431" i="13" s="1"/>
  <c r="G1999" i="13"/>
  <c r="I1999" i="13" s="1"/>
  <c r="K1999" i="13" s="1"/>
  <c r="G735" i="13"/>
  <c r="I735" i="13" s="1"/>
  <c r="K735" i="13" s="1"/>
  <c r="G2805" i="13"/>
  <c r="I2805" i="13" s="1"/>
  <c r="G4288" i="13"/>
  <c r="I4288" i="13" s="1"/>
  <c r="G1005" i="13"/>
  <c r="I1005" i="13" s="1"/>
  <c r="K1005" i="13" s="1"/>
  <c r="G1984" i="13"/>
  <c r="I1984" i="13" s="1"/>
  <c r="G4303" i="13"/>
  <c r="I4303" i="13" s="1"/>
  <c r="K4303" i="13" s="1"/>
  <c r="G3343" i="13"/>
  <c r="I3343" i="13" s="1"/>
  <c r="K3343" i="13" s="1"/>
  <c r="G520" i="13"/>
  <c r="G1903" i="13"/>
  <c r="I1903" i="13" s="1"/>
  <c r="K1903" i="13" s="1"/>
  <c r="G2194" i="13"/>
  <c r="I2194" i="13" s="1"/>
  <c r="G2673" i="13"/>
  <c r="I2673" i="13" s="1"/>
  <c r="K2673" i="13" s="1"/>
  <c r="G3908" i="13"/>
  <c r="I3908" i="13" s="1"/>
  <c r="G548" i="13"/>
  <c r="I548" i="13" s="1"/>
  <c r="G4189" i="13"/>
  <c r="I4189" i="13" s="1"/>
  <c r="K4189" i="13" s="1"/>
  <c r="G1807" i="13"/>
  <c r="I1807" i="13" s="1"/>
  <c r="K1807" i="13" s="1"/>
  <c r="G1330" i="13"/>
  <c r="I1330" i="13" s="1"/>
  <c r="G503" i="13"/>
  <c r="I503" i="13" s="1"/>
  <c r="K503" i="13" s="1"/>
  <c r="G3544" i="13"/>
  <c r="I3544" i="13" s="1"/>
  <c r="K3544" i="13" s="1"/>
  <c r="G2788" i="13"/>
  <c r="I2788" i="13" s="1"/>
  <c r="G2212" i="13"/>
  <c r="I2212" i="13" s="1"/>
  <c r="G950" i="13"/>
  <c r="I950" i="13" s="1"/>
  <c r="G4427" i="13"/>
  <c r="I4427" i="13" s="1"/>
  <c r="G482" i="13"/>
  <c r="I482" i="13" s="1"/>
  <c r="G3862" i="13"/>
  <c r="I3862" i="13" s="1"/>
  <c r="G3052" i="13"/>
  <c r="I3052" i="13" s="1"/>
  <c r="K3052" i="13" s="1"/>
  <c r="G1394" i="13"/>
  <c r="I1394" i="13" s="1"/>
  <c r="G628" i="13"/>
  <c r="I628" i="13" s="1"/>
  <c r="G951" i="13"/>
  <c r="I951" i="13" s="1"/>
  <c r="K951" i="13" s="1"/>
  <c r="G1242" i="13"/>
  <c r="I1242" i="13" s="1"/>
  <c r="K1242" i="13" s="1"/>
  <c r="G3872" i="13"/>
  <c r="I3872" i="13" s="1"/>
  <c r="G4461" i="13"/>
  <c r="I4461" i="13" s="1"/>
  <c r="K4461" i="13" s="1"/>
  <c r="G3980" i="13"/>
  <c r="I3980" i="13" s="1"/>
  <c r="K3980" i="13" s="1"/>
  <c r="G3769" i="13"/>
  <c r="G4779" i="13"/>
  <c r="I4779" i="13" s="1"/>
  <c r="G4005" i="13"/>
  <c r="I4005" i="13" s="1"/>
  <c r="G656" i="13"/>
  <c r="I656" i="13" s="1"/>
  <c r="G3464" i="13"/>
  <c r="I3464" i="13" s="1"/>
  <c r="G1201" i="13"/>
  <c r="I1201" i="13" s="1"/>
  <c r="K1201" i="13" s="1"/>
  <c r="G1397" i="13"/>
  <c r="I1397" i="13" s="1"/>
  <c r="K1397" i="13" s="1"/>
  <c r="G1988" i="13"/>
  <c r="I1988" i="13" s="1"/>
  <c r="G2636" i="13"/>
  <c r="I2636" i="13" s="1"/>
  <c r="K2636" i="13" s="1"/>
  <c r="G2275" i="13"/>
  <c r="I2275" i="13" s="1"/>
  <c r="K2275" i="13" s="1"/>
  <c r="G4169" i="13"/>
  <c r="I4169" i="13" s="1"/>
  <c r="K4169" i="13" s="1"/>
  <c r="G3965" i="13"/>
  <c r="I3965" i="13" s="1"/>
  <c r="K3965" i="13" s="1"/>
  <c r="G853" i="13"/>
  <c r="I853" i="13" s="1"/>
  <c r="K853" i="13" s="1"/>
  <c r="G3826" i="13"/>
  <c r="I3826" i="13" s="1"/>
  <c r="G3830" i="13"/>
  <c r="I3830" i="13" s="1"/>
  <c r="G3000" i="13"/>
  <c r="I3000" i="13" s="1"/>
  <c r="G1437" i="13"/>
  <c r="I1437" i="13" s="1"/>
  <c r="K1437" i="13" s="1"/>
  <c r="G4071" i="13"/>
  <c r="I4071" i="13" s="1"/>
  <c r="G694" i="13"/>
  <c r="I694" i="13" s="1"/>
  <c r="G3984" i="13"/>
  <c r="I3984" i="13" s="1"/>
  <c r="G4356" i="13"/>
  <c r="I4356" i="13" s="1"/>
  <c r="G3409" i="13"/>
  <c r="I3409" i="13" s="1"/>
  <c r="K3409" i="13" s="1"/>
  <c r="G778" i="13"/>
  <c r="I778" i="13" s="1"/>
  <c r="K778" i="13" s="1"/>
  <c r="G3972" i="13"/>
  <c r="I3972" i="13" s="1"/>
  <c r="G3987" i="13"/>
  <c r="I3987" i="13" s="1"/>
  <c r="G4180" i="13"/>
  <c r="I4180" i="13" s="1"/>
  <c r="G4067" i="13"/>
  <c r="I4067" i="13" s="1"/>
  <c r="G4718" i="13"/>
  <c r="I4718" i="13" s="1"/>
  <c r="K4718" i="13" s="1"/>
  <c r="G2870" i="13"/>
  <c r="I2870" i="13" s="1"/>
  <c r="G4521" i="13"/>
  <c r="I4521" i="13" s="1"/>
  <c r="G748" i="13"/>
  <c r="I748" i="13" s="1"/>
  <c r="K748" i="13" s="1"/>
  <c r="G3683" i="13"/>
  <c r="I3683" i="13" s="1"/>
  <c r="G805" i="13"/>
  <c r="I805" i="13" s="1"/>
  <c r="K805" i="13" s="1"/>
  <c r="G2116" i="13"/>
  <c r="I2116" i="13" s="1"/>
  <c r="G1998" i="13"/>
  <c r="I1998" i="13" s="1"/>
  <c r="K1998" i="13" s="1"/>
  <c r="G1719" i="13"/>
  <c r="I1719" i="13" s="1"/>
  <c r="K1719" i="13" s="1"/>
  <c r="G2002" i="13"/>
  <c r="I2002" i="13" s="1"/>
  <c r="G1913" i="13"/>
  <c r="I1913" i="13" s="1"/>
  <c r="K1913" i="13" s="1"/>
  <c r="G1848" i="13"/>
  <c r="G1721" i="13"/>
  <c r="G2431" i="13"/>
  <c r="I2431" i="13" s="1"/>
  <c r="K2431" i="13" s="1"/>
  <c r="G3518" i="13"/>
  <c r="I3518" i="13" s="1"/>
  <c r="K3518" i="13" s="1"/>
  <c r="G3721" i="13"/>
  <c r="G2281" i="13"/>
  <c r="G322" i="13"/>
  <c r="I322" i="13" s="1"/>
  <c r="G4596" i="13"/>
  <c r="I4596" i="13" s="1"/>
  <c r="K4596" i="13" s="1"/>
  <c r="G617" i="13"/>
  <c r="G111" i="13"/>
  <c r="I111" i="13" s="1"/>
  <c r="K111" i="13" s="1"/>
  <c r="G3064" i="13"/>
  <c r="I3064" i="13" s="1"/>
  <c r="G1388" i="13"/>
  <c r="I1388" i="13" s="1"/>
  <c r="K1388" i="13" s="1"/>
  <c r="G3070" i="13"/>
  <c r="I3070" i="13" s="1"/>
  <c r="K3070" i="13" s="1"/>
  <c r="G4525" i="13"/>
  <c r="I4525" i="13" s="1"/>
  <c r="K4525" i="13" s="1"/>
  <c r="G2709" i="13"/>
  <c r="I2709" i="13" s="1"/>
  <c r="G657" i="13"/>
  <c r="I657" i="13" s="1"/>
  <c r="K657" i="13" s="1"/>
  <c r="G2573" i="13"/>
  <c r="I2573" i="13" s="1"/>
  <c r="K2573" i="13" s="1"/>
  <c r="G4508" i="13"/>
  <c r="I4508" i="13" s="1"/>
  <c r="G4321" i="13"/>
  <c r="I4321" i="13" s="1"/>
  <c r="K4321" i="13" s="1"/>
  <c r="G3588" i="13"/>
  <c r="I3588" i="13" s="1"/>
  <c r="G2511" i="13"/>
  <c r="I2511" i="13" s="1"/>
  <c r="K2511" i="13" s="1"/>
  <c r="G451" i="13"/>
  <c r="I451" i="13" s="1"/>
  <c r="G2341" i="13"/>
  <c r="I2341" i="13" s="1"/>
  <c r="G529" i="13"/>
  <c r="I529" i="13" s="1"/>
  <c r="K529" i="13" s="1"/>
  <c r="G3720" i="13"/>
  <c r="I3720" i="13" s="1"/>
  <c r="G2273" i="13"/>
  <c r="I2273" i="13" s="1"/>
  <c r="K2273" i="13" s="1"/>
  <c r="G3511" i="13"/>
  <c r="I3511" i="13" s="1"/>
  <c r="K3511" i="13" s="1"/>
  <c r="G588" i="13"/>
  <c r="I588" i="13" s="1"/>
  <c r="K588" i="13" s="1"/>
  <c r="G1876" i="13"/>
  <c r="I1876" i="13" s="1"/>
  <c r="G131" i="13"/>
  <c r="I131" i="13" s="1"/>
  <c r="G2937" i="13"/>
  <c r="G20" i="13"/>
  <c r="I20" i="13" s="1"/>
  <c r="G4554" i="13"/>
  <c r="I4554" i="13" s="1"/>
  <c r="G1031" i="13"/>
  <c r="I1031" i="13" s="1"/>
  <c r="K1031" i="13" s="1"/>
  <c r="G3945" i="13"/>
  <c r="I3945" i="13" s="1"/>
  <c r="K3945" i="13" s="1"/>
  <c r="G4856" i="13"/>
  <c r="I4856" i="13" s="1"/>
  <c r="G821" i="13"/>
  <c r="I821" i="13" s="1"/>
  <c r="K821" i="13" s="1"/>
  <c r="G1805" i="13"/>
  <c r="I1805" i="13" s="1"/>
  <c r="K1805" i="13" s="1"/>
  <c r="G4520" i="13"/>
  <c r="I4520" i="13" s="1"/>
  <c r="G2506" i="13"/>
  <c r="I2506" i="13" s="1"/>
  <c r="K2506" i="13" s="1"/>
  <c r="G1846" i="13"/>
  <c r="I1846" i="13" s="1"/>
  <c r="G2270" i="13"/>
  <c r="I2270" i="13" s="1"/>
  <c r="K2270" i="13" s="1"/>
  <c r="G2839" i="13"/>
  <c r="I2839" i="13" s="1"/>
  <c r="K2839" i="13" s="1"/>
  <c r="G4161" i="13"/>
  <c r="I4161" i="13" s="1"/>
  <c r="K4161" i="13" s="1"/>
  <c r="G1357" i="13"/>
  <c r="I1357" i="13" s="1"/>
  <c r="K1357" i="13" s="1"/>
  <c r="G975" i="13"/>
  <c r="I975" i="13" s="1"/>
  <c r="K975" i="13" s="1"/>
  <c r="G4431" i="13"/>
  <c r="I4431" i="13" s="1"/>
  <c r="K4431" i="13" s="1"/>
  <c r="G38" i="13"/>
  <c r="I38" i="13" s="1"/>
  <c r="G61" i="13"/>
  <c r="I61" i="13" s="1"/>
  <c r="K61" i="13" s="1"/>
  <c r="G1152" i="13"/>
  <c r="I1152" i="13" s="1"/>
  <c r="G3991" i="13"/>
  <c r="I3991" i="13" s="1"/>
  <c r="G731" i="13"/>
  <c r="I731" i="13" s="1"/>
  <c r="G4601" i="13"/>
  <c r="I4601" i="13" s="1"/>
  <c r="K4601" i="13" s="1"/>
  <c r="G1540" i="13"/>
  <c r="I1540" i="13" s="1"/>
  <c r="G4653" i="13"/>
  <c r="I4653" i="13" s="1"/>
  <c r="K4653" i="13" s="1"/>
  <c r="G940" i="13"/>
  <c r="I940" i="13" s="1"/>
  <c r="K940" i="13" s="1"/>
  <c r="G2874" i="13"/>
  <c r="I2874" i="13" s="1"/>
  <c r="G679" i="13"/>
  <c r="I679" i="13" s="1"/>
  <c r="K679" i="13" s="1"/>
  <c r="G3016" i="13"/>
  <c r="I3016" i="13" s="1"/>
  <c r="G2022" i="13"/>
  <c r="I2022" i="13" s="1"/>
  <c r="G2245" i="13"/>
  <c r="I2245" i="13" s="1"/>
  <c r="K2245" i="13" s="1"/>
  <c r="G2415" i="13"/>
  <c r="I2415" i="13" s="1"/>
  <c r="K2415" i="13" s="1"/>
  <c r="G899" i="13"/>
  <c r="I899" i="13" s="1"/>
  <c r="G1791" i="13"/>
  <c r="I1791" i="13" s="1"/>
  <c r="K1791" i="13" s="1"/>
  <c r="G3520" i="13"/>
  <c r="I3520" i="13" s="1"/>
  <c r="G3449" i="13"/>
  <c r="G4785" i="13"/>
  <c r="I4785" i="13" s="1"/>
  <c r="K4785" i="13" s="1"/>
  <c r="G2522" i="13"/>
  <c r="I2522" i="13" s="1"/>
  <c r="G4072" i="13"/>
  <c r="G3412" i="13"/>
  <c r="I3412" i="13" s="1"/>
  <c r="G2655" i="13"/>
  <c r="I2655" i="13" s="1"/>
  <c r="K2655" i="13" s="1"/>
  <c r="G4593" i="13"/>
  <c r="I4593" i="13" s="1"/>
  <c r="K4593" i="13" s="1"/>
  <c r="G4618" i="13"/>
  <c r="I4618" i="13" s="1"/>
  <c r="G2443" i="13"/>
  <c r="I2443" i="13" s="1"/>
  <c r="G4309" i="13"/>
  <c r="I4309" i="13" s="1"/>
  <c r="G3804" i="13"/>
  <c r="I3804" i="13" s="1"/>
  <c r="K3804" i="13" s="1"/>
  <c r="G1800" i="13"/>
  <c r="G3044" i="13"/>
  <c r="I3044" i="13" s="1"/>
  <c r="G1018" i="13"/>
  <c r="I1018" i="13" s="1"/>
  <c r="K1018" i="13" s="1"/>
  <c r="G3421" i="13"/>
  <c r="I3421" i="13" s="1"/>
  <c r="K3421" i="13" s="1"/>
  <c r="G3371" i="13"/>
  <c r="I3371" i="13" s="1"/>
  <c r="G3450" i="13"/>
  <c r="I3450" i="13" s="1"/>
  <c r="G4300" i="13"/>
  <c r="I4300" i="13" s="1"/>
  <c r="G1163" i="13"/>
  <c r="I1163" i="13" s="1"/>
  <c r="G2818" i="13"/>
  <c r="I2818" i="13" s="1"/>
  <c r="G2199" i="13"/>
  <c r="I2199" i="13" s="1"/>
  <c r="K2199" i="13" s="1"/>
  <c r="G1011" i="13"/>
  <c r="I1011" i="13" s="1"/>
  <c r="K1011" i="13" s="1"/>
  <c r="G549" i="13"/>
  <c r="I549" i="13" s="1"/>
  <c r="K549" i="13" s="1"/>
  <c r="G3333" i="13"/>
  <c r="I3333" i="13" s="1"/>
  <c r="K3333" i="13" s="1"/>
  <c r="G4881" i="13"/>
  <c r="I4881" i="13" s="1"/>
  <c r="K4881" i="13" s="1"/>
  <c r="G3695" i="13"/>
  <c r="I3695" i="13" s="1"/>
  <c r="K3695" i="13" s="1"/>
  <c r="G3221" i="13"/>
  <c r="I3221" i="13" s="1"/>
  <c r="G4115" i="13"/>
  <c r="I4115" i="13" s="1"/>
  <c r="G4627" i="13"/>
  <c r="I4627" i="13" s="1"/>
  <c r="G102" i="13"/>
  <c r="I102" i="13" s="1"/>
  <c r="G2623" i="13"/>
  <c r="I2623" i="13" s="1"/>
  <c r="K2623" i="13" s="1"/>
  <c r="G1942" i="13"/>
  <c r="I1942" i="13" s="1"/>
  <c r="G2131" i="13"/>
  <c r="I2131" i="13" s="1"/>
  <c r="G1019" i="13"/>
  <c r="I1019" i="13" s="1"/>
  <c r="G1355" i="13"/>
  <c r="I1355" i="13" s="1"/>
  <c r="G912" i="13"/>
  <c r="I912" i="13" s="1"/>
  <c r="G4497" i="13"/>
  <c r="I4497" i="13" s="1"/>
  <c r="K4497" i="13" s="1"/>
  <c r="G4672" i="13"/>
  <c r="I4672" i="13" s="1"/>
  <c r="G1922" i="13"/>
  <c r="I1922" i="13" s="1"/>
  <c r="G4156" i="13"/>
  <c r="I4156" i="13" s="1"/>
  <c r="G3350" i="13"/>
  <c r="I3350" i="13" s="1"/>
  <c r="K3350" i="13" s="1"/>
  <c r="G4186" i="13"/>
  <c r="I4186" i="13" s="1"/>
  <c r="G3753" i="13"/>
  <c r="G1675" i="13"/>
  <c r="I1675" i="13" s="1"/>
  <c r="G2947" i="13"/>
  <c r="I2947" i="13" s="1"/>
  <c r="G1421" i="13"/>
  <c r="I1421" i="13" s="1"/>
  <c r="K1421" i="13" s="1"/>
  <c r="G2201" i="13"/>
  <c r="I2201" i="13" s="1"/>
  <c r="K2201" i="13" s="1"/>
  <c r="G1994" i="13"/>
  <c r="I1994" i="13" s="1"/>
  <c r="G2995" i="13"/>
  <c r="I2995" i="13" s="1"/>
  <c r="G3976" i="13"/>
  <c r="I3976" i="13" s="1"/>
  <c r="G586" i="13"/>
  <c r="I586" i="13" s="1"/>
  <c r="K586" i="13" s="1"/>
  <c r="G3216" i="13"/>
  <c r="I3216" i="13" s="1"/>
  <c r="G1166" i="13"/>
  <c r="I1166" i="13" s="1"/>
  <c r="K1166" i="13" s="1"/>
  <c r="G2311" i="13"/>
  <c r="I2311" i="13" s="1"/>
  <c r="K2311" i="13" s="1"/>
  <c r="G3354" i="13"/>
  <c r="I3354" i="13" s="1"/>
  <c r="K3354" i="13" s="1"/>
  <c r="G3225" i="13"/>
  <c r="G2161" i="13"/>
  <c r="I2161" i="13" s="1"/>
  <c r="K2161" i="13" s="1"/>
  <c r="G930" i="13"/>
  <c r="I930" i="13" s="1"/>
  <c r="G1267" i="13"/>
  <c r="I1267" i="13" s="1"/>
  <c r="G2737" i="13"/>
  <c r="I2737" i="13" s="1"/>
  <c r="K2737" i="13" s="1"/>
  <c r="G209" i="13"/>
  <c r="I209" i="13" s="1"/>
  <c r="K209" i="13" s="1"/>
  <c r="G1475" i="13"/>
  <c r="I1475" i="13" s="1"/>
  <c r="G4768" i="13"/>
  <c r="I4768" i="13" s="1"/>
  <c r="G2414" i="13"/>
  <c r="I2414" i="13" s="1"/>
  <c r="K2414" i="13" s="1"/>
  <c r="G51" i="13"/>
  <c r="I51" i="13" s="1"/>
  <c r="G4761" i="13"/>
  <c r="I4761" i="13" s="1"/>
  <c r="G435" i="13"/>
  <c r="I435" i="13" s="1"/>
  <c r="K435" i="13" s="1"/>
  <c r="G3370" i="13"/>
  <c r="I3370" i="13" s="1"/>
  <c r="G1128" i="13"/>
  <c r="G3742" i="13"/>
  <c r="I3742" i="13" s="1"/>
  <c r="K3742" i="13" s="1"/>
  <c r="G461" i="13"/>
  <c r="I461" i="13" s="1"/>
  <c r="K461" i="13" s="1"/>
  <c r="G4608" i="13"/>
  <c r="I4608" i="13" s="1"/>
  <c r="G4484" i="13"/>
  <c r="I4484" i="13" s="1"/>
  <c r="G3001" i="13"/>
  <c r="G802" i="13"/>
  <c r="I802" i="13" s="1"/>
  <c r="G1253" i="13"/>
  <c r="I1253" i="13" s="1"/>
  <c r="K1253" i="13" s="1"/>
  <c r="G792" i="13"/>
  <c r="G2499" i="13"/>
  <c r="I2499" i="13" s="1"/>
  <c r="G18" i="13"/>
  <c r="I18" i="13" s="1"/>
  <c r="G2999" i="13"/>
  <c r="I2999" i="13" s="1"/>
  <c r="G3447" i="13"/>
  <c r="I3447" i="13" s="1"/>
  <c r="K3447" i="13" s="1"/>
  <c r="G3136" i="13"/>
  <c r="I3136" i="13" s="1"/>
  <c r="G1173" i="13"/>
  <c r="I1173" i="13" s="1"/>
  <c r="K1173" i="13" s="1"/>
  <c r="G2216" i="13"/>
  <c r="I2216" i="13" s="1"/>
  <c r="G3798" i="13"/>
  <c r="I3798" i="13" s="1"/>
  <c r="G3214" i="13"/>
  <c r="I3214" i="13" s="1"/>
  <c r="K3214" i="13" s="1"/>
  <c r="G417" i="13"/>
  <c r="I417" i="13" s="1"/>
  <c r="K417" i="13" s="1"/>
  <c r="G658" i="13"/>
  <c r="I658" i="13" s="1"/>
  <c r="G4418" i="13"/>
  <c r="I4418" i="13" s="1"/>
  <c r="G4060" i="13"/>
  <c r="I4060" i="13" s="1"/>
  <c r="G4052" i="13"/>
  <c r="I4052" i="13" s="1"/>
  <c r="G3335" i="13"/>
  <c r="I3335" i="13" s="1"/>
  <c r="G3647" i="13"/>
  <c r="I3647" i="13" s="1"/>
  <c r="K3647" i="13" s="1"/>
  <c r="G1473" i="13"/>
  <c r="I1473" i="13" s="1"/>
  <c r="K1473" i="13" s="1"/>
  <c r="G4133" i="13"/>
  <c r="I4133" i="13" s="1"/>
  <c r="K4133" i="13" s="1"/>
  <c r="G2745" i="13"/>
  <c r="G1108" i="13"/>
  <c r="I1108" i="13" s="1"/>
  <c r="G2857" i="13"/>
  <c r="I2857" i="13" s="1"/>
  <c r="K2857" i="13" s="1"/>
  <c r="G3128" i="13"/>
  <c r="I3128" i="13" s="1"/>
  <c r="G2885" i="13"/>
  <c r="I2885" i="13" s="1"/>
  <c r="G3942" i="13"/>
  <c r="I3942" i="13" s="1"/>
  <c r="G1066" i="13"/>
  <c r="I1066" i="13" s="1"/>
  <c r="K1066" i="13" s="1"/>
  <c r="G1272" i="13"/>
  <c r="G2268" i="13"/>
  <c r="I2268" i="13" s="1"/>
  <c r="K2268" i="13" s="1"/>
  <c r="G502" i="13"/>
  <c r="I502" i="13" s="1"/>
  <c r="K502" i="13" s="1"/>
  <c r="G533" i="13"/>
  <c r="I533" i="13" s="1"/>
  <c r="K533" i="13" s="1"/>
  <c r="G517" i="13"/>
  <c r="I517" i="13" s="1"/>
  <c r="K517" i="13" s="1"/>
  <c r="G25" i="13"/>
  <c r="G528" i="13"/>
  <c r="I528" i="13" s="1"/>
  <c r="G3814" i="13"/>
  <c r="I3814" i="13" s="1"/>
  <c r="G4065" i="13"/>
  <c r="I4065" i="13" s="1"/>
  <c r="K4065" i="13" s="1"/>
  <c r="G4331" i="13"/>
  <c r="I4331" i="13" s="1"/>
  <c r="G4276" i="13"/>
  <c r="I4276" i="13" s="1"/>
  <c r="G1589" i="13"/>
  <c r="I1589" i="13" s="1"/>
  <c r="K1589" i="13" s="1"/>
  <c r="G4215" i="13"/>
  <c r="I4215" i="13" s="1"/>
  <c r="G1227" i="13"/>
  <c r="I1227" i="13" s="1"/>
  <c r="G1115" i="13"/>
  <c r="I1115" i="13" s="1"/>
  <c r="G1239" i="13"/>
  <c r="I1239" i="13" s="1"/>
  <c r="K1239" i="13" s="1"/>
  <c r="G2117" i="13"/>
  <c r="I2117" i="13" s="1"/>
  <c r="K2117" i="13" s="1"/>
  <c r="G2639" i="13"/>
  <c r="I2639" i="13" s="1"/>
  <c r="K2639" i="13" s="1"/>
  <c r="G1687" i="13"/>
  <c r="I1687" i="13" s="1"/>
  <c r="K1687" i="13" s="1"/>
  <c r="G4538" i="13"/>
  <c r="I4538" i="13" s="1"/>
  <c r="G52" i="13"/>
  <c r="I52" i="13" s="1"/>
  <c r="G736" i="13"/>
  <c r="I736" i="13" s="1"/>
  <c r="G3362" i="13"/>
  <c r="I3362" i="13" s="1"/>
  <c r="G876" i="13"/>
  <c r="I876" i="13" s="1"/>
  <c r="K876" i="13" s="1"/>
  <c r="G1057" i="13"/>
  <c r="I1057" i="13" s="1"/>
  <c r="K1057" i="13" s="1"/>
  <c r="G4421" i="13"/>
  <c r="I4421" i="13" s="1"/>
  <c r="G3842" i="13"/>
  <c r="I3842" i="13" s="1"/>
  <c r="G4645" i="13"/>
  <c r="I4645" i="13" s="1"/>
  <c r="G507" i="13"/>
  <c r="I507" i="13" s="1"/>
  <c r="G4364" i="13"/>
  <c r="I4364" i="13" s="1"/>
  <c r="G1928" i="13"/>
  <c r="G4082" i="13"/>
  <c r="I4082" i="13" s="1"/>
  <c r="G4129" i="13"/>
  <c r="I4129" i="13" s="1"/>
  <c r="K4129" i="13" s="1"/>
  <c r="G2203" i="13"/>
  <c r="I2203" i="13" s="1"/>
  <c r="G4278" i="13"/>
  <c r="I4278" i="13" s="1"/>
  <c r="K4278" i="13" s="1"/>
  <c r="G2294" i="13"/>
  <c r="I2294" i="13" s="1"/>
  <c r="G3378" i="13"/>
  <c r="I3378" i="13" s="1"/>
  <c r="G2242" i="13"/>
  <c r="I2242" i="13" s="1"/>
  <c r="G3222" i="13"/>
  <c r="I3222" i="13" s="1"/>
  <c r="G2782" i="13"/>
  <c r="I2782" i="13" s="1"/>
  <c r="K2782" i="13" s="1"/>
  <c r="G745" i="13"/>
  <c r="I745" i="13" s="1"/>
  <c r="K745" i="13" s="1"/>
  <c r="G4199" i="13"/>
  <c r="I4199" i="13" s="1"/>
  <c r="G2875" i="13"/>
  <c r="I2875" i="13" s="1"/>
  <c r="G3621" i="13"/>
  <c r="I3621" i="13" s="1"/>
  <c r="G2051" i="13"/>
  <c r="I2051" i="13" s="1"/>
  <c r="K2051" i="13" s="1"/>
  <c r="G1882" i="13"/>
  <c r="I1882" i="13" s="1"/>
  <c r="G1517" i="13"/>
  <c r="I1517" i="13" s="1"/>
  <c r="K1517" i="13" s="1"/>
  <c r="G976" i="13"/>
  <c r="I976" i="13" s="1"/>
  <c r="G4353" i="13"/>
  <c r="I4353" i="13" s="1"/>
  <c r="K4353" i="13" s="1"/>
  <c r="G2061" i="13"/>
  <c r="I2061" i="13" s="1"/>
  <c r="K2061" i="13" s="1"/>
  <c r="G4255" i="13"/>
  <c r="I4255" i="13" s="1"/>
  <c r="K4255" i="13" s="1"/>
  <c r="G1273" i="13"/>
  <c r="G4827" i="13"/>
  <c r="I4827" i="13" s="1"/>
  <c r="G2551" i="13"/>
  <c r="I2551" i="13" s="1"/>
  <c r="G1789" i="13"/>
  <c r="I1789" i="13" s="1"/>
  <c r="K1789" i="13" s="1"/>
  <c r="G4" i="13"/>
  <c r="I4" i="13" s="1"/>
  <c r="G818" i="13"/>
  <c r="I818" i="13" s="1"/>
  <c r="G848" i="13"/>
  <c r="I848" i="13" s="1"/>
  <c r="G2256" i="13"/>
  <c r="I2256" i="13" s="1"/>
  <c r="G4122" i="13"/>
  <c r="I4122" i="13" s="1"/>
  <c r="G4850" i="13"/>
  <c r="I4850" i="13" s="1"/>
  <c r="G4639" i="13"/>
  <c r="I4639" i="13" s="1"/>
  <c r="K4639" i="13" s="1"/>
  <c r="G877" i="13"/>
  <c r="I877" i="13" s="1"/>
  <c r="K877" i="13" s="1"/>
  <c r="G941" i="13"/>
  <c r="I941" i="13" s="1"/>
  <c r="K941" i="13" s="1"/>
  <c r="G4883" i="13"/>
  <c r="I4883" i="13" s="1"/>
  <c r="G1932" i="13"/>
  <c r="I1932" i="13" s="1"/>
  <c r="K1932" i="13" s="1"/>
  <c r="G2599" i="13"/>
  <c r="I2599" i="13" s="1"/>
  <c r="K2599" i="13" s="1"/>
  <c r="G1572" i="13"/>
  <c r="I1572" i="13" s="1"/>
  <c r="G4179" i="13"/>
  <c r="I4179" i="13" s="1"/>
  <c r="G373" i="13"/>
  <c r="I373" i="13" s="1"/>
  <c r="K373" i="13" s="1"/>
  <c r="G1545" i="13"/>
  <c r="G1528" i="13"/>
  <c r="I1528" i="13" s="1"/>
  <c r="G2768" i="13"/>
  <c r="I2768" i="13" s="1"/>
  <c r="G592" i="13"/>
  <c r="I592" i="13" s="1"/>
  <c r="G17" i="13"/>
  <c r="I17" i="13" s="1"/>
  <c r="K17" i="13" s="1"/>
  <c r="G3706" i="13"/>
  <c r="I3706" i="13" s="1"/>
  <c r="G2959" i="13"/>
  <c r="I2959" i="13" s="1"/>
  <c r="K2959" i="13" s="1"/>
  <c r="G3651" i="13"/>
  <c r="I3651" i="13" s="1"/>
  <c r="G2951" i="13"/>
  <c r="I2951" i="13" s="1"/>
  <c r="G3691" i="13"/>
  <c r="I3691" i="13" s="1"/>
  <c r="G1869" i="13"/>
  <c r="I1869" i="13" s="1"/>
  <c r="K1869" i="13" s="1"/>
  <c r="G380" i="13"/>
  <c r="I380" i="13" s="1"/>
  <c r="K380" i="13" s="1"/>
  <c r="G4615" i="13"/>
  <c r="I4615" i="13" s="1"/>
  <c r="K4615" i="13" s="1"/>
  <c r="G4619" i="13"/>
  <c r="I4619" i="13" s="1"/>
  <c r="G4123" i="13"/>
  <c r="I4123" i="13" s="1"/>
  <c r="G1398" i="13"/>
  <c r="I1398" i="13" s="1"/>
  <c r="G3334" i="13"/>
  <c r="I3334" i="13" s="1"/>
  <c r="G1566" i="13"/>
  <c r="I1566" i="13" s="1"/>
  <c r="K1566" i="13" s="1"/>
  <c r="G4738" i="13"/>
  <c r="I4738" i="13" s="1"/>
  <c r="G3939" i="13"/>
  <c r="I3939" i="13" s="1"/>
  <c r="G575" i="13"/>
  <c r="I575" i="13" s="1"/>
  <c r="K575" i="13" s="1"/>
  <c r="G1300" i="13"/>
  <c r="I1300" i="13" s="1"/>
  <c r="G4339" i="13"/>
  <c r="I4339" i="13" s="1"/>
  <c r="G2662" i="13"/>
  <c r="I2662" i="13" s="1"/>
  <c r="G2884" i="13"/>
  <c r="I2884" i="13" s="1"/>
  <c r="G3" i="13"/>
  <c r="I3" i="13" s="1"/>
  <c r="K3" i="13" s="1"/>
  <c r="G2412" i="13"/>
  <c r="I2412" i="13" s="1"/>
  <c r="K2412" i="13" s="1"/>
  <c r="G1622" i="13"/>
  <c r="I1622" i="13" s="1"/>
  <c r="G511" i="13"/>
  <c r="I511" i="13" s="1"/>
  <c r="K511" i="13" s="1"/>
  <c r="G1609" i="13"/>
  <c r="I1609" i="13" s="1"/>
  <c r="K1609" i="13" s="1"/>
  <c r="G3696" i="13"/>
  <c r="I3696" i="13" s="1"/>
  <c r="G2241" i="13"/>
  <c r="I2241" i="13" s="1"/>
  <c r="K2241" i="13" s="1"/>
  <c r="G1280" i="13"/>
  <c r="I1280" i="13" s="1"/>
  <c r="G2813" i="13"/>
  <c r="I2813" i="13" s="1"/>
  <c r="K2813" i="13" s="1"/>
  <c r="G1665" i="13"/>
  <c r="I1665" i="13" s="1"/>
  <c r="K1665" i="13" s="1"/>
  <c r="G2553" i="13"/>
  <c r="G352" i="13"/>
  <c r="I352" i="13" s="1"/>
  <c r="G3029" i="13"/>
  <c r="I3029" i="13" s="1"/>
  <c r="G2750" i="13"/>
  <c r="I2750" i="13" s="1"/>
  <c r="K2750" i="13" s="1"/>
  <c r="G1150" i="13"/>
  <c r="I1150" i="13" s="1"/>
  <c r="K1150" i="13" s="1"/>
  <c r="G2107" i="13"/>
  <c r="I2107" i="13" s="1"/>
  <c r="G4873" i="13"/>
  <c r="I4873" i="13" s="1"/>
  <c r="K4873" i="13" s="1"/>
  <c r="G2462" i="13"/>
  <c r="I2462" i="13" s="1"/>
  <c r="K2462" i="13" s="1"/>
  <c r="G2643" i="13"/>
  <c r="I2643" i="13" s="1"/>
  <c r="G4280" i="13"/>
  <c r="I4280" i="13" s="1"/>
  <c r="G4020" i="13"/>
  <c r="I4020" i="13" s="1"/>
  <c r="G2563" i="13"/>
  <c r="I2563" i="13" s="1"/>
  <c r="G3943" i="13"/>
  <c r="I3943" i="13" s="1"/>
  <c r="G4584" i="13"/>
  <c r="I4584" i="13" s="1"/>
  <c r="G1951" i="13"/>
  <c r="I1951" i="13" s="1"/>
  <c r="K1951" i="13" s="1"/>
  <c r="G338" i="13"/>
  <c r="I338" i="13" s="1"/>
  <c r="G4701" i="13"/>
  <c r="I4701" i="13" s="1"/>
  <c r="K4701" i="13" s="1"/>
  <c r="G4097" i="13"/>
  <c r="I4097" i="13" s="1"/>
  <c r="K4097" i="13" s="1"/>
  <c r="G1915" i="13"/>
  <c r="I1915" i="13" s="1"/>
  <c r="G3493" i="13"/>
  <c r="I3493" i="13" s="1"/>
  <c r="K3493" i="13" s="1"/>
  <c r="G4581" i="13"/>
  <c r="I4581" i="13" s="1"/>
  <c r="G3628" i="13"/>
  <c r="I3628" i="13" s="1"/>
  <c r="K3628" i="13" s="1"/>
  <c r="G2080" i="13"/>
  <c r="I2080" i="13" s="1"/>
  <c r="G2627" i="13"/>
  <c r="I2627" i="13" s="1"/>
  <c r="G3495" i="13"/>
  <c r="I3495" i="13" s="1"/>
  <c r="G963" i="13"/>
  <c r="I963" i="13" s="1"/>
  <c r="G11" i="13"/>
  <c r="I11" i="13" s="1"/>
  <c r="G1220" i="13"/>
  <c r="I1220" i="13" s="1"/>
  <c r="G1513" i="13"/>
  <c r="G8" i="13"/>
  <c r="G659" i="13"/>
  <c r="I659" i="13" s="1"/>
  <c r="G776" i="13"/>
  <c r="I776" i="13" s="1"/>
  <c r="K776" i="13" s="1"/>
  <c r="G2074" i="13"/>
  <c r="I2074" i="13" s="1"/>
  <c r="G4591" i="13"/>
  <c r="I4591" i="13" s="1"/>
  <c r="K4591" i="13" s="1"/>
  <c r="G650" i="13"/>
  <c r="I650" i="13" s="1"/>
  <c r="K650" i="13" s="1"/>
  <c r="G1441" i="13"/>
  <c r="I1441" i="13" s="1"/>
  <c r="K1441" i="13" s="1"/>
  <c r="G3702" i="13"/>
  <c r="I3702" i="13" s="1"/>
  <c r="G4258" i="13"/>
  <c r="I4258" i="13" s="1"/>
  <c r="K4258" i="13" s="1"/>
  <c r="G89" i="13"/>
  <c r="G1829" i="13"/>
  <c r="I1829" i="13" s="1"/>
  <c r="K1829" i="13" s="1"/>
  <c r="G3209" i="13"/>
  <c r="G762" i="13"/>
  <c r="I762" i="13" s="1"/>
  <c r="K762" i="13" s="1"/>
  <c r="G62" i="13"/>
  <c r="I62" i="13" s="1"/>
  <c r="K62" i="13" s="1"/>
  <c r="G2502" i="13"/>
  <c r="I2502" i="13" s="1"/>
  <c r="G3808" i="13"/>
  <c r="I3808" i="13" s="1"/>
  <c r="G1967" i="13"/>
  <c r="I1967" i="13" s="1"/>
  <c r="K1967" i="13" s="1"/>
  <c r="G3900" i="13"/>
  <c r="I3900" i="13" s="1"/>
  <c r="K3900" i="13" s="1"/>
  <c r="G3705" i="13"/>
  <c r="I3705" i="13" s="1"/>
  <c r="K3705" i="13" s="1"/>
  <c r="G2180" i="13"/>
  <c r="I2180" i="13" s="1"/>
  <c r="G3526" i="13"/>
  <c r="I3526" i="13" s="1"/>
  <c r="G358" i="13"/>
  <c r="I358" i="13" s="1"/>
  <c r="G3553" i="13"/>
  <c r="I3553" i="13" s="1"/>
  <c r="K3553" i="13" s="1"/>
  <c r="G119" i="13"/>
  <c r="I119" i="13" s="1"/>
  <c r="K119" i="13" s="1"/>
  <c r="G1034" i="13"/>
  <c r="I1034" i="13" s="1"/>
  <c r="K1034" i="13" s="1"/>
  <c r="G2703" i="13"/>
  <c r="I2703" i="13" s="1"/>
  <c r="K2703" i="13" s="1"/>
  <c r="G570" i="13"/>
  <c r="I570" i="13" s="1"/>
  <c r="K570" i="13" s="1"/>
  <c r="G1586" i="13"/>
  <c r="I1586" i="13" s="1"/>
  <c r="G1934" i="13"/>
  <c r="I1934" i="13" s="1"/>
  <c r="K1934" i="13" s="1"/>
  <c r="G1044" i="13"/>
  <c r="I1044" i="13" s="1"/>
  <c r="G1054" i="13"/>
  <c r="I1054" i="13" s="1"/>
  <c r="K1054" i="13" s="1"/>
  <c r="G280" i="13"/>
  <c r="G2517" i="13"/>
  <c r="I2517" i="13" s="1"/>
  <c r="G3851" i="13"/>
  <c r="I3851" i="13" s="1"/>
  <c r="K3851" i="13" s="1"/>
  <c r="G4093" i="13"/>
  <c r="I4093" i="13" s="1"/>
  <c r="K4093" i="13" s="1"/>
  <c r="G2170" i="13"/>
  <c r="I2170" i="13" s="1"/>
  <c r="G1630" i="13"/>
  <c r="I1630" i="13" s="1"/>
  <c r="K1630" i="13" s="1"/>
  <c r="G1012" i="13"/>
  <c r="I1012" i="13" s="1"/>
  <c r="G3226" i="13"/>
  <c r="I3226" i="13" s="1"/>
  <c r="G4031" i="13"/>
  <c r="I4031" i="13" s="1"/>
  <c r="K4031" i="13" s="1"/>
  <c r="G4291" i="13"/>
  <c r="I4291" i="13" s="1"/>
  <c r="G4391" i="13"/>
  <c r="I4391" i="13" s="1"/>
  <c r="G771" i="13"/>
  <c r="I771" i="13" s="1"/>
  <c r="G402" i="13"/>
  <c r="I402" i="13" s="1"/>
  <c r="G2957" i="13"/>
  <c r="I2957" i="13" s="1"/>
  <c r="K2957" i="13" s="1"/>
  <c r="G971" i="13"/>
  <c r="I971" i="13" s="1"/>
  <c r="G943" i="13"/>
  <c r="I943" i="13" s="1"/>
  <c r="K943" i="13" s="1"/>
  <c r="G471" i="13"/>
  <c r="I471" i="13" s="1"/>
  <c r="K471" i="13" s="1"/>
  <c r="G913" i="13"/>
  <c r="I913" i="13" s="1"/>
  <c r="K913" i="13" s="1"/>
  <c r="G4045" i="13"/>
  <c r="I4045" i="13" s="1"/>
  <c r="K4045" i="13" s="1"/>
  <c r="G1282" i="13"/>
  <c r="I1282" i="13" s="1"/>
  <c r="G2578" i="13"/>
  <c r="I2578" i="13" s="1"/>
  <c r="G40" i="13"/>
  <c r="G3562" i="13"/>
  <c r="I3562" i="13" s="1"/>
  <c r="G3458" i="13"/>
  <c r="I3458" i="13" s="1"/>
  <c r="G4712" i="13"/>
  <c r="I4712" i="13" s="1"/>
  <c r="G4348" i="13"/>
  <c r="I4348" i="13" s="1"/>
  <c r="G4834" i="13"/>
  <c r="I4834" i="13" s="1"/>
  <c r="G2804" i="13"/>
  <c r="I2804" i="13" s="1"/>
  <c r="K2804" i="13" s="1"/>
  <c r="G2093" i="13"/>
  <c r="I2093" i="13" s="1"/>
  <c r="K2093" i="13" s="1"/>
  <c r="G3405" i="13"/>
  <c r="I3405" i="13" s="1"/>
  <c r="K3405" i="13" s="1"/>
  <c r="G2282" i="13"/>
  <c r="I2282" i="13" s="1"/>
  <c r="G3859" i="13"/>
  <c r="I3859" i="13" s="1"/>
  <c r="G606" i="13"/>
  <c r="I606" i="13" s="1"/>
  <c r="K606" i="13" s="1"/>
  <c r="G4117" i="13"/>
  <c r="I4117" i="13" s="1"/>
  <c r="G822" i="13"/>
  <c r="I822" i="13" s="1"/>
  <c r="G3356" i="13"/>
  <c r="I3356" i="13" s="1"/>
  <c r="K3356" i="13" s="1"/>
  <c r="G4015" i="13"/>
  <c r="I4015" i="13" s="1"/>
  <c r="K4015" i="13" s="1"/>
  <c r="G1830" i="13"/>
  <c r="I1830" i="13" s="1"/>
  <c r="G3795" i="13"/>
  <c r="I3795" i="13" s="1"/>
  <c r="G4875" i="13"/>
  <c r="I4875" i="13" s="1"/>
  <c r="G1949" i="13"/>
  <c r="I1949" i="13" s="1"/>
  <c r="K1949" i="13" s="1"/>
  <c r="G1484" i="13"/>
  <c r="I1484" i="13" s="1"/>
  <c r="K1484" i="13" s="1"/>
  <c r="G1558" i="13"/>
  <c r="I1558" i="13" s="1"/>
  <c r="G3479" i="13"/>
  <c r="I3479" i="13" s="1"/>
  <c r="K3479" i="13" s="1"/>
  <c r="G155" i="13"/>
  <c r="I155" i="13" s="1"/>
  <c r="G2129" i="13"/>
  <c r="I2129" i="13" s="1"/>
  <c r="K2129" i="13" s="1"/>
  <c r="G1536" i="13"/>
  <c r="I1536" i="13" s="1"/>
  <c r="G3284" i="13"/>
  <c r="I3284" i="13" s="1"/>
  <c r="G255" i="13"/>
  <c r="I255" i="13" s="1"/>
  <c r="K255" i="13" s="1"/>
  <c r="G1670" i="13"/>
  <c r="I1670" i="13" s="1"/>
  <c r="G652" i="13"/>
  <c r="I652" i="13" s="1"/>
  <c r="K652" i="13" s="1"/>
  <c r="G489" i="13"/>
  <c r="I489" i="13" s="1"/>
  <c r="K489" i="13" s="1"/>
  <c r="G759" i="13"/>
  <c r="I759" i="13" s="1"/>
  <c r="K759" i="13" s="1"/>
  <c r="G4103" i="13"/>
  <c r="I4103" i="13" s="1"/>
  <c r="G3466" i="13"/>
  <c r="I3466" i="13" s="1"/>
  <c r="G3888" i="13"/>
  <c r="I3888" i="13" s="1"/>
  <c r="K3888" i="13" s="1"/>
  <c r="G862" i="13"/>
  <c r="I862" i="13" s="1"/>
  <c r="K862" i="13" s="1"/>
  <c r="G68" i="13"/>
  <c r="I68" i="13" s="1"/>
  <c r="G341" i="13"/>
  <c r="I341" i="13" s="1"/>
  <c r="K341" i="13" s="1"/>
  <c r="G360" i="13"/>
  <c r="G4098" i="13"/>
  <c r="I4098" i="13" s="1"/>
  <c r="G944" i="13"/>
  <c r="I944" i="13" s="1"/>
  <c r="G1653" i="13"/>
  <c r="I1653" i="13" s="1"/>
  <c r="K1653" i="13" s="1"/>
  <c r="G4155" i="13"/>
  <c r="I4155" i="13" s="1"/>
  <c r="G4059" i="13"/>
  <c r="I4059" i="13" s="1"/>
  <c r="G1514" i="13"/>
  <c r="I1514" i="13" s="1"/>
  <c r="K1514" i="13" s="1"/>
  <c r="G3459" i="13"/>
  <c r="I3459" i="13" s="1"/>
  <c r="G1035" i="13"/>
  <c r="I1035" i="13" s="1"/>
  <c r="G2386" i="13"/>
  <c r="I2386" i="13" s="1"/>
  <c r="G3491" i="13"/>
  <c r="I3491" i="13" s="1"/>
  <c r="G1824" i="13"/>
  <c r="I1824" i="13" s="1"/>
  <c r="G1434" i="13"/>
  <c r="I1434" i="13" s="1"/>
  <c r="K1434" i="13" s="1"/>
  <c r="G2714" i="13"/>
  <c r="I2714" i="13" s="1"/>
  <c r="G789" i="13"/>
  <c r="I789" i="13" s="1"/>
  <c r="K789" i="13" s="1"/>
  <c r="G2641" i="13"/>
  <c r="I2641" i="13" s="1"/>
  <c r="K2641" i="13" s="1"/>
  <c r="G2571" i="13"/>
  <c r="I2571" i="13" s="1"/>
  <c r="G4623" i="13"/>
  <c r="I4623" i="13" s="1"/>
  <c r="K4623" i="13" s="1"/>
  <c r="G4419" i="13"/>
  <c r="I4419" i="13" s="1"/>
  <c r="G4724" i="13"/>
  <c r="I4724" i="13" s="1"/>
  <c r="G2748" i="13"/>
  <c r="I2748" i="13" s="1"/>
  <c r="K2748" i="13" s="1"/>
  <c r="G829" i="13"/>
  <c r="I829" i="13" s="1"/>
  <c r="K829" i="13" s="1"/>
  <c r="G2406" i="13"/>
  <c r="I2406" i="13" s="1"/>
  <c r="G2862" i="13"/>
  <c r="I2862" i="13" s="1"/>
  <c r="K2862" i="13" s="1"/>
  <c r="G2350" i="13"/>
  <c r="I2350" i="13" s="1"/>
  <c r="K2350" i="13" s="1"/>
  <c r="G3794" i="13"/>
  <c r="I3794" i="13" s="1"/>
  <c r="G4390" i="13"/>
  <c r="I4390" i="13" s="1"/>
  <c r="G1325" i="13"/>
  <c r="I1325" i="13" s="1"/>
  <c r="K1325" i="13" s="1"/>
  <c r="G3355" i="13"/>
  <c r="I3355" i="13" s="1"/>
  <c r="G4667" i="13"/>
  <c r="I4667" i="13" s="1"/>
  <c r="G4148" i="13"/>
  <c r="I4148" i="13" s="1"/>
  <c r="G4702" i="13"/>
  <c r="I4702" i="13" s="1"/>
  <c r="K4702" i="13" s="1"/>
  <c r="G4229" i="13"/>
  <c r="I4229" i="13" s="1"/>
  <c r="G2871" i="13"/>
  <c r="I2871" i="13" s="1"/>
  <c r="G554" i="13"/>
  <c r="I554" i="13" s="1"/>
  <c r="K554" i="13" s="1"/>
  <c r="G3282" i="13"/>
  <c r="I3282" i="13" s="1"/>
  <c r="G171" i="13"/>
  <c r="I171" i="13" s="1"/>
  <c r="G2081" i="13"/>
  <c r="I2081" i="13" s="1"/>
  <c r="K2081" i="13" s="1"/>
  <c r="G3654" i="13"/>
  <c r="I3654" i="13" s="1"/>
  <c r="G3652" i="13"/>
  <c r="I3652" i="13" s="1"/>
  <c r="G4663" i="13"/>
  <c r="I4663" i="13" s="1"/>
  <c r="G4224" i="13"/>
  <c r="I4224" i="13" s="1"/>
  <c r="G4699" i="13"/>
  <c r="I4699" i="13" s="1"/>
  <c r="G3251" i="13"/>
  <c r="I3251" i="13" s="1"/>
  <c r="G3019" i="13"/>
  <c r="I3019" i="13" s="1"/>
  <c r="G544" i="13"/>
  <c r="I544" i="13" s="1"/>
  <c r="G3115" i="13"/>
  <c r="I3115" i="13" s="1"/>
  <c r="G1146" i="13"/>
  <c r="I1146" i="13" s="1"/>
  <c r="K1146" i="13" s="1"/>
  <c r="G2144" i="13"/>
  <c r="I2144" i="13" s="1"/>
  <c r="G3660" i="13"/>
  <c r="I3660" i="13" s="1"/>
  <c r="K3660" i="13" s="1"/>
  <c r="G2973" i="13"/>
  <c r="I2973" i="13" s="1"/>
  <c r="K2973" i="13" s="1"/>
  <c r="G1196" i="13"/>
  <c r="I1196" i="13" s="1"/>
  <c r="K1196" i="13" s="1"/>
  <c r="G2018" i="13"/>
  <c r="I2018" i="13" s="1"/>
  <c r="G1231" i="13"/>
  <c r="I1231" i="13" s="1"/>
  <c r="K1231" i="13" s="1"/>
  <c r="G3194" i="13"/>
  <c r="I3194" i="13" s="1"/>
  <c r="K3194" i="13" s="1"/>
  <c r="G4773" i="13"/>
  <c r="I4773" i="13" s="1"/>
  <c r="G2185" i="13"/>
  <c r="I2185" i="13" s="1"/>
  <c r="K2185" i="13" s="1"/>
  <c r="G3883" i="13"/>
  <c r="I3883" i="13" s="1"/>
  <c r="G1371" i="13"/>
  <c r="I1371" i="13" s="1"/>
  <c r="G3341" i="13"/>
  <c r="I3341" i="13" s="1"/>
  <c r="K3341" i="13" s="1"/>
  <c r="G4822" i="13"/>
  <c r="I4822" i="13" s="1"/>
  <c r="G3563" i="13"/>
  <c r="I3563" i="13" s="1"/>
  <c r="G2777" i="13"/>
  <c r="I2777" i="13" s="1"/>
  <c r="K2777" i="13" s="1"/>
  <c r="G1729" i="13"/>
  <c r="I1729" i="13" s="1"/>
  <c r="K1729" i="13" s="1"/>
  <c r="G3346" i="13"/>
  <c r="I3346" i="13" s="1"/>
  <c r="G4176" i="13"/>
  <c r="I4176" i="13" s="1"/>
  <c r="G2612" i="13"/>
  <c r="I2612" i="13" s="1"/>
  <c r="G3570" i="13"/>
  <c r="I3570" i="13" s="1"/>
  <c r="G2692" i="13"/>
  <c r="I2692" i="13" s="1"/>
  <c r="G576" i="13"/>
  <c r="I576" i="13" s="1"/>
  <c r="G3681" i="13"/>
  <c r="I3681" i="13" s="1"/>
  <c r="K3681" i="13" s="1"/>
  <c r="G90" i="13"/>
  <c r="I90" i="13" s="1"/>
  <c r="K90" i="13" s="1"/>
  <c r="G1778" i="13"/>
  <c r="I1778" i="13" s="1"/>
  <c r="G942" i="13"/>
  <c r="I942" i="13" s="1"/>
  <c r="K942" i="13" s="1"/>
  <c r="G4445" i="13"/>
  <c r="I4445" i="13" s="1"/>
  <c r="K4445" i="13" s="1"/>
  <c r="G3540" i="13"/>
  <c r="I3540" i="13" s="1"/>
  <c r="G1796" i="13"/>
  <c r="I1796" i="13" s="1"/>
  <c r="G764" i="13"/>
  <c r="I764" i="13" s="1"/>
  <c r="K764" i="13" s="1"/>
  <c r="G3878" i="13"/>
  <c r="I3878" i="13" s="1"/>
  <c r="G696" i="13"/>
  <c r="G1542" i="13"/>
  <c r="I1542" i="13" s="1"/>
  <c r="G2752" i="13"/>
  <c r="I2752" i="13" s="1"/>
  <c r="G4558" i="13"/>
  <c r="I4558" i="13" s="1"/>
  <c r="K4558" i="13" s="1"/>
  <c r="G2876" i="13"/>
  <c r="I2876" i="13" s="1"/>
  <c r="K2876" i="13" s="1"/>
  <c r="G184" i="13"/>
  <c r="G961" i="13"/>
  <c r="I961" i="13" s="1"/>
  <c r="K961" i="13" s="1"/>
  <c r="G112" i="13"/>
  <c r="I112" i="13" s="1"/>
  <c r="G2292" i="13"/>
  <c r="I2292" i="13" s="1"/>
  <c r="G2396" i="13"/>
  <c r="I2396" i="13" s="1"/>
  <c r="K2396" i="13" s="1"/>
  <c r="G4130" i="13"/>
  <c r="I4130" i="13" s="1"/>
  <c r="G2374" i="13"/>
  <c r="I2374" i="13" s="1"/>
  <c r="G3034" i="13"/>
  <c r="I3034" i="13" s="1"/>
  <c r="G4805" i="13"/>
  <c r="I4805" i="13" s="1"/>
  <c r="K4805" i="13" s="1"/>
  <c r="G1045" i="13"/>
  <c r="I1045" i="13" s="1"/>
  <c r="K1045" i="13" s="1"/>
  <c r="G1279" i="13"/>
  <c r="I1279" i="13" s="1"/>
  <c r="K1279" i="13" s="1"/>
  <c r="G4399" i="13"/>
  <c r="I4399" i="13" s="1"/>
  <c r="K4399" i="13" s="1"/>
  <c r="G3471" i="13"/>
  <c r="I3471" i="13" s="1"/>
  <c r="K3471" i="13" s="1"/>
  <c r="G4284" i="13"/>
  <c r="I4284" i="13" s="1"/>
  <c r="G2785" i="13"/>
  <c r="I2785" i="13" s="1"/>
  <c r="K2785" i="13" s="1"/>
  <c r="G4719" i="13"/>
  <c r="I4719" i="13" s="1"/>
  <c r="K4719" i="13" s="1"/>
  <c r="G1288" i="13"/>
  <c r="G2463" i="13"/>
  <c r="I2463" i="13" s="1"/>
  <c r="K2463" i="13" s="1"/>
  <c r="G2765" i="13"/>
  <c r="I2765" i="13" s="1"/>
  <c r="K2765" i="13" s="1"/>
  <c r="G3139" i="13"/>
  <c r="I3139" i="13" s="1"/>
  <c r="G3707" i="13"/>
  <c r="I3707" i="13" s="1"/>
  <c r="G1818" i="13"/>
  <c r="I1818" i="13" s="1"/>
  <c r="K1818" i="13" s="1"/>
  <c r="G1821" i="13"/>
  <c r="I1821" i="13" s="1"/>
  <c r="K1821" i="13" s="1"/>
  <c r="G260" i="13"/>
  <c r="I260" i="13" s="1"/>
  <c r="G1112" i="13"/>
  <c r="G1858" i="13"/>
  <c r="I1858" i="13" s="1"/>
  <c r="G1810" i="13"/>
  <c r="I1810" i="13" s="1"/>
  <c r="K1810" i="13" s="1"/>
  <c r="G490" i="13"/>
  <c r="I490" i="13" s="1"/>
  <c r="K490" i="13" s="1"/>
  <c r="G2834" i="13"/>
  <c r="I2834" i="13" s="1"/>
  <c r="G2833" i="13"/>
  <c r="I2833" i="13" s="1"/>
  <c r="K2833" i="13" s="1"/>
  <c r="G4425" i="13"/>
  <c r="I4425" i="13" s="1"/>
  <c r="K4425" i="13" s="1"/>
  <c r="G182" i="13"/>
  <c r="I182" i="13" s="1"/>
  <c r="G3053" i="13"/>
  <c r="I3053" i="13" s="1"/>
  <c r="K3053" i="13" s="1"/>
  <c r="G1462" i="13"/>
  <c r="I1462" i="13" s="1"/>
  <c r="G4586" i="13"/>
  <c r="I4586" i="13" s="1"/>
  <c r="K4586" i="13" s="1"/>
  <c r="G2820" i="13"/>
  <c r="I2820" i="13" s="1"/>
  <c r="G2784" i="13"/>
  <c r="I2784" i="13" s="1"/>
  <c r="G1050" i="13"/>
  <c r="I1050" i="13" s="1"/>
  <c r="K1050" i="13" s="1"/>
  <c r="G3673" i="13"/>
  <c r="G3143" i="13"/>
  <c r="I3143" i="13" s="1"/>
  <c r="G2077" i="13"/>
  <c r="I2077" i="13" s="1"/>
  <c r="K2077" i="13" s="1"/>
  <c r="G474" i="13"/>
  <c r="I474" i="13" s="1"/>
  <c r="K474" i="13" s="1"/>
  <c r="G2719" i="13"/>
  <c r="I2719" i="13" s="1"/>
  <c r="K2719" i="13" s="1"/>
  <c r="G4233" i="13"/>
  <c r="I4233" i="13" s="1"/>
  <c r="K4233" i="13" s="1"/>
  <c r="G2038" i="13"/>
  <c r="I2038" i="13" s="1"/>
  <c r="G4700" i="13"/>
  <c r="I4700" i="13" s="1"/>
  <c r="G2196" i="13"/>
  <c r="I2196" i="13" s="1"/>
  <c r="G1553" i="13"/>
  <c r="I1553" i="13" s="1"/>
  <c r="K1553" i="13" s="1"/>
  <c r="G263" i="13"/>
  <c r="I263" i="13" s="1"/>
  <c r="K263" i="13" s="1"/>
  <c r="G363" i="13"/>
  <c r="I363" i="13" s="1"/>
  <c r="G27" i="13"/>
  <c r="I27" i="13" s="1"/>
  <c r="G751" i="13"/>
  <c r="I751" i="13" s="1"/>
  <c r="K751" i="13" s="1"/>
  <c r="G3763" i="13"/>
  <c r="I3763" i="13" s="1"/>
  <c r="G4871" i="13"/>
  <c r="I4871" i="13" s="1"/>
  <c r="G2971" i="13"/>
  <c r="I2971" i="13" s="1"/>
  <c r="G2504" i="13"/>
  <c r="G284" i="13"/>
  <c r="I284" i="13" s="1"/>
  <c r="K284" i="13" s="1"/>
  <c r="G1952" i="13"/>
  <c r="I1952" i="13" s="1"/>
  <c r="G342" i="13"/>
  <c r="I342" i="13" s="1"/>
  <c r="G1868" i="13"/>
  <c r="I1868" i="13" s="1"/>
  <c r="K1868" i="13" s="1"/>
  <c r="G3918" i="13"/>
  <c r="I3918" i="13" s="1"/>
  <c r="K3918" i="13" s="1"/>
  <c r="G64" i="13"/>
  <c r="I64" i="13" s="1"/>
  <c r="G4739" i="13"/>
  <c r="I4739" i="13" s="1"/>
  <c r="G1463" i="13"/>
  <c r="I1463" i="13" s="1"/>
  <c r="K1463" i="13" s="1"/>
  <c r="G3102" i="13"/>
  <c r="I3102" i="13" s="1"/>
  <c r="K3102" i="13" s="1"/>
  <c r="G4696" i="13"/>
  <c r="I4696" i="13" s="1"/>
  <c r="G987" i="13"/>
  <c r="I987" i="13" s="1"/>
  <c r="G1046" i="13"/>
  <c r="I1046" i="13" s="1"/>
  <c r="G4544" i="13"/>
  <c r="I4544" i="13" s="1"/>
  <c r="G3602" i="13"/>
  <c r="I3602" i="13" s="1"/>
  <c r="G4210" i="13"/>
  <c r="I4210" i="13" s="1"/>
  <c r="G4226" i="13"/>
  <c r="I4226" i="13" s="1"/>
  <c r="G3644" i="13"/>
  <c r="I3644" i="13" s="1"/>
  <c r="K3644" i="13" s="1"/>
  <c r="G189" i="13"/>
  <c r="I189" i="13" s="1"/>
  <c r="K189" i="13" s="1"/>
  <c r="G716" i="13"/>
  <c r="I716" i="13" s="1"/>
  <c r="K716" i="13" s="1"/>
  <c r="G2921" i="13"/>
  <c r="I2921" i="13" s="1"/>
  <c r="K2921" i="13" s="1"/>
  <c r="G4195" i="13"/>
  <c r="I4195" i="13" s="1"/>
  <c r="G4674" i="13"/>
  <c r="I4674" i="13" s="1"/>
  <c r="G1382" i="13"/>
  <c r="I1382" i="13" s="1"/>
  <c r="K1382" i="13" s="1"/>
  <c r="G4038" i="13"/>
  <c r="I4038" i="13" s="1"/>
  <c r="G1164" i="13"/>
  <c r="I1164" i="13" s="1"/>
  <c r="K1164" i="13" s="1"/>
  <c r="G1015" i="13"/>
  <c r="I1015" i="13" s="1"/>
  <c r="K1015" i="13" s="1"/>
  <c r="G1004" i="13"/>
  <c r="I1004" i="13" s="1"/>
  <c r="K1004" i="13" s="1"/>
  <c r="G3962" i="13"/>
  <c r="I3962" i="13" s="1"/>
  <c r="G4208" i="13"/>
  <c r="I4208" i="13" s="1"/>
  <c r="G1323" i="13"/>
  <c r="I1323" i="13" s="1"/>
  <c r="G2715" i="13"/>
  <c r="I2715" i="13" s="1"/>
  <c r="G3843" i="13"/>
  <c r="I3843" i="13" s="1"/>
  <c r="G1097" i="13"/>
  <c r="G1874" i="13"/>
  <c r="I1874" i="13" s="1"/>
  <c r="G2108" i="13"/>
  <c r="I2108" i="13" s="1"/>
  <c r="K2108" i="13" s="1"/>
  <c r="G2213" i="13"/>
  <c r="I2213" i="13" s="1"/>
  <c r="K2213" i="13" s="1"/>
  <c r="G127" i="13"/>
  <c r="I127" i="13" s="1"/>
  <c r="K127" i="13" s="1"/>
  <c r="G2660" i="13"/>
  <c r="I2660" i="13" s="1"/>
  <c r="G3202" i="13"/>
  <c r="I3202" i="13" s="1"/>
  <c r="G476" i="13"/>
  <c r="I476" i="13" s="1"/>
  <c r="K476" i="13" s="1"/>
  <c r="G1976" i="13"/>
  <c r="G3754" i="13"/>
  <c r="I3754" i="13" s="1"/>
  <c r="G1847" i="13"/>
  <c r="I1847" i="13" s="1"/>
  <c r="K1847" i="13" s="1"/>
  <c r="G4341" i="13"/>
  <c r="I4341" i="13" s="1"/>
  <c r="G2693" i="13"/>
  <c r="I2693" i="13" s="1"/>
  <c r="K2693" i="13" s="1"/>
  <c r="G65" i="13"/>
  <c r="I65" i="13" s="1"/>
  <c r="K65" i="13" s="1"/>
  <c r="G1409" i="13"/>
  <c r="I1409" i="13" s="1"/>
  <c r="K1409" i="13" s="1"/>
  <c r="G3594" i="13"/>
  <c r="I3594" i="13" s="1"/>
  <c r="G2659" i="13"/>
  <c r="I2659" i="13" s="1"/>
  <c r="K2659" i="13" s="1"/>
  <c r="G894" i="13"/>
  <c r="I894" i="13" s="1"/>
  <c r="K894" i="13" s="1"/>
  <c r="G4344" i="13"/>
  <c r="I4344" i="13" s="1"/>
  <c r="G1600" i="13"/>
  <c r="I1600" i="13" s="1"/>
  <c r="G3255" i="13"/>
  <c r="I3255" i="13" s="1"/>
  <c r="K3255" i="13" s="1"/>
  <c r="G2179" i="13"/>
  <c r="I2179" i="13" s="1"/>
  <c r="G3482" i="13"/>
  <c r="I3482" i="13" s="1"/>
  <c r="G3860" i="13"/>
  <c r="I3860" i="13" s="1"/>
  <c r="G175" i="13"/>
  <c r="I175" i="13" s="1"/>
  <c r="K175" i="13" s="1"/>
  <c r="G2162" i="13"/>
  <c r="I2162" i="13" s="1"/>
  <c r="G2525" i="13"/>
  <c r="I2525" i="13" s="1"/>
  <c r="K2525" i="13" s="1"/>
  <c r="G2958" i="13"/>
  <c r="I2958" i="13" s="1"/>
  <c r="K2958" i="13" s="1"/>
  <c r="G4531" i="13"/>
  <c r="I4531" i="13" s="1"/>
  <c r="G2186" i="13"/>
  <c r="I2186" i="13" s="1"/>
  <c r="G3607" i="13"/>
  <c r="I3607" i="13" s="1"/>
  <c r="K3607" i="13" s="1"/>
  <c r="G2360" i="13"/>
  <c r="G4573" i="13"/>
  <c r="I4573" i="13" s="1"/>
  <c r="K4573" i="13" s="1"/>
  <c r="G4326" i="13"/>
  <c r="I4326" i="13" s="1"/>
  <c r="G1376" i="13"/>
  <c r="I1376" i="13" s="1"/>
  <c r="G1551" i="13"/>
  <c r="I1551" i="13" s="1"/>
  <c r="K1551" i="13" s="1"/>
  <c r="G2302" i="13"/>
  <c r="I2302" i="13" s="1"/>
  <c r="K2302" i="13" s="1"/>
  <c r="G3158" i="13"/>
  <c r="I3158" i="13" s="1"/>
  <c r="G4582" i="13"/>
  <c r="I4582" i="13" s="1"/>
  <c r="K4582" i="13" s="1"/>
  <c r="G84" i="13"/>
  <c r="I84" i="13" s="1"/>
  <c r="G1123" i="13"/>
  <c r="I1123" i="13" s="1"/>
  <c r="G1365" i="13"/>
  <c r="I1365" i="13" s="1"/>
  <c r="K1365" i="13" s="1"/>
  <c r="G3472" i="13"/>
  <c r="I3472" i="13" s="1"/>
  <c r="G2478" i="13"/>
  <c r="I2478" i="13" s="1"/>
  <c r="K2478" i="13" s="1"/>
  <c r="G2873" i="13"/>
  <c r="I2873" i="13" s="1"/>
  <c r="K2873" i="13" s="1"/>
  <c r="G3786" i="13"/>
  <c r="I3786" i="13" s="1"/>
  <c r="G4150" i="13"/>
  <c r="I4150" i="13" s="1"/>
  <c r="G3583" i="13"/>
  <c r="I3583" i="13" s="1"/>
  <c r="K3583" i="13" s="1"/>
  <c r="G3169" i="13"/>
  <c r="I3169" i="13" s="1"/>
  <c r="K3169" i="13" s="1"/>
  <c r="G26" i="13"/>
  <c r="I26" i="13" s="1"/>
  <c r="K26" i="13" s="1"/>
  <c r="G3318" i="13"/>
  <c r="I3318" i="13" s="1"/>
  <c r="G1098" i="13"/>
  <c r="I1098" i="13" s="1"/>
  <c r="K1098" i="13" s="1"/>
  <c r="G512" i="13"/>
  <c r="I512" i="13" s="1"/>
  <c r="G2151" i="13"/>
  <c r="I2151" i="13" s="1"/>
  <c r="K2151" i="13" s="1"/>
  <c r="G1875" i="13"/>
  <c r="I1875" i="13" s="1"/>
  <c r="G1740" i="13"/>
  <c r="I1740" i="13" s="1"/>
  <c r="K1740" i="13" s="1"/>
  <c r="G3174" i="13"/>
  <c r="I3174" i="13" s="1"/>
  <c r="G4553" i="13"/>
  <c r="I4553" i="13" s="1"/>
  <c r="K4553" i="13" s="1"/>
  <c r="G2494" i="13"/>
  <c r="I2494" i="13" s="1"/>
  <c r="K2494" i="13" s="1"/>
  <c r="G1623" i="13"/>
  <c r="I1623" i="13" s="1"/>
  <c r="K1623" i="13" s="1"/>
  <c r="G2182" i="13"/>
  <c r="I2182" i="13" s="1"/>
  <c r="G1116" i="13"/>
  <c r="I1116" i="13" s="1"/>
  <c r="K1116" i="13" s="1"/>
  <c r="G289" i="13"/>
  <c r="I289" i="13" s="1"/>
  <c r="K289" i="13" s="1"/>
  <c r="G4330" i="13"/>
  <c r="I4330" i="13" s="1"/>
  <c r="G964" i="13"/>
  <c r="I964" i="13" s="1"/>
  <c r="G2890" i="13"/>
  <c r="I2890" i="13" s="1"/>
  <c r="G685" i="13"/>
  <c r="I685" i="13" s="1"/>
  <c r="K685" i="13" s="1"/>
  <c r="G2667" i="13"/>
  <c r="I2667" i="13" s="1"/>
  <c r="G2727" i="13"/>
  <c r="I2727" i="13" s="1"/>
  <c r="K2727" i="13" s="1"/>
  <c r="G623" i="13"/>
  <c r="I623" i="13" s="1"/>
  <c r="K623" i="13" s="1"/>
  <c r="G115" i="13"/>
  <c r="I115" i="13" s="1"/>
  <c r="G4491" i="13"/>
  <c r="I4491" i="13" s="1"/>
  <c r="G4872" i="13"/>
  <c r="I4872" i="13" s="1"/>
  <c r="K4872" i="13" s="1"/>
  <c r="G1578" i="13"/>
  <c r="I1578" i="13" s="1"/>
  <c r="K1578" i="13" s="1"/>
  <c r="G4609" i="13"/>
  <c r="I4609" i="13" s="1"/>
  <c r="K4609" i="13" s="1"/>
  <c r="G3175" i="13"/>
  <c r="I3175" i="13" s="1"/>
  <c r="G4411" i="13"/>
  <c r="I4411" i="13" s="1"/>
  <c r="G3876" i="13"/>
  <c r="I3876" i="13" s="1"/>
  <c r="G122" i="13"/>
  <c r="I122" i="13" s="1"/>
  <c r="K122" i="13" s="1"/>
  <c r="G2865" i="13"/>
  <c r="I2865" i="13" s="1"/>
  <c r="K2865" i="13" s="1"/>
  <c r="G2011" i="13"/>
  <c r="I2011" i="13" s="1"/>
  <c r="G1842" i="13"/>
  <c r="I1842" i="13" s="1"/>
  <c r="G2140" i="13"/>
  <c r="I2140" i="13" s="1"/>
  <c r="K2140" i="13" s="1"/>
  <c r="G4861" i="13"/>
  <c r="I4861" i="13" s="1"/>
  <c r="K4861" i="13" s="1"/>
  <c r="G814" i="13"/>
  <c r="I814" i="13" s="1"/>
  <c r="K814" i="13" s="1"/>
  <c r="G4261" i="13"/>
  <c r="I4261" i="13" s="1"/>
  <c r="K4261" i="13" s="1"/>
  <c r="G854" i="13"/>
  <c r="I854" i="13" s="1"/>
  <c r="K854" i="13" s="1"/>
  <c r="G2230" i="13"/>
  <c r="I2230" i="13" s="1"/>
  <c r="G483" i="13"/>
  <c r="I483" i="13" s="1"/>
  <c r="G1386" i="13"/>
  <c r="I1386" i="13" s="1"/>
  <c r="K1386" i="13" s="1"/>
  <c r="G4590" i="13"/>
  <c r="I4590" i="13" s="1"/>
  <c r="K4590" i="13" s="1"/>
  <c r="G3571" i="13"/>
  <c r="I3571" i="13" s="1"/>
  <c r="G666" i="13"/>
  <c r="I666" i="13" s="1"/>
  <c r="K666" i="13" s="1"/>
  <c r="G838" i="13"/>
  <c r="I838" i="13" s="1"/>
  <c r="G1975" i="13"/>
  <c r="I1975" i="13" s="1"/>
  <c r="K1975" i="13" s="1"/>
  <c r="G4801" i="13"/>
  <c r="I4801" i="13" s="1"/>
  <c r="K4801" i="13" s="1"/>
  <c r="G4650" i="13"/>
  <c r="I4650" i="13" s="1"/>
  <c r="G4137" i="13"/>
  <c r="I4137" i="13" s="1"/>
  <c r="K4137" i="13" s="1"/>
  <c r="G3679" i="13"/>
  <c r="I3679" i="13" s="1"/>
  <c r="K3679" i="13" s="1"/>
  <c r="G3719" i="13"/>
  <c r="I3719" i="13" s="1"/>
  <c r="G4570" i="13"/>
  <c r="I4570" i="13" s="1"/>
  <c r="K4570" i="13" s="1"/>
  <c r="G2226" i="13"/>
  <c r="I2226" i="13" s="1"/>
  <c r="G3715" i="13"/>
  <c r="I3715" i="13" s="1"/>
  <c r="G1209" i="13"/>
  <c r="G1442" i="13"/>
  <c r="I1442" i="13" s="1"/>
  <c r="G3002" i="13"/>
  <c r="I3002" i="13" s="1"/>
  <c r="G1946" i="13"/>
  <c r="I1946" i="13" s="1"/>
  <c r="K1946" i="13" s="1"/>
  <c r="G1399" i="13"/>
  <c r="I1399" i="13" s="1"/>
  <c r="K1399" i="13" s="1"/>
  <c r="G3844" i="13"/>
  <c r="I3844" i="13" s="1"/>
  <c r="G4307" i="13"/>
  <c r="I4307" i="13" s="1"/>
  <c r="G1422" i="13"/>
  <c r="I1422" i="13" s="1"/>
  <c r="K1422" i="13" s="1"/>
  <c r="G4863" i="13"/>
  <c r="I4863" i="13" s="1"/>
  <c r="K4863" i="13" s="1"/>
  <c r="G4472" i="13"/>
  <c r="I4472" i="13" s="1"/>
  <c r="G1221" i="13"/>
  <c r="I1221" i="13" s="1"/>
  <c r="K1221" i="13" s="1"/>
  <c r="G2843" i="13"/>
  <c r="I2843" i="13" s="1"/>
  <c r="G3533" i="13"/>
  <c r="I3533" i="13" s="1"/>
  <c r="K3533" i="13" s="1"/>
  <c r="G991" i="13"/>
  <c r="I991" i="13" s="1"/>
  <c r="K991" i="13" s="1"/>
  <c r="G3982" i="13"/>
  <c r="I3982" i="13" s="1"/>
  <c r="K3982" i="13" s="1"/>
  <c r="G3358" i="13"/>
  <c r="I3358" i="13" s="1"/>
  <c r="K3358" i="13" s="1"/>
  <c r="G1647" i="13"/>
  <c r="I1647" i="13" s="1"/>
  <c r="K1647" i="13" s="1"/>
  <c r="G965" i="13"/>
  <c r="I965" i="13" s="1"/>
  <c r="K965" i="13" s="1"/>
  <c r="G4415" i="13"/>
  <c r="I4415" i="13" s="1"/>
  <c r="K4415" i="13" s="1"/>
  <c r="G3674" i="13"/>
  <c r="I3674" i="13" s="1"/>
  <c r="K3674" i="13" s="1"/>
  <c r="G3815" i="13"/>
  <c r="I3815" i="13" s="1"/>
  <c r="G4784" i="13"/>
  <c r="I4784" i="13" s="1"/>
  <c r="G4807" i="13"/>
  <c r="I4807" i="13" s="1"/>
  <c r="G3497" i="13"/>
  <c r="G2079" i="13"/>
  <c r="I2079" i="13" s="1"/>
  <c r="K2079" i="13" s="1"/>
  <c r="G1222" i="13"/>
  <c r="I1222" i="13" s="1"/>
  <c r="G4090" i="13"/>
  <c r="I4090" i="13" s="1"/>
  <c r="G1141" i="13"/>
  <c r="I1141" i="13" s="1"/>
  <c r="K1141" i="13" s="1"/>
  <c r="G1244" i="13"/>
  <c r="I1244" i="13" s="1"/>
  <c r="K1244" i="13" s="1"/>
  <c r="G2094" i="13"/>
  <c r="I2094" i="13" s="1"/>
  <c r="K2094" i="13" s="1"/>
  <c r="G1866" i="13"/>
  <c r="I1866" i="13" s="1"/>
  <c r="K1866" i="13" s="1"/>
  <c r="G297" i="13"/>
  <c r="G3065" i="13"/>
  <c r="G1295" i="13"/>
  <c r="I1295" i="13" s="1"/>
  <c r="K1295" i="13" s="1"/>
  <c r="G1101" i="13"/>
  <c r="I1101" i="13" s="1"/>
  <c r="K1101" i="13" s="1"/>
  <c r="G1554" i="13"/>
  <c r="I1554" i="13" s="1"/>
  <c r="G4660" i="13"/>
  <c r="I4660" i="13" s="1"/>
  <c r="G1254" i="13"/>
  <c r="I1254" i="13" s="1"/>
  <c r="G1849" i="13"/>
  <c r="G1117" i="13"/>
  <c r="I1117" i="13" s="1"/>
  <c r="K1117" i="13" s="1"/>
  <c r="G3424" i="13"/>
  <c r="I3424" i="13" s="1"/>
  <c r="G138" i="13"/>
  <c r="I138" i="13" s="1"/>
  <c r="K138" i="13" s="1"/>
  <c r="G438" i="13"/>
  <c r="I438" i="13" s="1"/>
  <c r="G988" i="13"/>
  <c r="I988" i="13" s="1"/>
  <c r="K988" i="13" s="1"/>
  <c r="G4636" i="13"/>
  <c r="I4636" i="13" s="1"/>
  <c r="G2012" i="13"/>
  <c r="I2012" i="13" s="1"/>
  <c r="K2012" i="13" s="1"/>
  <c r="G2428" i="13"/>
  <c r="I2428" i="13" s="1"/>
  <c r="K2428" i="13" s="1"/>
  <c r="G1814" i="13"/>
  <c r="I1814" i="13" s="1"/>
  <c r="K1814" i="13" s="1"/>
  <c r="G521" i="13"/>
  <c r="G2283" i="13"/>
  <c r="I2283" i="13" s="1"/>
  <c r="G3451" i="13"/>
  <c r="I3451" i="13" s="1"/>
  <c r="G4509" i="13"/>
  <c r="I4509" i="13" s="1"/>
  <c r="K4509" i="13" s="1"/>
  <c r="G4892" i="13"/>
  <c r="I4892" i="13" s="1"/>
  <c r="G536" i="13"/>
  <c r="I536" i="13" s="1"/>
  <c r="K536" i="13" s="1"/>
  <c r="G1020" i="13"/>
  <c r="I1020" i="13" s="1"/>
  <c r="K1020" i="13" s="1"/>
  <c r="G2489" i="13"/>
  <c r="G144" i="13"/>
  <c r="I144" i="13" s="1"/>
  <c r="G4765" i="13"/>
  <c r="I4765" i="13" s="1"/>
  <c r="K4765" i="13" s="1"/>
  <c r="G201" i="13"/>
  <c r="G3330" i="13"/>
  <c r="I3330" i="13" s="1"/>
  <c r="K3330" i="13" s="1"/>
  <c r="G472" i="13"/>
  <c r="G983" i="13"/>
  <c r="I983" i="13" s="1"/>
  <c r="K983" i="13" s="1"/>
  <c r="G2100" i="13"/>
  <c r="I2100" i="13" s="1"/>
  <c r="G1305" i="13"/>
  <c r="G1471" i="13"/>
  <c r="I1471" i="13" s="1"/>
  <c r="K1471" i="13" s="1"/>
  <c r="G3068" i="13"/>
  <c r="I3068" i="13" s="1"/>
  <c r="K3068" i="13" s="1"/>
  <c r="G1867" i="13"/>
  <c r="I1867" i="13" s="1"/>
  <c r="G3320" i="13"/>
  <c r="I3320" i="13" s="1"/>
  <c r="G4228" i="13"/>
  <c r="I4228" i="13" s="1"/>
  <c r="G1993" i="13"/>
  <c r="I1993" i="13" s="1"/>
  <c r="K1993" i="13" s="1"/>
  <c r="G19" i="13"/>
  <c r="I19" i="13" s="1"/>
  <c r="G3257" i="13"/>
  <c r="G1255" i="13"/>
  <c r="I1255" i="13" s="1"/>
  <c r="K1255" i="13" s="1"/>
  <c r="G966" i="13"/>
  <c r="I966" i="13" s="1"/>
  <c r="G4315" i="13"/>
  <c r="I4315" i="13" s="1"/>
  <c r="G1601" i="13"/>
  <c r="I1601" i="13" s="1"/>
  <c r="K1601" i="13" s="1"/>
  <c r="G4730" i="13"/>
  <c r="I4730" i="13" s="1"/>
  <c r="G2217" i="13"/>
  <c r="I2217" i="13" s="1"/>
  <c r="K2217" i="13" s="1"/>
  <c r="G523" i="13"/>
  <c r="I523" i="13" s="1"/>
  <c r="G3911" i="13"/>
  <c r="I3911" i="13" s="1"/>
  <c r="K3911" i="13" s="1"/>
  <c r="G3079" i="13"/>
  <c r="I3079" i="13" s="1"/>
  <c r="K3079" i="13" s="1"/>
  <c r="G2861" i="13"/>
  <c r="I2861" i="13" s="1"/>
  <c r="K2861" i="13" s="1"/>
  <c r="G2696" i="13"/>
  <c r="G4641" i="13"/>
  <c r="I4641" i="13" s="1"/>
  <c r="K4641" i="13" s="1"/>
  <c r="G316" i="13"/>
  <c r="I316" i="13" s="1"/>
  <c r="K316" i="13" s="1"/>
  <c r="G4149" i="13"/>
  <c r="I4149" i="13" s="1"/>
  <c r="K4149" i="13" s="1"/>
  <c r="G1352" i="13"/>
  <c r="I1352" i="13" s="1"/>
  <c r="G3220" i="13"/>
  <c r="I3220" i="13" s="1"/>
  <c r="G624" i="13"/>
  <c r="I624" i="13" s="1"/>
  <c r="G1981" i="13"/>
  <c r="I1981" i="13" s="1"/>
  <c r="K1981" i="13" s="1"/>
  <c r="G2572" i="13"/>
  <c r="I2572" i="13" s="1"/>
  <c r="K2572" i="13" s="1"/>
  <c r="G1828" i="13"/>
  <c r="I1828" i="13" s="1"/>
  <c r="G346" i="13"/>
  <c r="I346" i="13" s="1"/>
  <c r="K346" i="13" s="1"/>
  <c r="G1645" i="13"/>
  <c r="I1645" i="13" s="1"/>
  <c r="K1645" i="13" s="1"/>
  <c r="G1292" i="13"/>
  <c r="I1292" i="13" s="1"/>
  <c r="K1292" i="13" s="1"/>
  <c r="G3027" i="13"/>
  <c r="I3027" i="13" s="1"/>
  <c r="G2167" i="13"/>
  <c r="I2167" i="13" s="1"/>
  <c r="K2167" i="13" s="1"/>
  <c r="G4638" i="13"/>
  <c r="I4638" i="13" s="1"/>
  <c r="K4638" i="13" s="1"/>
  <c r="G4114" i="13"/>
  <c r="I4114" i="13" s="1"/>
  <c r="G3474" i="13"/>
  <c r="I3474" i="13" s="1"/>
  <c r="G2644" i="13"/>
  <c r="I2644" i="13" s="1"/>
  <c r="G4694" i="13"/>
  <c r="I4694" i="13" s="1"/>
  <c r="G3938" i="13"/>
  <c r="I3938" i="13" s="1"/>
  <c r="G3476" i="13"/>
  <c r="I3476" i="13" s="1"/>
  <c r="G2914" i="13"/>
  <c r="I2914" i="13" s="1"/>
  <c r="G3971" i="13"/>
  <c r="I3971" i="13" s="1"/>
  <c r="K3971" i="13" s="1"/>
  <c r="G3805" i="13"/>
  <c r="I3805" i="13" s="1"/>
  <c r="K3805" i="13" s="1"/>
  <c r="G2941" i="13"/>
  <c r="I2941" i="13" s="1"/>
  <c r="K2941" i="13" s="1"/>
  <c r="G3799" i="13"/>
  <c r="I3799" i="13" s="1"/>
  <c r="G1007" i="13"/>
  <c r="I1007" i="13" s="1"/>
  <c r="K1007" i="13" s="1"/>
  <c r="G3858" i="13"/>
  <c r="I3858" i="13" s="1"/>
  <c r="G827" i="13"/>
  <c r="I827" i="13" s="1"/>
  <c r="G4452" i="13"/>
  <c r="I4452" i="13" s="1"/>
  <c r="G2831" i="13"/>
  <c r="I2831" i="13" s="1"/>
  <c r="K2831" i="13" s="1"/>
  <c r="G4332" i="13"/>
  <c r="I4332" i="13" s="1"/>
  <c r="G2597" i="13"/>
  <c r="I2597" i="13" s="1"/>
  <c r="K2597" i="13" s="1"/>
  <c r="G1289" i="13"/>
  <c r="I1289" i="13" s="1"/>
  <c r="K1289" i="13" s="1"/>
  <c r="G2707" i="13"/>
  <c r="I2707" i="13" s="1"/>
  <c r="G4285" i="13"/>
  <c r="I4285" i="13" s="1"/>
  <c r="K4285" i="13" s="1"/>
  <c r="G2577" i="13"/>
  <c r="I2577" i="13" s="1"/>
  <c r="K2577" i="13" s="1"/>
  <c r="G732" i="13"/>
  <c r="I732" i="13" s="1"/>
  <c r="K732" i="13" s="1"/>
  <c r="G4305" i="13"/>
  <c r="I4305" i="13" s="1"/>
  <c r="K4305" i="13" s="1"/>
  <c r="G4727" i="13"/>
  <c r="I4727" i="13" s="1"/>
  <c r="G3007" i="13"/>
  <c r="I3007" i="13" s="1"/>
  <c r="K3007" i="13" s="1"/>
  <c r="G2883" i="13"/>
  <c r="I2883" i="13" s="1"/>
  <c r="K2883" i="13" s="1"/>
  <c r="G4790" i="13"/>
  <c r="I4790" i="13" s="1"/>
  <c r="G3233" i="13"/>
  <c r="I3233" i="13" s="1"/>
  <c r="K3233" i="13" s="1"/>
  <c r="G408" i="13"/>
  <c r="G2008" i="13"/>
  <c r="G1850" i="13"/>
  <c r="I1850" i="13" s="1"/>
  <c r="K1850" i="13" s="1"/>
  <c r="G1262" i="13"/>
  <c r="I1262" i="13" s="1"/>
  <c r="K1262" i="13" s="1"/>
  <c r="G2763" i="13"/>
  <c r="I2763" i="13" s="1"/>
  <c r="G2238" i="13"/>
  <c r="I2238" i="13" s="1"/>
  <c r="K2238" i="13" s="1"/>
  <c r="G697" i="13"/>
  <c r="I697" i="13" s="1"/>
  <c r="K697" i="13" s="1"/>
  <c r="G2370" i="13"/>
  <c r="I2370" i="13" s="1"/>
  <c r="G3436" i="13"/>
  <c r="I3436" i="13" s="1"/>
  <c r="K3436" i="13" s="1"/>
  <c r="G1443" i="13"/>
  <c r="I1443" i="13" s="1"/>
  <c r="G4774" i="13"/>
  <c r="I4774" i="13" s="1"/>
  <c r="G4107" i="13"/>
  <c r="I4107" i="13" s="1"/>
  <c r="G4407" i="13"/>
  <c r="I4407" i="13" s="1"/>
  <c r="G2134" i="13"/>
  <c r="I2134" i="13" s="1"/>
  <c r="G3554" i="13"/>
  <c r="I3554" i="13" s="1"/>
  <c r="G3507" i="13"/>
  <c r="I3507" i="13" s="1"/>
  <c r="G3629" i="13"/>
  <c r="I3629" i="13" s="1"/>
  <c r="K3629" i="13" s="1"/>
  <c r="G2346" i="13"/>
  <c r="I2346" i="13" s="1"/>
  <c r="K2346" i="13" s="1"/>
  <c r="G2284" i="13"/>
  <c r="I2284" i="13" s="1"/>
  <c r="K2284" i="13" s="1"/>
  <c r="G4367" i="13"/>
  <c r="I4367" i="13" s="1"/>
  <c r="K4367" i="13" s="1"/>
  <c r="G3881" i="13"/>
  <c r="G227" i="13"/>
  <c r="I227" i="13" s="1"/>
  <c r="G2295" i="13"/>
  <c r="I2295" i="13" s="1"/>
  <c r="K2295" i="13" s="1"/>
  <c r="G1833" i="13"/>
  <c r="G4249" i="13"/>
  <c r="I4249" i="13" s="1"/>
  <c r="K4249" i="13" s="1"/>
  <c r="G2332" i="13"/>
  <c r="I2332" i="13" s="1"/>
  <c r="K2332" i="13" s="1"/>
  <c r="G2799" i="13"/>
  <c r="I2799" i="13" s="1"/>
  <c r="K2799" i="13" s="1"/>
  <c r="G145" i="13"/>
  <c r="I145" i="13" s="1"/>
  <c r="K145" i="13" s="1"/>
  <c r="G439" i="13"/>
  <c r="I439" i="13" s="1"/>
  <c r="K439" i="13" s="1"/>
  <c r="G1261" i="13"/>
  <c r="I1261" i="13" s="1"/>
  <c r="K1261" i="13" s="1"/>
  <c r="G2099" i="13"/>
  <c r="I2099" i="13" s="1"/>
  <c r="G2192" i="13"/>
  <c r="I2192" i="13" s="1"/>
  <c r="G1555" i="13"/>
  <c r="I1555" i="13" s="1"/>
  <c r="G4756" i="13"/>
  <c r="I4756" i="13" s="1"/>
  <c r="G2728" i="13"/>
  <c r="G300" i="13"/>
  <c r="I300" i="13" s="1"/>
  <c r="K300" i="13" s="1"/>
  <c r="G3487" i="13"/>
  <c r="I3487" i="13" s="1"/>
  <c r="K3487" i="13" s="1"/>
  <c r="G2997" i="13"/>
  <c r="I2997" i="13" s="1"/>
  <c r="G2897" i="13"/>
  <c r="I2897" i="13" s="1"/>
  <c r="K2897" i="13" s="1"/>
  <c r="G765" i="13"/>
  <c r="I765" i="13" s="1"/>
  <c r="K765" i="13" s="1"/>
  <c r="G3994" i="13"/>
  <c r="I3994" i="13" s="1"/>
  <c r="G1732" i="13"/>
  <c r="I1732" i="13" s="1"/>
  <c r="G3299" i="13"/>
  <c r="I3299" i="13" s="1"/>
  <c r="K3299" i="13" s="1"/>
  <c r="G4004" i="13"/>
  <c r="I4004" i="13" s="1"/>
  <c r="G2554" i="13"/>
  <c r="I2554" i="13" s="1"/>
  <c r="K2554" i="13" s="1"/>
  <c r="G1392" i="13"/>
  <c r="I1392" i="13" s="1"/>
  <c r="G1102" i="13"/>
  <c r="I1102" i="13" s="1"/>
  <c r="K1102" i="13" s="1"/>
  <c r="G1337" i="13"/>
  <c r="G2347" i="13"/>
  <c r="I2347" i="13" s="1"/>
  <c r="G114" i="13"/>
  <c r="I114" i="13" s="1"/>
  <c r="G2488" i="13"/>
  <c r="G680" i="13"/>
  <c r="G1747" i="13"/>
  <c r="I1747" i="13" s="1"/>
  <c r="G1358" i="13"/>
  <c r="I1358" i="13" s="1"/>
  <c r="K1358" i="13" s="1"/>
  <c r="G409" i="13"/>
  <c r="I409" i="13" s="1"/>
  <c r="K409" i="13" s="1"/>
  <c r="G3915" i="13"/>
  <c r="I3915" i="13" s="1"/>
  <c r="G566" i="13"/>
  <c r="I566" i="13" s="1"/>
  <c r="G3288" i="13"/>
  <c r="I3288" i="13" s="1"/>
  <c r="G539" i="13"/>
  <c r="I539" i="13" s="1"/>
  <c r="G4565" i="13"/>
  <c r="I4565" i="13" s="1"/>
  <c r="G4112" i="13"/>
  <c r="I4112" i="13" s="1"/>
  <c r="G3584" i="13"/>
  <c r="I3584" i="13" s="1"/>
  <c r="G741" i="13"/>
  <c r="I741" i="13" s="1"/>
  <c r="K741" i="13" s="1"/>
  <c r="G1476" i="13"/>
  <c r="I1476" i="13" s="1"/>
  <c r="G2343" i="13"/>
  <c r="I2343" i="13" s="1"/>
  <c r="K2343" i="13" s="1"/>
  <c r="G3145" i="13"/>
  <c r="G1485" i="13"/>
  <c r="I1485" i="13" s="1"/>
  <c r="K1485" i="13" s="1"/>
  <c r="G3063" i="13"/>
  <c r="I3063" i="13" s="1"/>
  <c r="G766" i="13"/>
  <c r="I766" i="13" s="1"/>
  <c r="K766" i="13" s="1"/>
  <c r="G3431" i="13"/>
  <c r="I3431" i="13" s="1"/>
  <c r="G1452" i="13"/>
  <c r="I1452" i="13" s="1"/>
  <c r="K1452" i="13" s="1"/>
  <c r="G3537" i="13"/>
  <c r="I3537" i="13" s="1"/>
  <c r="K3537" i="13" s="1"/>
  <c r="G3008" i="13"/>
  <c r="I3008" i="13" s="1"/>
  <c r="G887" i="13"/>
  <c r="I887" i="13" s="1"/>
  <c r="K887" i="13" s="1"/>
  <c r="G1073" i="13"/>
  <c r="I1073" i="13" s="1"/>
  <c r="K1073" i="13" s="1"/>
  <c r="G1195" i="13"/>
  <c r="I1195" i="13" s="1"/>
  <c r="G2661" i="13"/>
  <c r="I2661" i="13" s="1"/>
  <c r="K2661" i="13" s="1"/>
  <c r="G273" i="13"/>
  <c r="I273" i="13" s="1"/>
  <c r="K273" i="13" s="1"/>
  <c r="G95" i="13"/>
  <c r="I95" i="13" s="1"/>
  <c r="K95" i="13" s="1"/>
  <c r="G1079" i="13"/>
  <c r="I1079" i="13" s="1"/>
  <c r="K1079" i="13" s="1"/>
  <c r="G3380" i="13"/>
  <c r="I3380" i="13" s="1"/>
  <c r="G4017" i="13"/>
  <c r="I4017" i="13" s="1"/>
  <c r="K4017" i="13" s="1"/>
  <c r="G4265" i="13"/>
  <c r="I4265" i="13" s="1"/>
  <c r="K4265" i="13" s="1"/>
  <c r="G4132" i="13"/>
  <c r="I4132" i="13" s="1"/>
  <c r="G1124" i="13"/>
  <c r="I1124" i="13" s="1"/>
  <c r="G3206" i="13"/>
  <c r="I3206" i="13" s="1"/>
  <c r="G2209" i="13"/>
  <c r="I2209" i="13" s="1"/>
  <c r="K2209" i="13" s="1"/>
  <c r="G2945" i="13"/>
  <c r="I2945" i="13" s="1"/>
  <c r="K2945" i="13" s="1"/>
  <c r="G161" i="13"/>
  <c r="I161" i="13" s="1"/>
  <c r="K161" i="13" s="1"/>
  <c r="G2917" i="13"/>
  <c r="I2917" i="13" s="1"/>
  <c r="G2336" i="13"/>
  <c r="I2336" i="13" s="1"/>
  <c r="K2336" i="13" s="1"/>
  <c r="G824" i="13"/>
  <c r="G3995" i="13"/>
  <c r="I3995" i="13" s="1"/>
  <c r="G905" i="13"/>
  <c r="G104" i="13"/>
  <c r="G4466" i="13"/>
  <c r="I4466" i="13" s="1"/>
  <c r="G2961" i="13"/>
  <c r="I2961" i="13" s="1"/>
  <c r="K2961" i="13" s="1"/>
  <c r="G24" i="13"/>
  <c r="G4496" i="13"/>
  <c r="I4496" i="13" s="1"/>
  <c r="G4707" i="13"/>
  <c r="I4707" i="13" s="1"/>
  <c r="G3122" i="13"/>
  <c r="I3122" i="13" s="1"/>
  <c r="G2867" i="13"/>
  <c r="I2867" i="13" s="1"/>
  <c r="G4494" i="13"/>
  <c r="I4494" i="13" s="1"/>
  <c r="K4494" i="13" s="1"/>
  <c r="G242" i="13"/>
  <c r="I242" i="13" s="1"/>
  <c r="G3841" i="13"/>
  <c r="I3841" i="13" s="1"/>
  <c r="K3841" i="13" s="1"/>
  <c r="G4587" i="13"/>
  <c r="I4587" i="13" s="1"/>
  <c r="G826" i="13"/>
  <c r="I826" i="13" s="1"/>
  <c r="K826" i="13" s="1"/>
  <c r="G4286" i="13"/>
  <c r="I4286" i="13" s="1"/>
  <c r="K4286" i="13" s="1"/>
  <c r="G2663" i="13"/>
  <c r="I2663" i="13" s="1"/>
  <c r="G4495" i="13"/>
  <c r="I4495" i="13" s="1"/>
  <c r="K4495" i="13" s="1"/>
  <c r="G2879" i="13"/>
  <c r="I2879" i="13" s="1"/>
  <c r="K2879" i="13" s="1"/>
  <c r="G2191" i="13"/>
  <c r="I2191" i="13" s="1"/>
  <c r="K2191" i="13" s="1"/>
  <c r="G1950" i="13"/>
  <c r="I1950" i="13" s="1"/>
  <c r="K1950" i="13" s="1"/>
  <c r="G1047" i="13"/>
  <c r="I1047" i="13" s="1"/>
  <c r="K1047" i="13" s="1"/>
  <c r="G2942" i="13"/>
  <c r="I2942" i="13" s="1"/>
  <c r="K2942" i="13" s="1"/>
  <c r="G3144" i="13"/>
  <c r="I3144" i="13" s="1"/>
  <c r="G3831" i="13"/>
  <c r="I3831" i="13" s="1"/>
  <c r="G1415" i="13"/>
  <c r="I1415" i="13" s="1"/>
  <c r="K1415" i="13" s="1"/>
  <c r="G3658" i="13"/>
  <c r="I3658" i="13" s="1"/>
  <c r="G116" i="13"/>
  <c r="I116" i="13" s="1"/>
  <c r="G1640" i="13"/>
  <c r="G2318" i="13"/>
  <c r="I2318" i="13" s="1"/>
  <c r="K2318" i="13" s="1"/>
  <c r="G2541" i="13"/>
  <c r="I2541" i="13" s="1"/>
  <c r="K2541" i="13" s="1"/>
  <c r="G2600" i="13"/>
  <c r="G4259" i="13"/>
  <c r="I4259" i="13" s="1"/>
  <c r="G1710" i="13"/>
  <c r="I1710" i="13" s="1"/>
  <c r="K1710" i="13" s="1"/>
  <c r="G3309" i="13"/>
  <c r="I3309" i="13" s="1"/>
  <c r="K3309" i="13" s="1"/>
  <c r="G4225" i="13"/>
  <c r="I4225" i="13" s="1"/>
  <c r="K4225" i="13" s="1"/>
  <c r="G252" i="13"/>
  <c r="I252" i="13" s="1"/>
  <c r="K252" i="13" s="1"/>
  <c r="G2373" i="13"/>
  <c r="I2373" i="13" s="1"/>
  <c r="K2373" i="13" s="1"/>
  <c r="G32" i="13"/>
  <c r="I32" i="13" s="1"/>
  <c r="G1776" i="13"/>
  <c r="I1776" i="13" s="1"/>
  <c r="G957" i="13"/>
  <c r="I957" i="13" s="1"/>
  <c r="K957" i="13" s="1"/>
  <c r="G4401" i="13"/>
  <c r="I4401" i="13" s="1"/>
  <c r="K4401" i="13" s="1"/>
  <c r="G4749" i="13"/>
  <c r="I4749" i="13" s="1"/>
  <c r="K4749" i="13" s="1"/>
  <c r="G4358" i="13"/>
  <c r="I4358" i="13" s="1"/>
  <c r="G895" i="13"/>
  <c r="I895" i="13" s="1"/>
  <c r="K895" i="13" s="1"/>
  <c r="G3057" i="13"/>
  <c r="I3057" i="13" s="1"/>
  <c r="K3057" i="13" s="1"/>
  <c r="G2095" i="13"/>
  <c r="I2095" i="13" s="1"/>
  <c r="K2095" i="13" s="1"/>
  <c r="G228" i="13"/>
  <c r="I228" i="13" s="1"/>
  <c r="G795" i="13"/>
  <c r="I795" i="13" s="1"/>
  <c r="G1331" i="13"/>
  <c r="I1331" i="13" s="1"/>
  <c r="K1331" i="13" s="1"/>
  <c r="G4235" i="13"/>
  <c r="I4235" i="13" s="1"/>
  <c r="G2057" i="13"/>
  <c r="G333" i="13"/>
  <c r="I333" i="13" s="1"/>
  <c r="K333" i="13" s="1"/>
  <c r="G1314" i="13"/>
  <c r="I1314" i="13" s="1"/>
  <c r="G2473" i="13"/>
  <c r="G819" i="13"/>
  <c r="I819" i="13" s="1"/>
  <c r="G3188" i="13"/>
  <c r="I3188" i="13" s="1"/>
  <c r="G3930" i="13"/>
  <c r="I3930" i="13" s="1"/>
  <c r="G3336" i="13"/>
  <c r="I3336" i="13" s="1"/>
  <c r="G4657" i="13"/>
  <c r="I4657" i="13" s="1"/>
  <c r="K4657" i="13" s="1"/>
  <c r="G4338" i="13"/>
  <c r="I4338" i="13" s="1"/>
  <c r="G3020" i="13"/>
  <c r="I3020" i="13" s="1"/>
  <c r="K3020" i="13" s="1"/>
  <c r="G936" i="13"/>
  <c r="G146" i="13"/>
  <c r="I146" i="13" s="1"/>
  <c r="G4518" i="13"/>
  <c r="I4518" i="13" s="1"/>
  <c r="G3310" i="13"/>
  <c r="I3310" i="13" s="1"/>
  <c r="K3310" i="13" s="1"/>
  <c r="G3909" i="13"/>
  <c r="I3909" i="13" s="1"/>
  <c r="G3231" i="13"/>
  <c r="I3231" i="13" s="1"/>
  <c r="K3231" i="13" s="1"/>
  <c r="G3485" i="13"/>
  <c r="I3485" i="13" s="1"/>
  <c r="K3485" i="13" s="1"/>
  <c r="G1573" i="13"/>
  <c r="I1573" i="13" s="1"/>
  <c r="K1573" i="13" s="1"/>
  <c r="G2775" i="13"/>
  <c r="I2775" i="13" s="1"/>
  <c r="G3951" i="13"/>
  <c r="I3951" i="13" s="1"/>
  <c r="K3951" i="13" s="1"/>
  <c r="G2548" i="13"/>
  <c r="I2548" i="13" s="1"/>
  <c r="G2172" i="13"/>
  <c r="I2172" i="13" s="1"/>
  <c r="K2172" i="13" s="1"/>
  <c r="G2542" i="13"/>
  <c r="I2542" i="13" s="1"/>
  <c r="K2542" i="13" s="1"/>
  <c r="G2832" i="13"/>
  <c r="I2832" i="13" s="1"/>
  <c r="G1468" i="13"/>
  <c r="I1468" i="13" s="1"/>
  <c r="K1468" i="13" s="1"/>
  <c r="G447" i="13"/>
  <c r="I447" i="13" s="1"/>
  <c r="K447" i="13" s="1"/>
  <c r="G2729" i="13"/>
  <c r="G2232" i="13"/>
  <c r="G28" i="13"/>
  <c r="I28" i="13" s="1"/>
  <c r="K28" i="13" s="1"/>
  <c r="G3605" i="13"/>
  <c r="I3605" i="13" s="1"/>
  <c r="G3091" i="13"/>
  <c r="I3091" i="13" s="1"/>
  <c r="G2694" i="13"/>
  <c r="I2694" i="13" s="1"/>
  <c r="G3224" i="13"/>
  <c r="I3224" i="13" s="1"/>
  <c r="G4535" i="13"/>
  <c r="I4535" i="13" s="1"/>
  <c r="K4535" i="13" s="1"/>
  <c r="G3394" i="13"/>
  <c r="I3394" i="13" s="1"/>
  <c r="G1171" i="13"/>
  <c r="I1171" i="13" s="1"/>
  <c r="G220" i="13"/>
  <c r="I220" i="13" s="1"/>
  <c r="K220" i="13" s="1"/>
  <c r="G1364" i="13"/>
  <c r="I1364" i="13" s="1"/>
  <c r="G207" i="13"/>
  <c r="I207" i="13" s="1"/>
  <c r="K207" i="13" s="1"/>
  <c r="G315" i="13"/>
  <c r="I315" i="13" s="1"/>
  <c r="G835" i="13"/>
  <c r="I835" i="13" s="1"/>
  <c r="G2903" i="13"/>
  <c r="I2903" i="13" s="1"/>
  <c r="G2621" i="13"/>
  <c r="I2621" i="13" s="1"/>
  <c r="K2621" i="13" s="1"/>
  <c r="G2925" i="13"/>
  <c r="I2925" i="13" s="1"/>
  <c r="K2925" i="13" s="1"/>
  <c r="G4474" i="13"/>
  <c r="I4474" i="13" s="1"/>
  <c r="K4474" i="13" s="1"/>
  <c r="G3912" i="13"/>
  <c r="I3912" i="13" s="1"/>
  <c r="G1533" i="13"/>
  <c r="I1533" i="13" s="1"/>
  <c r="K1533" i="13" s="1"/>
  <c r="G3865" i="13"/>
  <c r="G2806" i="13"/>
  <c r="I2806" i="13" s="1"/>
  <c r="K2806" i="13" s="1"/>
  <c r="G2042" i="13"/>
  <c r="I2042" i="13" s="1"/>
  <c r="K2042" i="13" s="1"/>
  <c r="G3782" i="13"/>
  <c r="I3782" i="13" s="1"/>
  <c r="G3916" i="13"/>
  <c r="I3916" i="13" s="1"/>
  <c r="K3916" i="13" s="1"/>
  <c r="G4318" i="13"/>
  <c r="I4318" i="13" s="1"/>
  <c r="K4318" i="13" s="1"/>
  <c r="G1223" i="13"/>
  <c r="I1223" i="13" s="1"/>
  <c r="K1223" i="13" s="1"/>
  <c r="G1360" i="13"/>
  <c r="I1360" i="13" s="1"/>
  <c r="G3734" i="13"/>
  <c r="I3734" i="13" s="1"/>
  <c r="G3861" i="13"/>
  <c r="I3861" i="13" s="1"/>
  <c r="G3184" i="13"/>
  <c r="I3184" i="13" s="1"/>
  <c r="G1979" i="13"/>
  <c r="I1979" i="13" s="1"/>
  <c r="G4426" i="13"/>
  <c r="I4426" i="13" s="1"/>
  <c r="G1546" i="13"/>
  <c r="I1546" i="13" s="1"/>
  <c r="K1546" i="13" s="1"/>
  <c r="G754" i="13"/>
  <c r="I754" i="13" s="1"/>
  <c r="G2296" i="13"/>
  <c r="I2296" i="13" s="1"/>
  <c r="G2403" i="13"/>
  <c r="I2403" i="13" s="1"/>
  <c r="G1400" i="13"/>
  <c r="G513" i="13"/>
  <c r="I513" i="13" s="1"/>
  <c r="K513" i="13" s="1"/>
  <c r="G2142" i="13"/>
  <c r="I2142" i="13" s="1"/>
  <c r="K2142" i="13" s="1"/>
  <c r="G3010" i="13"/>
  <c r="I3010" i="13" s="1"/>
  <c r="G3732" i="13"/>
  <c r="I3732" i="13" s="1"/>
  <c r="G298" i="13"/>
  <c r="I298" i="13" s="1"/>
  <c r="K298" i="13" s="1"/>
  <c r="G1689" i="13"/>
  <c r="I1689" i="13" s="1"/>
  <c r="K1689" i="13" s="1"/>
  <c r="G4579" i="13"/>
  <c r="I4579" i="13" s="1"/>
  <c r="G2233" i="13"/>
  <c r="G290" i="13"/>
  <c r="I290" i="13" s="1"/>
  <c r="G1202" i="13"/>
  <c r="I1202" i="13" s="1"/>
  <c r="G2616" i="13"/>
  <c r="G565" i="13"/>
  <c r="I565" i="13" s="1"/>
  <c r="K565" i="13" s="1"/>
  <c r="G2491" i="13"/>
  <c r="I2491" i="13" s="1"/>
  <c r="G717" i="13"/>
  <c r="I717" i="13" s="1"/>
  <c r="K717" i="13" s="1"/>
  <c r="G3503" i="13"/>
  <c r="I3503" i="13" s="1"/>
  <c r="K3503" i="13" s="1"/>
  <c r="G1774" i="13"/>
  <c r="I1774" i="13" s="1"/>
  <c r="K1774" i="13" s="1"/>
  <c r="G2918" i="13"/>
  <c r="I2918" i="13" s="1"/>
  <c r="G3935" i="13"/>
  <c r="I3935" i="13" s="1"/>
  <c r="K3935" i="13" s="1"/>
  <c r="G74" i="13"/>
  <c r="I74" i="13" s="1"/>
  <c r="K74" i="13" s="1"/>
  <c r="G3129" i="13"/>
  <c r="G1904" i="13"/>
  <c r="I1904" i="13" s="1"/>
  <c r="G1296" i="13"/>
  <c r="I1296" i="13" s="1"/>
  <c r="G305" i="13"/>
  <c r="I305" i="13" s="1"/>
  <c r="K305" i="13" s="1"/>
  <c r="G1284" i="13"/>
  <c r="I1284" i="13" s="1"/>
  <c r="G4205" i="13"/>
  <c r="I4205" i="13" s="1"/>
  <c r="K4205" i="13" s="1"/>
  <c r="G3036" i="13"/>
  <c r="I3036" i="13" s="1"/>
  <c r="K3036" i="13" s="1"/>
  <c r="G2985" i="13"/>
  <c r="G645" i="13"/>
  <c r="I645" i="13" s="1"/>
  <c r="K645" i="13" s="1"/>
  <c r="G1260" i="13"/>
  <c r="I1260" i="13" s="1"/>
  <c r="K1260" i="13" s="1"/>
  <c r="G1525" i="13"/>
  <c r="I1525" i="13" s="1"/>
  <c r="K1525" i="13" s="1"/>
  <c r="G433" i="13"/>
  <c r="I433" i="13" s="1"/>
  <c r="K433" i="13" s="1"/>
  <c r="G2704" i="13"/>
  <c r="I2704" i="13" s="1"/>
  <c r="G3170" i="13"/>
  <c r="I3170" i="13" s="1"/>
  <c r="G3521" i="13"/>
  <c r="I3521" i="13" s="1"/>
  <c r="K3521" i="13" s="1"/>
  <c r="G4202" i="13"/>
  <c r="I4202" i="13" s="1"/>
  <c r="G555" i="13"/>
  <c r="I555" i="13" s="1"/>
  <c r="G837" i="13"/>
  <c r="I837" i="13" s="1"/>
  <c r="K837" i="13" s="1"/>
  <c r="G2753" i="13"/>
  <c r="I2753" i="13" s="1"/>
  <c r="K2753" i="13" s="1"/>
  <c r="G3486" i="13"/>
  <c r="I3486" i="13" s="1"/>
  <c r="K3486" i="13" s="1"/>
  <c r="G2155" i="13"/>
  <c r="I2155" i="13" s="1"/>
  <c r="G4292" i="13"/>
  <c r="I4292" i="13" s="1"/>
  <c r="G1465" i="13"/>
  <c r="G1494" i="13"/>
  <c r="I1494" i="13" s="1"/>
  <c r="G1410" i="13"/>
  <c r="I1410" i="13" s="1"/>
  <c r="K1410" i="13" s="1"/>
  <c r="G1207" i="13"/>
  <c r="I1207" i="13" s="1"/>
  <c r="K1207" i="13" s="1"/>
  <c r="G967" i="13"/>
  <c r="I967" i="13" s="1"/>
  <c r="K967" i="13" s="1"/>
  <c r="G1941" i="13"/>
  <c r="I1941" i="13" s="1"/>
  <c r="K1941" i="13" s="1"/>
  <c r="G1681" i="13"/>
  <c r="I1681" i="13" s="1"/>
  <c r="K1681" i="13" s="1"/>
  <c r="G2815" i="13"/>
  <c r="I2815" i="13" s="1"/>
  <c r="K2815" i="13" s="1"/>
  <c r="G1332" i="13"/>
  <c r="I1332" i="13" s="1"/>
  <c r="G1229" i="13"/>
  <c r="I1229" i="13" s="1"/>
  <c r="K1229" i="13" s="1"/>
  <c r="G1070" i="13"/>
  <c r="I1070" i="13" s="1"/>
  <c r="K1070" i="13" s="1"/>
  <c r="G3885" i="13"/>
  <c r="I3885" i="13" s="1"/>
  <c r="K3885" i="13" s="1"/>
  <c r="G1610" i="13"/>
  <c r="I1610" i="13" s="1"/>
  <c r="K1610" i="13" s="1"/>
  <c r="G4187" i="13"/>
  <c r="I4187" i="13" s="1"/>
  <c r="G4328" i="13"/>
  <c r="I4328" i="13" s="1"/>
  <c r="G3625" i="13"/>
  <c r="G2840" i="13"/>
  <c r="I2840" i="13" s="1"/>
  <c r="K2840" i="13" s="1"/>
  <c r="G2277" i="13"/>
  <c r="I2277" i="13" s="1"/>
  <c r="K2277" i="13" s="1"/>
  <c r="G3961" i="13"/>
  <c r="I3961" i="13" s="1"/>
  <c r="K3961" i="13" s="1"/>
  <c r="G1016" i="13"/>
  <c r="G3757" i="13"/>
  <c r="I3757" i="13" s="1"/>
  <c r="K3757" i="13" s="1"/>
  <c r="G1704" i="13"/>
  <c r="G3714" i="13"/>
  <c r="I3714" i="13" s="1"/>
  <c r="G276" i="13"/>
  <c r="I276" i="13" s="1"/>
  <c r="G977" i="13"/>
  <c r="I977" i="13" s="1"/>
  <c r="K977" i="13" s="1"/>
  <c r="G4290" i="13"/>
  <c r="I4290" i="13" s="1"/>
  <c r="G1188" i="13"/>
  <c r="I1188" i="13" s="1"/>
  <c r="G2112" i="13"/>
  <c r="I2112" i="13" s="1"/>
  <c r="G1147" i="13"/>
  <c r="I1147" i="13" s="1"/>
  <c r="G2497" i="13"/>
  <c r="I2497" i="13" s="1"/>
  <c r="K2497" i="13" s="1"/>
  <c r="G2267" i="13"/>
  <c r="I2267" i="13" s="1"/>
  <c r="G1084" i="13"/>
  <c r="I1084" i="13" s="1"/>
  <c r="K1084" i="13" s="1"/>
  <c r="G4736" i="13"/>
  <c r="I4736" i="13" s="1"/>
  <c r="K4736" i="13" s="1"/>
  <c r="G3316" i="13"/>
  <c r="I3316" i="13" s="1"/>
  <c r="G2536" i="13"/>
  <c r="G1602" i="13"/>
  <c r="I1602" i="13" s="1"/>
  <c r="G1723" i="13"/>
  <c r="I1723" i="13" s="1"/>
  <c r="G721" i="13"/>
  <c r="I721" i="13" s="1"/>
  <c r="K721" i="13" s="1"/>
  <c r="G3758" i="13"/>
  <c r="I3758" i="13" s="1"/>
  <c r="K3758" i="13" s="1"/>
  <c r="G1676" i="13"/>
  <c r="I1676" i="13" s="1"/>
  <c r="K1676" i="13" s="1"/>
  <c r="G2507" i="13"/>
  <c r="I2507" i="13" s="1"/>
  <c r="G948" i="13"/>
  <c r="I948" i="13" s="1"/>
  <c r="G4464" i="13"/>
  <c r="I4464" i="13" s="1"/>
  <c r="G4252" i="13"/>
  <c r="I4252" i="13" s="1"/>
  <c r="K4252" i="13" s="1"/>
  <c r="G2967" i="13"/>
  <c r="I2967" i="13" s="1"/>
  <c r="K2967" i="13" s="1"/>
  <c r="G2124" i="13"/>
  <c r="I2124" i="13" s="1"/>
  <c r="K2124" i="13" s="1"/>
  <c r="G1651" i="13"/>
  <c r="I1651" i="13" s="1"/>
  <c r="G1758" i="13"/>
  <c r="I1758" i="13" s="1"/>
  <c r="K1758" i="13" s="1"/>
  <c r="G1987" i="13"/>
  <c r="I1987" i="13" s="1"/>
  <c r="K1987" i="13" s="1"/>
  <c r="G4737" i="13"/>
  <c r="I4737" i="13" s="1"/>
  <c r="K4737" i="13" s="1"/>
  <c r="G636" i="13"/>
  <c r="I636" i="13" s="1"/>
  <c r="K636" i="13" s="1"/>
  <c r="G1753" i="13"/>
  <c r="G2922" i="13"/>
  <c r="I2922" i="13" s="1"/>
  <c r="K2922" i="13" s="1"/>
  <c r="G3021" i="13"/>
  <c r="I3021" i="13" s="1"/>
  <c r="K3021" i="13" s="1"/>
  <c r="G3468" i="13"/>
  <c r="I3468" i="13" s="1"/>
  <c r="K3468" i="13" s="1"/>
  <c r="G2716" i="13"/>
  <c r="I2716" i="13" s="1"/>
  <c r="K2716" i="13" s="1"/>
  <c r="G1176" i="13"/>
  <c r="G434" i="13"/>
  <c r="I434" i="13" s="1"/>
  <c r="G3893" i="13"/>
  <c r="I3893" i="13" s="1"/>
  <c r="G386" i="13"/>
  <c r="I386" i="13" s="1"/>
  <c r="G1716" i="13"/>
  <c r="I1716" i="13" s="1"/>
  <c r="G2528" i="13"/>
  <c r="I2528" i="13" s="1"/>
  <c r="G2453" i="13"/>
  <c r="I2453" i="13" s="1"/>
  <c r="K2453" i="13" s="1"/>
  <c r="G4578" i="13"/>
  <c r="I4578" i="13" s="1"/>
  <c r="G1274" i="13"/>
  <c r="I1274" i="13" s="1"/>
  <c r="K1274" i="13" s="1"/>
  <c r="G4204" i="13"/>
  <c r="I4204" i="13" s="1"/>
  <c r="K4204" i="13" s="1"/>
  <c r="G3293" i="13"/>
  <c r="I3293" i="13" s="1"/>
  <c r="K3293" i="13" s="1"/>
  <c r="G3132" i="13"/>
  <c r="I3132" i="13" s="1"/>
  <c r="K3132" i="13" s="1"/>
  <c r="G1661" i="13"/>
  <c r="I1661" i="13" s="1"/>
  <c r="K1661" i="13" s="1"/>
  <c r="G1368" i="13"/>
  <c r="G1902" i="13"/>
  <c r="I1902" i="13" s="1"/>
  <c r="K1902" i="13" s="1"/>
  <c r="G880" i="13"/>
  <c r="I880" i="13" s="1"/>
  <c r="G436" i="13"/>
  <c r="I436" i="13" s="1"/>
  <c r="G4888" i="13"/>
  <c r="I4888" i="13" s="1"/>
  <c r="G3153" i="13"/>
  <c r="I3153" i="13" s="1"/>
  <c r="K3153" i="13" s="1"/>
  <c r="G1338" i="13"/>
  <c r="I1338" i="13" s="1"/>
  <c r="K1338" i="13" s="1"/>
  <c r="G2664" i="13"/>
  <c r="I2664" i="13" s="1"/>
  <c r="G4457" i="13"/>
  <c r="I4457" i="13" s="1"/>
  <c r="K4457" i="13" s="1"/>
  <c r="G3107" i="13"/>
  <c r="I3107" i="13" s="1"/>
  <c r="G2014" i="13"/>
  <c r="I2014" i="13" s="1"/>
  <c r="K2014" i="13" s="1"/>
  <c r="G2132" i="13"/>
  <c r="I2132" i="13" s="1"/>
  <c r="G3452" i="13"/>
  <c r="I3452" i="13" s="1"/>
  <c r="K3452" i="13" s="1"/>
  <c r="G2339" i="13"/>
  <c r="I2339" i="13" s="1"/>
  <c r="G2978" i="13"/>
  <c r="I2978" i="13" s="1"/>
  <c r="G534" i="13"/>
  <c r="I534" i="13" s="1"/>
  <c r="G3039" i="13"/>
  <c r="I3039" i="13" s="1"/>
  <c r="K3039" i="13" s="1"/>
  <c r="G4242" i="13"/>
  <c r="I4242" i="13" s="1"/>
  <c r="G3889" i="13"/>
  <c r="I3889" i="13" s="1"/>
  <c r="K3889" i="13" s="1"/>
  <c r="G3258" i="13"/>
  <c r="I3258" i="13" s="1"/>
  <c r="G2509" i="13"/>
  <c r="I2509" i="13" s="1"/>
  <c r="K2509" i="13" s="1"/>
  <c r="G3552" i="13"/>
  <c r="I3552" i="13" s="1"/>
  <c r="G1218" i="13"/>
  <c r="I1218" i="13" s="1"/>
  <c r="G2761" i="13"/>
  <c r="I2761" i="13" s="1"/>
  <c r="K2761" i="13" s="1"/>
  <c r="G668" i="13"/>
  <c r="I668" i="13" s="1"/>
  <c r="K668" i="13" s="1"/>
  <c r="G4661" i="13"/>
  <c r="I4661" i="13" s="1"/>
  <c r="G234" i="13"/>
  <c r="I234" i="13" s="1"/>
  <c r="K234" i="13" s="1"/>
  <c r="G2009" i="13"/>
  <c r="I2009" i="13" s="1"/>
  <c r="K2009" i="13" s="1"/>
  <c r="G1118" i="13"/>
  <c r="I1118" i="13" s="1"/>
  <c r="K1118" i="13" s="1"/>
  <c r="G2682" i="13"/>
  <c r="I2682" i="13" s="1"/>
  <c r="K2682" i="13" s="1"/>
  <c r="G499" i="13"/>
  <c r="I499" i="13" s="1"/>
  <c r="K499" i="13" s="1"/>
  <c r="G466" i="13"/>
  <c r="I466" i="13" s="1"/>
  <c r="G1095" i="13"/>
  <c r="I1095" i="13" s="1"/>
  <c r="K1095" i="13" s="1"/>
  <c r="G336" i="13"/>
  <c r="I336" i="13" s="1"/>
  <c r="G4747" i="13"/>
  <c r="I4747" i="13" s="1"/>
  <c r="G2773" i="13"/>
  <c r="I2773" i="13" s="1"/>
  <c r="K2773" i="13" s="1"/>
  <c r="G3359" i="13"/>
  <c r="I3359" i="13" s="1"/>
  <c r="K3359" i="13" s="1"/>
  <c r="G3747" i="13"/>
  <c r="I3747" i="13" s="1"/>
  <c r="G3387" i="13"/>
  <c r="I3387" i="13" s="1"/>
  <c r="K3387" i="13" s="1"/>
  <c r="G3964" i="13"/>
  <c r="I3964" i="13" s="1"/>
  <c r="K3964" i="13" s="1"/>
  <c r="G3399" i="13"/>
  <c r="I3399" i="13" s="1"/>
  <c r="G2889" i="13"/>
  <c r="G3304" i="13"/>
  <c r="I3304" i="13" s="1"/>
  <c r="G3857" i="13"/>
  <c r="I3857" i="13" s="1"/>
  <c r="K3857" i="13" s="1"/>
  <c r="G2376" i="13"/>
  <c r="I2376" i="13" s="1"/>
  <c r="G2796" i="13"/>
  <c r="I2796" i="13" s="1"/>
  <c r="K2796" i="13" s="1"/>
  <c r="G4402" i="13"/>
  <c r="I4402" i="13" s="1"/>
  <c r="G3048" i="13"/>
  <c r="I3048" i="13" s="1"/>
  <c r="G70" i="13"/>
  <c r="I70" i="13" s="1"/>
  <c r="G3411" i="13"/>
  <c r="I3411" i="13" s="1"/>
  <c r="G457" i="13"/>
  <c r="G1125" i="13"/>
  <c r="I1125" i="13" s="1"/>
  <c r="K1125" i="13" s="1"/>
  <c r="G1666" i="13"/>
  <c r="I1666" i="13" s="1"/>
  <c r="G3200" i="13"/>
  <c r="I3200" i="13" s="1"/>
  <c r="G3312" i="13"/>
  <c r="I3312" i="13" s="1"/>
  <c r="G3690" i="13"/>
  <c r="I3690" i="13" s="1"/>
  <c r="G2846" i="13"/>
  <c r="I2846" i="13" s="1"/>
  <c r="K2846" i="13" s="1"/>
  <c r="G3253" i="13"/>
  <c r="I3253" i="13" s="1"/>
  <c r="G1597" i="13"/>
  <c r="I1597" i="13" s="1"/>
  <c r="K1597" i="13" s="1"/>
  <c r="G2529" i="13"/>
  <c r="I2529" i="13" s="1"/>
  <c r="K2529" i="13" s="1"/>
  <c r="G2877" i="13"/>
  <c r="I2877" i="13" s="1"/>
  <c r="K2877" i="13" s="1"/>
  <c r="G1767" i="13"/>
  <c r="I1767" i="13" s="1"/>
  <c r="K1767" i="13" s="1"/>
  <c r="G1636" i="13"/>
  <c r="I1636" i="13" s="1"/>
  <c r="G109" i="13"/>
  <c r="I109" i="13" s="1"/>
  <c r="K109" i="13" s="1"/>
  <c r="G1067" i="13"/>
  <c r="I1067" i="13" s="1"/>
  <c r="G467" i="13"/>
  <c r="I467" i="13" s="1"/>
  <c r="G3245" i="13"/>
  <c r="I3245" i="13" s="1"/>
  <c r="K3245" i="13" s="1"/>
  <c r="G535" i="13"/>
  <c r="I535" i="13" s="1"/>
  <c r="K535" i="13" s="1"/>
  <c r="G3086" i="13"/>
  <c r="I3086" i="13" s="1"/>
  <c r="K3086" i="13" s="1"/>
  <c r="G2842" i="13"/>
  <c r="I2842" i="13" s="1"/>
  <c r="K2842" i="13" s="1"/>
  <c r="G1107" i="13"/>
  <c r="I1107" i="13" s="1"/>
  <c r="G3529" i="13"/>
  <c r="I3529" i="13" s="1"/>
  <c r="K3529" i="13" s="1"/>
  <c r="G968" i="13"/>
  <c r="G462" i="13"/>
  <c r="I462" i="13" s="1"/>
  <c r="K462" i="13" s="1"/>
  <c r="G4542" i="13"/>
  <c r="I4542" i="13" s="1"/>
  <c r="K4542" i="13" s="1"/>
  <c r="G3300" i="13"/>
  <c r="I3300" i="13" s="1"/>
  <c r="G4126" i="13"/>
  <c r="I4126" i="13" s="1"/>
  <c r="K4126" i="13" s="1"/>
  <c r="G2774" i="13"/>
  <c r="I2774" i="13" s="1"/>
  <c r="G4319" i="13"/>
  <c r="I4319" i="13" s="1"/>
  <c r="K4319" i="13" s="1"/>
  <c r="G1027" i="13"/>
  <c r="I1027" i="13" s="1"/>
  <c r="G2317" i="13"/>
  <c r="I2317" i="13" s="1"/>
  <c r="K2317" i="13" s="1"/>
  <c r="G4287" i="13"/>
  <c r="I4287" i="13" s="1"/>
  <c r="K4287" i="13" s="1"/>
  <c r="G4099" i="13"/>
  <c r="I4099" i="13" s="1"/>
  <c r="G3351" i="13"/>
  <c r="I3351" i="13" s="1"/>
  <c r="G823" i="13"/>
  <c r="I823" i="13" s="1"/>
  <c r="K823" i="13" s="1"/>
  <c r="G3609" i="13"/>
  <c r="G225" i="13"/>
  <c r="I225" i="13" s="1"/>
  <c r="K225" i="13" s="1"/>
  <c r="G888" i="13"/>
  <c r="I888" i="13" s="1"/>
  <c r="K888" i="13" s="1"/>
  <c r="G326" i="13"/>
  <c r="I326" i="13" s="1"/>
  <c r="G1929" i="13"/>
  <c r="G568" i="13"/>
  <c r="G2779" i="13"/>
  <c r="I2779" i="13" s="1"/>
  <c r="G3123" i="13"/>
  <c r="I3123" i="13" s="1"/>
  <c r="G3279" i="13"/>
  <c r="I3279" i="13" s="1"/>
  <c r="K3279" i="13" s="1"/>
  <c r="G327" i="13"/>
  <c r="I327" i="13" s="1"/>
  <c r="K327" i="13" s="1"/>
  <c r="G3033" i="13"/>
  <c r="G660" i="13"/>
  <c r="I660" i="13" s="1"/>
  <c r="G3978" i="13"/>
  <c r="I3978" i="13" s="1"/>
  <c r="G1843" i="13"/>
  <c r="I1843" i="13" s="1"/>
  <c r="G914" i="13"/>
  <c r="I914" i="13" s="1"/>
  <c r="G1451" i="13"/>
  <c r="I1451" i="13" s="1"/>
  <c r="G3506" i="13"/>
  <c r="I3506" i="13" s="1"/>
  <c r="G2762" i="13"/>
  <c r="I2762" i="13" s="1"/>
  <c r="K2762" i="13" s="1"/>
  <c r="G1160" i="13"/>
  <c r="I1160" i="13" s="1"/>
  <c r="K1160" i="13" s="1"/>
  <c r="G2435" i="13"/>
  <c r="I2435" i="13" s="1"/>
  <c r="G1527" i="13"/>
  <c r="I1527" i="13" s="1"/>
  <c r="K1527" i="13" s="1"/>
  <c r="G4154" i="13"/>
  <c r="I4154" i="13" s="1"/>
  <c r="G48" i="13"/>
  <c r="I48" i="13" s="1"/>
  <c r="K48" i="13" s="1"/>
  <c r="G4349" i="13"/>
  <c r="I4349" i="13" s="1"/>
  <c r="K4349" i="13" s="1"/>
  <c r="G746" i="13"/>
  <c r="I746" i="13" s="1"/>
  <c r="K746" i="13" s="1"/>
  <c r="G149" i="13"/>
  <c r="I149" i="13" s="1"/>
  <c r="K149" i="13" s="1"/>
  <c r="G1816" i="13"/>
  <c r="G2102" i="13"/>
  <c r="I2102" i="13" s="1"/>
  <c r="G1930" i="13"/>
  <c r="I1930" i="13" s="1"/>
  <c r="K1930" i="13" s="1"/>
  <c r="G136" i="13"/>
  <c r="G4704" i="13"/>
  <c r="I4704" i="13" s="1"/>
  <c r="G3074" i="13"/>
  <c r="I3074" i="13" s="1"/>
  <c r="G639" i="13"/>
  <c r="I639" i="13" s="1"/>
  <c r="K639" i="13" s="1"/>
  <c r="G4108" i="13"/>
  <c r="I4108" i="13" s="1"/>
  <c r="K4108" i="13" s="1"/>
  <c r="G1354" i="13"/>
  <c r="I1354" i="13" s="1"/>
  <c r="K1354" i="13" s="1"/>
  <c r="G689" i="13"/>
  <c r="I689" i="13" s="1"/>
  <c r="K689" i="13" s="1"/>
  <c r="G34" i="13"/>
  <c r="I34" i="13" s="1"/>
  <c r="G3026" i="13"/>
  <c r="I3026" i="13" s="1"/>
  <c r="G4793" i="13"/>
  <c r="I4793" i="13" s="1"/>
  <c r="K4793" i="13" s="1"/>
  <c r="G3146" i="13"/>
  <c r="I3146" i="13" s="1"/>
  <c r="G4757" i="13"/>
  <c r="I4757" i="13" s="1"/>
  <c r="G1879" i="13"/>
  <c r="I1879" i="13" s="1"/>
  <c r="K1879" i="13" s="1"/>
  <c r="G3756" i="13"/>
  <c r="I3756" i="13" s="1"/>
  <c r="K3756" i="13" s="1"/>
  <c r="G4792" i="13"/>
  <c r="I4792" i="13" s="1"/>
  <c r="G752" i="13"/>
  <c r="I752" i="13" s="1"/>
  <c r="G132" i="13"/>
  <c r="I132" i="13" s="1"/>
  <c r="G4769" i="13"/>
  <c r="I4769" i="13" s="1"/>
  <c r="K4769" i="13" s="1"/>
  <c r="G4106" i="13"/>
  <c r="I4106" i="13" s="1"/>
  <c r="G4310" i="13"/>
  <c r="I4310" i="13" s="1"/>
  <c r="G4885" i="13"/>
  <c r="I4885" i="13" s="1"/>
  <c r="G4551" i="13"/>
  <c r="I4551" i="13" s="1"/>
  <c r="G10" i="13"/>
  <c r="I10" i="13" s="1"/>
  <c r="K10" i="13" s="1"/>
  <c r="G691" i="13"/>
  <c r="I691" i="13" s="1"/>
  <c r="G4028" i="13"/>
  <c r="I4028" i="13" s="1"/>
  <c r="K4028" i="13" s="1"/>
  <c r="G2952" i="13"/>
  <c r="G4506" i="13"/>
  <c r="I4506" i="13" s="1"/>
  <c r="G1649" i="13"/>
  <c r="I1649" i="13" s="1"/>
  <c r="K1649" i="13" s="1"/>
  <c r="G3932" i="13"/>
  <c r="I3932" i="13" s="1"/>
  <c r="K3932" i="13" s="1"/>
  <c r="G808" i="13"/>
  <c r="G2030" i="13"/>
  <c r="I2030" i="13" s="1"/>
  <c r="K2030" i="13" s="1"/>
  <c r="G3321" i="13"/>
  <c r="G3117" i="13"/>
  <c r="I3117" i="13" s="1"/>
  <c r="K3117" i="13" s="1"/>
  <c r="G4162" i="13"/>
  <c r="I4162" i="13" s="1"/>
  <c r="G686" i="13"/>
  <c r="I686" i="13" s="1"/>
  <c r="K686" i="13" s="1"/>
  <c r="G3807" i="13"/>
  <c r="I3807" i="13" s="1"/>
  <c r="K3807" i="13" s="1"/>
  <c r="G4759" i="13"/>
  <c r="I4759" i="13" s="1"/>
  <c r="G392" i="13"/>
  <c r="I392" i="13" s="1"/>
  <c r="K392" i="13" s="1"/>
  <c r="G449" i="13"/>
  <c r="I449" i="13" s="1"/>
  <c r="K449" i="13" s="1"/>
  <c r="G4246" i="13"/>
  <c r="I4246" i="13" s="1"/>
  <c r="G299" i="13"/>
  <c r="I299" i="13" s="1"/>
  <c r="G368" i="13"/>
  <c r="I368" i="13" s="1"/>
  <c r="K368" i="13" s="1"/>
  <c r="G2070" i="13"/>
  <c r="I2070" i="13" s="1"/>
  <c r="G2790" i="13"/>
  <c r="I2790" i="13" s="1"/>
  <c r="G96" i="13"/>
  <c r="I96" i="13" s="1"/>
  <c r="G949" i="13"/>
  <c r="I949" i="13" s="1"/>
  <c r="K949" i="13" s="1"/>
  <c r="G4878" i="13"/>
  <c r="I4878" i="13" s="1"/>
  <c r="K4878" i="13" s="1"/>
  <c r="G1080" i="13"/>
  <c r="G4659" i="13"/>
  <c r="I4659" i="13" s="1"/>
  <c r="G4516" i="13"/>
  <c r="I4516" i="13" s="1"/>
  <c r="G53" i="13"/>
  <c r="I53" i="13" s="1"/>
  <c r="K53" i="13" s="1"/>
  <c r="G1947" i="13"/>
  <c r="I1947" i="13" s="1"/>
  <c r="G4833" i="13"/>
  <c r="I4833" i="13" s="1"/>
  <c r="K4833" i="13" s="1"/>
  <c r="G2523" i="13"/>
  <c r="I2523" i="13" s="1"/>
  <c r="G992" i="13"/>
  <c r="I992" i="13" s="1"/>
  <c r="G3577" i="13"/>
  <c r="G3453" i="13"/>
  <c r="I3453" i="13" s="1"/>
  <c r="K3453" i="13" s="1"/>
  <c r="G4368" i="13"/>
  <c r="I4368" i="13" s="1"/>
  <c r="K4368" i="13" s="1"/>
  <c r="G845" i="13"/>
  <c r="I845" i="13" s="1"/>
  <c r="K845" i="13" s="1"/>
  <c r="G4799" i="13"/>
  <c r="I4799" i="13" s="1"/>
  <c r="K4799" i="13" s="1"/>
  <c r="G3917" i="13"/>
  <c r="I3917" i="13" s="1"/>
  <c r="K3917" i="13" s="1"/>
  <c r="G381" i="13"/>
  <c r="I381" i="13" s="1"/>
  <c r="K381" i="13" s="1"/>
  <c r="G1741" i="13"/>
  <c r="I1741" i="13" s="1"/>
  <c r="K1741" i="13" s="1"/>
  <c r="G889" i="13"/>
  <c r="G485" i="13"/>
  <c r="I485" i="13" s="1"/>
  <c r="K485" i="13" s="1"/>
  <c r="G4729" i="13"/>
  <c r="I4729" i="13" s="1"/>
  <c r="K4729" i="13" s="1"/>
  <c r="G720" i="13"/>
  <c r="I720" i="13" s="1"/>
  <c r="G4849" i="13"/>
  <c r="I4849" i="13" s="1"/>
  <c r="K4849" i="13" s="1"/>
  <c r="G4547" i="13"/>
  <c r="I4547" i="13" s="1"/>
  <c r="G3748" i="13"/>
  <c r="I3748" i="13" s="1"/>
  <c r="G4797" i="13"/>
  <c r="I4797" i="13" s="1"/>
  <c r="K4797" i="13" s="1"/>
  <c r="G1197" i="13"/>
  <c r="I1197" i="13" s="1"/>
  <c r="K1197" i="13" s="1"/>
  <c r="G1786" i="13"/>
  <c r="I1786" i="13" s="1"/>
  <c r="K1786" i="13" s="1"/>
  <c r="G915" i="13"/>
  <c r="I915" i="13" s="1"/>
  <c r="K915" i="13" s="1"/>
  <c r="G1900" i="13"/>
  <c r="I1900" i="13" s="1"/>
  <c r="K1900" i="13" s="1"/>
  <c r="G4218" i="13"/>
  <c r="I4218" i="13" s="1"/>
  <c r="K4218" i="13" s="1"/>
  <c r="G278" i="13"/>
  <c r="I278" i="13" s="1"/>
  <c r="G1198" i="13"/>
  <c r="I1198" i="13" s="1"/>
  <c r="K1198" i="13" s="1"/>
  <c r="G1809" i="13"/>
  <c r="I1809" i="13" s="1"/>
  <c r="K1809" i="13" s="1"/>
  <c r="G1550" i="13"/>
  <c r="I1550" i="13" s="1"/>
  <c r="K1550" i="13" s="1"/>
  <c r="G2743" i="13"/>
  <c r="I2743" i="13" s="1"/>
  <c r="K2743" i="13" s="1"/>
  <c r="G890" i="13"/>
  <c r="I890" i="13" s="1"/>
  <c r="K890" i="13" s="1"/>
  <c r="G4758" i="13"/>
  <c r="I4758" i="13" s="1"/>
  <c r="G4880" i="13"/>
  <c r="I4880" i="13" s="1"/>
  <c r="G3892" i="13"/>
  <c r="I3892" i="13" s="1"/>
  <c r="G1671" i="13"/>
  <c r="I1671" i="13" s="1"/>
  <c r="K1671" i="13" s="1"/>
  <c r="G440" i="13"/>
  <c r="G1707" i="13"/>
  <c r="I1707" i="13" s="1"/>
  <c r="G176" i="13"/>
  <c r="I176" i="13" s="1"/>
  <c r="G815" i="13"/>
  <c r="I815" i="13" s="1"/>
  <c r="K815" i="13" s="1"/>
  <c r="G577" i="13"/>
  <c r="I577" i="13" s="1"/>
  <c r="K577" i="13" s="1"/>
  <c r="G4709" i="13"/>
  <c r="I4709" i="13" s="1"/>
  <c r="G2902" i="13"/>
  <c r="I2902" i="13" s="1"/>
  <c r="G3498" i="13"/>
  <c r="I3498" i="13" s="1"/>
  <c r="K3498" i="13" s="1"/>
  <c r="G4651" i="13"/>
  <c r="I4651" i="13" s="1"/>
  <c r="G1003" i="13"/>
  <c r="I1003" i="13" s="1"/>
  <c r="G4268" i="13"/>
  <c r="I4268" i="13" s="1"/>
  <c r="K4268" i="13" s="1"/>
  <c r="G2208" i="13"/>
  <c r="I2208" i="13" s="1"/>
  <c r="G3331" i="13"/>
  <c r="I3331" i="13" s="1"/>
  <c r="G428" i="13"/>
  <c r="I428" i="13" s="1"/>
  <c r="K428" i="13" s="1"/>
  <c r="G4406" i="13"/>
  <c r="I4406" i="13" s="1"/>
  <c r="G418" i="13"/>
  <c r="I418" i="13" s="1"/>
  <c r="G1074" i="13"/>
  <c r="I1074" i="13" s="1"/>
  <c r="G1373" i="13"/>
  <c r="I1373" i="13" s="1"/>
  <c r="K1373" i="13" s="1"/>
  <c r="G2717" i="13"/>
  <c r="I2717" i="13" s="1"/>
  <c r="K2717" i="13" s="1"/>
  <c r="G3339" i="13"/>
  <c r="I3339" i="13" s="1"/>
  <c r="G2389" i="13"/>
  <c r="I2389" i="13" s="1"/>
  <c r="K2389" i="13" s="1"/>
  <c r="G1945" i="13"/>
  <c r="I1945" i="13" s="1"/>
  <c r="K1945" i="13" s="1"/>
  <c r="G3227" i="13"/>
  <c r="I3227" i="13" s="1"/>
  <c r="G4138" i="13"/>
  <c r="I4138" i="13" s="1"/>
  <c r="K4138" i="13" s="1"/>
  <c r="G2286" i="13"/>
  <c r="I2286" i="13" s="1"/>
  <c r="K2286" i="13" s="1"/>
  <c r="G2262" i="13"/>
  <c r="I2262" i="13" s="1"/>
  <c r="K2262" i="13" s="1"/>
  <c r="G2557" i="13"/>
  <c r="I2557" i="13" s="1"/>
  <c r="K2557" i="13" s="1"/>
  <c r="G2351" i="13"/>
  <c r="I2351" i="13" s="1"/>
  <c r="K2351" i="13" s="1"/>
  <c r="G4342" i="13"/>
  <c r="I4342" i="13" s="1"/>
  <c r="G463" i="13"/>
  <c r="I463" i="13" s="1"/>
  <c r="K463" i="13" s="1"/>
  <c r="G3381" i="13"/>
  <c r="I3381" i="13" s="1"/>
  <c r="G2496" i="13"/>
  <c r="I2496" i="13" s="1"/>
  <c r="G2588" i="13"/>
  <c r="I2588" i="13" s="1"/>
  <c r="K2588" i="13" s="1"/>
  <c r="G1956" i="13"/>
  <c r="I1956" i="13" s="1"/>
  <c r="G3576" i="13"/>
  <c r="I3576" i="13" s="1"/>
  <c r="G1469" i="13"/>
  <c r="I1469" i="13" s="1"/>
  <c r="K1469" i="13" s="1"/>
  <c r="G2479" i="13"/>
  <c r="I2479" i="13" s="1"/>
  <c r="K2479" i="13" s="1"/>
  <c r="G1170" i="13"/>
  <c r="I1170" i="13" s="1"/>
  <c r="K1170" i="13" s="1"/>
  <c r="G2933" i="13"/>
  <c r="I2933" i="13" s="1"/>
  <c r="K2933" i="13" s="1"/>
  <c r="G1836" i="13"/>
  <c r="I1836" i="13" s="1"/>
  <c r="K1836" i="13" s="1"/>
  <c r="G3567" i="13"/>
  <c r="I3567" i="13" s="1"/>
  <c r="K3567" i="13" s="1"/>
  <c r="G4540" i="13"/>
  <c r="I4540" i="13" s="1"/>
  <c r="K4540" i="13" s="1"/>
  <c r="G1038" i="13"/>
  <c r="I1038" i="13" s="1"/>
  <c r="K1038" i="13" s="1"/>
  <c r="G556" i="13"/>
  <c r="I556" i="13" s="1"/>
  <c r="K556" i="13" s="1"/>
  <c r="G620" i="13"/>
  <c r="I620" i="13" s="1"/>
  <c r="K620" i="13" s="1"/>
  <c r="G2111" i="13"/>
  <c r="I2111" i="13" s="1"/>
  <c r="K2111" i="13" s="1"/>
  <c r="G4118" i="13"/>
  <c r="I4118" i="13" s="1"/>
  <c r="G4110" i="13"/>
  <c r="I4110" i="13" s="1"/>
  <c r="K4110" i="13" s="1"/>
  <c r="G3820" i="13"/>
  <c r="I3820" i="13" s="1"/>
  <c r="K3820" i="13" s="1"/>
  <c r="G4141" i="13"/>
  <c r="I4141" i="13" s="1"/>
  <c r="K4141" i="13" s="1"/>
  <c r="G3538" i="13"/>
  <c r="I3538" i="13" s="1"/>
  <c r="G2440" i="13"/>
  <c r="G1892" i="13"/>
  <c r="I1892" i="13" s="1"/>
  <c r="G4062" i="13"/>
  <c r="I4062" i="13" s="1"/>
  <c r="K4062" i="13" s="1"/>
  <c r="G1512" i="13"/>
  <c r="G1812" i="13"/>
  <c r="I1812" i="13" s="1"/>
  <c r="K1812" i="13" s="1"/>
  <c r="G2328" i="13"/>
  <c r="G118" i="13"/>
  <c r="I118" i="13" s="1"/>
  <c r="K118" i="13" s="1"/>
  <c r="G1071" i="13"/>
  <c r="I1071" i="13" s="1"/>
  <c r="K1071" i="13" s="1"/>
  <c r="G3241" i="13"/>
  <c r="G4643" i="13"/>
  <c r="I4643" i="13" s="1"/>
  <c r="G1790" i="13"/>
  <c r="I1790" i="13" s="1"/>
  <c r="K1790" i="13" s="1"/>
  <c r="G4333" i="13"/>
  <c r="I4333" i="13" s="1"/>
  <c r="K4333" i="13" s="1"/>
  <c r="G3429" i="13"/>
  <c r="I3429" i="13" s="1"/>
  <c r="K3429" i="13" s="1"/>
  <c r="G2072" i="13"/>
  <c r="G1652" i="13"/>
  <c r="I1652" i="13" s="1"/>
  <c r="G3697" i="13"/>
  <c r="I3697" i="13" s="1"/>
  <c r="K3697" i="13" s="1"/>
  <c r="G891" i="13"/>
  <c r="I891" i="13" s="1"/>
  <c r="G4440" i="13"/>
  <c r="I4440" i="13" s="1"/>
  <c r="G4607" i="13"/>
  <c r="I4607" i="13" s="1"/>
  <c r="K4607" i="13" s="1"/>
  <c r="G3005" i="13"/>
  <c r="I3005" i="13" s="1"/>
  <c r="K3005" i="13" s="1"/>
  <c r="G508" i="13"/>
  <c r="I508" i="13" s="1"/>
  <c r="K508" i="13" s="1"/>
  <c r="G4720" i="13"/>
  <c r="I4720" i="13" s="1"/>
  <c r="G3550" i="13"/>
  <c r="I3550" i="13" s="1"/>
  <c r="K3550" i="13" s="1"/>
  <c r="G4605" i="13"/>
  <c r="I4605" i="13" s="1"/>
  <c r="K4605" i="13" s="1"/>
  <c r="G3569" i="13"/>
  <c r="I3569" i="13" s="1"/>
  <c r="K3569" i="13" s="1"/>
  <c r="G3032" i="13"/>
  <c r="I3032" i="13" s="1"/>
  <c r="G3603" i="13"/>
  <c r="I3603" i="13" s="1"/>
  <c r="G2225" i="13"/>
  <c r="I2225" i="13" s="1"/>
  <c r="K2225" i="13" s="1"/>
  <c r="G2244" i="13"/>
  <c r="I2244" i="13" s="1"/>
  <c r="G4836" i="13"/>
  <c r="I4836" i="13" s="1"/>
  <c r="G871" i="13"/>
  <c r="I871" i="13" s="1"/>
  <c r="K871" i="13" s="1"/>
  <c r="G1350" i="13"/>
  <c r="I1350" i="13" s="1"/>
  <c r="G1028" i="13"/>
  <c r="I1028" i="13" s="1"/>
  <c r="G2231" i="13"/>
  <c r="I2231" i="13" s="1"/>
  <c r="K2231" i="13" s="1"/>
  <c r="G524" i="13"/>
  <c r="I524" i="13" s="1"/>
  <c r="K524" i="13" s="1"/>
  <c r="G2607" i="13"/>
  <c r="I2607" i="13" s="1"/>
  <c r="K2607" i="13" s="1"/>
  <c r="G3208" i="13"/>
  <c r="I3208" i="13" s="1"/>
  <c r="G1714" i="13"/>
  <c r="I1714" i="13" s="1"/>
  <c r="G1401" i="13"/>
  <c r="G4183" i="13"/>
  <c r="I4183" i="13" s="1"/>
  <c r="K4183" i="13" s="1"/>
  <c r="G3875" i="13"/>
  <c r="I3875" i="13" s="1"/>
  <c r="G3045" i="13"/>
  <c r="I3045" i="13" s="1"/>
  <c r="K3045" i="13" s="1"/>
  <c r="G1493" i="13"/>
  <c r="I1493" i="13" s="1"/>
  <c r="K1493" i="13" s="1"/>
  <c r="G4824" i="13"/>
  <c r="I4824" i="13" s="1"/>
  <c r="G2695" i="13"/>
  <c r="I2695" i="13" s="1"/>
  <c r="K2695" i="13" s="1"/>
  <c r="G374" i="13"/>
  <c r="I374" i="13" s="1"/>
  <c r="G607" i="13"/>
  <c r="I607" i="13" s="1"/>
  <c r="K607" i="13" s="1"/>
  <c r="G4238" i="13"/>
  <c r="I4238" i="13" s="1"/>
  <c r="K4238" i="13" s="1"/>
  <c r="G2315" i="13"/>
  <c r="I2315" i="13" s="1"/>
  <c r="G1857" i="13"/>
  <c r="I1857" i="13" s="1"/>
  <c r="K1857" i="13" s="1"/>
  <c r="G3242" i="13"/>
  <c r="I3242" i="13" s="1"/>
  <c r="K3242" i="13" s="1"/>
  <c r="G2183" i="13"/>
  <c r="I2183" i="13" s="1"/>
  <c r="K2183" i="13" s="1"/>
  <c r="G2721" i="13"/>
  <c r="I2721" i="13" s="1"/>
  <c r="K2721" i="13" s="1"/>
  <c r="G4753" i="13"/>
  <c r="I4753" i="13" s="1"/>
  <c r="K4753" i="13" s="1"/>
  <c r="G3141" i="13"/>
  <c r="I3141" i="13" s="1"/>
  <c r="K3141" i="13" s="1"/>
  <c r="G3954" i="13"/>
  <c r="I3954" i="13" s="1"/>
  <c r="G2446" i="13"/>
  <c r="I2446" i="13" s="1"/>
  <c r="K2446" i="13" s="1"/>
  <c r="G382" i="13"/>
  <c r="I382" i="13" s="1"/>
  <c r="K382" i="13" s="1"/>
  <c r="G3237" i="13"/>
  <c r="I3237" i="13" s="1"/>
  <c r="G387" i="13"/>
  <c r="I387" i="13" s="1"/>
  <c r="G3940" i="13"/>
  <c r="I3940" i="13" s="1"/>
  <c r="G458" i="13"/>
  <c r="I458" i="13" s="1"/>
  <c r="K458" i="13" s="1"/>
  <c r="G2366" i="13"/>
  <c r="I2366" i="13" s="1"/>
  <c r="K2366" i="13" s="1"/>
  <c r="G1935" i="13"/>
  <c r="I1935" i="13" s="1"/>
  <c r="K1935" i="13" s="1"/>
  <c r="G81" i="13"/>
  <c r="I81" i="13" s="1"/>
  <c r="K81" i="13" s="1"/>
  <c r="G1797" i="13"/>
  <c r="I1797" i="13" s="1"/>
  <c r="K1797" i="13" s="1"/>
  <c r="G410" i="13"/>
  <c r="I410" i="13" s="1"/>
  <c r="K410" i="13" s="1"/>
  <c r="G1724" i="13"/>
  <c r="I1724" i="13" s="1"/>
  <c r="K1724" i="13" s="1"/>
  <c r="G3080" i="13"/>
  <c r="I3080" i="13" s="1"/>
  <c r="G194" i="13"/>
  <c r="I194" i="13" s="1"/>
  <c r="G3637" i="13"/>
  <c r="I3637" i="13" s="1"/>
  <c r="K3637" i="13" s="1"/>
  <c r="G3108" i="13"/>
  <c r="I3108" i="13" s="1"/>
  <c r="G3093" i="13"/>
  <c r="I3093" i="13" s="1"/>
  <c r="K3093" i="13" s="1"/>
  <c r="G13" i="13"/>
  <c r="I13" i="13" s="1"/>
  <c r="K13" i="13" s="1"/>
  <c r="G4250" i="13"/>
  <c r="I4250" i="13" s="1"/>
  <c r="K4250" i="13" s="1"/>
  <c r="G1402" i="13"/>
  <c r="I1402" i="13" s="1"/>
  <c r="K1402" i="13" s="1"/>
  <c r="G1771" i="13"/>
  <c r="I1771" i="13" s="1"/>
  <c r="G3025" i="13"/>
  <c r="I3025" i="13" s="1"/>
  <c r="K3025" i="13" s="1"/>
  <c r="G1379" i="13"/>
  <c r="I1379" i="13" s="1"/>
  <c r="G3590" i="13"/>
  <c r="I3590" i="13" s="1"/>
  <c r="G3262" i="13"/>
  <c r="I3262" i="13" s="1"/>
  <c r="K3262" i="13" s="1"/>
  <c r="G1105" i="13"/>
  <c r="I1105" i="13" s="1"/>
  <c r="K1105" i="13" s="1"/>
  <c r="G4775" i="13"/>
  <c r="I4775" i="13" s="1"/>
  <c r="G2092" i="13"/>
  <c r="I2092" i="13" s="1"/>
  <c r="K2092" i="13" s="1"/>
  <c r="G1628" i="13"/>
  <c r="I1628" i="13" s="1"/>
  <c r="K1628" i="13" s="1"/>
  <c r="G858" i="13"/>
  <c r="I858" i="13" s="1"/>
  <c r="K858" i="13" s="1"/>
  <c r="G4244" i="13"/>
  <c r="I4244" i="13" s="1"/>
  <c r="G2924" i="13"/>
  <c r="I2924" i="13" s="1"/>
  <c r="K2924" i="13" s="1"/>
  <c r="G3501" i="13"/>
  <c r="I3501" i="13" s="1"/>
  <c r="K3501" i="13" s="1"/>
  <c r="G1006" i="13"/>
  <c r="I1006" i="13" s="1"/>
  <c r="K1006" i="13" s="1"/>
  <c r="G3845" i="13"/>
  <c r="I3845" i="13" s="1"/>
  <c r="G3023" i="13"/>
  <c r="I3023" i="13" s="1"/>
  <c r="K3023" i="13" s="1"/>
  <c r="G872" i="13"/>
  <c r="I872" i="13" s="1"/>
  <c r="K872" i="13" s="1"/>
  <c r="G1256" i="13"/>
  <c r="G4363" i="13"/>
  <c r="I4363" i="13" s="1"/>
  <c r="G98" i="13"/>
  <c r="I98" i="13" s="1"/>
  <c r="G840" i="13"/>
  <c r="G3037" i="13"/>
  <c r="I3037" i="13" s="1"/>
  <c r="K3037" i="13" s="1"/>
  <c r="G582" i="13"/>
  <c r="I582" i="13" s="1"/>
  <c r="G106" i="13"/>
  <c r="I106" i="13" s="1"/>
  <c r="K106" i="13" s="1"/>
  <c r="G4066" i="13"/>
  <c r="I4066" i="13" s="1"/>
  <c r="G3275" i="13"/>
  <c r="I3275" i="13" s="1"/>
  <c r="G4693" i="13"/>
  <c r="I4693" i="13" s="1"/>
  <c r="K4693" i="13" s="1"/>
  <c r="G3264" i="13"/>
  <c r="I3264" i="13" s="1"/>
  <c r="G3150" i="13"/>
  <c r="I3150" i="13" s="1"/>
  <c r="K3150" i="13" s="1"/>
  <c r="G4743" i="13"/>
  <c r="I4743" i="13" s="1"/>
  <c r="G2255" i="13"/>
  <c r="I2255" i="13" s="1"/>
  <c r="K2255" i="13" s="1"/>
  <c r="G3522" i="13"/>
  <c r="I3522" i="13" s="1"/>
  <c r="G3600" i="13"/>
  <c r="I3600" i="13" s="1"/>
  <c r="G3677" i="13"/>
  <c r="I3677" i="13" s="1"/>
  <c r="K3677" i="13" s="1"/>
  <c r="G3073" i="13"/>
  <c r="I3073" i="13" s="1"/>
  <c r="K3073" i="13" s="1"/>
  <c r="G3944" i="13"/>
  <c r="I3944" i="13" s="1"/>
  <c r="G1574" i="13"/>
  <c r="I1574" i="13" s="1"/>
  <c r="G4733" i="13"/>
  <c r="I4733" i="13" s="1"/>
  <c r="K4733" i="13" s="1"/>
  <c r="G1990" i="13"/>
  <c r="I1990" i="13" s="1"/>
  <c r="G3290" i="13"/>
  <c r="I3290" i="13" s="1"/>
  <c r="G4271" i="13"/>
  <c r="I4271" i="13" s="1"/>
  <c r="K4271" i="13" s="1"/>
  <c r="G4375" i="13"/>
  <c r="I4375" i="13" s="1"/>
  <c r="G2793" i="13"/>
  <c r="G1301" i="13"/>
  <c r="I1301" i="13" s="1"/>
  <c r="K1301" i="13" s="1"/>
  <c r="G3235" i="13"/>
  <c r="I3235" i="13" s="1"/>
  <c r="G3303" i="13"/>
  <c r="I3303" i="13" s="1"/>
  <c r="G569" i="13"/>
  <c r="G681" i="13"/>
  <c r="G3922" i="13"/>
  <c r="I3922" i="13" s="1"/>
  <c r="G3821" i="13"/>
  <c r="I3821" i="13" s="1"/>
  <c r="K3821" i="13" s="1"/>
  <c r="G4408" i="13"/>
  <c r="I4408" i="13" s="1"/>
  <c r="G4480" i="13"/>
  <c r="I4480" i="13" s="1"/>
  <c r="G4384" i="13"/>
  <c r="I4384" i="13" s="1"/>
  <c r="K4384" i="13" s="1"/>
  <c r="G4064" i="13"/>
  <c r="I4064" i="13" s="1"/>
  <c r="G1914" i="13"/>
  <c r="I1914" i="13" s="1"/>
  <c r="K1914" i="13" s="1"/>
  <c r="G709" i="13"/>
  <c r="I709" i="13" s="1"/>
  <c r="K709" i="13" s="1"/>
  <c r="G491" i="13"/>
  <c r="I491" i="13" s="1"/>
  <c r="G3017" i="13"/>
  <c r="G526" i="13"/>
  <c r="I526" i="13" s="1"/>
  <c r="K526" i="13" s="1"/>
  <c r="G44" i="13"/>
  <c r="I44" i="13" s="1"/>
  <c r="K44" i="13" s="1"/>
  <c r="G734" i="13"/>
  <c r="I734" i="13" s="1"/>
  <c r="K734" i="13" s="1"/>
  <c r="G4583" i="13"/>
  <c r="I4583" i="13" s="1"/>
  <c r="G4684" i="13"/>
  <c r="I4684" i="13" s="1"/>
  <c r="G1694" i="13"/>
  <c r="I1694" i="13" s="1"/>
  <c r="K1694" i="13" s="1"/>
  <c r="G4735" i="13"/>
  <c r="I4735" i="13" s="1"/>
  <c r="K4735" i="13" s="1"/>
  <c r="G2113" i="13"/>
  <c r="I2113" i="13" s="1"/>
  <c r="K2113" i="13" s="1"/>
  <c r="G4422" i="13"/>
  <c r="I4422" i="13" s="1"/>
  <c r="G4380" i="13"/>
  <c r="I4380" i="13" s="1"/>
  <c r="K4380" i="13" s="1"/>
  <c r="G545" i="13"/>
  <c r="I545" i="13" s="1"/>
  <c r="K545" i="13" s="1"/>
  <c r="G1135" i="13"/>
  <c r="I1135" i="13" s="1"/>
  <c r="K1135" i="13" s="1"/>
  <c r="G1803" i="13"/>
  <c r="I1803" i="13" s="1"/>
  <c r="G2938" i="13"/>
  <c r="I2938" i="13" s="1"/>
  <c r="G2668" i="13"/>
  <c r="I2668" i="13" s="1"/>
  <c r="K2668" i="13" s="1"/>
  <c r="G4372" i="13"/>
  <c r="I4372" i="13" s="1"/>
  <c r="G4762" i="13"/>
  <c r="I4762" i="13" s="1"/>
  <c r="G334" i="13"/>
  <c r="I334" i="13" s="1"/>
  <c r="K334" i="13" s="1"/>
  <c r="G2438" i="13"/>
  <c r="I2438" i="13" s="1"/>
  <c r="G1939" i="13"/>
  <c r="I1939" i="13" s="1"/>
  <c r="G2943" i="13"/>
  <c r="I2943" i="13" s="1"/>
  <c r="K2943" i="13" s="1"/>
  <c r="G1498" i="13"/>
  <c r="I1498" i="13" s="1"/>
  <c r="K1498" i="13" s="1"/>
  <c r="G958" i="13"/>
  <c r="I958" i="13" s="1"/>
  <c r="K958" i="13" s="1"/>
  <c r="G1893" i="13"/>
  <c r="I1893" i="13" s="1"/>
  <c r="K1893" i="13" s="1"/>
  <c r="G307" i="13"/>
  <c r="I307" i="13" s="1"/>
  <c r="G1958" i="13"/>
  <c r="I1958" i="13" s="1"/>
  <c r="G1155" i="13"/>
  <c r="I1155" i="13" s="1"/>
  <c r="K1155" i="13" s="1"/>
  <c r="G1192" i="13"/>
  <c r="G3515" i="13"/>
  <c r="I3515" i="13" s="1"/>
  <c r="G4493" i="13"/>
  <c r="I4493" i="13" s="1"/>
  <c r="K4493" i="13" s="1"/>
  <c r="G1906" i="13"/>
  <c r="I1906" i="13" s="1"/>
  <c r="G1190" i="13"/>
  <c r="I1190" i="13" s="1"/>
  <c r="G4862" i="13"/>
  <c r="I4862" i="13" s="1"/>
  <c r="K4862" i="13" s="1"/>
  <c r="G3619" i="13"/>
  <c r="I3619" i="13" s="1"/>
  <c r="G2878" i="13"/>
  <c r="I2878" i="13" s="1"/>
  <c r="K2878" i="13" s="1"/>
  <c r="G2972" i="13"/>
  <c r="I2972" i="13" s="1"/>
  <c r="K2972" i="13" s="1"/>
  <c r="G3822" i="13"/>
  <c r="I3822" i="13" s="1"/>
  <c r="K3822" i="13" s="1"/>
  <c r="G2096" i="13"/>
  <c r="I2096" i="13" s="1"/>
  <c r="G3513" i="13"/>
  <c r="I3513" i="13" s="1"/>
  <c r="K3513" i="13" s="1"/>
  <c r="G4076" i="13"/>
  <c r="I4076" i="13" s="1"/>
  <c r="K4076" i="13" s="1"/>
  <c r="G1974" i="13"/>
  <c r="I1974" i="13" s="1"/>
  <c r="G1235" i="13"/>
  <c r="I1235" i="13" s="1"/>
  <c r="G1238" i="13"/>
  <c r="I1238" i="13" s="1"/>
  <c r="G906" i="13"/>
  <c r="I906" i="13" s="1"/>
  <c r="K906" i="13" s="1"/>
  <c r="G192" i="13"/>
  <c r="I192" i="13" s="1"/>
  <c r="G320" i="13"/>
  <c r="I320" i="13" s="1"/>
  <c r="G1477" i="13"/>
  <c r="I1477" i="13" s="1"/>
  <c r="K1477" i="13" s="1"/>
  <c r="G1351" i="13"/>
  <c r="I1351" i="13" s="1"/>
  <c r="K1351" i="13" s="1"/>
  <c r="G2118" i="13"/>
  <c r="I2118" i="13" s="1"/>
  <c r="K2118" i="13" s="1"/>
  <c r="G1435" i="13"/>
  <c r="I1435" i="13" s="1"/>
  <c r="G897" i="13"/>
  <c r="I897" i="13" s="1"/>
  <c r="K897" i="13" s="1"/>
  <c r="G4854" i="13"/>
  <c r="I4854" i="13" s="1"/>
  <c r="G1594" i="13"/>
  <c r="I1594" i="13" s="1"/>
  <c r="K1594" i="13" s="1"/>
  <c r="G1996" i="13"/>
  <c r="I1996" i="13" s="1"/>
  <c r="K1996" i="13" s="1"/>
  <c r="G1215" i="13"/>
  <c r="I1215" i="13" s="1"/>
  <c r="K1215" i="13" s="1"/>
  <c r="G3926" i="13"/>
  <c r="I3926" i="13" s="1"/>
  <c r="G3475" i="13"/>
  <c r="I3475" i="13" s="1"/>
  <c r="G2746" i="13"/>
  <c r="I2746" i="13" s="1"/>
  <c r="K2746" i="13" s="1"/>
  <c r="G981" i="13"/>
  <c r="I981" i="13" s="1"/>
  <c r="K981" i="13" s="1"/>
  <c r="G2467" i="13"/>
  <c r="I2467" i="13" s="1"/>
  <c r="G1339" i="13"/>
  <c r="I1339" i="13" s="1"/>
  <c r="G3920" i="13"/>
  <c r="I3920" i="13" s="1"/>
  <c r="G329" i="13"/>
  <c r="G1210" i="13"/>
  <c r="I1210" i="13" s="1"/>
  <c r="K1210" i="13" s="1"/>
  <c r="G3847" i="13"/>
  <c r="I3847" i="13" s="1"/>
  <c r="K3847" i="13" s="1"/>
  <c r="G4746" i="13"/>
  <c r="I4746" i="13" s="1"/>
  <c r="G3630" i="13"/>
  <c r="I3630" i="13" s="1"/>
  <c r="K3630" i="13" s="1"/>
  <c r="G3680" i="13"/>
  <c r="I3680" i="13" s="1"/>
  <c r="G972" i="13"/>
  <c r="I972" i="13" s="1"/>
  <c r="K972" i="13" s="1"/>
  <c r="G2904" i="13"/>
  <c r="I2904" i="13" s="1"/>
  <c r="G2632" i="13"/>
  <c r="I2632" i="13" s="1"/>
  <c r="G3191" i="13"/>
  <c r="I3191" i="13" s="1"/>
  <c r="G230" i="13"/>
  <c r="I230" i="13" s="1"/>
  <c r="G1310" i="13"/>
  <c r="I1310" i="13" s="1"/>
  <c r="K1310" i="13" s="1"/>
  <c r="G553" i="13"/>
  <c r="G2531" i="13"/>
  <c r="I2531" i="13" s="1"/>
  <c r="G3545" i="13"/>
  <c r="G3440" i="13"/>
  <c r="I3440" i="13" s="1"/>
  <c r="G2610" i="13"/>
  <c r="I2610" i="13" s="1"/>
  <c r="G4051" i="13"/>
  <c r="I4051" i="13" s="1"/>
  <c r="G1705" i="13"/>
  <c r="G2705" i="13"/>
  <c r="I2705" i="13" s="1"/>
  <c r="K2705" i="13" s="1"/>
  <c r="G998" i="13"/>
  <c r="I998" i="13" s="1"/>
  <c r="G3535" i="13"/>
  <c r="I3535" i="13" s="1"/>
  <c r="K3535" i="13" s="1"/>
  <c r="G3256" i="13"/>
  <c r="I3256" i="13" s="1"/>
  <c r="G3049" i="13"/>
  <c r="G1151" i="13"/>
  <c r="I1151" i="13" s="1"/>
  <c r="K1151" i="13" s="1"/>
  <c r="G1664" i="13"/>
  <c r="I1664" i="13" s="1"/>
  <c r="G3207" i="13"/>
  <c r="I3207" i="13" s="1"/>
  <c r="K3207" i="13" s="1"/>
  <c r="G1333" i="13"/>
  <c r="I1333" i="13" s="1"/>
  <c r="K1333" i="13" s="1"/>
  <c r="G345" i="13"/>
  <c r="G3392" i="13"/>
  <c r="I3392" i="13" s="1"/>
  <c r="G2564" i="13"/>
  <c r="I2564" i="13" s="1"/>
  <c r="G706" i="13"/>
  <c r="I706" i="13" s="1"/>
  <c r="G3645" i="13"/>
  <c r="I3645" i="13" s="1"/>
  <c r="K3645" i="13" s="1"/>
  <c r="G3617" i="13"/>
  <c r="I3617" i="13" s="1"/>
  <c r="K3617" i="13" s="1"/>
  <c r="G3712" i="13"/>
  <c r="I3712" i="13" s="1"/>
  <c r="G743" i="13"/>
  <c r="I743" i="13" s="1"/>
  <c r="K743" i="13" s="1"/>
  <c r="G4239" i="13"/>
  <c r="I4239" i="13" s="1"/>
  <c r="K4239" i="13" s="1"/>
  <c r="G337" i="13"/>
  <c r="I337" i="13" s="1"/>
  <c r="K337" i="13" s="1"/>
  <c r="G2570" i="13"/>
  <c r="I2570" i="13" s="1"/>
  <c r="K2570" i="13" s="1"/>
  <c r="G2681" i="13"/>
  <c r="G2538" i="13"/>
  <c r="I2538" i="13" s="1"/>
  <c r="K2538" i="13" s="1"/>
  <c r="G2039" i="13"/>
  <c r="I2039" i="13" s="1"/>
  <c r="K2039" i="13" s="1"/>
  <c r="G4227" i="13"/>
  <c r="I4227" i="13" s="1"/>
  <c r="G2425" i="13"/>
  <c r="G152" i="13"/>
  <c r="G4174" i="13"/>
  <c r="I4174" i="13" s="1"/>
  <c r="K4174" i="13" s="1"/>
  <c r="G3442" i="13"/>
  <c r="I3442" i="13" s="1"/>
  <c r="K3442" i="13" s="1"/>
  <c r="G1383" i="13"/>
  <c r="I1383" i="13" s="1"/>
  <c r="K1383" i="13" s="1"/>
  <c r="G2434" i="13"/>
  <c r="I2434" i="13" s="1"/>
  <c r="G3811" i="13"/>
  <c r="I3811" i="13" s="1"/>
  <c r="G3066" i="13"/>
  <c r="I3066" i="13" s="1"/>
  <c r="G2005" i="13"/>
  <c r="I2005" i="13" s="1"/>
  <c r="K2005" i="13" s="1"/>
  <c r="G4721" i="13"/>
  <c r="I4721" i="13" s="1"/>
  <c r="K4721" i="13" s="1"/>
  <c r="G750" i="13"/>
  <c r="I750" i="13" s="1"/>
  <c r="K750" i="13" s="1"/>
  <c r="G583" i="13"/>
  <c r="I583" i="13" s="1"/>
  <c r="K583" i="13" s="1"/>
  <c r="G1688" i="13"/>
  <c r="I1688" i="13" s="1"/>
  <c r="K1688" i="13" s="1"/>
  <c r="G2378" i="13"/>
  <c r="I2378" i="13" s="1"/>
  <c r="K2378" i="13" s="1"/>
  <c r="G3238" i="13"/>
  <c r="I3238" i="13" s="1"/>
  <c r="G2344" i="13"/>
  <c r="G2539" i="13"/>
  <c r="I2539" i="13" s="1"/>
  <c r="G4884" i="13"/>
  <c r="I4884" i="13" s="1"/>
  <c r="G4044" i="13"/>
  <c r="I4044" i="13" s="1"/>
  <c r="K4044" i="13" s="1"/>
  <c r="G177" i="13"/>
  <c r="I177" i="13" s="1"/>
  <c r="K177" i="13" s="1"/>
  <c r="G2087" i="13"/>
  <c r="I2087" i="13" s="1"/>
  <c r="K2087" i="13" s="1"/>
  <c r="G2171" i="13"/>
  <c r="I2171" i="13" s="1"/>
  <c r="G2069" i="13"/>
  <c r="I2069" i="13" s="1"/>
  <c r="K2069" i="13" s="1"/>
  <c r="G916" i="13"/>
  <c r="I916" i="13" s="1"/>
  <c r="G3109" i="13"/>
  <c r="I3109" i="13" s="1"/>
  <c r="K3109" i="13" s="1"/>
  <c r="G4524" i="13"/>
  <c r="I4524" i="13" s="1"/>
  <c r="K4524" i="13" s="1"/>
  <c r="G4668" i="13"/>
  <c r="I4668" i="13" s="1"/>
  <c r="K4668" i="13" s="1"/>
  <c r="G1624" i="13"/>
  <c r="G1264" i="13"/>
  <c r="I1264" i="13" s="1"/>
  <c r="G4589" i="13"/>
  <c r="I4589" i="13" s="1"/>
  <c r="K4589" i="13" s="1"/>
  <c r="G1985" i="13"/>
  <c r="I1985" i="13" s="1"/>
  <c r="K1985" i="13" s="1"/>
  <c r="G2354" i="13"/>
  <c r="I2354" i="13" s="1"/>
  <c r="G3314" i="13"/>
  <c r="I3314" i="13" s="1"/>
  <c r="G3689" i="13"/>
  <c r="G473" i="13"/>
  <c r="G2911" i="13"/>
  <c r="I2911" i="13" s="1"/>
  <c r="K2911" i="13" s="1"/>
  <c r="G2685" i="13"/>
  <c r="I2685" i="13" s="1"/>
  <c r="K2685" i="13" s="1"/>
  <c r="G2026" i="13"/>
  <c r="I2026" i="13" s="1"/>
  <c r="K2026" i="13" s="1"/>
  <c r="G749" i="13"/>
  <c r="I749" i="13" s="1"/>
  <c r="K749" i="13" s="1"/>
  <c r="G1478" i="13"/>
  <c r="I1478" i="13" s="1"/>
  <c r="K1478" i="13" s="1"/>
  <c r="G2982" i="13"/>
  <c r="I2982" i="13" s="1"/>
  <c r="G1638" i="13"/>
  <c r="I1638" i="13" s="1"/>
  <c r="G4887" i="13"/>
  <c r="I4887" i="13" s="1"/>
  <c r="G4142" i="13"/>
  <c r="I4142" i="13" s="1"/>
  <c r="K4142" i="13" s="1"/>
  <c r="G3873" i="13"/>
  <c r="I3873" i="13" s="1"/>
  <c r="K3873" i="13" s="1"/>
  <c r="G2487" i="13"/>
  <c r="I2487" i="13" s="1"/>
  <c r="K2487" i="13" s="1"/>
  <c r="G718" i="13"/>
  <c r="I718" i="13" s="1"/>
  <c r="K718" i="13" s="1"/>
  <c r="G3514" i="13"/>
  <c r="I3514" i="13" s="1"/>
  <c r="K3514" i="13" s="1"/>
  <c r="G3171" i="13"/>
  <c r="I3171" i="13" s="1"/>
  <c r="G4665" i="13"/>
  <c r="I4665" i="13" s="1"/>
  <c r="K4665" i="13" s="1"/>
  <c r="G2365" i="13"/>
  <c r="I2365" i="13" s="1"/>
  <c r="K2365" i="13" s="1"/>
  <c r="G4429" i="13"/>
  <c r="I4429" i="13" s="1"/>
  <c r="K4429" i="13" s="1"/>
  <c r="G1346" i="13"/>
  <c r="I1346" i="13" s="1"/>
  <c r="G4007" i="13"/>
  <c r="I4007" i="13" s="1"/>
  <c r="K4007" i="13" s="1"/>
  <c r="G3817" i="13"/>
  <c r="G2120" i="13"/>
  <c r="G1245" i="13"/>
  <c r="I1245" i="13" s="1"/>
  <c r="K1245" i="13" s="1"/>
  <c r="G2778" i="13"/>
  <c r="I2778" i="13" s="1"/>
  <c r="K2778" i="13" s="1"/>
  <c r="G4383" i="13"/>
  <c r="I4383" i="13" s="1"/>
  <c r="K4383" i="13" s="1"/>
  <c r="G3003" i="13"/>
  <c r="I3003" i="13" s="1"/>
  <c r="G448" i="13"/>
  <c r="I448" i="13" s="1"/>
  <c r="G3461" i="13"/>
  <c r="I3461" i="13" s="1"/>
  <c r="K3461" i="13" s="1"/>
  <c r="G2264" i="13"/>
  <c r="G563" i="13"/>
  <c r="I563" i="13" s="1"/>
  <c r="G350" i="13"/>
  <c r="I350" i="13" s="1"/>
  <c r="K350" i="13" s="1"/>
  <c r="G4728" i="13"/>
  <c r="I4728" i="13" s="1"/>
  <c r="G4253" i="13"/>
  <c r="I4253" i="13" s="1"/>
  <c r="K4253" i="13" s="1"/>
  <c r="G2222" i="13"/>
  <c r="I2222" i="13" s="1"/>
  <c r="K2222" i="13" s="1"/>
  <c r="G3894" i="13"/>
  <c r="I3894" i="13" s="1"/>
  <c r="G830" i="13"/>
  <c r="I830" i="13" s="1"/>
  <c r="K830" i="13" s="1"/>
  <c r="G2936" i="13"/>
  <c r="G2348" i="13"/>
  <c r="I2348" i="13" s="1"/>
  <c r="K2348" i="13" s="1"/>
  <c r="G1407" i="13"/>
  <c r="I1407" i="13" s="1"/>
  <c r="K1407" i="13" s="1"/>
  <c r="G1446" i="13"/>
  <c r="I1446" i="13" s="1"/>
  <c r="G2141" i="13"/>
  <c r="I2141" i="13" s="1"/>
  <c r="K2141" i="13" s="1"/>
  <c r="G1691" i="13"/>
  <c r="I1691" i="13" s="1"/>
  <c r="G4620" i="13"/>
  <c r="I4620" i="13" s="1"/>
  <c r="K4620" i="13" s="1"/>
  <c r="G3062" i="13"/>
  <c r="I3062" i="13" s="1"/>
  <c r="G3579" i="13"/>
  <c r="I3579" i="13" s="1"/>
  <c r="G2591" i="13"/>
  <c r="I2591" i="13" s="1"/>
  <c r="K2591" i="13" s="1"/>
  <c r="G3848" i="13"/>
  <c r="I3848" i="13" s="1"/>
  <c r="G2986" i="13"/>
  <c r="I2986" i="13" s="1"/>
  <c r="K2986" i="13" s="1"/>
  <c r="G4405" i="13"/>
  <c r="I4405" i="13" s="1"/>
  <c r="G2706" i="13"/>
  <c r="I2706" i="13" s="1"/>
  <c r="K2706" i="13" s="1"/>
  <c r="G1819" i="13"/>
  <c r="I1819" i="13" s="1"/>
  <c r="G2513" i="13"/>
  <c r="I2513" i="13" s="1"/>
  <c r="K2513" i="13" s="1"/>
  <c r="G3589" i="13"/>
  <c r="I3589" i="13" s="1"/>
  <c r="K3589" i="13" s="1"/>
  <c r="G4325" i="13"/>
  <c r="I4325" i="13" s="1"/>
  <c r="K4325" i="13" s="1"/>
  <c r="G1211" i="13"/>
  <c r="I1211" i="13" s="1"/>
  <c r="G1366" i="13"/>
  <c r="I1366" i="13" s="1"/>
  <c r="G3456" i="13"/>
  <c r="I3456" i="13" s="1"/>
  <c r="G4594" i="13"/>
  <c r="I4594" i="13" s="1"/>
  <c r="G2410" i="13"/>
  <c r="I2410" i="13" s="1"/>
  <c r="K2410" i="13" s="1"/>
  <c r="G901" i="13"/>
  <c r="I901" i="13" s="1"/>
  <c r="K901" i="13" s="1"/>
  <c r="G3266" i="13"/>
  <c r="I3266" i="13" s="1"/>
  <c r="G2915" i="13"/>
  <c r="I2915" i="13" s="1"/>
  <c r="G2482" i="13"/>
  <c r="I2482" i="13" s="1"/>
  <c r="G859" i="13"/>
  <c r="I859" i="13" s="1"/>
  <c r="G2044" i="13"/>
  <c r="I2044" i="13" s="1"/>
  <c r="K2044" i="13" s="1"/>
  <c r="G865" i="13"/>
  <c r="I865" i="13" s="1"/>
  <c r="K865" i="13" s="1"/>
  <c r="G335" i="13"/>
  <c r="I335" i="13" s="1"/>
  <c r="K335" i="13" s="1"/>
  <c r="G1438" i="13"/>
  <c r="I1438" i="13" s="1"/>
  <c r="K1438" i="13" s="1"/>
  <c r="G481" i="13"/>
  <c r="I481" i="13" s="1"/>
  <c r="K481" i="13" s="1"/>
  <c r="G4042" i="13"/>
  <c r="I4042" i="13" s="1"/>
  <c r="G1579" i="13"/>
  <c r="I1579" i="13" s="1"/>
  <c r="G1423" i="13"/>
  <c r="I1423" i="13" s="1"/>
  <c r="K1423" i="13" s="1"/>
  <c r="G2966" i="13"/>
  <c r="I2966" i="13" s="1"/>
  <c r="G3011" i="13"/>
  <c r="I3011" i="13" s="1"/>
  <c r="G459" i="13"/>
  <c r="I459" i="13" s="1"/>
  <c r="K459" i="13" s="1"/>
  <c r="G1090" i="13"/>
  <c r="I1090" i="13" s="1"/>
  <c r="G2603" i="13"/>
  <c r="I2603" i="13" s="1"/>
  <c r="G80" i="13"/>
  <c r="I80" i="13" s="1"/>
  <c r="G125" i="13"/>
  <c r="I125" i="13" s="1"/>
  <c r="K125" i="13" s="1"/>
  <c r="G2471" i="13"/>
  <c r="I2471" i="13" s="1"/>
  <c r="K2471" i="13" s="1"/>
  <c r="G4745" i="13"/>
  <c r="I4745" i="13" s="1"/>
  <c r="K4745" i="13" s="1"/>
  <c r="G564" i="13"/>
  <c r="I564" i="13" s="1"/>
  <c r="G4750" i="13"/>
  <c r="I4750" i="13" s="1"/>
  <c r="K4750" i="13" s="1"/>
  <c r="G3530" i="13"/>
  <c r="I3530" i="13" s="1"/>
  <c r="K3530" i="13" s="1"/>
  <c r="G2034" i="13"/>
  <c r="I2034" i="13" s="1"/>
  <c r="G3973" i="13"/>
  <c r="I3973" i="13" s="1"/>
  <c r="K3973" i="13" s="1"/>
  <c r="G468" i="13"/>
  <c r="I468" i="13" s="1"/>
  <c r="G1219" i="13"/>
  <c r="I1219" i="13" s="1"/>
  <c r="G441" i="13"/>
  <c r="G926" i="13"/>
  <c r="I926" i="13" s="1"/>
  <c r="K926" i="13" s="1"/>
  <c r="G4400" i="13"/>
  <c r="I4400" i="13" s="1"/>
  <c r="G1616" i="13"/>
  <c r="I1616" i="13" s="1"/>
  <c r="G1072" i="13"/>
  <c r="I1072" i="13" s="1"/>
  <c r="G2152" i="13"/>
  <c r="G855" i="13"/>
  <c r="I855" i="13" s="1"/>
  <c r="K855" i="13" s="1"/>
  <c r="G1341" i="13"/>
  <c r="I1341" i="13" s="1"/>
  <c r="K1341" i="13" s="1"/>
  <c r="G1924" i="13"/>
  <c r="I1924" i="13" s="1"/>
  <c r="G4212" i="13"/>
  <c r="I4212" i="13" s="1"/>
  <c r="G4688" i="13"/>
  <c r="I4688" i="13" s="1"/>
  <c r="G4047" i="13"/>
  <c r="I4047" i="13" s="1"/>
  <c r="K4047" i="13" s="1"/>
  <c r="G2236" i="13"/>
  <c r="I2236" i="13" s="1"/>
  <c r="K2236" i="13" s="1"/>
  <c r="G719" i="13"/>
  <c r="I719" i="13" s="1"/>
  <c r="K719" i="13" s="1"/>
  <c r="G288" i="13"/>
  <c r="I288" i="13" s="1"/>
  <c r="G4035" i="13"/>
  <c r="I4035" i="13" s="1"/>
  <c r="G3670" i="13"/>
  <c r="I3670" i="13" s="1"/>
  <c r="G2754" i="13"/>
  <c r="I2754" i="13" s="1"/>
  <c r="G2823" i="13"/>
  <c r="I2823" i="13" s="1"/>
  <c r="G705" i="13"/>
  <c r="I705" i="13" s="1"/>
  <c r="K705" i="13" s="1"/>
  <c r="G593" i="13"/>
  <c r="I593" i="13" s="1"/>
  <c r="K593" i="13" s="1"/>
  <c r="G3581" i="13"/>
  <c r="I3581" i="13" s="1"/>
  <c r="K3581" i="13" s="1"/>
  <c r="G2258" i="13"/>
  <c r="I2258" i="13" s="1"/>
  <c r="G3260" i="13"/>
  <c r="I3260" i="13" s="1"/>
  <c r="K3260" i="13" s="1"/>
  <c r="G364" i="13"/>
  <c r="I364" i="13" s="1"/>
  <c r="K364" i="13" s="1"/>
  <c r="G3687" i="13"/>
  <c r="I3687" i="13" s="1"/>
  <c r="G4686" i="13"/>
  <c r="I4686" i="13" s="1"/>
  <c r="K4686" i="13" s="1"/>
  <c r="G3248" i="13"/>
  <c r="I3248" i="13" s="1"/>
  <c r="G1204" i="13"/>
  <c r="I1204" i="13" s="1"/>
  <c r="G644" i="13"/>
  <c r="I644" i="13" s="1"/>
  <c r="G4404" i="13"/>
  <c r="I4404" i="13" s="1"/>
  <c r="G1770" i="13"/>
  <c r="I1770" i="13" s="1"/>
  <c r="K1770" i="13" s="1"/>
  <c r="G3413" i="13"/>
  <c r="I3413" i="13" s="1"/>
  <c r="G3415" i="13"/>
  <c r="I3415" i="13" s="1"/>
  <c r="G3905" i="13"/>
  <c r="I3905" i="13" s="1"/>
  <c r="K3905" i="13" s="1"/>
  <c r="G1361" i="13"/>
  <c r="I1361" i="13" s="1"/>
  <c r="K1361" i="13" s="1"/>
  <c r="G2138" i="13"/>
  <c r="I2138" i="13" s="1"/>
  <c r="K2138" i="13" s="1"/>
  <c r="G3967" i="13"/>
  <c r="I3967" i="13" s="1"/>
  <c r="K3967" i="13" s="1"/>
  <c r="G3281" i="13"/>
  <c r="I3281" i="13" s="1"/>
  <c r="K3281" i="13" s="1"/>
  <c r="G4549" i="13"/>
  <c r="I4549" i="13" s="1"/>
  <c r="K4549" i="13" s="1"/>
  <c r="G1678" i="13"/>
  <c r="I1678" i="13" s="1"/>
  <c r="K1678" i="13" s="1"/>
  <c r="G3432" i="13"/>
  <c r="G2382" i="13"/>
  <c r="I2382" i="13" s="1"/>
  <c r="K2382" i="13" s="1"/>
  <c r="G2749" i="13"/>
  <c r="I2749" i="13" s="1"/>
  <c r="K2749" i="13" s="1"/>
  <c r="G2669" i="13"/>
  <c r="I2669" i="13" s="1"/>
  <c r="K2669" i="13" s="1"/>
  <c r="G1246" i="13"/>
  <c r="I1246" i="13" s="1"/>
  <c r="K1246" i="13" s="1"/>
  <c r="G4366" i="13"/>
  <c r="I4366" i="13" s="1"/>
  <c r="K4366" i="13" s="1"/>
  <c r="G3396" i="13"/>
  <c r="I3396" i="13" s="1"/>
  <c r="G3179" i="13"/>
  <c r="I3179" i="13" s="1"/>
  <c r="G2894" i="13"/>
  <c r="I2894" i="13" s="1"/>
  <c r="K2894" i="13" s="1"/>
  <c r="G1240" i="13"/>
  <c r="I1240" i="13" s="1"/>
  <c r="K1240" i="13" s="1"/>
  <c r="G3352" i="13"/>
  <c r="I3352" i="13" s="1"/>
  <c r="G1224" i="13"/>
  <c r="G4468" i="13"/>
  <c r="I4468" i="13" s="1"/>
  <c r="G767" i="13"/>
  <c r="I767" i="13" s="1"/>
  <c r="K767" i="13" s="1"/>
  <c r="G993" i="13"/>
  <c r="I993" i="13" s="1"/>
  <c r="K993" i="13" s="1"/>
  <c r="G375" i="13"/>
  <c r="I375" i="13" s="1"/>
  <c r="K375" i="13" s="1"/>
  <c r="G1701" i="13"/>
  <c r="I1701" i="13" s="1"/>
  <c r="K1701" i="13" s="1"/>
  <c r="G1593" i="13"/>
  <c r="G178" i="13"/>
  <c r="I178" i="13" s="1"/>
  <c r="G1483" i="13"/>
  <c r="I1483" i="13" s="1"/>
  <c r="G4652" i="13"/>
  <c r="I4652" i="13" s="1"/>
  <c r="K4652" i="13" s="1"/>
  <c r="G2798" i="13"/>
  <c r="I2798" i="13" s="1"/>
  <c r="K2798" i="13" s="1"/>
  <c r="G4021" i="13"/>
  <c r="I4021" i="13" s="1"/>
  <c r="G3578" i="13"/>
  <c r="I3578" i="13" s="1"/>
  <c r="G1119" i="13"/>
  <c r="I1119" i="13" s="1"/>
  <c r="K1119" i="13" s="1"/>
  <c r="G1387" i="13"/>
  <c r="I1387" i="13" s="1"/>
  <c r="K1387" i="13" s="1"/>
  <c r="G353" i="13"/>
  <c r="I353" i="13" s="1"/>
  <c r="K353" i="13" s="1"/>
  <c r="G4080" i="13"/>
  <c r="I4080" i="13" s="1"/>
  <c r="G518" i="13"/>
  <c r="I518" i="13" s="1"/>
  <c r="G46" i="13"/>
  <c r="I46" i="13" s="1"/>
  <c r="K46" i="13" s="1"/>
  <c r="G3618" i="13"/>
  <c r="I3618" i="13" s="1"/>
  <c r="G4095" i="13"/>
  <c r="I4095" i="13" s="1"/>
  <c r="K4095" i="13" s="1"/>
  <c r="G1557" i="13"/>
  <c r="I1557" i="13" s="1"/>
  <c r="K1557" i="13" s="1"/>
  <c r="G2552" i="13"/>
  <c r="I2552" i="13" s="1"/>
  <c r="G147" i="13"/>
  <c r="I147" i="13" s="1"/>
  <c r="G1895" i="13"/>
  <c r="I1895" i="13" s="1"/>
  <c r="K1895" i="13" s="1"/>
  <c r="G4336" i="13"/>
  <c r="I4336" i="13" s="1"/>
  <c r="G455" i="13"/>
  <c r="I455" i="13" s="1"/>
  <c r="K455" i="13" s="1"/>
  <c r="G1781" i="13"/>
  <c r="I1781" i="13" s="1"/>
  <c r="K1781" i="13" s="1"/>
  <c r="G3481" i="13"/>
  <c r="G411" i="13"/>
  <c r="I411" i="13" s="1"/>
  <c r="G2073" i="13"/>
  <c r="I2073" i="13" s="1"/>
  <c r="K2073" i="13" s="1"/>
  <c r="G3041" i="13"/>
  <c r="I3041" i="13" s="1"/>
  <c r="K3041" i="13" s="1"/>
  <c r="G4886" i="13"/>
  <c r="I4886" i="13" s="1"/>
  <c r="G3983" i="13"/>
  <c r="I3983" i="13" s="1"/>
  <c r="K3983" i="13" s="1"/>
  <c r="G4030" i="13"/>
  <c r="I4030" i="13" s="1"/>
  <c r="K4030" i="13" s="1"/>
  <c r="G1406" i="13"/>
  <c r="I1406" i="13" s="1"/>
  <c r="K1406" i="13" s="1"/>
  <c r="G687" i="13"/>
  <c r="I687" i="13" s="1"/>
  <c r="K687" i="13" s="1"/>
  <c r="G2148" i="13"/>
  <c r="I2148" i="13" s="1"/>
  <c r="G1041" i="13"/>
  <c r="I1041" i="13" s="1"/>
  <c r="K1041" i="13" s="1"/>
  <c r="G3568" i="13"/>
  <c r="I3568" i="13" s="1"/>
  <c r="G4899" i="13"/>
  <c r="I4899" i="13" s="1"/>
  <c r="G4200" i="13"/>
  <c r="I4200" i="13" s="1"/>
  <c r="G2555" i="13"/>
  <c r="I2555" i="13" s="1"/>
  <c r="G2651" i="13"/>
  <c r="I2651" i="13" s="1"/>
  <c r="G3895" i="13"/>
  <c r="I3895" i="13" s="1"/>
  <c r="G4058" i="13"/>
  <c r="I4058" i="13" s="1"/>
  <c r="K4058" i="13" s="1"/>
  <c r="G3728" i="13"/>
  <c r="I3728" i="13" s="1"/>
  <c r="G4354" i="13"/>
  <c r="I4354" i="13" s="1"/>
  <c r="G3393" i="13"/>
  <c r="I3393" i="13" s="1"/>
  <c r="K3393" i="13" s="1"/>
  <c r="G351" i="13"/>
  <c r="I351" i="13" s="1"/>
  <c r="K351" i="13" s="1"/>
  <c r="G1051" i="13"/>
  <c r="I1051" i="13" s="1"/>
  <c r="G1820" i="13"/>
  <c r="I1820" i="13" s="1"/>
  <c r="K1820" i="13" s="1"/>
  <c r="G831" i="13"/>
  <c r="I831" i="13" s="1"/>
  <c r="K831" i="13" s="1"/>
  <c r="G3326" i="13"/>
  <c r="I3326" i="13" s="1"/>
  <c r="K3326" i="13" s="1"/>
  <c r="G3770" i="13"/>
  <c r="I3770" i="13" s="1"/>
  <c r="G3806" i="13"/>
  <c r="I3806" i="13" s="1"/>
  <c r="K3806" i="13" s="1"/>
  <c r="G2617" i="13"/>
  <c r="G4857" i="13"/>
  <c r="I4857" i="13" s="1"/>
  <c r="K4857" i="13" s="1"/>
  <c r="G3249" i="13"/>
  <c r="I3249" i="13" s="1"/>
  <c r="K3249" i="13" s="1"/>
  <c r="G1234" i="13"/>
  <c r="I1234" i="13" s="1"/>
  <c r="G1580" i="13"/>
  <c r="I1580" i="13" s="1"/>
  <c r="K1580" i="13" s="1"/>
  <c r="G4848" i="13"/>
  <c r="I4848" i="13" s="1"/>
  <c r="G444" i="13"/>
  <c r="I444" i="13" s="1"/>
  <c r="K444" i="13" s="1"/>
  <c r="G2647" i="13"/>
  <c r="I2647" i="13" s="1"/>
  <c r="K2647" i="13" s="1"/>
  <c r="G1889" i="13"/>
  <c r="I1889" i="13" s="1"/>
  <c r="K1889" i="13" s="1"/>
  <c r="G2630" i="13"/>
  <c r="I2630" i="13" s="1"/>
  <c r="G370" i="13"/>
  <c r="I370" i="13" s="1"/>
  <c r="G153" i="13"/>
  <c r="G3217" i="13"/>
  <c r="I3217" i="13" s="1"/>
  <c r="K3217" i="13" s="1"/>
  <c r="G317" i="13"/>
  <c r="I317" i="13" s="1"/>
  <c r="K317" i="13" s="1"/>
  <c r="G3383" i="13"/>
  <c r="I3383" i="13" s="1"/>
  <c r="G2817" i="13"/>
  <c r="I2817" i="13" s="1"/>
  <c r="K2817" i="13" s="1"/>
  <c r="G3280" i="13"/>
  <c r="I3280" i="13" s="1"/>
  <c r="G1769" i="13"/>
  <c r="G4026" i="13"/>
  <c r="I4026" i="13" s="1"/>
  <c r="G3556" i="13"/>
  <c r="I3556" i="13" s="1"/>
  <c r="G3425" i="13"/>
  <c r="I3425" i="13" s="1"/>
  <c r="K3425" i="13" s="1"/>
  <c r="G4054" i="13"/>
  <c r="I4054" i="13" s="1"/>
  <c r="G1414" i="13"/>
  <c r="I1414" i="13" s="1"/>
  <c r="G2514" i="13"/>
  <c r="I2514" i="13" s="1"/>
  <c r="G3414" i="13"/>
  <c r="I3414" i="13" s="1"/>
  <c r="G2556" i="13"/>
  <c r="I2556" i="13" s="1"/>
  <c r="K2556" i="13" s="1"/>
  <c r="G3103" i="13"/>
  <c r="I3103" i="13" s="1"/>
  <c r="K3103" i="13" s="1"/>
  <c r="G2505" i="13"/>
  <c r="G806" i="13"/>
  <c r="I806" i="13" s="1"/>
  <c r="G1673" i="13"/>
  <c r="G834" i="13"/>
  <c r="I834" i="13" s="1"/>
  <c r="G902" i="13"/>
  <c r="I902" i="13" s="1"/>
  <c r="G391" i="13"/>
  <c r="I391" i="13" s="1"/>
  <c r="K391" i="13" s="1"/>
  <c r="G2626" i="13"/>
  <c r="I2626" i="13" s="1"/>
  <c r="G3199" i="13"/>
  <c r="I3199" i="13" s="1"/>
  <c r="K3199" i="13" s="1"/>
  <c r="G1515" i="13"/>
  <c r="I1515" i="13" s="1"/>
  <c r="G672" i="13"/>
  <c r="I672" i="13" s="1"/>
  <c r="G3559" i="13"/>
  <c r="I3559" i="13" s="1"/>
  <c r="G3094" i="13"/>
  <c r="I3094" i="13" s="1"/>
  <c r="G1298" i="13"/>
  <c r="I1298" i="13" s="1"/>
  <c r="G4298" i="13"/>
  <c r="I4298" i="13" s="1"/>
  <c r="G4396" i="13"/>
  <c r="I4396" i="13" s="1"/>
  <c r="K4396" i="13" s="1"/>
  <c r="G561" i="13"/>
  <c r="I561" i="13" s="1"/>
  <c r="K561" i="13" s="1"/>
  <c r="G2" i="13"/>
  <c r="I2" i="13" s="1"/>
  <c r="G2243" i="13"/>
  <c r="I2243" i="13" s="1"/>
  <c r="G637" i="13"/>
  <c r="I637" i="13" s="1"/>
  <c r="K637" i="13" s="1"/>
  <c r="G3154" i="13"/>
  <c r="I3154" i="13" s="1"/>
  <c r="G361" i="13"/>
  <c r="G2990" i="13"/>
  <c r="I2990" i="13" s="1"/>
  <c r="K2990" i="13" s="1"/>
  <c r="G4439" i="13"/>
  <c r="I4439" i="13" s="1"/>
  <c r="K4439" i="13" s="1"/>
  <c r="G994" i="13"/>
  <c r="I994" i="13" s="1"/>
  <c r="G4855" i="13"/>
  <c r="I4855" i="13" s="1"/>
  <c r="G519" i="13"/>
  <c r="I519" i="13" s="1"/>
  <c r="K519" i="13" s="1"/>
  <c r="G1436" i="13"/>
  <c r="I1436" i="13" s="1"/>
  <c r="K1436" i="13" s="1"/>
  <c r="G4057" i="13"/>
  <c r="I4057" i="13" s="1"/>
  <c r="K4057" i="13" s="1"/>
  <c r="G3099" i="13"/>
  <c r="I3099" i="13" s="1"/>
  <c r="G2913" i="13"/>
  <c r="I2913" i="13" s="1"/>
  <c r="K2913" i="13" s="1"/>
  <c r="G1742" i="13"/>
  <c r="I1742" i="13" s="1"/>
  <c r="K1742" i="13" s="1"/>
  <c r="G2526" i="13"/>
  <c r="I2526" i="13" s="1"/>
  <c r="K2526" i="13" s="1"/>
  <c r="G881" i="13"/>
  <c r="I881" i="13" s="1"/>
  <c r="K881" i="13" s="1"/>
  <c r="G1389" i="13"/>
  <c r="I1389" i="13" s="1"/>
  <c r="K1389" i="13" s="1"/>
  <c r="G2807" i="13"/>
  <c r="I2807" i="13" s="1"/>
  <c r="G2345" i="13"/>
  <c r="G3084" i="13"/>
  <c r="I3084" i="13" s="1"/>
  <c r="K3084" i="13" s="1"/>
  <c r="G1278" i="13"/>
  <c r="I1278" i="13" s="1"/>
  <c r="K1278" i="13" s="1"/>
  <c r="G1529" i="13"/>
  <c r="G2040" i="13"/>
  <c r="G1189" i="13"/>
  <c r="I1189" i="13" s="1"/>
  <c r="K1189" i="13" s="1"/>
  <c r="G256" i="13"/>
  <c r="I256" i="13" s="1"/>
  <c r="G264" i="13"/>
  <c r="G1668" i="13"/>
  <c r="I1668" i="13" s="1"/>
  <c r="G3384" i="13"/>
  <c r="I3384" i="13" s="1"/>
  <c r="G937" i="13"/>
  <c r="G3818" i="13"/>
  <c r="I3818" i="13" s="1"/>
  <c r="K3818" i="13" s="1"/>
  <c r="G1775" i="13"/>
  <c r="I1775" i="13" s="1"/>
  <c r="K1775" i="13" s="1"/>
  <c r="G2910" i="13"/>
  <c r="I2910" i="13" s="1"/>
  <c r="K2910" i="13" s="1"/>
  <c r="G395" i="13"/>
  <c r="I395" i="13" s="1"/>
  <c r="G4447" i="13"/>
  <c r="I4447" i="13" s="1"/>
  <c r="K4447" i="13" s="1"/>
  <c r="G1717" i="13"/>
  <c r="I1717" i="13" s="1"/>
  <c r="K1717" i="13" s="1"/>
  <c r="G2297" i="13"/>
  <c r="G2725" i="13"/>
  <c r="I2725" i="13" s="1"/>
  <c r="K2725" i="13" s="1"/>
  <c r="G3829" i="13"/>
  <c r="I3829" i="13" s="1"/>
  <c r="K3829" i="13" s="1"/>
  <c r="G4870" i="13"/>
  <c r="I4870" i="13" s="1"/>
  <c r="G403" i="13"/>
  <c r="I403" i="13" s="1"/>
  <c r="G739" i="13"/>
  <c r="I739" i="13" s="1"/>
  <c r="G2882" i="13"/>
  <c r="I2882" i="13" s="1"/>
  <c r="G2794" i="13"/>
  <c r="I2794" i="13" s="1"/>
  <c r="K2794" i="13" s="1"/>
  <c r="G1524" i="13"/>
  <c r="I1524" i="13" s="1"/>
  <c r="G3604" i="13"/>
  <c r="I3604" i="13" s="1"/>
  <c r="G2220" i="13"/>
  <c r="I2220" i="13" s="1"/>
  <c r="K2220" i="13" s="1"/>
  <c r="G69" i="13"/>
  <c r="I69" i="13" s="1"/>
  <c r="K69" i="13" s="1"/>
  <c r="G213" i="13"/>
  <c r="I213" i="13" s="1"/>
  <c r="K213" i="13" s="1"/>
  <c r="G2071" i="13"/>
  <c r="I2071" i="13" s="1"/>
  <c r="K2071" i="13" s="1"/>
  <c r="G2718" i="13"/>
  <c r="I2718" i="13" s="1"/>
  <c r="K2718" i="13" s="1"/>
  <c r="G162" i="13"/>
  <c r="I162" i="13" s="1"/>
  <c r="G3927" i="13"/>
  <c r="I3927" i="13" s="1"/>
  <c r="K3927" i="13" s="1"/>
  <c r="G4046" i="13"/>
  <c r="I4046" i="13" s="1"/>
  <c r="K4046" i="13" s="1"/>
  <c r="G453" i="13"/>
  <c r="I453" i="13" s="1"/>
  <c r="K453" i="13" s="1"/>
  <c r="G4272" i="13"/>
  <c r="I4272" i="13" s="1"/>
  <c r="G3901" i="13"/>
  <c r="I3901" i="13" s="1"/>
  <c r="K3901" i="13" s="1"/>
  <c r="G1880" i="13"/>
  <c r="G2028" i="13"/>
  <c r="I2028" i="13" s="1"/>
  <c r="K2028" i="13" s="1"/>
  <c r="G2562" i="13"/>
  <c r="I2562" i="13" s="1"/>
  <c r="G3580" i="13"/>
  <c r="I3580" i="13" s="1"/>
  <c r="K3580" i="13" s="1"/>
  <c r="G2675" i="13"/>
  <c r="I2675" i="13" s="1"/>
  <c r="G3353" i="13"/>
  <c r="G2308" i="13"/>
  <c r="I2308" i="13" s="1"/>
  <c r="G4308" i="13"/>
  <c r="I4308" i="13" s="1"/>
  <c r="G3457" i="13"/>
  <c r="I3457" i="13" s="1"/>
  <c r="K3457" i="13" s="1"/>
  <c r="G2822" i="13"/>
  <c r="I2822" i="13" s="1"/>
  <c r="G265" i="13"/>
  <c r="G3665" i="13"/>
  <c r="I3665" i="13" s="1"/>
  <c r="K3665" i="13" s="1"/>
  <c r="G3729" i="13"/>
  <c r="I3729" i="13" s="1"/>
  <c r="K3729" i="13" s="1"/>
  <c r="G2980" i="13"/>
  <c r="I2980" i="13" s="1"/>
  <c r="G4647" i="13"/>
  <c r="I4647" i="13" s="1"/>
  <c r="K4647" i="13" s="1"/>
  <c r="G2629" i="13"/>
  <c r="I2629" i="13" s="1"/>
  <c r="K2629" i="13" s="1"/>
  <c r="G383" i="13"/>
  <c r="I383" i="13" s="1"/>
  <c r="K383" i="13" s="1"/>
  <c r="G1081" i="13"/>
  <c r="G2330" i="13"/>
  <c r="I2330" i="13" s="1"/>
  <c r="K2330" i="13" s="1"/>
  <c r="G2060" i="13"/>
  <c r="I2060" i="13" s="1"/>
  <c r="K2060" i="13" s="1"/>
  <c r="G3614" i="13"/>
  <c r="I3614" i="13" s="1"/>
  <c r="K3614" i="13" s="1"/>
  <c r="G917" i="13"/>
  <c r="I917" i="13" s="1"/>
  <c r="K917" i="13" s="1"/>
  <c r="G3190" i="13"/>
  <c r="I3190" i="13" s="1"/>
  <c r="G1430" i="13"/>
  <c r="I1430" i="13" s="1"/>
  <c r="G602" i="13"/>
  <c r="I602" i="13" s="1"/>
  <c r="K602" i="13" s="1"/>
  <c r="G12" i="13"/>
  <c r="I12" i="13" s="1"/>
  <c r="K12" i="13" s="1"/>
  <c r="G4877" i="13"/>
  <c r="I4877" i="13" s="1"/>
  <c r="K4877" i="13" s="1"/>
  <c r="G4597" i="13"/>
  <c r="I4597" i="13" s="1"/>
  <c r="G594" i="13"/>
  <c r="I594" i="13" s="1"/>
  <c r="G31" i="13"/>
  <c r="I31" i="13" s="1"/>
  <c r="K31" i="13" s="1"/>
  <c r="G4698" i="13"/>
  <c r="I4698" i="13" s="1"/>
  <c r="G308" i="13"/>
  <c r="I308" i="13" s="1"/>
  <c r="G1680" i="13"/>
  <c r="I1680" i="13" s="1"/>
  <c r="G2165" i="13"/>
  <c r="I2165" i="13" s="1"/>
  <c r="K2165" i="13" s="1"/>
  <c r="G2587" i="13"/>
  <c r="I2587" i="13" s="1"/>
  <c r="K2587" i="13" s="1"/>
  <c r="G2193" i="13"/>
  <c r="I2193" i="13" s="1"/>
  <c r="K2193" i="13" s="1"/>
  <c r="G1964" i="13"/>
  <c r="I1964" i="13" s="1"/>
  <c r="K1964" i="13" s="1"/>
  <c r="G4626" i="13"/>
  <c r="I4626" i="13" s="1"/>
  <c r="G2422" i="13"/>
  <c r="I2422" i="13" s="1"/>
  <c r="G9" i="13"/>
  <c r="G4190" i="13"/>
  <c r="I4190" i="13" s="1"/>
  <c r="K4190" i="13" s="1"/>
  <c r="G1417" i="13"/>
  <c r="G4858" i="13"/>
  <c r="I4858" i="13" s="1"/>
  <c r="G2543" i="13"/>
  <c r="I2543" i="13" s="1"/>
  <c r="K2543" i="13" s="1"/>
  <c r="G1429" i="13"/>
  <c r="I1429" i="13" s="1"/>
  <c r="K1429" i="13" s="1"/>
  <c r="G1960" i="13"/>
  <c r="G2059" i="13"/>
  <c r="I2059" i="13" s="1"/>
  <c r="G4041" i="13"/>
  <c r="I4041" i="13" s="1"/>
  <c r="K4041" i="13" s="1"/>
  <c r="G1302" i="13"/>
  <c r="I1302" i="13" s="1"/>
  <c r="G4203" i="13"/>
  <c r="I4203" i="13" s="1"/>
  <c r="G1362" i="13"/>
  <c r="I1362" i="13" s="1"/>
  <c r="G4654" i="13"/>
  <c r="I4654" i="13" s="1"/>
  <c r="K4654" i="13" s="1"/>
  <c r="G846" i="13"/>
  <c r="I846" i="13" s="1"/>
  <c r="K846" i="13" s="1"/>
  <c r="G3364" i="13"/>
  <c r="I3364" i="13" s="1"/>
  <c r="G4357" i="13"/>
  <c r="I4357" i="13" s="1"/>
  <c r="G478" i="13"/>
  <c r="I478" i="13" s="1"/>
  <c r="K478" i="13" s="1"/>
  <c r="G1293" i="13"/>
  <c r="I1293" i="13" s="1"/>
  <c r="K1293" i="13" s="1"/>
  <c r="G2202" i="13"/>
  <c r="I2202" i="13" s="1"/>
  <c r="K2202" i="13" s="1"/>
  <c r="G423" i="13"/>
  <c r="I423" i="13" s="1"/>
  <c r="K423" i="13" s="1"/>
  <c r="G3988" i="13"/>
  <c r="I3988" i="13" s="1"/>
  <c r="K3988" i="13" s="1"/>
  <c r="G2592" i="13"/>
  <c r="I2592" i="13" s="1"/>
  <c r="G4879" i="13"/>
  <c r="I4879" i="13" s="1"/>
  <c r="K4879" i="13" s="1"/>
  <c r="G3708" i="13"/>
  <c r="I3708" i="13" s="1"/>
  <c r="K3708" i="13" s="1"/>
  <c r="G3928" i="13"/>
  <c r="I3928" i="13" s="1"/>
  <c r="K3928" i="13" s="1"/>
  <c r="G4617" i="13"/>
  <c r="I4617" i="13" s="1"/>
  <c r="K4617" i="13" s="1"/>
  <c r="G2567" i="13"/>
  <c r="I2567" i="13" s="1"/>
  <c r="K2567" i="13" s="1"/>
  <c r="G2305" i="13"/>
  <c r="I2305" i="13" s="1"/>
  <c r="K2305" i="13" s="1"/>
  <c r="G584" i="13"/>
  <c r="I584" i="13" s="1"/>
  <c r="K584" i="13" s="1"/>
  <c r="G2430" i="13"/>
  <c r="I2430" i="13" s="1"/>
  <c r="K2430" i="13" s="1"/>
  <c r="G3527" i="13"/>
  <c r="I3527" i="13" s="1"/>
  <c r="K3527" i="13" s="1"/>
  <c r="G500" i="13"/>
  <c r="I500" i="13" s="1"/>
  <c r="G2827" i="13"/>
  <c r="I2827" i="13" s="1"/>
  <c r="G2298" i="13"/>
  <c r="I2298" i="13" s="1"/>
  <c r="K2298" i="13" s="1"/>
  <c r="G1205" i="13"/>
  <c r="I1205" i="13" s="1"/>
  <c r="K1205" i="13" s="1"/>
  <c r="G2853" i="13"/>
  <c r="I2853" i="13" s="1"/>
  <c r="K2853" i="13" s="1"/>
  <c r="G1822" i="13"/>
  <c r="I1822" i="13" s="1"/>
  <c r="K1822" i="13" s="1"/>
  <c r="G3365" i="13"/>
  <c r="I3365" i="13" s="1"/>
  <c r="K3365" i="13" s="1"/>
  <c r="G4732" i="13"/>
  <c r="I4732" i="13" s="1"/>
  <c r="K4732" i="13" s="1"/>
  <c r="G4490" i="13"/>
  <c r="I4490" i="13" s="1"/>
  <c r="G2276" i="13"/>
  <c r="I2276" i="13" s="1"/>
  <c r="G261" i="13"/>
  <c r="I261" i="13" s="1"/>
  <c r="K261" i="13" s="1"/>
  <c r="G1466" i="13"/>
  <c r="I1466" i="13" s="1"/>
  <c r="K1466" i="13" s="1"/>
  <c r="G1991" i="13"/>
  <c r="I1991" i="13" s="1"/>
  <c r="K1991" i="13" s="1"/>
  <c r="G205" i="13"/>
  <c r="I205" i="13" s="1"/>
  <c r="K205" i="13" s="1"/>
  <c r="G1180" i="13"/>
  <c r="I1180" i="13" s="1"/>
  <c r="K1180" i="13" s="1"/>
  <c r="G4603" i="13"/>
  <c r="I4603" i="13" s="1"/>
  <c r="G3059" i="13"/>
  <c r="I3059" i="13" s="1"/>
  <c r="G4519" i="13"/>
  <c r="I4519" i="13" s="1"/>
  <c r="K4519" i="13" s="1"/>
  <c r="G4217" i="13"/>
  <c r="I4217" i="13" s="1"/>
  <c r="K4217" i="13" s="1"/>
  <c r="G2361" i="13"/>
  <c r="G2375" i="13"/>
  <c r="I2375" i="13" s="1"/>
  <c r="K2375" i="13" s="1"/>
  <c r="G4394" i="13"/>
  <c r="I4394" i="13" s="1"/>
  <c r="K4394" i="13" s="1"/>
  <c r="G2795" i="13"/>
  <c r="I2795" i="13" s="1"/>
  <c r="G1931" i="13"/>
  <c r="I1931" i="13" s="1"/>
  <c r="G4011" i="13"/>
  <c r="I4011" i="13" s="1"/>
  <c r="G1656" i="13"/>
  <c r="G1718" i="13"/>
  <c r="I1718" i="13" s="1"/>
  <c r="G2475" i="13"/>
  <c r="I2475" i="13" s="1"/>
  <c r="G486" i="13"/>
  <c r="I486" i="13" s="1"/>
  <c r="G4128" i="13"/>
  <c r="I4128" i="13" s="1"/>
  <c r="G2931" i="13"/>
  <c r="I2931" i="13" s="1"/>
  <c r="G57" i="13"/>
  <c r="G2772" i="13"/>
  <c r="I2772" i="13" s="1"/>
  <c r="G4683" i="13"/>
  <c r="I4683" i="13" s="1"/>
  <c r="G793" i="13"/>
  <c r="G1713" i="13"/>
  <c r="I1713" i="13" s="1"/>
  <c r="K1713" i="13" s="1"/>
  <c r="G39" i="13"/>
  <c r="I39" i="13" s="1"/>
  <c r="K39" i="13" s="1"/>
  <c r="G2500" i="13"/>
  <c r="I2500" i="13" s="1"/>
  <c r="K2500" i="13" s="1"/>
  <c r="G3595" i="13"/>
  <c r="I3595" i="13" s="1"/>
  <c r="G2981" i="13"/>
  <c r="I2981" i="13" s="1"/>
  <c r="K2981" i="13" s="1"/>
  <c r="G3638" i="13"/>
  <c r="I3638" i="13" s="1"/>
  <c r="G1380" i="13"/>
  <c r="I1380" i="13" s="1"/>
  <c r="G437" i="13"/>
  <c r="I437" i="13" s="1"/>
  <c r="K437" i="13" s="1"/>
  <c r="G1837" i="13"/>
  <c r="I1837" i="13" s="1"/>
  <c r="K1837" i="13" s="1"/>
  <c r="G4557" i="13"/>
  <c r="I4557" i="13" s="1"/>
  <c r="K4557" i="13" s="1"/>
  <c r="G1308" i="13"/>
  <c r="I1308" i="13" s="1"/>
  <c r="K1308" i="13" s="1"/>
  <c r="G2953" i="13"/>
  <c r="G2359" i="13"/>
  <c r="I2359" i="13" s="1"/>
  <c r="K2359" i="13" s="1"/>
  <c r="G4061" i="13"/>
  <c r="I4061" i="13" s="1"/>
  <c r="K4061" i="13" s="1"/>
  <c r="G206" i="13"/>
  <c r="I206" i="13" s="1"/>
  <c r="K206" i="13" s="1"/>
  <c r="G882" i="13"/>
  <c r="I882" i="13" s="1"/>
  <c r="G2285" i="13"/>
  <c r="I2285" i="13" s="1"/>
  <c r="K2285" i="13" s="1"/>
  <c r="G3534" i="13"/>
  <c r="I3534" i="13" s="1"/>
  <c r="K3534" i="13" s="1"/>
  <c r="G1859" i="13"/>
  <c r="I1859" i="13" s="1"/>
  <c r="G959" i="13"/>
  <c r="I959" i="13" s="1"/>
  <c r="K959" i="13" s="1"/>
  <c r="G283" i="13"/>
  <c r="I283" i="13" s="1"/>
  <c r="G3913" i="13"/>
  <c r="G3716" i="13"/>
  <c r="I3716" i="13" s="1"/>
  <c r="G4847" i="13"/>
  <c r="I4847" i="13" s="1"/>
  <c r="K4847" i="13" s="1"/>
  <c r="G4362" i="13"/>
  <c r="I4362" i="13" s="1"/>
  <c r="K4362" i="13" s="1"/>
  <c r="G2991" i="13"/>
  <c r="I2991" i="13" s="1"/>
  <c r="K2991" i="13" s="1"/>
  <c r="G292" i="13"/>
  <c r="I292" i="13" s="1"/>
  <c r="G2010" i="13"/>
  <c r="I2010" i="13" s="1"/>
  <c r="K2010" i="13" s="1"/>
  <c r="G3789" i="13"/>
  <c r="I3789" i="13" s="1"/>
  <c r="K3789" i="13" s="1"/>
  <c r="G3477" i="13"/>
  <c r="I3477" i="13" s="1"/>
  <c r="K3477" i="13" s="1"/>
  <c r="G516" i="13"/>
  <c r="I516" i="13" s="1"/>
  <c r="G1328" i="13"/>
  <c r="I1328" i="13" s="1"/>
  <c r="G540" i="13"/>
  <c r="I540" i="13" s="1"/>
  <c r="K540" i="13" s="1"/>
  <c r="G1029" i="13"/>
  <c r="I1029" i="13" s="1"/>
  <c r="K1029" i="13" s="1"/>
  <c r="G3135" i="13"/>
  <c r="I3135" i="13" s="1"/>
  <c r="K3135" i="13" s="1"/>
  <c r="G3118" i="13"/>
  <c r="I3118" i="13" s="1"/>
  <c r="K3118" i="13" s="1"/>
  <c r="G3410" i="13"/>
  <c r="I3410" i="13" s="1"/>
  <c r="G3774" i="13"/>
  <c r="I3774" i="13" s="1"/>
  <c r="K3774" i="13" s="1"/>
  <c r="G3408" i="13"/>
  <c r="I3408" i="13" s="1"/>
  <c r="G2738" i="13"/>
  <c r="I2738" i="13" s="1"/>
  <c r="G2259" i="13"/>
  <c r="I2259" i="13" s="1"/>
  <c r="G3692" i="13"/>
  <c r="I3692" i="13" s="1"/>
  <c r="K3692" i="13" s="1"/>
  <c r="G1157" i="13"/>
  <c r="I1157" i="13" s="1"/>
  <c r="K1157" i="13" s="1"/>
  <c r="G4788" i="13"/>
  <c r="I4788" i="13" s="1"/>
  <c r="G3968" i="13"/>
  <c r="I3968" i="13" s="1"/>
  <c r="G388" i="13"/>
  <c r="I388" i="13" s="1"/>
  <c r="G783" i="13"/>
  <c r="I783" i="13" s="1"/>
  <c r="K783" i="13" s="1"/>
  <c r="G4764" i="13"/>
  <c r="I4764" i="13" s="1"/>
  <c r="K4764" i="13" s="1"/>
  <c r="G3104" i="13"/>
  <c r="I3104" i="13" s="1"/>
  <c r="G4094" i="13"/>
  <c r="I4094" i="13" s="1"/>
  <c r="K4094" i="13" s="1"/>
  <c r="G3717" i="13"/>
  <c r="I3717" i="13" s="1"/>
  <c r="G4744" i="13"/>
  <c r="I4744" i="13" s="1"/>
  <c r="G4806" i="13"/>
  <c r="I4806" i="13" s="1"/>
  <c r="K4806" i="13" s="1"/>
  <c r="G4034" i="13"/>
  <c r="I4034" i="13" s="1"/>
  <c r="G1133" i="13"/>
  <c r="I1133" i="13" s="1"/>
  <c r="K1133" i="13" s="1"/>
  <c r="G3634" i="13"/>
  <c r="I3634" i="13" s="1"/>
  <c r="G2974" i="13"/>
  <c r="I2974" i="13" s="1"/>
  <c r="K2974" i="13" s="1"/>
  <c r="G1815" i="13"/>
  <c r="I1815" i="13" s="1"/>
  <c r="K1815" i="13" s="1"/>
  <c r="G3114" i="13"/>
  <c r="I3114" i="13" s="1"/>
  <c r="K3114" i="13" s="1"/>
  <c r="G1884" i="13"/>
  <c r="I1884" i="13" s="1"/>
  <c r="K1884" i="13" s="1"/>
  <c r="G2767" i="13"/>
  <c r="I2767" i="13" s="1"/>
  <c r="K2767" i="13" s="1"/>
  <c r="G4100" i="13"/>
  <c r="I4100" i="13" s="1"/>
  <c r="G2306" i="13"/>
  <c r="I2306" i="13" s="1"/>
  <c r="G2828" i="13"/>
  <c r="I2828" i="13" s="1"/>
  <c r="K2828" i="13" s="1"/>
  <c r="G1340" i="13"/>
  <c r="I1340" i="13" s="1"/>
  <c r="K1340" i="13" s="1"/>
  <c r="G4088" i="13"/>
  <c r="I4088" i="13" s="1"/>
  <c r="G3796" i="13"/>
  <c r="I3796" i="13" s="1"/>
  <c r="K3796" i="13" s="1"/>
  <c r="G2544" i="13"/>
  <c r="I2544" i="13" s="1"/>
  <c r="G3443" i="13"/>
  <c r="I3443" i="13" s="1"/>
  <c r="G4146" i="13"/>
  <c r="I4146" i="13" s="1"/>
  <c r="G921" i="13"/>
  <c r="G1989" i="13"/>
  <c r="I1989" i="13" s="1"/>
  <c r="K1989" i="13" s="1"/>
  <c r="G541" i="13"/>
  <c r="I541" i="13" s="1"/>
  <c r="K541" i="13" s="1"/>
  <c r="G2814" i="13"/>
  <c r="I2814" i="13" s="1"/>
  <c r="K2814" i="13" s="1"/>
  <c r="G1226" i="13"/>
  <c r="I1226" i="13" s="1"/>
  <c r="K1226" i="13" s="1"/>
  <c r="G4145" i="13"/>
  <c r="I4145" i="13" s="1"/>
  <c r="K4145" i="13" s="1"/>
  <c r="G1464" i="13"/>
  <c r="G2950" i="13"/>
  <c r="I2950" i="13" s="1"/>
  <c r="G2611" i="13"/>
  <c r="I2611" i="13" s="1"/>
  <c r="K2611" i="13" s="1"/>
  <c r="G4838" i="13"/>
  <c r="I4838" i="13" s="1"/>
  <c r="G3868" i="13"/>
  <c r="I3868" i="13" s="1"/>
  <c r="K3868" i="13" s="1"/>
  <c r="G4595" i="13"/>
  <c r="I4595" i="13" s="1"/>
  <c r="K4595" i="13" s="1"/>
  <c r="G779" i="13"/>
  <c r="I779" i="13" s="1"/>
  <c r="G445" i="13"/>
  <c r="I445" i="13" s="1"/>
  <c r="K445" i="13" s="1"/>
  <c r="G3163" i="13"/>
  <c r="I3163" i="13" s="1"/>
  <c r="G5" i="13"/>
  <c r="I5" i="13" s="1"/>
  <c r="K5" i="13" s="1"/>
  <c r="G3374" i="13"/>
  <c r="I3374" i="13" s="1"/>
  <c r="K3374" i="13" s="1"/>
  <c r="G2387" i="13"/>
  <c r="I2387" i="13" s="1"/>
  <c r="G546" i="13"/>
  <c r="I546" i="13" s="1"/>
  <c r="G557" i="13"/>
  <c r="I557" i="13" s="1"/>
  <c r="K557" i="13" s="1"/>
  <c r="G398" i="13"/>
  <c r="I398" i="13" s="1"/>
  <c r="K398" i="13" s="1"/>
  <c r="G405" i="13"/>
  <c r="I405" i="13" s="1"/>
  <c r="K405" i="13" s="1"/>
  <c r="G1017" i="13"/>
  <c r="G973" i="13"/>
  <c r="I973" i="13" s="1"/>
  <c r="K973" i="13" s="1"/>
  <c r="G2824" i="13"/>
  <c r="I2824" i="13" s="1"/>
  <c r="K2824" i="13" s="1"/>
  <c r="G836" i="13"/>
  <c r="I836" i="13" s="1"/>
  <c r="G4748" i="13"/>
  <c r="I4748" i="13" s="1"/>
  <c r="K4748" i="13" s="1"/>
  <c r="G4136" i="13"/>
  <c r="I4136" i="13" s="1"/>
  <c r="G841" i="13"/>
  <c r="G235" i="13"/>
  <c r="I235" i="13" s="1"/>
  <c r="G2334" i="13"/>
  <c r="I2334" i="13" s="1"/>
  <c r="K2334" i="13" s="1"/>
  <c r="G1109" i="13"/>
  <c r="I1109" i="13" s="1"/>
  <c r="K1109" i="13" s="1"/>
  <c r="G424" i="13"/>
  <c r="G2851" i="13"/>
  <c r="I2851" i="13" s="1"/>
  <c r="G3546" i="13"/>
  <c r="I3546" i="13" s="1"/>
  <c r="K3546" i="13" s="1"/>
  <c r="G3261" i="13"/>
  <c r="I3261" i="13" s="1"/>
  <c r="K3261" i="13" s="1"/>
  <c r="G2992" i="13"/>
  <c r="I2992" i="13" s="1"/>
  <c r="G2251" i="13"/>
  <c r="I2251" i="13" s="1"/>
  <c r="G4451" i="13"/>
  <c r="I4451" i="13" s="1"/>
  <c r="G1343" i="13"/>
  <c r="I1343" i="13" s="1"/>
  <c r="K1343" i="13" s="1"/>
  <c r="G1075" i="13"/>
  <c r="I1075" i="13" s="1"/>
  <c r="K1075" i="13" s="1"/>
  <c r="G796" i="13"/>
  <c r="I796" i="13" s="1"/>
  <c r="K796" i="13" s="1"/>
  <c r="G4160" i="13"/>
  <c r="I4160" i="13" s="1"/>
  <c r="G3046" i="13"/>
  <c r="I3046" i="13" s="1"/>
  <c r="G3455" i="13"/>
  <c r="I3455" i="13" s="1"/>
  <c r="K3455" i="13" s="1"/>
  <c r="G1682" i="13"/>
  <c r="I1682" i="13" s="1"/>
  <c r="G3771" i="13"/>
  <c r="I3771" i="13" s="1"/>
  <c r="G425" i="13"/>
  <c r="G1347" i="13"/>
  <c r="I1347" i="13" s="1"/>
  <c r="G3272" i="13"/>
  <c r="I3272" i="13" s="1"/>
  <c r="G3142" i="13"/>
  <c r="I3142" i="13" s="1"/>
  <c r="G1872" i="13"/>
  <c r="I1872" i="13" s="1"/>
  <c r="G585" i="13"/>
  <c r="I585" i="13" s="1"/>
  <c r="K585" i="13" s="1"/>
  <c r="G2769" i="13"/>
  <c r="I2769" i="13" s="1"/>
  <c r="K2769" i="13" s="1"/>
  <c r="G1617" i="13"/>
  <c r="I1617" i="13" s="1"/>
  <c r="K1617" i="13" s="1"/>
  <c r="G931" i="13"/>
  <c r="I931" i="13" s="1"/>
  <c r="G3400" i="13"/>
  <c r="I3400" i="13" s="1"/>
  <c r="K3400" i="13" s="1"/>
  <c r="G3492" i="13"/>
  <c r="I3492" i="13" s="1"/>
  <c r="G4471" i="13"/>
  <c r="I4471" i="13" s="1"/>
  <c r="G2604" i="13"/>
  <c r="I2604" i="13" s="1"/>
  <c r="K2604" i="13" s="1"/>
  <c r="G4841" i="13"/>
  <c r="I4841" i="13" s="1"/>
  <c r="K4841" i="13" s="1"/>
  <c r="G4213" i="13"/>
  <c r="I4213" i="13" s="1"/>
  <c r="K4213" i="13" s="1"/>
  <c r="G4219" i="13"/>
  <c r="I4219" i="13" s="1"/>
  <c r="G3270" i="13"/>
  <c r="I3270" i="13" s="1"/>
  <c r="G4662" i="13"/>
  <c r="I4662" i="13" s="1"/>
  <c r="G4717" i="13"/>
  <c r="I4717" i="13" s="1"/>
  <c r="K4717" i="13" s="1"/>
  <c r="G4299" i="13"/>
  <c r="I4299" i="13" s="1"/>
  <c r="G3087" i="13"/>
  <c r="I3087" i="13" s="1"/>
  <c r="K3087" i="13" s="1"/>
  <c r="G1181" i="13"/>
  <c r="I1181" i="13" s="1"/>
  <c r="K1181" i="13" s="1"/>
  <c r="G4669" i="13"/>
  <c r="I4669" i="13" s="1"/>
  <c r="K4669" i="13" s="1"/>
  <c r="G429" i="13"/>
  <c r="I429" i="13" s="1"/>
  <c r="K429" i="13" s="1"/>
  <c r="G4144" i="13"/>
  <c r="I4144" i="13" s="1"/>
  <c r="G2429" i="13"/>
  <c r="I2429" i="13" s="1"/>
  <c r="K2429" i="13" s="1"/>
  <c r="G4175" i="13"/>
  <c r="I4175" i="13" s="1"/>
  <c r="K4175" i="13" s="1"/>
  <c r="G2385" i="13"/>
  <c r="I2385" i="13" s="1"/>
  <c r="K2385" i="13" s="1"/>
  <c r="G3187" i="13"/>
  <c r="I3187" i="13" s="1"/>
  <c r="K3187" i="13" s="1"/>
  <c r="G3166" i="13"/>
  <c r="I3166" i="13" s="1"/>
  <c r="K3166" i="13" s="1"/>
  <c r="G2766" i="13"/>
  <c r="I2766" i="13" s="1"/>
  <c r="K2766" i="13" s="1"/>
  <c r="G3058" i="13"/>
  <c r="I3058" i="13" s="1"/>
  <c r="G41" i="13"/>
  <c r="G4343" i="13"/>
  <c r="I4343" i="13" s="1"/>
  <c r="G4534" i="13"/>
  <c r="I4534" i="13" s="1"/>
  <c r="G4577" i="13"/>
  <c r="I4577" i="13" s="1"/>
  <c r="K4577" i="13" s="1"/>
  <c r="G2420" i="13"/>
  <c r="I2420" i="13" s="1"/>
  <c r="G4334" i="13"/>
  <c r="I4334" i="13" s="1"/>
  <c r="K4334" i="13" s="1"/>
  <c r="G3646" i="13"/>
  <c r="I3646" i="13" s="1"/>
  <c r="K3646" i="13" s="1"/>
  <c r="G137" i="13"/>
  <c r="G1825" i="13"/>
  <c r="I1825" i="13" s="1"/>
  <c r="K1825" i="13" s="1"/>
  <c r="G420" i="13"/>
  <c r="I420" i="13" s="1"/>
  <c r="G740" i="13"/>
  <c r="I740" i="13" s="1"/>
  <c r="G755" i="13"/>
  <c r="I755" i="13" s="1"/>
  <c r="G2126" i="13"/>
  <c r="I2126" i="13" s="1"/>
  <c r="K2126" i="13" s="1"/>
  <c r="G1030" i="13"/>
  <c r="I1030" i="13" s="1"/>
  <c r="G1954" i="13"/>
  <c r="I1954" i="13" s="1"/>
  <c r="G4703" i="13"/>
  <c r="I4703" i="13" s="1"/>
  <c r="K4703" i="13" s="1"/>
  <c r="G924" i="13"/>
  <c r="I924" i="13" s="1"/>
  <c r="K924" i="13" s="1"/>
  <c r="G4529" i="13"/>
  <c r="I4529" i="13" s="1"/>
  <c r="K4529" i="13" s="1"/>
  <c r="G2684" i="13"/>
  <c r="I2684" i="13" s="1"/>
  <c r="K2684" i="13" s="1"/>
  <c r="G3329" i="13"/>
  <c r="I3329" i="13" s="1"/>
  <c r="K3329" i="13" s="1"/>
  <c r="G4628" i="13"/>
  <c r="I4628" i="13" s="1"/>
  <c r="G1120" i="13"/>
  <c r="I1120" i="13" s="1"/>
  <c r="G923" i="13"/>
  <c r="I923" i="13" s="1"/>
  <c r="G3147" i="13"/>
  <c r="I3147" i="13" s="1"/>
  <c r="G1353" i="13"/>
  <c r="I1353" i="13" s="1"/>
  <c r="K1353" i="13" s="1"/>
  <c r="G2156" i="13"/>
  <c r="I2156" i="13" s="1"/>
  <c r="K2156" i="13" s="1"/>
  <c r="G4158" i="13"/>
  <c r="I4158" i="13" s="1"/>
  <c r="K4158" i="13" s="1"/>
  <c r="G3113" i="13"/>
  <c r="G430" i="13"/>
  <c r="I430" i="13" s="1"/>
  <c r="K430" i="13" s="1"/>
  <c r="G4369" i="13"/>
  <c r="I4369" i="13" s="1"/>
  <c r="K4369" i="13" s="1"/>
  <c r="G1490" i="13"/>
  <c r="I1490" i="13" s="1"/>
  <c r="G4598" i="13"/>
  <c r="I4598" i="13" s="1"/>
  <c r="K4598" i="13" s="1"/>
  <c r="G1844" i="13"/>
  <c r="I1844" i="13" s="1"/>
  <c r="G2863" i="13"/>
  <c r="I2863" i="13" s="1"/>
  <c r="K2863" i="13" s="1"/>
  <c r="G2288" i="13"/>
  <c r="I2288" i="13" s="1"/>
  <c r="G646" i="13"/>
  <c r="I646" i="13" s="1"/>
  <c r="G2337" i="13"/>
  <c r="I2337" i="13" s="1"/>
  <c r="K2337" i="13" s="1"/>
  <c r="G389" i="13"/>
  <c r="I389" i="13" s="1"/>
  <c r="K389" i="13" s="1"/>
  <c r="G1937" i="13"/>
  <c r="I1937" i="13" s="1"/>
  <c r="K1937" i="13" s="1"/>
  <c r="G3435" i="13"/>
  <c r="I3435" i="13" s="1"/>
  <c r="G3993" i="13"/>
  <c r="I3993" i="13" s="1"/>
  <c r="K3993" i="13" s="1"/>
  <c r="G223" i="13"/>
  <c r="I223" i="13" s="1"/>
  <c r="K223" i="13" s="1"/>
  <c r="G2228" i="13"/>
  <c r="I2228" i="13" s="1"/>
  <c r="G3666" i="13"/>
  <c r="I3666" i="13" s="1"/>
  <c r="K3666" i="13" s="1"/>
  <c r="G1773" i="13"/>
  <c r="I1773" i="13" s="1"/>
  <c r="K1773" i="13" s="1"/>
  <c r="G1085" i="13"/>
  <c r="I1085" i="13" s="1"/>
  <c r="K1085" i="13" s="1"/>
  <c r="G1303" i="13"/>
  <c r="I1303" i="13" s="1"/>
  <c r="K1303" i="13" s="1"/>
  <c r="G4864" i="13"/>
  <c r="I4864" i="13" s="1"/>
  <c r="G21" i="13"/>
  <c r="I21" i="13" s="1"/>
  <c r="K21" i="13" s="1"/>
  <c r="G3711" i="13"/>
  <c r="I3711" i="13" s="1"/>
  <c r="K3711" i="13" s="1"/>
  <c r="G1715" i="13"/>
  <c r="I1715" i="13" s="1"/>
  <c r="G488" i="13"/>
  <c r="G1144" i="13"/>
  <c r="I1144" i="13" s="1"/>
  <c r="K1144" i="13" s="1"/>
  <c r="G2372" i="13"/>
  <c r="I2372" i="13" s="1"/>
  <c r="G695" i="13"/>
  <c r="I695" i="13" s="1"/>
  <c r="K695" i="13" s="1"/>
  <c r="G2490" i="13"/>
  <c r="I2490" i="13" s="1"/>
  <c r="K2490" i="13" s="1"/>
  <c r="G2486" i="13"/>
  <c r="I2486" i="13" s="1"/>
  <c r="G1604" i="13"/>
  <c r="I1604" i="13" s="1"/>
  <c r="G2608" i="13"/>
  <c r="I2608" i="13" s="1"/>
  <c r="G790" i="13"/>
  <c r="I790" i="13" s="1"/>
  <c r="G3095" i="13"/>
  <c r="I3095" i="13" s="1"/>
  <c r="G2219" i="13"/>
  <c r="I2219" i="13" s="1"/>
  <c r="G2835" i="13"/>
  <c r="I2835" i="13" s="1"/>
  <c r="G1154" i="13"/>
  <c r="I1154" i="13" s="1"/>
  <c r="G2168" i="13"/>
  <c r="G1182" i="13"/>
  <c r="I1182" i="13" s="1"/>
  <c r="K1182" i="13" s="1"/>
  <c r="G4839" i="13"/>
  <c r="I4839" i="13" s="1"/>
  <c r="G4009" i="13"/>
  <c r="I4009" i="13" s="1"/>
  <c r="K4009" i="13" s="1"/>
  <c r="G4656" i="13"/>
  <c r="I4656" i="13" s="1"/>
  <c r="G1212" i="13"/>
  <c r="I1212" i="13" s="1"/>
  <c r="K1212" i="13" s="1"/>
  <c r="G1268" i="13"/>
  <c r="I1268" i="13" s="1"/>
  <c r="G4492" i="13"/>
  <c r="I4492" i="13" s="1"/>
  <c r="K4492" i="13" s="1"/>
  <c r="G3608" i="13"/>
  <c r="G1110" i="13"/>
  <c r="I1110" i="13" s="1"/>
  <c r="G3434" i="13"/>
  <c r="I3434" i="13" s="1"/>
  <c r="K3434" i="13" s="1"/>
  <c r="G817" i="13"/>
  <c r="I817" i="13" s="1"/>
  <c r="K817" i="13" s="1"/>
  <c r="G3157" i="13"/>
  <c r="I3157" i="13" s="1"/>
  <c r="K3157" i="13" s="1"/>
  <c r="G1403" i="13"/>
  <c r="I1403" i="13" s="1"/>
  <c r="G3725" i="13"/>
  <c r="I3725" i="13" s="1"/>
  <c r="K3725" i="13" s="1"/>
  <c r="G2157" i="13"/>
  <c r="I2157" i="13" s="1"/>
  <c r="K2157" i="13" s="1"/>
  <c r="G2498" i="13"/>
  <c r="I2498" i="13" s="1"/>
  <c r="G2023" i="13"/>
  <c r="I2023" i="13" s="1"/>
  <c r="K2023" i="13" s="1"/>
  <c r="G2309" i="13"/>
  <c r="I2309" i="13" s="1"/>
  <c r="K2309" i="13" s="1"/>
  <c r="G1959" i="13"/>
  <c r="I1959" i="13" s="1"/>
  <c r="K1959" i="13" s="1"/>
  <c r="G1479" i="13"/>
  <c r="I1479" i="13" s="1"/>
  <c r="K1479" i="13" s="1"/>
  <c r="G419" i="13"/>
  <c r="I419" i="13" s="1"/>
  <c r="G3198" i="13"/>
  <c r="I3198" i="13" s="1"/>
  <c r="K3198" i="13" s="1"/>
  <c r="G4893" i="13"/>
  <c r="I4893" i="13" s="1"/>
  <c r="K4893" i="13" s="1"/>
  <c r="G4458" i="13"/>
  <c r="I4458" i="13" s="1"/>
  <c r="G2969" i="13"/>
  <c r="G2732" i="13"/>
  <c r="I2732" i="13" s="1"/>
  <c r="K2732" i="13" s="1"/>
  <c r="G866" i="13"/>
  <c r="I866" i="13" s="1"/>
  <c r="K866" i="13" s="1"/>
  <c r="G2781" i="13"/>
  <c r="I2781" i="13" s="1"/>
  <c r="K2781" i="13" s="1"/>
  <c r="G3446" i="13"/>
  <c r="I3446" i="13" s="1"/>
  <c r="G3004" i="13"/>
  <c r="I3004" i="13" s="1"/>
  <c r="K3004" i="13" s="1"/>
  <c r="G3483" i="13"/>
  <c r="I3483" i="13" s="1"/>
  <c r="G2868" i="13"/>
  <c r="I2868" i="13" s="1"/>
  <c r="G1275" i="13"/>
  <c r="I1275" i="13" s="1"/>
  <c r="G1698" i="13"/>
  <c r="I1698" i="13" s="1"/>
  <c r="G3301" i="13"/>
  <c r="I3301" i="13" s="1"/>
  <c r="K3301" i="13" s="1"/>
  <c r="G1052" i="13"/>
  <c r="I1052" i="13" s="1"/>
  <c r="K1052" i="13" s="1"/>
  <c r="G2062" i="13"/>
  <c r="I2062" i="13" s="1"/>
  <c r="K2062" i="13" s="1"/>
  <c r="G3611" i="13"/>
  <c r="I3611" i="13" s="1"/>
  <c r="G2711" i="13"/>
  <c r="I2711" i="13" s="1"/>
  <c r="K2711" i="13" s="1"/>
  <c r="G302" i="13"/>
  <c r="I302" i="13" s="1"/>
  <c r="K302" i="13" s="1"/>
  <c r="G3161" i="13"/>
  <c r="G4786" i="13"/>
  <c r="I4786" i="13" s="1"/>
  <c r="G3778" i="13"/>
  <c r="I3778" i="13" s="1"/>
  <c r="K3778" i="13" s="1"/>
  <c r="G692" i="13"/>
  <c r="I692" i="13" s="1"/>
  <c r="G4469" i="13"/>
  <c r="I4469" i="13" s="1"/>
  <c r="G969" i="13"/>
  <c r="I969" i="13" s="1"/>
  <c r="K969" i="13" s="1"/>
  <c r="G4823" i="13"/>
  <c r="I4823" i="13" s="1"/>
  <c r="K4823" i="13" s="1"/>
  <c r="G3827" i="13"/>
  <c r="I3827" i="13" s="1"/>
  <c r="G651" i="13"/>
  <c r="I651" i="13" s="1"/>
  <c r="G2964" i="13"/>
  <c r="I2964" i="13" s="1"/>
  <c r="G4245" i="13"/>
  <c r="I4245" i="13" s="1"/>
  <c r="G2510" i="13"/>
  <c r="I2510" i="13" s="1"/>
  <c r="K2510" i="13" s="1"/>
  <c r="G985" i="13"/>
  <c r="I985" i="13" s="1"/>
  <c r="K985" i="13" s="1"/>
  <c r="G2271" i="13"/>
  <c r="I2271" i="13" s="1"/>
  <c r="K2271" i="13" s="1"/>
  <c r="G1507" i="13"/>
  <c r="I1507" i="13" s="1"/>
  <c r="G1137" i="13"/>
  <c r="I1137" i="13" s="1"/>
  <c r="K1137" i="13" s="1"/>
  <c r="G2733" i="13"/>
  <c r="I2733" i="13" s="1"/>
  <c r="K2733" i="13" s="1"/>
  <c r="G3539" i="13"/>
  <c r="I3539" i="13" s="1"/>
  <c r="G4039" i="13"/>
  <c r="I4039" i="13" s="1"/>
  <c r="G733" i="13"/>
  <c r="I733" i="13" s="1"/>
  <c r="K733" i="13" s="1"/>
  <c r="G3560" i="13"/>
  <c r="I3560" i="13" s="1"/>
  <c r="G2545" i="13"/>
  <c r="I2545" i="13" s="1"/>
  <c r="K2545" i="13" s="1"/>
  <c r="G863" i="13"/>
  <c r="I863" i="13" s="1"/>
  <c r="K863" i="13" s="1"/>
  <c r="G883" i="13"/>
  <c r="I883" i="13" s="1"/>
  <c r="G4125" i="13"/>
  <c r="I4125" i="13" s="1"/>
  <c r="K4125" i="13" s="1"/>
  <c r="G2998" i="13"/>
  <c r="I2998" i="13" s="1"/>
  <c r="G4231" i="13"/>
  <c r="I4231" i="13" s="1"/>
  <c r="G825" i="13"/>
  <c r="G4022" i="13"/>
  <c r="I4022" i="13" s="1"/>
  <c r="G4505" i="13"/>
  <c r="I4505" i="13" s="1"/>
  <c r="K4505" i="13" s="1"/>
  <c r="G2068" i="13"/>
  <c r="I2068" i="13" s="1"/>
  <c r="G1374" i="13"/>
  <c r="I1374" i="13" s="1"/>
  <c r="K1374" i="13" s="1"/>
  <c r="G1973" i="13"/>
  <c r="I1973" i="13" s="1"/>
  <c r="K1973" i="13" s="1"/>
  <c r="G1650" i="13"/>
  <c r="I1650" i="13" s="1"/>
  <c r="G2740" i="13"/>
  <c r="I2740" i="13" s="1"/>
  <c r="G3853" i="13"/>
  <c r="I3853" i="13" s="1"/>
  <c r="K3853" i="13" s="1"/>
  <c r="G3130" i="13"/>
  <c r="I3130" i="13" s="1"/>
  <c r="K3130" i="13" s="1"/>
  <c r="G3465" i="13"/>
  <c r="G1768" i="13"/>
  <c r="G599" i="13"/>
  <c r="I599" i="13" s="1"/>
  <c r="K599" i="13" s="1"/>
  <c r="G3480" i="13"/>
  <c r="I3480" i="13" s="1"/>
  <c r="K3480" i="13" s="1"/>
  <c r="G2323" i="13"/>
  <c r="I2323" i="13" s="1"/>
  <c r="G1750" i="13"/>
  <c r="I1750" i="13" s="1"/>
  <c r="G3195" i="13"/>
  <c r="I3195" i="13" s="1"/>
  <c r="K3195" i="13" s="1"/>
  <c r="G2452" i="13"/>
  <c r="I2452" i="13" s="1"/>
  <c r="G1943" i="13"/>
  <c r="I1943" i="13" s="1"/>
  <c r="K1943" i="13" s="1"/>
  <c r="G2495" i="13"/>
  <c r="I2495" i="13" s="1"/>
  <c r="K2495" i="13" s="1"/>
  <c r="G1257" i="13"/>
  <c r="G1965" i="13"/>
  <c r="I1965" i="13" s="1"/>
  <c r="K1965" i="13" s="1"/>
  <c r="G849" i="13"/>
  <c r="I849" i="13" s="1"/>
  <c r="K849" i="13" s="1"/>
  <c r="G1625" i="13"/>
  <c r="G3502" i="13"/>
  <c r="I3502" i="13" s="1"/>
  <c r="K3502" i="13" s="1"/>
  <c r="G4178" i="13"/>
  <c r="I4178" i="13" s="1"/>
  <c r="G4063" i="13"/>
  <c r="I4063" i="13" s="1"/>
  <c r="K4063" i="13" s="1"/>
  <c r="G2670" i="13"/>
  <c r="I2670" i="13" s="1"/>
  <c r="K2670" i="13" s="1"/>
  <c r="G3416" i="13"/>
  <c r="I3416" i="13" s="1"/>
  <c r="G946" i="13"/>
  <c r="I946" i="13" s="1"/>
  <c r="G272" i="13"/>
  <c r="I272" i="13" s="1"/>
  <c r="G2816" i="13"/>
  <c r="I2816" i="13" s="1"/>
  <c r="G4681" i="13"/>
  <c r="I4681" i="13" s="1"/>
  <c r="K4681" i="13" s="1"/>
  <c r="G3444" i="13"/>
  <c r="I3444" i="13" s="1"/>
  <c r="G525" i="13"/>
  <c r="I525" i="13" s="1"/>
  <c r="K525" i="13" s="1"/>
  <c r="G4514" i="13"/>
  <c r="I4514" i="13" s="1"/>
  <c r="G198" i="13"/>
  <c r="I198" i="13" s="1"/>
  <c r="G4868" i="13"/>
  <c r="I4868" i="13" s="1"/>
  <c r="G4890" i="13"/>
  <c r="I4890" i="13" s="1"/>
  <c r="G1419" i="13"/>
  <c r="I1419" i="13" s="1"/>
  <c r="G3022" i="13"/>
  <c r="I3022" i="13" s="1"/>
  <c r="K3022" i="13" s="1"/>
  <c r="G2364" i="13"/>
  <c r="I2364" i="13" s="1"/>
  <c r="K2364" i="13" s="1"/>
  <c r="G4443" i="13"/>
  <c r="I4443" i="13" s="1"/>
  <c r="G2593" i="13"/>
  <c r="I2593" i="13" s="1"/>
  <c r="K2593" i="13" s="1"/>
  <c r="G1806" i="13"/>
  <c r="I1806" i="13" s="1"/>
  <c r="K1806" i="13" s="1"/>
  <c r="G1491" i="13"/>
  <c r="I1491" i="13" s="1"/>
  <c r="G2620" i="13"/>
  <c r="I2620" i="13" s="1"/>
  <c r="K2620" i="13" s="1"/>
  <c r="G247" i="13"/>
  <c r="I247" i="13" s="1"/>
  <c r="K247" i="13" s="1"/>
  <c r="G1626" i="13"/>
  <c r="I1626" i="13" s="1"/>
  <c r="K1626" i="13" s="1"/>
  <c r="G3377" i="13"/>
  <c r="I3377" i="13" s="1"/>
  <c r="K3377" i="13" s="1"/>
  <c r="G2674" i="13"/>
  <c r="I2674" i="13" s="1"/>
  <c r="G3192" i="13"/>
  <c r="I3192" i="13" s="1"/>
  <c r="G4323" i="13"/>
  <c r="I4323" i="13" s="1"/>
  <c r="G1486" i="13"/>
  <c r="I1486" i="13" s="1"/>
  <c r="K1486" i="13" s="1"/>
  <c r="G996" i="13"/>
  <c r="I996" i="13" s="1"/>
  <c r="G172" i="13"/>
  <c r="I172" i="13" s="1"/>
  <c r="K172" i="13" s="1"/>
  <c r="G663" i="13"/>
  <c r="I663" i="13" s="1"/>
  <c r="K663" i="13" s="1"/>
  <c r="G2558" i="13"/>
  <c r="I2558" i="13" s="1"/>
  <c r="K2558" i="13" s="1"/>
  <c r="G784" i="13"/>
  <c r="I784" i="13" s="1"/>
  <c r="G1363" i="13"/>
  <c r="I1363" i="13" s="1"/>
  <c r="G3162" i="13"/>
  <c r="I3162" i="13" s="1"/>
  <c r="K3162" i="13" s="1"/>
  <c r="G2480" i="13"/>
  <c r="I2480" i="13" s="1"/>
  <c r="G1086" i="13"/>
  <c r="I1086" i="13" s="1"/>
  <c r="K1086" i="13" s="1"/>
  <c r="G2150" i="13"/>
  <c r="I2150" i="13" s="1"/>
  <c r="G4013" i="13"/>
  <c r="I4013" i="13" s="1"/>
  <c r="K4013" i="13" s="1"/>
  <c r="G3536" i="13"/>
  <c r="I3536" i="13" s="1"/>
  <c r="G3291" i="13"/>
  <c r="I3291" i="13" s="1"/>
  <c r="G2025" i="13"/>
  <c r="G1986" i="13"/>
  <c r="I1986" i="13" s="1"/>
  <c r="G2845" i="13"/>
  <c r="I2845" i="13" s="1"/>
  <c r="K2845" i="13" s="1"/>
  <c r="G4462" i="13"/>
  <c r="I4462" i="13" s="1"/>
  <c r="K4462" i="13" s="1"/>
  <c r="G3133" i="13"/>
  <c r="I3133" i="13" s="1"/>
  <c r="K3133" i="13" s="1"/>
  <c r="G2580" i="13"/>
  <c r="I2580" i="13" s="1"/>
  <c r="G2898" i="13"/>
  <c r="I2898" i="13" s="1"/>
  <c r="G4783" i="13"/>
  <c r="I4783" i="13" s="1"/>
  <c r="K4783" i="13" s="1"/>
  <c r="G4131" i="13"/>
  <c r="I4131" i="13" s="1"/>
  <c r="G2304" i="13"/>
  <c r="I2304" i="13" s="1"/>
  <c r="G1802" i="13"/>
  <c r="I1802" i="13" s="1"/>
  <c r="K1802" i="13" s="1"/>
  <c r="G4742" i="13"/>
  <c r="I4742" i="13" s="1"/>
  <c r="G3591" i="13"/>
  <c r="I3591" i="13" s="1"/>
  <c r="G1911" i="13"/>
  <c r="I1911" i="13" s="1"/>
  <c r="K1911" i="13" s="1"/>
  <c r="G2338" i="13"/>
  <c r="I2338" i="13" s="1"/>
  <c r="G726" i="13"/>
  <c r="I726" i="13" s="1"/>
  <c r="G3390" i="13"/>
  <c r="I3390" i="13" s="1"/>
  <c r="K3390" i="13" s="1"/>
  <c r="G962" i="13"/>
  <c r="I962" i="13" s="1"/>
  <c r="G1113" i="13"/>
  <c r="G1608" i="13"/>
  <c r="I1608" i="13" s="1"/>
  <c r="K1608" i="13" s="1"/>
  <c r="G4000" i="13"/>
  <c r="I4000" i="13" s="1"/>
  <c r="G1439" i="13"/>
  <c r="I1439" i="13" s="1"/>
  <c r="K1439" i="13" s="1"/>
  <c r="G1611" i="13"/>
  <c r="I1611" i="13" s="1"/>
  <c r="G3832" i="13"/>
  <c r="I3832" i="13" s="1"/>
  <c r="G4423" i="13"/>
  <c r="I4423" i="13" s="1"/>
  <c r="K4423" i="13" s="1"/>
  <c r="G414" i="13"/>
  <c r="I414" i="13" s="1"/>
  <c r="K414" i="13" s="1"/>
  <c r="G1657" i="13"/>
  <c r="G2656" i="13"/>
  <c r="I2656" i="13" s="1"/>
  <c r="G1917" i="13"/>
  <c r="I1917" i="13" s="1"/>
  <c r="K1917" i="13" s="1"/>
  <c r="G133" i="13"/>
  <c r="I133" i="13" s="1"/>
  <c r="K133" i="13" s="1"/>
  <c r="G1744" i="13"/>
  <c r="I1744" i="13" s="1"/>
  <c r="G4417" i="13"/>
  <c r="I4417" i="13" s="1"/>
  <c r="K4417" i="13" s="1"/>
  <c r="G2381" i="13"/>
  <c r="I2381" i="13" s="1"/>
  <c r="K2381" i="13" s="1"/>
  <c r="G4679" i="13"/>
  <c r="I4679" i="13" s="1"/>
  <c r="G3846" i="13"/>
  <c r="I3846" i="13" s="1"/>
  <c r="G682" i="13"/>
  <c r="I682" i="13" s="1"/>
  <c r="K682" i="13" s="1"/>
  <c r="G3344" i="13"/>
  <c r="I3344" i="13" s="1"/>
  <c r="G2645" i="13"/>
  <c r="I2645" i="13" s="1"/>
  <c r="K2645" i="13" s="1"/>
  <c r="G1509" i="13"/>
  <c r="I1509" i="13" s="1"/>
  <c r="K1509" i="13" s="1"/>
  <c r="G103" i="13"/>
  <c r="I103" i="13" s="1"/>
  <c r="K103" i="13" s="1"/>
  <c r="G426" i="13"/>
  <c r="I426" i="13" s="1"/>
  <c r="K426" i="13" s="1"/>
  <c r="G4435" i="13"/>
  <c r="I4435" i="13" s="1"/>
  <c r="G531" i="13"/>
  <c r="I531" i="13" s="1"/>
  <c r="G635" i="13"/>
  <c r="I635" i="13" s="1"/>
  <c r="G2106" i="13"/>
  <c r="I2106" i="13" s="1"/>
  <c r="K2106" i="13" s="1"/>
  <c r="G1413" i="13"/>
  <c r="I1413" i="13" s="1"/>
  <c r="K1413" i="13" s="1"/>
  <c r="G1138" i="13"/>
  <c r="I1138" i="13" s="1"/>
  <c r="G195" i="13"/>
  <c r="I195" i="13" s="1"/>
  <c r="G2789" i="13"/>
  <c r="I2789" i="13" s="1"/>
  <c r="K2789" i="13" s="1"/>
  <c r="G3906" i="13"/>
  <c r="I3906" i="13" s="1"/>
  <c r="G4032" i="13"/>
  <c r="I4032" i="13" s="1"/>
  <c r="K4032" i="13" s="1"/>
  <c r="G4159" i="13"/>
  <c r="I4159" i="13" s="1"/>
  <c r="K4159" i="13" s="1"/>
  <c r="G1615" i="13"/>
  <c r="I1615" i="13" s="1"/>
  <c r="K1615" i="13" s="1"/>
  <c r="G1736" i="13"/>
  <c r="G2760" i="13"/>
  <c r="G3929" i="13"/>
  <c r="I3929" i="13" s="1"/>
  <c r="K3929" i="13" s="1"/>
  <c r="G4438" i="13"/>
  <c r="I4438" i="13" s="1"/>
  <c r="K4438" i="13" s="1"/>
  <c r="G4450" i="13"/>
  <c r="I4450" i="13" s="1"/>
  <c r="G918" i="13"/>
  <c r="I918" i="13" s="1"/>
  <c r="G760" i="13"/>
  <c r="G1692" i="13"/>
  <c r="I1692" i="13" s="1"/>
  <c r="K1692" i="13" s="1"/>
  <c r="G785" i="13"/>
  <c r="I785" i="13" s="1"/>
  <c r="K785" i="13" s="1"/>
  <c r="G1236" i="13"/>
  <c r="I1236" i="13" s="1"/>
  <c r="G2211" i="13"/>
  <c r="I2211" i="13" s="1"/>
  <c r="G1039" i="13"/>
  <c r="I1039" i="13" s="1"/>
  <c r="K1039" i="13" s="1"/>
  <c r="G4086" i="13"/>
  <c r="I4086" i="13" s="1"/>
  <c r="G903" i="13"/>
  <c r="I903" i="13" s="1"/>
  <c r="K903" i="13" s="1"/>
  <c r="G2050" i="13"/>
  <c r="I2050" i="13" s="1"/>
  <c r="G2035" i="13"/>
  <c r="I2035" i="13" s="1"/>
  <c r="G3749" i="13"/>
  <c r="I3749" i="13" s="1"/>
  <c r="G1648" i="13"/>
  <c r="I1648" i="13" s="1"/>
  <c r="G3653" i="13"/>
  <c r="I3653" i="13" s="1"/>
  <c r="K3653" i="13" s="1"/>
  <c r="G3566" i="13"/>
  <c r="I3566" i="13" s="1"/>
  <c r="K3566" i="13" s="1"/>
  <c r="G3726" i="13"/>
  <c r="I3726" i="13" s="1"/>
  <c r="K3726" i="13" s="1"/>
  <c r="G1865" i="13"/>
  <c r="G1639" i="13"/>
  <c r="I1639" i="13" s="1"/>
  <c r="K1639" i="13" s="1"/>
  <c r="G4152" i="13"/>
  <c r="I4152" i="13" s="1"/>
  <c r="G1472" i="13"/>
  <c r="I1472" i="13" s="1"/>
  <c r="G4782" i="13"/>
  <c r="I4782" i="13" s="1"/>
  <c r="K4782" i="13" s="1"/>
  <c r="G870" i="13"/>
  <c r="I870" i="13" s="1"/>
  <c r="G4852" i="13"/>
  <c r="I4852" i="13" s="1"/>
  <c r="G653" i="13"/>
  <c r="I653" i="13" s="1"/>
  <c r="K653" i="13" s="1"/>
  <c r="G4194" i="13"/>
  <c r="I4194" i="13" s="1"/>
  <c r="G2690" i="13"/>
  <c r="I2690" i="13" s="1"/>
  <c r="G421" i="13"/>
  <c r="I421" i="13" s="1"/>
  <c r="K421" i="13" s="1"/>
  <c r="G3743" i="13"/>
  <c r="I3743" i="13" s="1"/>
  <c r="K3743" i="13" s="1"/>
  <c r="G3958" i="13"/>
  <c r="I3958" i="13" s="1"/>
  <c r="G4413" i="13"/>
  <c r="I4413" i="13" s="1"/>
  <c r="K4413" i="13" s="1"/>
  <c r="G1813" i="13"/>
  <c r="I1813" i="13" s="1"/>
  <c r="K1813" i="13" s="1"/>
  <c r="G1206" i="13"/>
  <c r="I1206" i="13" s="1"/>
  <c r="G3790" i="13"/>
  <c r="I3790" i="13" s="1"/>
  <c r="K3790" i="13" s="1"/>
  <c r="G1395" i="13"/>
  <c r="I1395" i="13" s="1"/>
  <c r="G4387" i="13"/>
  <c r="I4387" i="13" s="1"/>
  <c r="G2888" i="13"/>
  <c r="I2888" i="13" s="1"/>
  <c r="G2880" i="13"/>
  <c r="I2880" i="13" s="1"/>
  <c r="G376" i="13"/>
  <c r="G3213" i="13"/>
  <c r="I3213" i="13" s="1"/>
  <c r="K3213" i="13" s="1"/>
  <c r="G369" i="13"/>
  <c r="I369" i="13" s="1"/>
  <c r="K369" i="13" s="1"/>
  <c r="G2125" i="13"/>
  <c r="I2125" i="13" s="1"/>
  <c r="K2125" i="13" s="1"/>
  <c r="G365" i="13"/>
  <c r="I365" i="13" s="1"/>
  <c r="K365" i="13" s="1"/>
  <c r="G4510" i="13"/>
  <c r="I4510" i="13" s="1"/>
  <c r="K4510" i="13" s="1"/>
  <c r="G4251" i="13"/>
  <c r="I4251" i="13" s="1"/>
  <c r="G3879" i="13"/>
  <c r="I3879" i="13" s="1"/>
  <c r="K3879" i="13" s="1"/>
  <c r="G1140" i="13"/>
  <c r="I1140" i="13" s="1"/>
  <c r="G803" i="13"/>
  <c r="I803" i="13" s="1"/>
  <c r="G2091" i="13"/>
  <c r="I2091" i="13" s="1"/>
  <c r="G1938" i="13"/>
  <c r="I1938" i="13" s="1"/>
  <c r="G3924" i="13"/>
  <c r="I3924" i="13" s="1"/>
  <c r="G1518" i="13"/>
  <c r="I1518" i="13" s="1"/>
  <c r="K1518" i="13" s="1"/>
  <c r="G1225" i="13"/>
  <c r="I1225" i="13" s="1"/>
  <c r="K1225" i="13" s="1"/>
  <c r="G4592" i="13"/>
  <c r="I4592" i="13" s="1"/>
  <c r="G3586" i="13"/>
  <c r="I3586" i="13" s="1"/>
  <c r="G1695" i="13"/>
  <c r="I1695" i="13" s="1"/>
  <c r="K1695" i="13" s="1"/>
  <c r="G47" i="13"/>
  <c r="I47" i="13" s="1"/>
  <c r="K47" i="13" s="1"/>
  <c r="G1908" i="13"/>
  <c r="I1908" i="13" s="1"/>
  <c r="G148" i="13"/>
  <c r="I148" i="13" s="1"/>
  <c r="G2852" i="13"/>
  <c r="I2852" i="13" s="1"/>
  <c r="G224" i="13"/>
  <c r="I224" i="13" s="1"/>
  <c r="K224" i="13" s="1"/>
  <c r="G3433" i="13"/>
  <c r="G2524" i="13"/>
  <c r="I2524" i="13" s="1"/>
  <c r="K2524" i="13" s="1"/>
  <c r="G1855" i="13"/>
  <c r="I1855" i="13" s="1"/>
  <c r="K1855" i="13" s="1"/>
  <c r="G4381" i="13"/>
  <c r="I4381" i="13" s="1"/>
  <c r="K4381" i="13" s="1"/>
  <c r="G3024" i="13"/>
  <c r="I3024" i="13" s="1"/>
  <c r="G4673" i="13"/>
  <c r="I4673" i="13" s="1"/>
  <c r="K4673" i="13" s="1"/>
  <c r="G3800" i="13"/>
  <c r="G4690" i="13"/>
  <c r="I4690" i="13" s="1"/>
  <c r="G1918" i="13"/>
  <c r="I1918" i="13" s="1"/>
  <c r="K1918" i="13" s="1"/>
  <c r="G493" i="13"/>
  <c r="I493" i="13" s="1"/>
  <c r="K493" i="13" s="1"/>
  <c r="G167" i="13"/>
  <c r="I167" i="13" s="1"/>
  <c r="K167" i="13" s="1"/>
  <c r="G1641" i="13"/>
  <c r="G2609" i="13"/>
  <c r="I2609" i="13" s="1"/>
  <c r="K2609" i="13" s="1"/>
  <c r="G3850" i="13"/>
  <c r="I3850" i="13" s="1"/>
  <c r="G2218" i="13"/>
  <c r="I2218" i="13" s="1"/>
  <c r="K2218" i="13" s="1"/>
  <c r="G1632" i="13"/>
  <c r="I1632" i="13" s="1"/>
  <c r="G3347" i="13"/>
  <c r="I3347" i="13" s="1"/>
  <c r="G3655" i="13"/>
  <c r="I3655" i="13" s="1"/>
  <c r="G4184" i="13"/>
  <c r="I4184" i="13" s="1"/>
  <c r="G3294" i="13"/>
  <c r="I3294" i="13" s="1"/>
  <c r="K3294" i="13" s="1"/>
  <c r="G2755" i="13"/>
  <c r="I2755" i="13" s="1"/>
  <c r="G4361" i="13"/>
  <c r="I4361" i="13" s="1"/>
  <c r="K4361" i="13" s="1"/>
  <c r="G30" i="13"/>
  <c r="I30" i="13" s="1"/>
  <c r="K30" i="13" s="1"/>
  <c r="G550" i="13"/>
  <c r="I550" i="13" s="1"/>
  <c r="G600" i="13"/>
  <c r="I600" i="13" s="1"/>
  <c r="K600" i="13" s="1"/>
  <c r="G1598" i="13"/>
  <c r="I1598" i="13" s="1"/>
  <c r="K1598" i="13" s="1"/>
  <c r="G3401" i="13"/>
  <c r="G4073" i="13"/>
  <c r="G2891" i="13"/>
  <c r="I2891" i="13" s="1"/>
  <c r="G4373" i="13"/>
  <c r="I4373" i="13" s="1"/>
  <c r="G4771" i="13"/>
  <c r="I4771" i="13" s="1"/>
  <c r="G938" i="13"/>
  <c r="I938" i="13" s="1"/>
  <c r="K938" i="13" s="1"/>
  <c r="G919" i="13"/>
  <c r="I919" i="13" s="1"/>
  <c r="K919" i="13" s="1"/>
  <c r="G2906" i="13"/>
  <c r="I2906" i="13" s="1"/>
  <c r="K2906" i="13" s="1"/>
  <c r="G4776" i="13"/>
  <c r="I4776" i="13" s="1"/>
  <c r="G154" i="13"/>
  <c r="I154" i="13" s="1"/>
  <c r="K154" i="13" s="1"/>
  <c r="G1969" i="13"/>
  <c r="I1969" i="13" s="1"/>
  <c r="K1969" i="13" s="1"/>
  <c r="G2965" i="13"/>
  <c r="I2965" i="13" s="1"/>
  <c r="K2965" i="13" s="1"/>
  <c r="G1418" i="13"/>
  <c r="I1418" i="13" s="1"/>
  <c r="K1418" i="13" s="1"/>
  <c r="G631" i="13"/>
  <c r="I631" i="13" s="1"/>
  <c r="K631" i="13" s="1"/>
  <c r="G105" i="13"/>
  <c r="I105" i="13" s="1"/>
  <c r="K105" i="13" s="1"/>
  <c r="G496" i="13"/>
  <c r="I496" i="13" s="1"/>
  <c r="G1161" i="13"/>
  <c r="G3271" i="13"/>
  <c r="I3271" i="13" s="1"/>
  <c r="K3271" i="13" s="1"/>
  <c r="G920" i="13"/>
  <c r="G4889" i="13"/>
  <c r="I4889" i="13" s="1"/>
  <c r="K4889" i="13" s="1"/>
  <c r="G1702" i="13"/>
  <c r="I1702" i="13" s="1"/>
  <c r="G2409" i="13"/>
  <c r="I2409" i="13" s="1"/>
  <c r="K2409" i="13" s="1"/>
  <c r="G3276" i="13"/>
  <c r="I3276" i="13" s="1"/>
  <c r="K3276" i="13" s="1"/>
  <c r="G4140" i="13"/>
  <c r="I4140" i="13" s="1"/>
  <c r="K4140" i="13" s="1"/>
  <c r="G4560" i="13"/>
  <c r="I4560" i="13" s="1"/>
  <c r="G3012" i="13"/>
  <c r="I3012" i="13" s="1"/>
  <c r="G3234" i="13"/>
  <c r="I3234" i="13" s="1"/>
  <c r="G4602" i="13"/>
  <c r="I4602" i="13" s="1"/>
  <c r="G608" i="13"/>
  <c r="I608" i="13" s="1"/>
  <c r="G4812" i="13"/>
  <c r="I4812" i="13" s="1"/>
  <c r="K4812" i="13" s="1"/>
  <c r="G3160" i="13"/>
  <c r="I3160" i="13" s="1"/>
  <c r="G2474" i="13"/>
  <c r="I2474" i="13" s="1"/>
  <c r="K2474" i="13" s="1"/>
  <c r="G1367" i="13"/>
  <c r="I1367" i="13" s="1"/>
  <c r="K1367" i="13" s="1"/>
  <c r="G799" i="13"/>
  <c r="I799" i="13" s="1"/>
  <c r="K799" i="13" s="1"/>
  <c r="G1878" i="13"/>
  <c r="I1878" i="13" s="1"/>
  <c r="F8" i="9"/>
  <c r="F7" i="9"/>
  <c r="F6" i="9"/>
  <c r="F3" i="9"/>
  <c r="F5" i="9"/>
  <c r="F4" i="9"/>
  <c r="K4299" i="13" l="1"/>
  <c r="K2475" i="13"/>
  <c r="K4203" i="13"/>
  <c r="K411" i="13"/>
  <c r="K1691" i="13"/>
  <c r="K3003" i="13"/>
  <c r="K1947" i="13"/>
  <c r="K555" i="13"/>
  <c r="K2763" i="13"/>
  <c r="K987" i="13"/>
  <c r="K27" i="13"/>
  <c r="K1259" i="13"/>
  <c r="K2699" i="13"/>
  <c r="K3947" i="13"/>
  <c r="K875" i="13"/>
  <c r="K4459" i="13"/>
  <c r="K4795" i="13"/>
  <c r="K2907" i="13"/>
  <c r="K2747" i="13"/>
  <c r="K635" i="13"/>
  <c r="K3179" i="13"/>
  <c r="K1451" i="13"/>
  <c r="K1867" i="13"/>
  <c r="K3451" i="13"/>
  <c r="K363" i="13"/>
  <c r="K4059" i="13"/>
  <c r="K1675" i="13"/>
  <c r="K4859" i="13"/>
  <c r="K843" i="13"/>
  <c r="K3659" i="13"/>
  <c r="K3803" i="13"/>
  <c r="K1499" i="13"/>
  <c r="K4555" i="13"/>
  <c r="K2635" i="13"/>
  <c r="K1899" i="13"/>
  <c r="K1755" i="13"/>
  <c r="K2187" i="13"/>
  <c r="K1995" i="13"/>
  <c r="K651" i="13"/>
  <c r="K1275" i="13"/>
  <c r="K1515" i="13"/>
  <c r="K2651" i="13"/>
  <c r="K2507" i="13"/>
  <c r="K2283" i="13"/>
  <c r="K171" i="13"/>
  <c r="K4155" i="13"/>
  <c r="K4123" i="13"/>
  <c r="K4827" i="13"/>
  <c r="K4779" i="13"/>
  <c r="K2043" i="13"/>
  <c r="K2939" i="13"/>
  <c r="K3723" i="13"/>
  <c r="K1547" i="13"/>
  <c r="K955" i="13"/>
  <c r="K2091" i="13"/>
  <c r="K4011" i="13"/>
  <c r="K2059" i="13"/>
  <c r="K2555" i="13"/>
  <c r="K1579" i="13"/>
  <c r="K1211" i="13"/>
  <c r="K1435" i="13"/>
  <c r="K4747" i="13"/>
  <c r="K4491" i="13"/>
  <c r="K971" i="13"/>
  <c r="K11" i="13"/>
  <c r="K4619" i="13"/>
  <c r="K4139" i="13"/>
  <c r="K4763" i="13"/>
  <c r="K1643" i="13"/>
  <c r="K3627" i="13"/>
  <c r="K3419" i="13"/>
  <c r="K4539" i="13"/>
  <c r="K3483" i="13"/>
  <c r="K4219" i="13"/>
  <c r="K3771" i="13"/>
  <c r="K3163" i="13"/>
  <c r="K283" i="13"/>
  <c r="K1931" i="13"/>
  <c r="K1003" i="13"/>
  <c r="K2347" i="13"/>
  <c r="K827" i="13"/>
  <c r="K2443" i="13"/>
  <c r="K2331" i="13"/>
  <c r="K2299" i="13"/>
  <c r="K4523" i="13"/>
  <c r="K619" i="13"/>
  <c r="K3899" i="13"/>
  <c r="K3403" i="13"/>
  <c r="K3643" i="13"/>
  <c r="K3083" i="13"/>
  <c r="K4891" i="13"/>
  <c r="K3035" i="13"/>
  <c r="K379" i="13"/>
  <c r="K443" i="13"/>
  <c r="K3243" i="13"/>
  <c r="K2075" i="13"/>
  <c r="K4443" i="13"/>
  <c r="K235" i="13"/>
  <c r="K3595" i="13"/>
  <c r="K2795" i="13"/>
  <c r="K1483" i="13"/>
  <c r="K3275" i="13"/>
  <c r="K4651" i="13"/>
  <c r="K1067" i="13"/>
  <c r="K523" i="13"/>
  <c r="K155" i="13"/>
  <c r="K2203" i="13"/>
  <c r="K3051" i="13"/>
  <c r="K2139" i="13"/>
  <c r="K4283" i="13"/>
  <c r="K4475" i="13"/>
  <c r="K4379" i="13"/>
  <c r="K763" i="13"/>
  <c r="K4635" i="13"/>
  <c r="K811" i="13"/>
  <c r="K2379" i="13"/>
  <c r="K1403" i="13"/>
  <c r="K2219" i="13"/>
  <c r="K779" i="13"/>
  <c r="K2171" i="13"/>
  <c r="K491" i="13"/>
  <c r="K1723" i="13"/>
  <c r="K4235" i="13"/>
  <c r="K2571" i="13"/>
  <c r="K3467" i="13"/>
  <c r="K1179" i="13"/>
  <c r="K683" i="13"/>
  <c r="K4507" i="13"/>
  <c r="K3675" i="13"/>
  <c r="K907" i="13"/>
  <c r="K1819" i="13"/>
  <c r="K3227" i="13"/>
  <c r="K2491" i="13"/>
  <c r="K2667" i="13"/>
  <c r="K3691" i="13"/>
  <c r="K219" i="13"/>
  <c r="K667" i="13"/>
  <c r="K2731" i="13"/>
  <c r="K91" i="13"/>
  <c r="K2683" i="13"/>
  <c r="K4731" i="13"/>
  <c r="K1083" i="13"/>
  <c r="K2123" i="13"/>
  <c r="K4027" i="13"/>
  <c r="K347" i="13"/>
  <c r="K4043" i="13"/>
  <c r="K4251" i="13"/>
  <c r="K1419" i="13"/>
  <c r="K1339" i="13"/>
  <c r="K3515" i="13"/>
  <c r="K1803" i="13"/>
  <c r="K795" i="13"/>
  <c r="K3995" i="13"/>
  <c r="K2843" i="13"/>
  <c r="K3115" i="13"/>
  <c r="K2107" i="13"/>
  <c r="K1115" i="13"/>
  <c r="K75" i="13"/>
  <c r="K1659" i="13"/>
  <c r="K4395" i="13"/>
  <c r="K587" i="13"/>
  <c r="K1883" i="13"/>
  <c r="K1131" i="13"/>
  <c r="K1099" i="13"/>
  <c r="K3931" i="13"/>
  <c r="K3547" i="13"/>
  <c r="K395" i="13"/>
  <c r="K1195" i="13"/>
  <c r="K4107" i="13"/>
  <c r="K4315" i="13"/>
  <c r="K3563" i="13"/>
  <c r="K4667" i="13"/>
  <c r="K1227" i="13"/>
  <c r="K715" i="13"/>
  <c r="K107" i="13"/>
  <c r="K267" i="13"/>
  <c r="K427" i="13"/>
  <c r="K939" i="13"/>
  <c r="K2619" i="13"/>
  <c r="K1467" i="13"/>
  <c r="K203" i="13"/>
  <c r="K331" i="13"/>
  <c r="K3787" i="13"/>
  <c r="K2027" i="13"/>
  <c r="K2891" i="13"/>
  <c r="K4683" i="13"/>
  <c r="K2827" i="13"/>
  <c r="K859" i="13"/>
  <c r="K2315" i="13"/>
  <c r="K891" i="13"/>
  <c r="K3339" i="13"/>
  <c r="K2779" i="13"/>
  <c r="K1979" i="13"/>
  <c r="K539" i="13"/>
  <c r="K2011" i="13"/>
  <c r="K3019" i="13"/>
  <c r="K3355" i="13"/>
  <c r="K4875" i="13"/>
  <c r="K507" i="13"/>
  <c r="K1355" i="13"/>
  <c r="K1163" i="13"/>
  <c r="K731" i="13"/>
  <c r="K4091" i="13"/>
  <c r="K1739" i="13"/>
  <c r="K2395" i="13"/>
  <c r="K3979" i="13"/>
  <c r="K187" i="13"/>
  <c r="K475" i="13"/>
  <c r="K1835" i="13"/>
  <c r="K2427" i="13"/>
  <c r="K1963" i="13"/>
  <c r="K2987" i="13"/>
  <c r="K1595" i="13"/>
  <c r="K2235" i="13"/>
  <c r="K2923" i="13"/>
  <c r="K1307" i="13"/>
  <c r="K3259" i="13"/>
  <c r="K1563" i="13"/>
  <c r="K1787" i="13"/>
  <c r="K4171" i="13"/>
  <c r="K1051" i="13"/>
  <c r="K2539" i="13"/>
  <c r="K299" i="13"/>
  <c r="K4587" i="13"/>
  <c r="K1915" i="13"/>
  <c r="K1019" i="13"/>
  <c r="K603" i="13"/>
  <c r="K4715" i="13"/>
  <c r="K3211" i="13"/>
  <c r="K59" i="13"/>
  <c r="K3307" i="13"/>
  <c r="K4843" i="13"/>
  <c r="K139" i="13"/>
  <c r="K4075" i="13"/>
  <c r="K3755" i="13"/>
  <c r="K1611" i="13"/>
  <c r="K3435" i="13"/>
  <c r="K3147" i="13"/>
  <c r="K4603" i="13"/>
  <c r="K4363" i="13"/>
  <c r="K1707" i="13"/>
  <c r="K2267" i="13"/>
  <c r="K2155" i="13"/>
  <c r="K2715" i="13"/>
  <c r="K2971" i="13"/>
  <c r="K1371" i="13"/>
  <c r="K4699" i="13"/>
  <c r="K2875" i="13"/>
  <c r="K1291" i="13"/>
  <c r="K3323" i="13"/>
  <c r="K1851" i="13"/>
  <c r="K571" i="13"/>
  <c r="K4811" i="13"/>
  <c r="K123" i="13"/>
  <c r="K3291" i="13"/>
  <c r="K3611" i="13"/>
  <c r="K923" i="13"/>
  <c r="K2251" i="13"/>
  <c r="K2603" i="13"/>
  <c r="K3579" i="13"/>
  <c r="K4187" i="13"/>
  <c r="K315" i="13"/>
  <c r="K3915" i="13"/>
  <c r="K1323" i="13"/>
  <c r="K3883" i="13"/>
  <c r="K4331" i="13"/>
  <c r="K3371" i="13"/>
  <c r="K43" i="13"/>
  <c r="K1243" i="13"/>
  <c r="K1627" i="13"/>
  <c r="K3835" i="13"/>
  <c r="K699" i="13"/>
  <c r="K4267" i="13"/>
  <c r="K3739" i="13"/>
  <c r="K3067" i="13"/>
  <c r="K3099" i="13"/>
  <c r="K1771" i="13"/>
  <c r="K2523" i="13"/>
  <c r="K1147" i="13"/>
  <c r="K4411" i="13"/>
  <c r="K3707" i="13"/>
  <c r="K1035" i="13"/>
  <c r="K4427" i="13"/>
  <c r="K4571" i="13"/>
  <c r="K3131" i="13"/>
  <c r="K2955" i="13"/>
  <c r="K3963" i="13"/>
  <c r="K251" i="13"/>
  <c r="K2411" i="13"/>
  <c r="K4347" i="13"/>
  <c r="K3819" i="13"/>
  <c r="K3867" i="13"/>
  <c r="K2811" i="13"/>
  <c r="K2459" i="13"/>
  <c r="K2859" i="13"/>
  <c r="K4469" i="13"/>
  <c r="K3717" i="13"/>
  <c r="K4597" i="13"/>
  <c r="K3909" i="13"/>
  <c r="K4229" i="13"/>
  <c r="K3205" i="13"/>
  <c r="K4901" i="13"/>
  <c r="K3189" i="13"/>
  <c r="K4613" i="13"/>
  <c r="K3445" i="13"/>
  <c r="K3749" i="13"/>
  <c r="K3605" i="13"/>
  <c r="K2341" i="13"/>
  <c r="K3685" i="13"/>
  <c r="K2469" i="13"/>
  <c r="K2037" i="13"/>
  <c r="K4037" i="13"/>
  <c r="K3733" i="13"/>
  <c r="K2229" i="13"/>
  <c r="K2421" i="13"/>
  <c r="K2949" i="13"/>
  <c r="K3957" i="13"/>
  <c r="K2837" i="13"/>
  <c r="K2549" i="13"/>
  <c r="K1749" i="13"/>
  <c r="K3125" i="13"/>
  <c r="K4069" i="13"/>
  <c r="K1093" i="13"/>
  <c r="K2197" i="13"/>
  <c r="K4709" i="13"/>
  <c r="K4757" i="13"/>
  <c r="K4821" i="13"/>
  <c r="K3061" i="13"/>
  <c r="K3013" i="13"/>
  <c r="K1877" i="13"/>
  <c r="K4085" i="13"/>
  <c r="K4453" i="13"/>
  <c r="K3077" i="13"/>
  <c r="K2901" i="13"/>
  <c r="K4373" i="13"/>
  <c r="K4405" i="13"/>
  <c r="K4565" i="13"/>
  <c r="K4581" i="13"/>
  <c r="K2885" i="13"/>
  <c r="K3525" i="13"/>
  <c r="K4741" i="13"/>
  <c r="K2533" i="13"/>
  <c r="K1669" i="13"/>
  <c r="K3285" i="13"/>
  <c r="K2053" i="13"/>
  <c r="K4869" i="13"/>
  <c r="K4357" i="13"/>
  <c r="K2917" i="13"/>
  <c r="K3029" i="13"/>
  <c r="K3621" i="13"/>
  <c r="K4645" i="13"/>
  <c r="K1957" i="13"/>
  <c r="K4389" i="13"/>
  <c r="K1285" i="13"/>
  <c r="K2581" i="13"/>
  <c r="K2437" i="13"/>
  <c r="K3253" i="13"/>
  <c r="K4661" i="13"/>
  <c r="K3861" i="13"/>
  <c r="K2613" i="13"/>
  <c r="K2405" i="13"/>
  <c r="K2325" i="13"/>
  <c r="K3989" i="13"/>
  <c r="K4629" i="13"/>
  <c r="K1733" i="13"/>
  <c r="K3269" i="13"/>
  <c r="K3797" i="13"/>
  <c r="K4421" i="13"/>
  <c r="K1765" i="13"/>
  <c r="K4485" i="13"/>
  <c r="K3381" i="13"/>
  <c r="K4885" i="13"/>
  <c r="K2997" i="13"/>
  <c r="K4341" i="13"/>
  <c r="K4773" i="13"/>
  <c r="K2709" i="13"/>
  <c r="K3925" i="13"/>
  <c r="K4293" i="13"/>
  <c r="K2565" i="13"/>
  <c r="K4101" i="13"/>
  <c r="K2821" i="13"/>
  <c r="K4789" i="13"/>
  <c r="K2869" i="13"/>
  <c r="K2021" i="13"/>
  <c r="K3397" i="13"/>
  <c r="K4245" i="13"/>
  <c r="K3845" i="13"/>
  <c r="K3237" i="13"/>
  <c r="K3893" i="13"/>
  <c r="K4117" i="13"/>
  <c r="K2517" i="13"/>
  <c r="K3813" i="13"/>
  <c r="K3781" i="13"/>
  <c r="K3173" i="13"/>
  <c r="K2501" i="13"/>
  <c r="K4437" i="13"/>
  <c r="K3941" i="13"/>
  <c r="K3413" i="13"/>
  <c r="K4005" i="13"/>
  <c r="K4197" i="13"/>
  <c r="K2741" i="13"/>
  <c r="K2357" i="13"/>
  <c r="K4053" i="13"/>
  <c r="K3557" i="13"/>
  <c r="K4533" i="13"/>
  <c r="K3509" i="13"/>
  <c r="K2293" i="13"/>
  <c r="K2181" i="13"/>
  <c r="K1845" i="13"/>
  <c r="K2485" i="13"/>
  <c r="K4021" i="13"/>
  <c r="K3221" i="13"/>
  <c r="K2805" i="13"/>
  <c r="K2085" i="13"/>
  <c r="K2261" i="13"/>
  <c r="K4517" i="13"/>
  <c r="K3541" i="13"/>
  <c r="K3701" i="13"/>
  <c r="K4725" i="13"/>
  <c r="K4124" i="13"/>
  <c r="K3349" i="13"/>
  <c r="K3788" i="13"/>
  <c r="K4309" i="13"/>
  <c r="K2149" i="13"/>
  <c r="K3573" i="13"/>
  <c r="K4165" i="13"/>
  <c r="K2133" i="13"/>
  <c r="K2757" i="13"/>
  <c r="K4281" i="13"/>
  <c r="K4393" i="13"/>
  <c r="K4809" i="13"/>
  <c r="K4185" i="13"/>
  <c r="K4521" i="13"/>
  <c r="K4761" i="13"/>
  <c r="K4105" i="13"/>
  <c r="K4025" i="13"/>
  <c r="K4345" i="13"/>
  <c r="K4489" i="13"/>
  <c r="K4473" i="13"/>
  <c r="K4633" i="13"/>
  <c r="K4409" i="13"/>
  <c r="K4313" i="13"/>
  <c r="K4777" i="13"/>
  <c r="K4585" i="13"/>
  <c r="K4713" i="13"/>
  <c r="K4329" i="13"/>
  <c r="K4697" i="13"/>
  <c r="K803" i="13"/>
  <c r="K4131" i="13"/>
  <c r="K1363" i="13"/>
  <c r="K3443" i="13"/>
  <c r="K467" i="13"/>
  <c r="K3411" i="13"/>
  <c r="K1555" i="13"/>
  <c r="K3027" i="13"/>
  <c r="K3715" i="13"/>
  <c r="K115" i="13"/>
  <c r="K1875" i="13"/>
  <c r="K4739" i="13"/>
  <c r="K4419" i="13"/>
  <c r="K963" i="13"/>
  <c r="K3683" i="13"/>
  <c r="K4723" i="13"/>
  <c r="K1251" i="13"/>
  <c r="K787" i="13"/>
  <c r="K2371" i="13"/>
  <c r="K1923" i="13"/>
  <c r="K4355" i="13"/>
  <c r="K995" i="13"/>
  <c r="K1411" i="13"/>
  <c r="K3024" i="13"/>
  <c r="K531" i="13"/>
  <c r="K2480" i="13"/>
  <c r="K1219" i="13"/>
  <c r="K483" i="13"/>
  <c r="K2835" i="13"/>
  <c r="K4899" i="13"/>
  <c r="K3811" i="13"/>
  <c r="K4051" i="13"/>
  <c r="K2403" i="13"/>
  <c r="K3507" i="13"/>
  <c r="K2179" i="13"/>
  <c r="K2643" i="13"/>
  <c r="K1299" i="13"/>
  <c r="K3219" i="13"/>
  <c r="K2547" i="13"/>
  <c r="K723" i="13"/>
  <c r="K4819" i="13"/>
  <c r="K2963" i="13"/>
  <c r="K1955" i="13"/>
  <c r="K547" i="13"/>
  <c r="K83" i="13"/>
  <c r="K1603" i="13"/>
  <c r="K1491" i="13"/>
  <c r="K1347" i="13"/>
  <c r="K4035" i="13"/>
  <c r="K3235" i="13"/>
  <c r="K2208" i="13"/>
  <c r="K32" i="13"/>
  <c r="K1123" i="13"/>
  <c r="K3347" i="13"/>
  <c r="K1859" i="13"/>
  <c r="K147" i="13"/>
  <c r="K1027" i="13"/>
  <c r="K3091" i="13"/>
  <c r="K2099" i="13"/>
  <c r="K4195" i="13"/>
  <c r="K771" i="13"/>
  <c r="K2627" i="13"/>
  <c r="K4883" i="13"/>
  <c r="K4147" i="13"/>
  <c r="K643" i="13"/>
  <c r="K3315" i="13"/>
  <c r="K3283" i="13"/>
  <c r="K4499" i="13"/>
  <c r="K163" i="13"/>
  <c r="K1587" i="13"/>
  <c r="K1811" i="13"/>
  <c r="K2723" i="13"/>
  <c r="K4771" i="13"/>
  <c r="K2035" i="13"/>
  <c r="K755" i="13"/>
  <c r="K2339" i="13"/>
  <c r="K4259" i="13"/>
  <c r="K4291" i="13"/>
  <c r="K451" i="13"/>
  <c r="K627" i="13"/>
  <c r="K3891" i="13"/>
  <c r="K275" i="13"/>
  <c r="K2195" i="13"/>
  <c r="K3539" i="13"/>
  <c r="K2243" i="13"/>
  <c r="K2531" i="13"/>
  <c r="K2467" i="13"/>
  <c r="K3123" i="13"/>
  <c r="K3651" i="13"/>
  <c r="K4067" i="13"/>
  <c r="K3267" i="13"/>
  <c r="K4275" i="13"/>
  <c r="K4019" i="13"/>
  <c r="K67" i="13"/>
  <c r="K3587" i="13"/>
  <c r="K1891" i="13"/>
  <c r="K675" i="13"/>
  <c r="K4323" i="13"/>
  <c r="K931" i="13"/>
  <c r="K3059" i="13"/>
  <c r="K3171" i="13"/>
  <c r="K1235" i="13"/>
  <c r="K1443" i="13"/>
  <c r="K3843" i="13"/>
  <c r="K3251" i="13"/>
  <c r="K3795" i="13"/>
  <c r="K3987" i="13"/>
  <c r="K1091" i="13"/>
  <c r="K947" i="13"/>
  <c r="K1763" i="13"/>
  <c r="K1635" i="13"/>
  <c r="K2291" i="13"/>
  <c r="K2691" i="13"/>
  <c r="K2147" i="13"/>
  <c r="K4163" i="13"/>
  <c r="K2579" i="13"/>
  <c r="K4339" i="13"/>
  <c r="K563" i="13"/>
  <c r="K4227" i="13"/>
  <c r="K3475" i="13"/>
  <c r="K307" i="13"/>
  <c r="K1379" i="13"/>
  <c r="K691" i="13"/>
  <c r="K3107" i="13"/>
  <c r="K1651" i="13"/>
  <c r="K835" i="13"/>
  <c r="K3491" i="13"/>
  <c r="K51" i="13"/>
  <c r="K2995" i="13"/>
  <c r="K2131" i="13"/>
  <c r="K611" i="13"/>
  <c r="K3427" i="13"/>
  <c r="K1043" i="13"/>
  <c r="K2019" i="13"/>
  <c r="K3155" i="13"/>
  <c r="K4403" i="13"/>
  <c r="K1459" i="13"/>
  <c r="K35" i="13"/>
  <c r="K1795" i="13"/>
  <c r="K2515" i="13"/>
  <c r="K851" i="13"/>
  <c r="K1507" i="13"/>
  <c r="K4451" i="13"/>
  <c r="K2915" i="13"/>
  <c r="K2211" i="13"/>
  <c r="K195" i="13"/>
  <c r="K2931" i="13"/>
  <c r="K2675" i="13"/>
  <c r="K2435" i="13"/>
  <c r="K4579" i="13"/>
  <c r="K19" i="13"/>
  <c r="K4307" i="13"/>
  <c r="K3939" i="13"/>
  <c r="K2483" i="13"/>
  <c r="K99" i="13"/>
  <c r="K1539" i="13"/>
  <c r="K1683" i="13"/>
  <c r="K2979" i="13"/>
  <c r="K3923" i="13"/>
  <c r="K979" i="13"/>
  <c r="K3043" i="13"/>
  <c r="K2787" i="13"/>
  <c r="K4083" i="13"/>
  <c r="K3523" i="13"/>
  <c r="K3667" i="13"/>
  <c r="K419" i="13"/>
  <c r="K2707" i="13"/>
  <c r="K4531" i="13"/>
  <c r="K3763" i="13"/>
  <c r="K1971" i="13"/>
  <c r="K3779" i="13"/>
  <c r="K2307" i="13"/>
  <c r="K371" i="13"/>
  <c r="K179" i="13"/>
  <c r="K867" i="13"/>
  <c r="K3955" i="13"/>
  <c r="K4515" i="13"/>
  <c r="K2595" i="13"/>
  <c r="K3395" i="13"/>
  <c r="K1315" i="13"/>
  <c r="K1731" i="13"/>
  <c r="K387" i="13"/>
  <c r="K4547" i="13"/>
  <c r="K1107" i="13"/>
  <c r="K227" i="13"/>
  <c r="K3139" i="13"/>
  <c r="K659" i="13"/>
  <c r="K2499" i="13"/>
  <c r="K1475" i="13"/>
  <c r="K899" i="13"/>
  <c r="K2355" i="13"/>
  <c r="K1907" i="13"/>
  <c r="K4483" i="13"/>
  <c r="K1059" i="13"/>
  <c r="K3731" i="13"/>
  <c r="K595" i="13"/>
  <c r="K4003" i="13"/>
  <c r="K3203" i="13"/>
  <c r="K2867" i="13"/>
  <c r="K3571" i="13"/>
  <c r="K3459" i="13"/>
  <c r="K2259" i="13"/>
  <c r="K3011" i="13"/>
  <c r="K3603" i="13"/>
  <c r="K3747" i="13"/>
  <c r="K1747" i="13"/>
  <c r="K2947" i="13"/>
  <c r="K4627" i="13"/>
  <c r="K131" i="13"/>
  <c r="K291" i="13"/>
  <c r="K707" i="13"/>
  <c r="K1283" i="13"/>
  <c r="K339" i="13"/>
  <c r="K1827" i="13"/>
  <c r="K4387" i="13"/>
  <c r="K1395" i="13"/>
  <c r="K2323" i="13"/>
  <c r="K1715" i="13"/>
  <c r="K2851" i="13"/>
  <c r="K2387" i="13"/>
  <c r="K739" i="13"/>
  <c r="K1939" i="13"/>
  <c r="K4643" i="13"/>
  <c r="K3331" i="13"/>
  <c r="K1171" i="13"/>
  <c r="K819" i="13"/>
  <c r="K4707" i="13"/>
  <c r="K4115" i="13"/>
  <c r="K1187" i="13"/>
  <c r="K515" i="13"/>
  <c r="K3379" i="13"/>
  <c r="K2163" i="13"/>
  <c r="K3363" i="13"/>
  <c r="K2451" i="13"/>
  <c r="K323" i="13"/>
  <c r="K243" i="13"/>
  <c r="K355" i="13"/>
  <c r="K2755" i="13"/>
  <c r="K403" i="13"/>
  <c r="K3875" i="13"/>
  <c r="K3859" i="13"/>
  <c r="K2563" i="13"/>
  <c r="K4179" i="13"/>
  <c r="K1267" i="13"/>
  <c r="K2419" i="13"/>
  <c r="K1523" i="13"/>
  <c r="K3555" i="13"/>
  <c r="K2803" i="13"/>
  <c r="K1427" i="13"/>
  <c r="K1203" i="13"/>
  <c r="K3699" i="13"/>
  <c r="K4435" i="13"/>
  <c r="K883" i="13"/>
  <c r="K3827" i="13"/>
  <c r="K3619" i="13"/>
  <c r="K4659" i="13"/>
  <c r="K1843" i="13"/>
  <c r="K4099" i="13"/>
  <c r="K1139" i="13"/>
  <c r="K4563" i="13"/>
  <c r="K4787" i="13"/>
  <c r="K2067" i="13"/>
  <c r="K211" i="13"/>
  <c r="K3635" i="13"/>
  <c r="K1779" i="13"/>
  <c r="K3907" i="13"/>
  <c r="K1571" i="13"/>
  <c r="K560" i="13"/>
  <c r="K416" i="13"/>
  <c r="K640" i="13"/>
  <c r="K944" i="13"/>
  <c r="K752" i="13"/>
  <c r="K336" i="13"/>
  <c r="K1352" i="13"/>
  <c r="K1120" i="13"/>
  <c r="K1616" i="13"/>
  <c r="K1296" i="13"/>
  <c r="K1360" i="13"/>
  <c r="K1744" i="13"/>
  <c r="K1088" i="13"/>
  <c r="K784" i="13"/>
  <c r="K64" i="13"/>
  <c r="K4700" i="13"/>
  <c r="K4284" i="13"/>
  <c r="K4156" i="13"/>
  <c r="K3676" i="13"/>
  <c r="K128" i="13"/>
  <c r="K3516" i="13"/>
  <c r="K3484" i="13"/>
  <c r="K4444" i="13"/>
  <c r="K3148" i="13"/>
  <c r="K1648" i="13"/>
  <c r="K512" i="13"/>
  <c r="K3724" i="13"/>
  <c r="K4860" i="13"/>
  <c r="K3740" i="13"/>
  <c r="K4844" i="13"/>
  <c r="K320" i="13"/>
  <c r="K96" i="13"/>
  <c r="K1392" i="13"/>
  <c r="K4636" i="13"/>
  <c r="K976" i="13"/>
  <c r="K4428" i="13"/>
  <c r="K4876" i="13"/>
  <c r="K1632" i="13"/>
  <c r="K192" i="13"/>
  <c r="K4348" i="13"/>
  <c r="K4780" i="13"/>
  <c r="K1328" i="13"/>
  <c r="K544" i="13"/>
  <c r="K4364" i="13"/>
  <c r="K912" i="13"/>
  <c r="K4796" i="13"/>
  <c r="K4092" i="13"/>
  <c r="K4220" i="13"/>
  <c r="K4572" i="13"/>
  <c r="K176" i="13"/>
  <c r="K624" i="13"/>
  <c r="K144" i="13"/>
  <c r="K4300" i="13"/>
  <c r="K3564" i="13"/>
  <c r="K4556" i="13"/>
  <c r="K3388" i="13"/>
  <c r="K80" i="13"/>
  <c r="K352" i="13"/>
  <c r="K4508" i="13"/>
  <c r="K480" i="13"/>
  <c r="K4188" i="13"/>
  <c r="K16" i="13"/>
  <c r="K2780" i="13"/>
  <c r="K496" i="13"/>
  <c r="K1072" i="13"/>
  <c r="K1664" i="13"/>
  <c r="K992" i="13"/>
  <c r="K592" i="13"/>
  <c r="K848" i="13"/>
  <c r="K4172" i="13"/>
  <c r="K3164" i="13"/>
  <c r="K3180" i="13"/>
  <c r="K4236" i="13"/>
  <c r="K4012" i="13"/>
  <c r="K3948" i="13"/>
  <c r="K448" i="13"/>
  <c r="K1264" i="13"/>
  <c r="K4892" i="13"/>
  <c r="K4460" i="13"/>
  <c r="K304" i="13"/>
  <c r="K1872" i="13"/>
  <c r="K608" i="13"/>
  <c r="K4684" i="13"/>
  <c r="K112" i="13"/>
  <c r="K528" i="13"/>
  <c r="K656" i="13"/>
  <c r="K4316" i="13"/>
  <c r="K3836" i="13"/>
  <c r="K3100" i="13"/>
  <c r="K4716" i="13"/>
  <c r="K1472" i="13"/>
  <c r="K272" i="13"/>
  <c r="K2288" i="13"/>
  <c r="K1680" i="13"/>
  <c r="K256" i="13"/>
  <c r="K672" i="13"/>
  <c r="K720" i="13"/>
  <c r="K4332" i="13"/>
  <c r="K576" i="13"/>
  <c r="K736" i="13"/>
  <c r="K3404" i="13"/>
  <c r="K4588" i="13"/>
  <c r="K3408" i="13"/>
  <c r="K4704" i="13"/>
  <c r="K4496" i="13"/>
  <c r="K4624" i="13"/>
  <c r="K1216" i="13"/>
  <c r="K1760" i="13"/>
  <c r="K3696" i="13"/>
  <c r="K4256" i="13"/>
  <c r="K1840" i="13"/>
  <c r="K2304" i="13"/>
  <c r="K288" i="13"/>
  <c r="K880" i="13"/>
  <c r="K4060" i="13"/>
  <c r="K3228" i="13"/>
  <c r="K2988" i="13"/>
  <c r="K3884" i="13"/>
  <c r="K4412" i="13"/>
  <c r="K2204" i="13"/>
  <c r="K4560" i="13"/>
  <c r="K2704" i="13"/>
  <c r="K3224" i="13"/>
  <c r="K1920" i="13"/>
  <c r="K2400" i="13"/>
  <c r="K1584" i="13"/>
  <c r="K4240" i="13"/>
  <c r="K1696" i="13"/>
  <c r="K1024" i="13"/>
  <c r="K1424" i="13"/>
  <c r="K4200" i="13"/>
  <c r="K3712" i="13"/>
  <c r="K3832" i="13"/>
  <c r="K2544" i="13"/>
  <c r="K2592" i="13"/>
  <c r="K3280" i="13"/>
  <c r="K4720" i="13"/>
  <c r="K2192" i="13"/>
  <c r="K2752" i="13"/>
  <c r="K4176" i="13"/>
  <c r="K4608" i="13"/>
  <c r="K2272" i="13"/>
  <c r="K4352" i="13"/>
  <c r="K2864" i="13"/>
  <c r="K1168" i="13"/>
  <c r="K1808" i="13"/>
  <c r="K208" i="13"/>
  <c r="K464" i="13"/>
  <c r="K1936" i="13"/>
  <c r="K2912" i="13"/>
  <c r="K864" i="13"/>
  <c r="K4336" i="13"/>
  <c r="K3560" i="13"/>
  <c r="K3568" i="13"/>
  <c r="K3248" i="13"/>
  <c r="K3080" i="13"/>
  <c r="K3208" i="13"/>
  <c r="K3048" i="13"/>
  <c r="K2296" i="13"/>
  <c r="K2144" i="13"/>
  <c r="K3872" i="13"/>
  <c r="K4320" i="13"/>
  <c r="K1040" i="13"/>
  <c r="K3952" i="13"/>
  <c r="K2448" i="13"/>
  <c r="K3664" i="13"/>
  <c r="K1408" i="13"/>
  <c r="K1008" i="13"/>
  <c r="K2320" i="13"/>
  <c r="K4776" i="13"/>
  <c r="K4136" i="13"/>
  <c r="K4088" i="13"/>
  <c r="K2552" i="13"/>
  <c r="K4688" i="13"/>
  <c r="K3440" i="13"/>
  <c r="K3920" i="13"/>
  <c r="K3584" i="13"/>
  <c r="K1600" i="13"/>
  <c r="K2080" i="13"/>
  <c r="K4672" i="13"/>
  <c r="K3616" i="13"/>
  <c r="K2576" i="13"/>
  <c r="K4048" i="13"/>
  <c r="K1488" i="13"/>
  <c r="K400" i="13"/>
  <c r="K2016" i="13"/>
  <c r="K2512" i="13"/>
  <c r="K3344" i="13"/>
  <c r="K4000" i="13"/>
  <c r="K4160" i="13"/>
  <c r="K3104" i="13"/>
  <c r="K4112" i="13"/>
  <c r="K1376" i="13"/>
  <c r="K3856" i="13"/>
  <c r="K3360" i="13"/>
  <c r="K2384" i="13"/>
  <c r="K4832" i="13"/>
  <c r="K704" i="13"/>
  <c r="K3488" i="13"/>
  <c r="K2720" i="13"/>
  <c r="K928" i="13"/>
  <c r="K384" i="13"/>
  <c r="K1712" i="13"/>
  <c r="K2800" i="13"/>
  <c r="K816" i="13"/>
  <c r="K2352" i="13"/>
  <c r="K2960" i="13"/>
  <c r="K4184" i="13"/>
  <c r="K4864" i="13"/>
  <c r="K2608" i="13"/>
  <c r="K3392" i="13"/>
  <c r="K4064" i="13"/>
  <c r="K2376" i="13"/>
  <c r="K1952" i="13"/>
  <c r="K2216" i="13"/>
  <c r="K3216" i="13"/>
  <c r="K2240" i="13"/>
  <c r="K3824" i="13"/>
  <c r="K3056" i="13"/>
  <c r="K3904" i="13"/>
  <c r="K1888" i="13"/>
  <c r="K3040" i="13"/>
  <c r="K2432" i="13"/>
  <c r="K1312" i="13"/>
  <c r="K4144" i="13"/>
  <c r="K3848" i="13"/>
  <c r="K4480" i="13"/>
  <c r="K3944" i="13"/>
  <c r="K3576" i="13"/>
  <c r="K3304" i="13"/>
  <c r="K3184" i="13"/>
  <c r="K3288" i="13"/>
  <c r="K3424" i="13"/>
  <c r="K1824" i="13"/>
  <c r="K3136" i="13"/>
  <c r="K3328" i="13"/>
  <c r="K1728" i="13"/>
  <c r="K688" i="13"/>
  <c r="K1456" i="13"/>
  <c r="K2688" i="13"/>
  <c r="K960" i="13"/>
  <c r="K2368" i="13"/>
  <c r="K1248" i="13"/>
  <c r="K2128" i="13"/>
  <c r="K3192" i="13"/>
  <c r="K3968" i="13"/>
  <c r="K3008" i="13"/>
  <c r="K2256" i="13"/>
  <c r="K1152" i="13"/>
  <c r="K2176" i="13"/>
  <c r="K1184" i="13"/>
  <c r="K4752" i="13"/>
  <c r="K2160" i="13"/>
  <c r="K3632" i="13"/>
  <c r="K2896" i="13"/>
  <c r="K2464" i="13"/>
  <c r="K3648" i="13"/>
  <c r="K3504" i="13"/>
  <c r="K4080" i="13"/>
  <c r="K2528" i="13"/>
  <c r="K2832" i="13"/>
  <c r="K4224" i="13"/>
  <c r="K3520" i="13"/>
  <c r="K1056" i="13"/>
  <c r="K832" i="13"/>
  <c r="K896" i="13"/>
  <c r="K3776" i="13"/>
  <c r="K1792" i="13"/>
  <c r="K3232" i="13"/>
  <c r="K3792" i="13"/>
  <c r="K1856" i="13"/>
  <c r="K160" i="13"/>
  <c r="K1568" i="13"/>
  <c r="K4592" i="13"/>
  <c r="K2880" i="13"/>
  <c r="K3536" i="13"/>
  <c r="K2992" i="13"/>
  <c r="K4128" i="13"/>
  <c r="K3384" i="13"/>
  <c r="K3352" i="13"/>
  <c r="K2632" i="13"/>
  <c r="K3600" i="13"/>
  <c r="K2496" i="13"/>
  <c r="K2664" i="13"/>
  <c r="K3336" i="13"/>
  <c r="K4784" i="13"/>
  <c r="K4208" i="13"/>
  <c r="K4544" i="13"/>
  <c r="K2784" i="13"/>
  <c r="K2768" i="13"/>
  <c r="K4768" i="13"/>
  <c r="K1136" i="13"/>
  <c r="K2064" i="13"/>
  <c r="K1552" i="13"/>
  <c r="K1832" i="13"/>
  <c r="K2048" i="13"/>
  <c r="K2848" i="13"/>
  <c r="K2640" i="13"/>
  <c r="K1200" i="13"/>
  <c r="K240" i="13"/>
  <c r="K4512" i="13"/>
  <c r="K2736" i="13"/>
  <c r="K3760" i="13"/>
  <c r="K3160" i="13"/>
  <c r="K2888" i="13"/>
  <c r="K4656" i="13"/>
  <c r="K3728" i="13"/>
  <c r="K4400" i="13"/>
  <c r="K2904" i="13"/>
  <c r="K2096" i="13"/>
  <c r="K3312" i="13"/>
  <c r="K2112" i="13"/>
  <c r="K1904" i="13"/>
  <c r="K1528" i="13"/>
  <c r="K1984" i="13"/>
  <c r="K2224" i="13"/>
  <c r="K2032" i="13"/>
  <c r="K4304" i="13"/>
  <c r="K2672" i="13"/>
  <c r="K1104" i="13"/>
  <c r="K904" i="13"/>
  <c r="K3088" i="13"/>
  <c r="K2416" i="13"/>
  <c r="K88" i="13"/>
  <c r="K800" i="13"/>
  <c r="K4152" i="13"/>
  <c r="K2816" i="13"/>
  <c r="K4848" i="13"/>
  <c r="K3256" i="13"/>
  <c r="K4880" i="13"/>
  <c r="K3200" i="13"/>
  <c r="K3552" i="13"/>
  <c r="K4464" i="13"/>
  <c r="K3320" i="13"/>
  <c r="K3472" i="13"/>
  <c r="K1280" i="13"/>
  <c r="K3984" i="13"/>
  <c r="K1520" i="13"/>
  <c r="K2000" i="13"/>
  <c r="K2976" i="13"/>
  <c r="K2560" i="13"/>
  <c r="K1504" i="13"/>
  <c r="K3840" i="13"/>
  <c r="K768" i="13"/>
  <c r="K2624" i="13"/>
  <c r="K2944" i="13"/>
  <c r="K2656" i="13"/>
  <c r="K3272" i="13"/>
  <c r="K3456" i="13"/>
  <c r="K3680" i="13"/>
  <c r="K3032" i="13"/>
  <c r="K1776" i="13"/>
  <c r="K3144" i="13"/>
  <c r="K3808" i="13"/>
  <c r="K4288" i="13"/>
  <c r="K1344" i="13"/>
  <c r="K1440" i="13"/>
  <c r="K3168" i="13"/>
  <c r="K3296" i="13"/>
  <c r="K3152" i="13"/>
  <c r="K3072" i="13"/>
  <c r="K3416" i="13"/>
  <c r="K4272" i="13"/>
  <c r="K3264" i="13"/>
  <c r="K1536" i="13"/>
  <c r="K1232" i="13"/>
  <c r="K3376" i="13"/>
  <c r="K2928" i="13"/>
  <c r="K3120" i="13"/>
  <c r="K4192" i="13"/>
  <c r="K4640" i="13"/>
  <c r="K4016" i="13"/>
  <c r="K4611" i="13"/>
  <c r="K3575" i="13"/>
  <c r="K3463" i="13"/>
  <c r="K4895" i="13"/>
  <c r="K4463" i="13"/>
  <c r="K4135" i="13"/>
  <c r="K4691" i="13"/>
  <c r="K3223" i="13"/>
  <c r="K3327" i="13"/>
  <c r="K4371" i="13"/>
  <c r="K4767" i="13"/>
  <c r="K2215" i="13"/>
  <c r="K4215" i="13"/>
  <c r="K4599" i="13"/>
  <c r="K4671" i="13"/>
  <c r="K4631" i="13"/>
  <c r="K4111" i="13"/>
  <c r="K3639" i="13"/>
  <c r="K3751" i="13"/>
  <c r="K3671" i="13"/>
  <c r="K3903" i="13"/>
  <c r="K3047" i="13"/>
  <c r="K4211" i="13"/>
  <c r="K3159" i="13"/>
  <c r="K4527" i="13"/>
  <c r="K4243" i="13"/>
  <c r="K2263" i="13"/>
  <c r="K4079" i="13"/>
  <c r="K4559" i="13"/>
  <c r="K4467" i="13"/>
  <c r="K4127" i="13"/>
  <c r="K3791" i="13"/>
  <c r="K4675" i="13"/>
  <c r="K4867" i="13"/>
  <c r="K2327" i="13"/>
  <c r="K4851" i="13"/>
  <c r="K4479" i="13"/>
  <c r="K3631" i="13"/>
  <c r="K4831" i="13"/>
  <c r="K4351" i="13"/>
  <c r="K4575" i="13"/>
  <c r="K4511" i="13"/>
  <c r="K4655" i="13"/>
  <c r="K4751" i="13"/>
  <c r="K4223" i="13"/>
  <c r="K3775" i="13"/>
  <c r="K3919" i="13"/>
  <c r="K996" i="13"/>
  <c r="K2980" i="13"/>
  <c r="K644" i="13"/>
  <c r="K916" i="13"/>
  <c r="K4244" i="13"/>
  <c r="K3380" i="13"/>
  <c r="K2196" i="13"/>
  <c r="K2612" i="13"/>
  <c r="K4484" i="13"/>
  <c r="K1428" i="13"/>
  <c r="K788" i="13"/>
  <c r="K4612" i="13"/>
  <c r="K4260" i="13"/>
  <c r="K804" i="13"/>
  <c r="K676" i="13"/>
  <c r="K4420" i="13"/>
  <c r="K1140" i="13"/>
  <c r="K1204" i="13"/>
  <c r="K660" i="13"/>
  <c r="K1476" i="13"/>
  <c r="K2100" i="13"/>
  <c r="K2660" i="13"/>
  <c r="K980" i="13"/>
  <c r="K596" i="13"/>
  <c r="K1060" i="13"/>
  <c r="K1972" i="13"/>
  <c r="K756" i="13"/>
  <c r="K820" i="13"/>
  <c r="K2580" i="13"/>
  <c r="K692" i="13"/>
  <c r="K1636" i="13"/>
  <c r="K548" i="13"/>
  <c r="K2436" i="13"/>
  <c r="K484" i="13"/>
  <c r="K1348" i="13"/>
  <c r="K2852" i="13"/>
  <c r="K2740" i="13"/>
  <c r="K2148" i="13"/>
  <c r="K4212" i="13"/>
  <c r="K564" i="13"/>
  <c r="K2564" i="13"/>
  <c r="K1828" i="13"/>
  <c r="K68" i="13"/>
  <c r="K2884" i="13"/>
  <c r="K1540" i="13"/>
  <c r="K2052" i="13"/>
  <c r="K2020" i="13"/>
  <c r="K2724" i="13"/>
  <c r="K2356" i="13"/>
  <c r="K1396" i="13"/>
  <c r="K1892" i="13"/>
  <c r="K3316" i="13"/>
  <c r="K228" i="13"/>
  <c r="K628" i="13"/>
  <c r="K340" i="13"/>
  <c r="K2516" i="13"/>
  <c r="K932" i="13"/>
  <c r="K1940" i="13"/>
  <c r="K1316" i="13"/>
  <c r="K836" i="13"/>
  <c r="K1924" i="13"/>
  <c r="K1908" i="13"/>
  <c r="K4868" i="13"/>
  <c r="K1604" i="13"/>
  <c r="K420" i="13"/>
  <c r="K516" i="13"/>
  <c r="K4308" i="13"/>
  <c r="K4884" i="13"/>
  <c r="K1028" i="13"/>
  <c r="K3300" i="13"/>
  <c r="K2132" i="13"/>
  <c r="K964" i="13"/>
  <c r="K1796" i="13"/>
  <c r="K3588" i="13"/>
  <c r="K4180" i="13"/>
  <c r="K4388" i="13"/>
  <c r="K212" i="13"/>
  <c r="K884" i="13"/>
  <c r="K1252" i="13"/>
  <c r="K404" i="13"/>
  <c r="K3172" i="13"/>
  <c r="K1460" i="13"/>
  <c r="K580" i="13"/>
  <c r="K2628" i="13"/>
  <c r="K2004" i="13"/>
  <c r="K196" i="13"/>
  <c r="K2836" i="13"/>
  <c r="K3492" i="13"/>
  <c r="K4100" i="13"/>
  <c r="K388" i="13"/>
  <c r="K2772" i="13"/>
  <c r="K500" i="13"/>
  <c r="K2308" i="13"/>
  <c r="K1732" i="13"/>
  <c r="K260" i="13"/>
  <c r="K3540" i="13"/>
  <c r="K1012" i="13"/>
  <c r="K1300" i="13"/>
  <c r="K2324" i="13"/>
  <c r="K2228" i="13"/>
  <c r="K2068" i="13"/>
  <c r="K3364" i="13"/>
  <c r="K1652" i="13"/>
  <c r="K1956" i="13"/>
  <c r="K1284" i="13"/>
  <c r="K3476" i="13"/>
  <c r="K3220" i="13"/>
  <c r="K1108" i="13"/>
  <c r="K3972" i="13"/>
  <c r="K1988" i="13"/>
  <c r="K1700" i="13"/>
  <c r="K452" i="13"/>
  <c r="K1556" i="13"/>
  <c r="K1492" i="13"/>
  <c r="K2036" i="13"/>
  <c r="K3604" i="13"/>
  <c r="K116" i="13"/>
  <c r="K2180" i="13"/>
  <c r="K2596" i="13"/>
  <c r="K164" i="13"/>
  <c r="K868" i="13"/>
  <c r="K148" i="13"/>
  <c r="K1236" i="13"/>
  <c r="K3444" i="13"/>
  <c r="K2452" i="13"/>
  <c r="K2372" i="13"/>
  <c r="K292" i="13"/>
  <c r="K1524" i="13"/>
  <c r="K3940" i="13"/>
  <c r="K2244" i="13"/>
  <c r="K3748" i="13"/>
  <c r="K1716" i="13"/>
  <c r="K3844" i="13"/>
  <c r="K20" i="13"/>
  <c r="K1156" i="13"/>
  <c r="K2756" i="13"/>
  <c r="K708" i="13"/>
  <c r="K1780" i="13"/>
  <c r="K2708" i="13"/>
  <c r="K2420" i="13"/>
  <c r="K1668" i="13"/>
  <c r="K3892" i="13"/>
  <c r="K1364" i="13"/>
  <c r="K2644" i="13"/>
  <c r="K2820" i="13"/>
  <c r="K2292" i="13"/>
  <c r="K4" i="13"/>
  <c r="K372" i="13"/>
  <c r="K36" i="13"/>
  <c r="K1588" i="13"/>
  <c r="K1188" i="13"/>
  <c r="K3732" i="13"/>
  <c r="K2548" i="13"/>
  <c r="K3188" i="13"/>
  <c r="K1124" i="13"/>
  <c r="K3044" i="13"/>
  <c r="K2212" i="13"/>
  <c r="K100" i="13"/>
  <c r="K1620" i="13"/>
  <c r="K3924" i="13"/>
  <c r="K2964" i="13"/>
  <c r="K948" i="13"/>
  <c r="K1876" i="13"/>
  <c r="K2788" i="13"/>
  <c r="K532" i="13"/>
  <c r="K1268" i="13"/>
  <c r="K3716" i="13"/>
  <c r="K1380" i="13"/>
  <c r="K2276" i="13"/>
  <c r="K308" i="13"/>
  <c r="K3556" i="13"/>
  <c r="K3396" i="13"/>
  <c r="K436" i="13"/>
  <c r="K1332" i="13"/>
  <c r="K2692" i="13"/>
  <c r="K3284" i="13"/>
  <c r="K1220" i="13"/>
  <c r="K52" i="13"/>
  <c r="K2116" i="13"/>
  <c r="K1172" i="13"/>
  <c r="K1764" i="13"/>
  <c r="K900" i="13"/>
  <c r="K1860" i="13"/>
  <c r="K612" i="13"/>
  <c r="K772" i="13"/>
  <c r="K740" i="13"/>
  <c r="K3012" i="13"/>
  <c r="K2868" i="13"/>
  <c r="K1844" i="13"/>
  <c r="K4404" i="13"/>
  <c r="K468" i="13"/>
  <c r="K3108" i="13"/>
  <c r="K132" i="13"/>
  <c r="K276" i="13"/>
  <c r="K4756" i="13"/>
  <c r="K4452" i="13"/>
  <c r="K84" i="13"/>
  <c r="K3860" i="13"/>
  <c r="K4724" i="13"/>
  <c r="K1044" i="13"/>
  <c r="K4020" i="13"/>
  <c r="K1572" i="13"/>
  <c r="K1684" i="13"/>
  <c r="K1412" i="13"/>
  <c r="K2260" i="13"/>
  <c r="K356" i="13"/>
  <c r="K3076" i="13"/>
  <c r="K2404" i="13"/>
  <c r="K4676" i="13"/>
  <c r="K852" i="13"/>
  <c r="K3460" i="13"/>
  <c r="K3655" i="13"/>
  <c r="K1190" i="13"/>
  <c r="K4372" i="13"/>
  <c r="K4375" i="13"/>
  <c r="K2102" i="13"/>
  <c r="K70" i="13"/>
  <c r="K2694" i="13"/>
  <c r="K3158" i="13"/>
  <c r="K2871" i="13"/>
  <c r="K3495" i="13"/>
  <c r="K1622" i="13"/>
  <c r="K1846" i="13"/>
  <c r="K3830" i="13"/>
  <c r="K4151" i="13"/>
  <c r="K3623" i="13"/>
  <c r="K2550" i="13"/>
  <c r="K2854" i="13"/>
  <c r="K4324" i="13"/>
  <c r="K3975" i="13"/>
  <c r="K4196" i="13"/>
  <c r="K598" i="13"/>
  <c r="K2583" i="13"/>
  <c r="K3620" i="13"/>
  <c r="K4567" i="13"/>
  <c r="K22" i="13"/>
  <c r="K3508" i="13"/>
  <c r="K3268" i="13"/>
  <c r="K134" i="13"/>
  <c r="K710" i="13"/>
  <c r="K2484" i="13"/>
  <c r="K4119" i="13"/>
  <c r="K4084" i="13"/>
  <c r="K3332" i="13"/>
  <c r="K1076" i="13"/>
  <c r="K2038" i="13"/>
  <c r="K1542" i="13"/>
  <c r="K3510" i="13"/>
  <c r="K3095" i="13"/>
  <c r="K3046" i="13"/>
  <c r="K3383" i="13"/>
  <c r="K3894" i="13"/>
  <c r="K2902" i="13"/>
  <c r="K278" i="13"/>
  <c r="K2134" i="13"/>
  <c r="K3799" i="13"/>
  <c r="K3719" i="13"/>
  <c r="K1558" i="13"/>
  <c r="K4391" i="13"/>
  <c r="K2870" i="13"/>
  <c r="K1798" i="13"/>
  <c r="K3990" i="13"/>
  <c r="K4503" i="13"/>
  <c r="K3252" i="13"/>
  <c r="K2390" i="13"/>
  <c r="K1062" i="13"/>
  <c r="K2948" i="13"/>
  <c r="K1510" i="13"/>
  <c r="K3959" i="13"/>
  <c r="K4055" i="13"/>
  <c r="K4816" i="13"/>
  <c r="K3204" i="13"/>
  <c r="K2503" i="13"/>
  <c r="K4804" i="13"/>
  <c r="K3446" i="13"/>
  <c r="K534" i="13"/>
  <c r="K4790" i="13"/>
  <c r="K2310" i="13"/>
  <c r="K1702" i="13"/>
  <c r="K4039" i="13"/>
  <c r="K790" i="13"/>
  <c r="K4471" i="13"/>
  <c r="K2822" i="13"/>
  <c r="K2807" i="13"/>
  <c r="K3687" i="13"/>
  <c r="K1990" i="13"/>
  <c r="K582" i="13"/>
  <c r="K4775" i="13"/>
  <c r="K2790" i="13"/>
  <c r="K2774" i="13"/>
  <c r="K4518" i="13"/>
  <c r="K2663" i="13"/>
  <c r="K4407" i="13"/>
  <c r="K3318" i="13"/>
  <c r="K342" i="13"/>
  <c r="K3878" i="13"/>
  <c r="K4148" i="13"/>
  <c r="K2951" i="13"/>
  <c r="K3942" i="13"/>
  <c r="K3798" i="13"/>
  <c r="K3412" i="13"/>
  <c r="K3908" i="13"/>
  <c r="K2919" i="13"/>
  <c r="K3110" i="13"/>
  <c r="K4068" i="13"/>
  <c r="K3735" i="13"/>
  <c r="K2246" i="13"/>
  <c r="K1174" i="13"/>
  <c r="K4548" i="13"/>
  <c r="K3574" i="13"/>
  <c r="K4167" i="13"/>
  <c r="K2532" i="13"/>
  <c r="K4800" i="13"/>
  <c r="K630" i="13"/>
  <c r="K4646" i="13"/>
  <c r="K4500" i="13"/>
  <c r="K4470" i="13"/>
  <c r="K1782" i="13"/>
  <c r="K3302" i="13"/>
  <c r="K902" i="13"/>
  <c r="K4454" i="13"/>
  <c r="K2566" i="13"/>
  <c r="K4838" i="13"/>
  <c r="K806" i="13"/>
  <c r="K2070" i="13"/>
  <c r="K1494" i="13"/>
  <c r="K4004" i="13"/>
  <c r="K4727" i="13"/>
  <c r="K438" i="13"/>
  <c r="K4326" i="13"/>
  <c r="K3702" i="13"/>
  <c r="K2662" i="13"/>
  <c r="K3558" i="13"/>
  <c r="K3783" i="13"/>
  <c r="K4263" i="13"/>
  <c r="K4230" i="13"/>
  <c r="K1766" i="13"/>
  <c r="K1014" i="13"/>
  <c r="K3974" i="13"/>
  <c r="K1286" i="13"/>
  <c r="K4070" i="13"/>
  <c r="K3863" i="13"/>
  <c r="K2164" i="13"/>
  <c r="K390" i="13"/>
  <c r="K4622" i="13"/>
  <c r="K2855" i="13"/>
  <c r="K3606" i="13"/>
  <c r="K4340" i="13"/>
  <c r="K4164" i="13"/>
  <c r="K3750" i="13"/>
  <c r="K3744" i="13"/>
  <c r="K1110" i="13"/>
  <c r="K1430" i="13"/>
  <c r="K966" i="13"/>
  <c r="K4822" i="13"/>
  <c r="K3462" i="13"/>
  <c r="K3958" i="13"/>
  <c r="K4262" i="13"/>
  <c r="K3622" i="13"/>
  <c r="K614" i="13"/>
  <c r="K4086" i="13"/>
  <c r="K4679" i="13"/>
  <c r="K198" i="13"/>
  <c r="K2486" i="13"/>
  <c r="K2950" i="13"/>
  <c r="K2422" i="13"/>
  <c r="K3190" i="13"/>
  <c r="K1958" i="13"/>
  <c r="K3590" i="13"/>
  <c r="K1350" i="13"/>
  <c r="K4292" i="13"/>
  <c r="K2903" i="13"/>
  <c r="K3143" i="13"/>
  <c r="K358" i="13"/>
  <c r="K3991" i="13"/>
  <c r="K4102" i="13"/>
  <c r="K4279" i="13"/>
  <c r="K166" i="13"/>
  <c r="K2935" i="13"/>
  <c r="K4896" i="13"/>
  <c r="K3348" i="13"/>
  <c r="K2932" i="13"/>
  <c r="K2391" i="13"/>
  <c r="K86" i="13"/>
  <c r="K4214" i="13"/>
  <c r="K3030" i="13"/>
  <c r="K2678" i="13"/>
  <c r="K1318" i="13"/>
  <c r="K4436" i="13"/>
  <c r="K1334" i="13"/>
  <c r="K2614" i="13"/>
  <c r="K1926" i="13"/>
  <c r="K1126" i="13"/>
  <c r="K2838" i="13"/>
  <c r="K4630" i="13"/>
  <c r="K4772" i="13"/>
  <c r="K2582" i="13"/>
  <c r="K4006" i="13"/>
  <c r="K4432" i="13"/>
  <c r="K4103" i="13"/>
  <c r="K3526" i="13"/>
  <c r="K3862" i="13"/>
  <c r="K3494" i="13"/>
  <c r="K4726" i="13"/>
  <c r="K4695" i="13"/>
  <c r="K3014" i="13"/>
  <c r="K662" i="13"/>
  <c r="K406" i="13"/>
  <c r="K1094" i="13"/>
  <c r="K1158" i="13"/>
  <c r="K1878" i="13"/>
  <c r="K4774" i="13"/>
  <c r="K566" i="13"/>
  <c r="K4150" i="13"/>
  <c r="K2374" i="13"/>
  <c r="K1830" i="13"/>
  <c r="K4276" i="13"/>
  <c r="K1142" i="13"/>
  <c r="K870" i="13"/>
  <c r="K726" i="13"/>
  <c r="K4788" i="13"/>
  <c r="K3414" i="13"/>
  <c r="K4886" i="13"/>
  <c r="K3238" i="13"/>
  <c r="K3191" i="13"/>
  <c r="K3926" i="13"/>
  <c r="K374" i="13"/>
  <c r="K4836" i="13"/>
  <c r="K326" i="13"/>
  <c r="K3399" i="13"/>
  <c r="K3734" i="13"/>
  <c r="K4358" i="13"/>
  <c r="K4807" i="13"/>
  <c r="K838" i="13"/>
  <c r="K3876" i="13"/>
  <c r="K4871" i="13"/>
  <c r="K4199" i="13"/>
  <c r="K2999" i="13"/>
  <c r="K1942" i="13"/>
  <c r="K1606" i="13"/>
  <c r="K2679" i="13"/>
  <c r="K2886" i="13"/>
  <c r="K4502" i="13"/>
  <c r="K934" i="13"/>
  <c r="K2900" i="13"/>
  <c r="K3286" i="13"/>
  <c r="K2791" i="13"/>
  <c r="K3366" i="13"/>
  <c r="K2454" i="13"/>
  <c r="K3956" i="13"/>
  <c r="K3766" i="13"/>
  <c r="K246" i="13"/>
  <c r="K4550" i="13"/>
  <c r="K2615" i="13"/>
  <c r="K3092" i="13"/>
  <c r="K4096" i="13"/>
  <c r="K3236" i="13"/>
  <c r="K3111" i="13"/>
  <c r="K3254" i="13"/>
  <c r="K4468" i="13"/>
  <c r="K4390" i="13"/>
  <c r="K4694" i="13"/>
  <c r="K1254" i="13"/>
  <c r="K2182" i="13"/>
  <c r="K4663" i="13"/>
  <c r="K38" i="13"/>
  <c r="K262" i="13"/>
  <c r="K3287" i="13"/>
  <c r="K742" i="13"/>
  <c r="K3703" i="13"/>
  <c r="K3127" i="13"/>
  <c r="K4710" i="13"/>
  <c r="K3910" i="13"/>
  <c r="K4116" i="13"/>
  <c r="K4036" i="13"/>
  <c r="K2166" i="13"/>
  <c r="K3668" i="13"/>
  <c r="K1222" i="13"/>
  <c r="K2630" i="13"/>
  <c r="K3062" i="13"/>
  <c r="K4551" i="13"/>
  <c r="K550" i="13"/>
  <c r="K4628" i="13"/>
  <c r="K486" i="13"/>
  <c r="K3094" i="13"/>
  <c r="K1414" i="13"/>
  <c r="K2823" i="13"/>
  <c r="K4118" i="13"/>
  <c r="K4406" i="13"/>
  <c r="K4759" i="13"/>
  <c r="K3206" i="13"/>
  <c r="K3431" i="13"/>
  <c r="K4228" i="13"/>
  <c r="K4660" i="13"/>
  <c r="K3815" i="13"/>
  <c r="K3175" i="13"/>
  <c r="K1046" i="13"/>
  <c r="K3652" i="13"/>
  <c r="K822" i="13"/>
  <c r="K3814" i="13"/>
  <c r="K102" i="13"/>
  <c r="K4356" i="13"/>
  <c r="K950" i="13"/>
  <c r="K3700" i="13"/>
  <c r="K3428" i="13"/>
  <c r="K4247" i="13"/>
  <c r="K3636" i="13"/>
  <c r="K4740" i="13"/>
  <c r="K3524" i="13"/>
  <c r="K3478" i="13"/>
  <c r="K470" i="13"/>
  <c r="K3239" i="13"/>
  <c r="K3828" i="13"/>
  <c r="K3780" i="13"/>
  <c r="K2006" i="13"/>
  <c r="K2676" i="13"/>
  <c r="K4294" i="13"/>
  <c r="K3028" i="13"/>
  <c r="K1894" i="13"/>
  <c r="K886" i="13"/>
  <c r="K4894" i="13"/>
  <c r="K4087" i="13"/>
  <c r="K1508" i="13"/>
  <c r="K1092" i="13"/>
  <c r="K1238" i="13"/>
  <c r="K230" i="13"/>
  <c r="K4422" i="13"/>
  <c r="K3591" i="13"/>
  <c r="K2150" i="13"/>
  <c r="K1750" i="13"/>
  <c r="K4231" i="13"/>
  <c r="K646" i="13"/>
  <c r="K3142" i="13"/>
  <c r="K3559" i="13"/>
  <c r="K4054" i="13"/>
  <c r="K3415" i="13"/>
  <c r="K4310" i="13"/>
  <c r="K3831" i="13"/>
  <c r="K3654" i="13"/>
  <c r="K2406" i="13"/>
  <c r="K1670" i="13"/>
  <c r="K3334" i="13"/>
  <c r="K3222" i="13"/>
  <c r="K2439" i="13"/>
  <c r="K4455" i="13"/>
  <c r="K774" i="13"/>
  <c r="K4182" i="13"/>
  <c r="K2758" i="13"/>
  <c r="K3140" i="13"/>
  <c r="K3542" i="13"/>
  <c r="K3319" i="13"/>
  <c r="K2470" i="13"/>
  <c r="K2534" i="13"/>
  <c r="K1270" i="13"/>
  <c r="K3684" i="13"/>
  <c r="K2710" i="13"/>
  <c r="K6" i="13"/>
  <c r="K4295" i="13"/>
  <c r="K4448" i="13"/>
  <c r="K3764" i="13"/>
  <c r="K982" i="13"/>
  <c r="K2726" i="13"/>
  <c r="K422" i="13"/>
  <c r="K4820" i="13"/>
  <c r="K3718" i="13"/>
  <c r="K2598" i="13"/>
  <c r="K518" i="13"/>
  <c r="K4246" i="13"/>
  <c r="K4022" i="13"/>
  <c r="K4742" i="13"/>
  <c r="K2998" i="13"/>
  <c r="K4839" i="13"/>
  <c r="K4534" i="13"/>
  <c r="K1718" i="13"/>
  <c r="K1302" i="13"/>
  <c r="K3895" i="13"/>
  <c r="K3670" i="13"/>
  <c r="K2966" i="13"/>
  <c r="K4887" i="13"/>
  <c r="K4854" i="13"/>
  <c r="K4583" i="13"/>
  <c r="K3303" i="13"/>
  <c r="K4743" i="13"/>
  <c r="K4342" i="13"/>
  <c r="K4758" i="13"/>
  <c r="K4132" i="13"/>
  <c r="K3063" i="13"/>
  <c r="K1462" i="13"/>
  <c r="K3943" i="13"/>
  <c r="K1398" i="13"/>
  <c r="K2551" i="13"/>
  <c r="K3335" i="13"/>
  <c r="K694" i="13"/>
  <c r="K1078" i="13"/>
  <c r="K2086" i="13"/>
  <c r="K758" i="13"/>
  <c r="K3015" i="13"/>
  <c r="K2631" i="13"/>
  <c r="K3543" i="13"/>
  <c r="K2326" i="13"/>
  <c r="K2388" i="13"/>
  <c r="K2455" i="13"/>
  <c r="K4580" i="13"/>
  <c r="K1686" i="13"/>
  <c r="K4532" i="13"/>
  <c r="K1590" i="13"/>
  <c r="K4692" i="13"/>
  <c r="K4416" i="13"/>
  <c r="K4359" i="13"/>
  <c r="K150" i="13"/>
  <c r="K3126" i="13"/>
  <c r="K4576" i="13"/>
  <c r="K3812" i="13"/>
  <c r="K4198" i="13"/>
  <c r="K1654" i="13"/>
  <c r="K2519" i="13"/>
  <c r="K3572" i="13"/>
  <c r="K4311" i="13"/>
  <c r="K1030" i="13"/>
  <c r="K3846" i="13"/>
  <c r="K1574" i="13"/>
  <c r="K1526" i="13"/>
  <c r="K2358" i="13"/>
  <c r="K4852" i="13"/>
  <c r="K1974" i="13"/>
  <c r="K918" i="13"/>
  <c r="K4343" i="13"/>
  <c r="K4662" i="13"/>
  <c r="K4855" i="13"/>
  <c r="K1366" i="13"/>
  <c r="K1446" i="13"/>
  <c r="K1638" i="13"/>
  <c r="K998" i="13"/>
  <c r="K2438" i="13"/>
  <c r="K4516" i="13"/>
  <c r="K3351" i="13"/>
  <c r="K3782" i="13"/>
  <c r="K2775" i="13"/>
  <c r="K3174" i="13"/>
  <c r="K2502" i="13"/>
  <c r="K4052" i="13"/>
  <c r="K2022" i="13"/>
  <c r="K4071" i="13"/>
  <c r="K2535" i="13"/>
  <c r="K214" i="13"/>
  <c r="K3031" i="13"/>
  <c r="K2214" i="13"/>
  <c r="K1734" i="13"/>
  <c r="K294" i="13"/>
  <c r="K2340" i="13"/>
  <c r="K2518" i="13"/>
  <c r="K2198" i="13"/>
  <c r="K310" i="13"/>
  <c r="K2084" i="13"/>
  <c r="K54" i="13"/>
  <c r="K2887" i="13"/>
  <c r="K4791" i="13"/>
  <c r="K2646" i="13"/>
  <c r="K2278" i="13"/>
  <c r="K1862" i="13"/>
  <c r="K3936" i="13"/>
  <c r="K4900" i="13"/>
  <c r="K3060" i="13"/>
  <c r="K1444" i="13"/>
  <c r="K1206" i="13"/>
  <c r="K3270" i="13"/>
  <c r="K3638" i="13"/>
  <c r="K4870" i="13"/>
  <c r="K2982" i="13"/>
  <c r="K2918" i="13"/>
  <c r="K2230" i="13"/>
  <c r="K4038" i="13"/>
  <c r="K182" i="13"/>
  <c r="K2294" i="13"/>
  <c r="K454" i="13"/>
  <c r="K2934" i="13"/>
  <c r="K4166" i="13"/>
  <c r="K4678" i="13"/>
  <c r="K2342" i="13"/>
  <c r="K2054" i="13"/>
  <c r="K1910" i="13"/>
  <c r="K4594" i="13"/>
  <c r="K1458" i="13"/>
  <c r="K3234" i="13"/>
  <c r="K1938" i="13"/>
  <c r="K946" i="13"/>
  <c r="K1234" i="13"/>
  <c r="K4162" i="13"/>
  <c r="K914" i="13"/>
  <c r="K3258" i="13"/>
  <c r="K3394" i="13"/>
  <c r="K1442" i="13"/>
  <c r="K2018" i="13"/>
  <c r="K3378" i="13"/>
  <c r="K802" i="13"/>
  <c r="K2082" i="13"/>
  <c r="K2602" i="13"/>
  <c r="K3890" i="13"/>
  <c r="K2418" i="13"/>
  <c r="K2786" i="13"/>
  <c r="K4482" i="13"/>
  <c r="K4050" i="13"/>
  <c r="K2274" i="13"/>
  <c r="K3490" i="13"/>
  <c r="K1538" i="13"/>
  <c r="K4898" i="13"/>
  <c r="K898" i="13"/>
  <c r="K1306" i="13"/>
  <c r="K2722" i="13"/>
  <c r="K3106" i="13"/>
  <c r="K2130" i="13"/>
  <c r="K2090" i="13"/>
  <c r="K3874" i="13"/>
  <c r="K2882" i="13"/>
  <c r="K4450" i="13"/>
  <c r="K2498" i="13"/>
  <c r="K4146" i="13"/>
  <c r="K4034" i="13"/>
  <c r="K4490" i="13"/>
  <c r="K4698" i="13"/>
  <c r="K994" i="13"/>
  <c r="K4026" i="13"/>
  <c r="K4746" i="13"/>
  <c r="K3954" i="13"/>
  <c r="K3170" i="13"/>
  <c r="K1314" i="13"/>
  <c r="K114" i="13"/>
  <c r="K3570" i="13"/>
  <c r="K3282" i="13"/>
  <c r="K2282" i="13"/>
  <c r="K4538" i="13"/>
  <c r="K930" i="13"/>
  <c r="K4186" i="13"/>
  <c r="K2098" i="13"/>
  <c r="K1834" i="13"/>
  <c r="K626" i="13"/>
  <c r="K514" i="13"/>
  <c r="K4442" i="13"/>
  <c r="K4866" i="13"/>
  <c r="K2858" i="13"/>
  <c r="K1130" i="13"/>
  <c r="K2946" i="13"/>
  <c r="K2730" i="13"/>
  <c r="K3642" i="13"/>
  <c r="K354" i="13"/>
  <c r="K2290" i="13"/>
  <c r="K4074" i="13"/>
  <c r="K4810" i="13"/>
  <c r="K546" i="13"/>
  <c r="K1154" i="13"/>
  <c r="K3058" i="13"/>
  <c r="K3410" i="13"/>
  <c r="K2626" i="13"/>
  <c r="K4042" i="13"/>
  <c r="K3066" i="13"/>
  <c r="K4762" i="13"/>
  <c r="K3978" i="13"/>
  <c r="K4242" i="13"/>
  <c r="K3714" i="13"/>
  <c r="K3482" i="13"/>
  <c r="K3202" i="13"/>
  <c r="K4418" i="13"/>
  <c r="K1330" i="13"/>
  <c r="K450" i="13"/>
  <c r="K498" i="13"/>
  <c r="K2930" i="13"/>
  <c r="K3722" i="13"/>
  <c r="K4370" i="13"/>
  <c r="K4498" i="13"/>
  <c r="K4274" i="13"/>
  <c r="K3970" i="13"/>
  <c r="K4634" i="13"/>
  <c r="K82" i="13"/>
  <c r="K4002" i="13"/>
  <c r="K530" i="13"/>
  <c r="K2754" i="13"/>
  <c r="K2322" i="13"/>
  <c r="K1490" i="13"/>
  <c r="K1954" i="13"/>
  <c r="K1682" i="13"/>
  <c r="K594" i="13"/>
  <c r="K2034" i="13"/>
  <c r="K194" i="13"/>
  <c r="K1714" i="13"/>
  <c r="K4466" i="13"/>
  <c r="K3858" i="13"/>
  <c r="K2226" i="13"/>
  <c r="K4674" i="13"/>
  <c r="K4098" i="13"/>
  <c r="K402" i="13"/>
  <c r="K1586" i="13"/>
  <c r="K658" i="13"/>
  <c r="K4618" i="13"/>
  <c r="K2874" i="13"/>
  <c r="K1506" i="13"/>
  <c r="K3762" i="13"/>
  <c r="K3914" i="13"/>
  <c r="K3098" i="13"/>
  <c r="K690" i="13"/>
  <c r="K3610" i="13"/>
  <c r="K2826" i="13"/>
  <c r="K1058" i="13"/>
  <c r="K4266" i="13"/>
  <c r="K306" i="13"/>
  <c r="K2450" i="13"/>
  <c r="K3274" i="13"/>
  <c r="K850" i="13"/>
  <c r="K4178" i="13"/>
  <c r="K4066" i="13"/>
  <c r="K3554" i="13"/>
  <c r="K2834" i="13"/>
  <c r="K3346" i="13"/>
  <c r="K1922" i="13"/>
  <c r="K3090" i="13"/>
  <c r="K3746" i="13"/>
  <c r="K50" i="13"/>
  <c r="K4018" i="13"/>
  <c r="K562" i="13"/>
  <c r="K4778" i="13"/>
  <c r="K2466" i="13"/>
  <c r="K4658" i="13"/>
  <c r="K1378" i="13"/>
  <c r="K258" i="13"/>
  <c r="K1522" i="13"/>
  <c r="K2898" i="13"/>
  <c r="K178" i="13"/>
  <c r="K2434" i="13"/>
  <c r="K2610" i="13"/>
  <c r="K1906" i="13"/>
  <c r="K466" i="13"/>
  <c r="K3826" i="13"/>
  <c r="K4842" i="13"/>
  <c r="K1106" i="13"/>
  <c r="K4858" i="13"/>
  <c r="K162" i="13"/>
  <c r="K3154" i="13"/>
  <c r="K834" i="13"/>
  <c r="K3770" i="13"/>
  <c r="K1346" i="13"/>
  <c r="K706" i="13"/>
  <c r="K2938" i="13"/>
  <c r="K3290" i="13"/>
  <c r="K4402" i="13"/>
  <c r="K2978" i="13"/>
  <c r="K1602" i="13"/>
  <c r="K754" i="13"/>
  <c r="K4730" i="13"/>
  <c r="K4834" i="13"/>
  <c r="K4082" i="13"/>
  <c r="K322" i="13"/>
  <c r="K2850" i="13"/>
  <c r="K3178" i="13"/>
  <c r="K210" i="13"/>
  <c r="K2650" i="13"/>
  <c r="K2314" i="13"/>
  <c r="K4346" i="13"/>
  <c r="K1162" i="13"/>
  <c r="K4314" i="13"/>
  <c r="K3306" i="13"/>
  <c r="K1794" i="13"/>
  <c r="K1978" i="13"/>
  <c r="K1186" i="13"/>
  <c r="K1530" i="13"/>
  <c r="K3850" i="13"/>
  <c r="K2690" i="13"/>
  <c r="K2050" i="13"/>
  <c r="K4890" i="13"/>
  <c r="K1650" i="13"/>
  <c r="K4786" i="13"/>
  <c r="K882" i="13"/>
  <c r="K4506" i="13"/>
  <c r="K3146" i="13"/>
  <c r="K4426" i="13"/>
  <c r="K146" i="13"/>
  <c r="K4090" i="13"/>
  <c r="K1842" i="13"/>
  <c r="K2890" i="13"/>
  <c r="K1874" i="13"/>
  <c r="K1858" i="13"/>
  <c r="K2714" i="13"/>
  <c r="K1882" i="13"/>
  <c r="K3370" i="13"/>
  <c r="K2818" i="13"/>
  <c r="K1634" i="13"/>
  <c r="K2634" i="13"/>
  <c r="K4682" i="13"/>
  <c r="K4010" i="13"/>
  <c r="K1690" i="13"/>
  <c r="K4826" i="13"/>
  <c r="K4882" i="13"/>
  <c r="K770" i="13"/>
  <c r="K2234" i="13"/>
  <c r="K2698" i="13"/>
  <c r="K1642" i="13"/>
  <c r="K1658" i="13"/>
  <c r="K610" i="13"/>
  <c r="K2618" i="13"/>
  <c r="K1250" i="13"/>
  <c r="K2178" i="13"/>
  <c r="K4194" i="13"/>
  <c r="K2306" i="13"/>
  <c r="K2" i="13"/>
  <c r="K3618" i="13"/>
  <c r="K1202" i="13"/>
  <c r="K4650" i="13"/>
  <c r="K3458" i="13"/>
  <c r="K3226" i="13"/>
  <c r="K4850" i="13"/>
  <c r="K2522" i="13"/>
  <c r="K1394" i="13"/>
  <c r="K2194" i="13"/>
  <c r="K2970" i="13"/>
  <c r="K738" i="13"/>
  <c r="K578" i="13"/>
  <c r="K4282" i="13"/>
  <c r="K1026" i="13"/>
  <c r="K1898" i="13"/>
  <c r="K3810" i="13"/>
  <c r="K4714" i="13"/>
  <c r="K2154" i="13"/>
  <c r="K4794" i="13"/>
  <c r="K4642" i="13"/>
  <c r="K2210" i="13"/>
  <c r="K2442" i="13"/>
  <c r="K2962" i="13"/>
  <c r="K1562" i="13"/>
  <c r="K3626" i="13"/>
  <c r="K3906" i="13"/>
  <c r="K962" i="13"/>
  <c r="K1986" i="13"/>
  <c r="K4458" i="13"/>
  <c r="K370" i="13"/>
  <c r="K2258" i="13"/>
  <c r="K2482" i="13"/>
  <c r="K3314" i="13"/>
  <c r="K98" i="13"/>
  <c r="K3538" i="13"/>
  <c r="K3026" i="13"/>
  <c r="K4154" i="13"/>
  <c r="K4578" i="13"/>
  <c r="K290" i="13"/>
  <c r="K2914" i="13"/>
  <c r="K4330" i="13"/>
  <c r="K3594" i="13"/>
  <c r="K4226" i="13"/>
  <c r="K3034" i="13"/>
  <c r="K3466" i="13"/>
  <c r="K3562" i="13"/>
  <c r="K3706" i="13"/>
  <c r="K4122" i="13"/>
  <c r="K1730" i="13"/>
  <c r="K2666" i="13"/>
  <c r="K3138" i="13"/>
  <c r="K3082" i="13"/>
  <c r="K4818" i="13"/>
  <c r="K4666" i="13"/>
  <c r="K4722" i="13"/>
  <c r="K4306" i="13"/>
  <c r="K2594" i="13"/>
  <c r="K1178" i="13"/>
  <c r="K2146" i="13"/>
  <c r="K3898" i="13"/>
  <c r="K3042" i="13"/>
  <c r="K1122" i="13"/>
  <c r="K3738" i="13"/>
  <c r="K4514" i="13"/>
  <c r="K4626" i="13"/>
  <c r="K2354" i="13"/>
  <c r="K34" i="13"/>
  <c r="K4338" i="13"/>
  <c r="K3994" i="13"/>
  <c r="K4210" i="13"/>
  <c r="K3842" i="13"/>
  <c r="K3450" i="13"/>
  <c r="K2642" i="13"/>
  <c r="K3338" i="13"/>
  <c r="K226" i="13"/>
  <c r="K1450" i="13"/>
  <c r="K2658" i="13"/>
  <c r="K2994" i="13"/>
  <c r="K2802" i="13"/>
  <c r="K3834" i="13"/>
  <c r="K1746" i="13"/>
  <c r="K3586" i="13"/>
  <c r="K2674" i="13"/>
  <c r="K4298" i="13"/>
  <c r="K3266" i="13"/>
  <c r="K1074" i="13"/>
  <c r="K242" i="13"/>
  <c r="K2370" i="13"/>
  <c r="K3938" i="13"/>
  <c r="K3786" i="13"/>
  <c r="K2186" i="13"/>
  <c r="K3602" i="13"/>
  <c r="K4130" i="13"/>
  <c r="K3794" i="13"/>
  <c r="K2386" i="13"/>
  <c r="K2578" i="13"/>
  <c r="K2170" i="13"/>
  <c r="K2074" i="13"/>
  <c r="K1994" i="13"/>
  <c r="K4554" i="13"/>
  <c r="K482" i="13"/>
  <c r="K3018" i="13"/>
  <c r="K1010" i="13"/>
  <c r="K674" i="13"/>
  <c r="K4322" i="13"/>
  <c r="K66" i="13"/>
  <c r="K2770" i="13"/>
  <c r="K1370" i="13"/>
  <c r="K4610" i="13"/>
  <c r="K3050" i="13"/>
  <c r="K2546" i="13"/>
  <c r="K786" i="13"/>
  <c r="K1138" i="13"/>
  <c r="K2338" i="13"/>
  <c r="K1298" i="13"/>
  <c r="K2514" i="13"/>
  <c r="K4354" i="13"/>
  <c r="K1090" i="13"/>
  <c r="K3922" i="13"/>
  <c r="K418" i="13"/>
  <c r="K3690" i="13"/>
  <c r="K3658" i="13"/>
  <c r="K1778" i="13"/>
  <c r="K1282" i="13"/>
  <c r="K338" i="13"/>
  <c r="K4738" i="13"/>
  <c r="K818" i="13"/>
  <c r="K18" i="13"/>
  <c r="K130" i="13"/>
  <c r="K2530" i="13"/>
  <c r="K3682" i="13"/>
  <c r="K1474" i="13"/>
  <c r="K1258" i="13"/>
  <c r="K4170" i="13"/>
  <c r="K3402" i="13"/>
  <c r="K1722" i="13"/>
  <c r="K1570" i="13"/>
  <c r="K4234" i="13"/>
  <c r="K2114" i="13"/>
  <c r="K2810" i="13"/>
  <c r="K4690" i="13"/>
  <c r="K1362" i="13"/>
  <c r="K2562" i="13"/>
  <c r="K3522" i="13"/>
  <c r="K1218" i="13"/>
  <c r="K386" i="13"/>
  <c r="K3930" i="13"/>
  <c r="K3962" i="13"/>
  <c r="K2002" i="13"/>
  <c r="K4386" i="13"/>
  <c r="K2266" i="13"/>
  <c r="K2866" i="13"/>
  <c r="K3322" i="13"/>
  <c r="K2362" i="13"/>
  <c r="K1738" i="13"/>
  <c r="K4546" i="13"/>
  <c r="K642" i="13"/>
  <c r="K3426" i="13"/>
  <c r="K1266" i="13"/>
  <c r="K978" i="13"/>
  <c r="K1826" i="13"/>
  <c r="K2586" i="13"/>
  <c r="K3698" i="13"/>
  <c r="K3986" i="13"/>
  <c r="K2458" i="13"/>
  <c r="K2066" i="13"/>
  <c r="K3122" i="13"/>
  <c r="K3474" i="13"/>
  <c r="K3362" i="13"/>
  <c r="K3218" i="13"/>
  <c r="K3506" i="13"/>
  <c r="K1554" i="13"/>
  <c r="K3650" i="13"/>
  <c r="K4602" i="13"/>
  <c r="K1698" i="13"/>
  <c r="K3634" i="13"/>
  <c r="K2738" i="13"/>
  <c r="K3578" i="13"/>
  <c r="K4106" i="13"/>
  <c r="K3074" i="13"/>
  <c r="K1666" i="13"/>
  <c r="K434" i="13"/>
  <c r="K4290" i="13"/>
  <c r="K4202" i="13"/>
  <c r="K3010" i="13"/>
  <c r="K4114" i="13"/>
  <c r="K3002" i="13"/>
  <c r="K2162" i="13"/>
  <c r="K3754" i="13"/>
  <c r="K2242" i="13"/>
  <c r="K1962" i="13"/>
  <c r="K1482" i="13"/>
  <c r="K2394" i="13"/>
  <c r="K1706" i="13"/>
  <c r="K3298" i="13"/>
  <c r="K1890" i="13"/>
  <c r="K1114" i="13"/>
  <c r="K2954" i="13"/>
  <c r="K1762" i="13"/>
  <c r="K1970" i="13"/>
  <c r="K1042" i="13"/>
  <c r="K3730" i="13"/>
  <c r="K722" i="13"/>
  <c r="K4770" i="13"/>
  <c r="K4562" i="13"/>
  <c r="K4754" i="13"/>
  <c r="K4706" i="13"/>
  <c r="K4530" i="13"/>
  <c r="K4802" i="13"/>
  <c r="K4434" i="13"/>
  <c r="K3016" i="13"/>
  <c r="K3064" i="13"/>
  <c r="K3240" i="13"/>
  <c r="K4760" i="13"/>
  <c r="K4056" i="13"/>
  <c r="K3640" i="13"/>
  <c r="K4280" i="13"/>
  <c r="K3000" i="13"/>
  <c r="K4840" i="13"/>
  <c r="K4664" i="13"/>
  <c r="K1496" i="13"/>
  <c r="K3448" i="13"/>
  <c r="K4120" i="13"/>
  <c r="K4808" i="13"/>
  <c r="K2568" i="13"/>
  <c r="K2312" i="13"/>
  <c r="K4744" i="13"/>
  <c r="K4792" i="13"/>
  <c r="K3720" i="13"/>
  <c r="K3752" i="13"/>
  <c r="K4296" i="13"/>
  <c r="K4040" i="13"/>
  <c r="K4264" i="13"/>
  <c r="K4168" i="13"/>
  <c r="K1384" i="13"/>
  <c r="K3592" i="13"/>
  <c r="K3912" i="13"/>
  <c r="K4520" i="13"/>
  <c r="K4552" i="13"/>
  <c r="K4248" i="13"/>
  <c r="K2392" i="13"/>
  <c r="K4344" i="13"/>
  <c r="K2872" i="13"/>
  <c r="K4312" i="13"/>
  <c r="K2808" i="13"/>
  <c r="K4440" i="13"/>
  <c r="K4712" i="13"/>
  <c r="K3496" i="13"/>
  <c r="K4488" i="13"/>
  <c r="K4568" i="13"/>
  <c r="K4728" i="13"/>
  <c r="K4472" i="13"/>
  <c r="K3128" i="13"/>
  <c r="K4856" i="13"/>
  <c r="K3528" i="13"/>
  <c r="K4232" i="13"/>
  <c r="K3896" i="13"/>
  <c r="K3976" i="13"/>
  <c r="K3768" i="13"/>
  <c r="K4392" i="13"/>
  <c r="K4376" i="13"/>
  <c r="K4456" i="13"/>
  <c r="K4536" i="13"/>
  <c r="K4408" i="13"/>
  <c r="K4328" i="13"/>
  <c r="K3176" i="13"/>
  <c r="K3112" i="13"/>
  <c r="K3992" i="13"/>
  <c r="K4216" i="13"/>
  <c r="K3816" i="13"/>
  <c r="K1048" i="13"/>
  <c r="K3704" i="13"/>
  <c r="K3368" i="13"/>
  <c r="K3688" i="13"/>
  <c r="K4600" i="13"/>
  <c r="K4424" i="13"/>
  <c r="K2744" i="13"/>
  <c r="K4008" i="13"/>
  <c r="K2584" i="13"/>
  <c r="K3880" i="13"/>
  <c r="K2184" i="13"/>
  <c r="K4648" i="13"/>
  <c r="K4824" i="13"/>
  <c r="K3464" i="13"/>
  <c r="K3624" i="13"/>
  <c r="K4504" i="13"/>
  <c r="K2792" i="13"/>
  <c r="K2280" i="13"/>
  <c r="K4680" i="13"/>
  <c r="K1480" i="13"/>
  <c r="K1576" i="13"/>
  <c r="K2472" i="13"/>
  <c r="K1912" i="13"/>
  <c r="K4584" i="13"/>
  <c r="K4632" i="13"/>
  <c r="K4360" i="13"/>
  <c r="K3960" i="13"/>
  <c r="K3096" i="13"/>
  <c r="K3656" i="13"/>
  <c r="K4104" i="13"/>
  <c r="K4888" i="13"/>
  <c r="K4696" i="13"/>
  <c r="K3864" i="13"/>
  <c r="K3784" i="13"/>
  <c r="I4766" i="13"/>
  <c r="K4766" i="13" s="1"/>
  <c r="I4574" i="13"/>
  <c r="K4574" i="13" s="1"/>
  <c r="I4430" i="13"/>
  <c r="K4430" i="13" s="1"/>
  <c r="I4708" i="13"/>
  <c r="K4708" i="13" s="1"/>
  <c r="I4089" i="13"/>
  <c r="K4089" i="13" s="1"/>
  <c r="I4073" i="13"/>
  <c r="K4073" i="13" s="1"/>
  <c r="I2889" i="13"/>
  <c r="K2889" i="13" s="1"/>
  <c r="I2329" i="13"/>
  <c r="K2329" i="13" s="1"/>
  <c r="I4072" i="13"/>
  <c r="K4072" i="13" s="1"/>
  <c r="I3800" i="13"/>
  <c r="K3800" i="13" s="1"/>
  <c r="I3736" i="13"/>
  <c r="K3736" i="13" s="1"/>
  <c r="I3672" i="13"/>
  <c r="K3672" i="13" s="1"/>
  <c r="I3608" i="13"/>
  <c r="K3608" i="13" s="1"/>
  <c r="I3512" i="13"/>
  <c r="K3512" i="13" s="1"/>
  <c r="I3432" i="13"/>
  <c r="K3432" i="13" s="1"/>
  <c r="I4853" i="13"/>
  <c r="K4853" i="13" s="1"/>
  <c r="I4382" i="13"/>
  <c r="K4382" i="13" s="1"/>
  <c r="I681" i="13"/>
  <c r="K681" i="13" s="1"/>
  <c r="I488" i="13"/>
  <c r="K488" i="13" s="1"/>
  <c r="I1081" i="13"/>
  <c r="K1081" i="13" s="1"/>
  <c r="I264" i="13"/>
  <c r="K264" i="13" s="1"/>
  <c r="I1624" i="13"/>
  <c r="K1624" i="13" s="1"/>
  <c r="I569" i="13"/>
  <c r="K569" i="13" s="1"/>
  <c r="I3609" i="13"/>
  <c r="K3609" i="13" s="1"/>
  <c r="I3129" i="13"/>
  <c r="K3129" i="13" s="1"/>
  <c r="I3881" i="13"/>
  <c r="K3881" i="13" s="1"/>
  <c r="I8" i="13"/>
  <c r="K8" i="13" s="1"/>
  <c r="I1545" i="13"/>
  <c r="K1545" i="13" s="1"/>
  <c r="I792" i="13"/>
  <c r="K792" i="13" s="1"/>
  <c r="I2856" i="13"/>
  <c r="K2856" i="13" s="1"/>
  <c r="I3177" i="13"/>
  <c r="K3177" i="13" s="1"/>
  <c r="I2024" i="13"/>
  <c r="K2024" i="13" s="1"/>
  <c r="I712" i="13"/>
  <c r="K712" i="13" s="1"/>
  <c r="I1416" i="13"/>
  <c r="K1416" i="13" s="1"/>
  <c r="I73" i="13"/>
  <c r="K73" i="13" s="1"/>
  <c r="I1577" i="13"/>
  <c r="K1577" i="13" s="1"/>
  <c r="I1065" i="13"/>
  <c r="K1065" i="13" s="1"/>
  <c r="I1449" i="13"/>
  <c r="K1449" i="13" s="1"/>
  <c r="I1992" i="13"/>
  <c r="K1992" i="13" s="1"/>
  <c r="I2249" i="13"/>
  <c r="K2249" i="13" s="1"/>
  <c r="I1880" i="13"/>
  <c r="K1880" i="13" s="1"/>
  <c r="I3481" i="13"/>
  <c r="K3481" i="13" s="1"/>
  <c r="I441" i="13"/>
  <c r="K441" i="13" s="1"/>
  <c r="I680" i="13"/>
  <c r="K680" i="13" s="1"/>
  <c r="I2696" i="13"/>
  <c r="K2696" i="13" s="1"/>
  <c r="I280" i="13"/>
  <c r="K280" i="13" s="1"/>
  <c r="I1513" i="13"/>
  <c r="K1513" i="13" s="1"/>
  <c r="I25" i="13"/>
  <c r="K25" i="13" s="1"/>
  <c r="I1800" i="13"/>
  <c r="K1800" i="13" s="1"/>
  <c r="I3833" i="13"/>
  <c r="K3833" i="13" s="1"/>
  <c r="I2121" i="13"/>
  <c r="K2121" i="13" s="1"/>
  <c r="I312" i="13"/>
  <c r="K312" i="13" s="1"/>
  <c r="I1961" i="13"/>
  <c r="K1961" i="13" s="1"/>
  <c r="I2520" i="13"/>
  <c r="K2520" i="13" s="1"/>
  <c r="I3801" i="13"/>
  <c r="K3801" i="13" s="1"/>
  <c r="I728" i="13"/>
  <c r="K728" i="13" s="1"/>
  <c r="I1977" i="13"/>
  <c r="K1977" i="13" s="1"/>
  <c r="I761" i="13"/>
  <c r="K761" i="13" s="1"/>
  <c r="I1177" i="13"/>
  <c r="K1177" i="13" s="1"/>
  <c r="I424" i="13"/>
  <c r="K424" i="13" s="1"/>
  <c r="I921" i="13"/>
  <c r="K921" i="13" s="1"/>
  <c r="I1656" i="13"/>
  <c r="K1656" i="13" s="1"/>
  <c r="I3241" i="13"/>
  <c r="K3241" i="13" s="1"/>
  <c r="I1176" i="13"/>
  <c r="K1176" i="13" s="1"/>
  <c r="I2473" i="13"/>
  <c r="K2473" i="13" s="1"/>
  <c r="I2488" i="13"/>
  <c r="K2488" i="13" s="1"/>
  <c r="I2728" i="13"/>
  <c r="K2728" i="13" s="1"/>
  <c r="I1976" i="13"/>
  <c r="K1976" i="13" s="1"/>
  <c r="I1288" i="13"/>
  <c r="K1288" i="13" s="1"/>
  <c r="I184" i="13"/>
  <c r="K184" i="13" s="1"/>
  <c r="I3753" i="13"/>
  <c r="K3753" i="13" s="1"/>
  <c r="I2521" i="13"/>
  <c r="K2521" i="13" s="1"/>
  <c r="I1033" i="13"/>
  <c r="K1033" i="13" s="1"/>
  <c r="I3369" i="13"/>
  <c r="K3369" i="13" s="1"/>
  <c r="I505" i="13"/>
  <c r="K505" i="13" s="1"/>
  <c r="I2713" i="13"/>
  <c r="K2713" i="13" s="1"/>
  <c r="I2041" i="13"/>
  <c r="K2041" i="13" s="1"/>
  <c r="I1369" i="13"/>
  <c r="K1369" i="13" s="1"/>
  <c r="I873" i="13"/>
  <c r="K873" i="13" s="1"/>
  <c r="I2168" i="13"/>
  <c r="K2168" i="13" s="1"/>
  <c r="I3913" i="13"/>
  <c r="K3913" i="13" s="1"/>
  <c r="I2040" i="13"/>
  <c r="K2040" i="13" s="1"/>
  <c r="I136" i="13"/>
  <c r="K136" i="13" s="1"/>
  <c r="I457" i="13"/>
  <c r="K457" i="13" s="1"/>
  <c r="I24" i="13"/>
  <c r="K24" i="13" s="1"/>
  <c r="I3145" i="13"/>
  <c r="K3145" i="13" s="1"/>
  <c r="I2008" i="13"/>
  <c r="K2008" i="13" s="1"/>
  <c r="I521" i="13"/>
  <c r="K521" i="13" s="1"/>
  <c r="I3065" i="13"/>
  <c r="K3065" i="13" s="1"/>
  <c r="I1209" i="13"/>
  <c r="K1209" i="13" s="1"/>
  <c r="I1273" i="13"/>
  <c r="K1273" i="13" s="1"/>
  <c r="I3001" i="13"/>
  <c r="K3001" i="13" s="1"/>
  <c r="I3769" i="13"/>
  <c r="K3769" i="13" s="1"/>
  <c r="I984" i="13"/>
  <c r="K984" i="13" s="1"/>
  <c r="I3417" i="13"/>
  <c r="K3417" i="13" s="1"/>
  <c r="I1193" i="13"/>
  <c r="K1193" i="13" s="1"/>
  <c r="I72" i="13"/>
  <c r="K72" i="13" s="1"/>
  <c r="I2424" i="13"/>
  <c r="K2424" i="13" s="1"/>
  <c r="I2456" i="13"/>
  <c r="K2456" i="13" s="1"/>
  <c r="I1385" i="13"/>
  <c r="K1385" i="13" s="1"/>
  <c r="I168" i="13"/>
  <c r="K168" i="13" s="1"/>
  <c r="I1896" i="13"/>
  <c r="K1896" i="13" s="1"/>
  <c r="I632" i="13"/>
  <c r="K632" i="13" s="1"/>
  <c r="I3049" i="13"/>
  <c r="K3049" i="13" s="1"/>
  <c r="I1865" i="13"/>
  <c r="K1865" i="13" s="1"/>
  <c r="I41" i="13"/>
  <c r="K41" i="13" s="1"/>
  <c r="I425" i="13"/>
  <c r="K425" i="13" s="1"/>
  <c r="I1768" i="13"/>
  <c r="K1768" i="13" s="1"/>
  <c r="I1960" i="13"/>
  <c r="K1960" i="13" s="1"/>
  <c r="I1529" i="13"/>
  <c r="K1529" i="13" s="1"/>
  <c r="I1769" i="13"/>
  <c r="K1769" i="13" s="1"/>
  <c r="I2120" i="13"/>
  <c r="K2120" i="13" s="1"/>
  <c r="I1705" i="13"/>
  <c r="K1705" i="13" s="1"/>
  <c r="I2793" i="13"/>
  <c r="K2793" i="13" s="1"/>
  <c r="I1401" i="13"/>
  <c r="K1401" i="13" s="1"/>
  <c r="I889" i="13"/>
  <c r="K889" i="13" s="1"/>
  <c r="I1080" i="13"/>
  <c r="K1080" i="13" s="1"/>
  <c r="I3321" i="13"/>
  <c r="K3321" i="13" s="1"/>
  <c r="I1400" i="13"/>
  <c r="K1400" i="13" s="1"/>
  <c r="I408" i="13"/>
  <c r="K408" i="13" s="1"/>
  <c r="I1305" i="13"/>
  <c r="K1305" i="13" s="1"/>
  <c r="I297" i="13"/>
  <c r="K297" i="13" s="1"/>
  <c r="I2248" i="13"/>
  <c r="K2248" i="13" s="1"/>
  <c r="I664" i="13"/>
  <c r="K664" i="13" s="1"/>
  <c r="I296" i="13"/>
  <c r="K296" i="13" s="1"/>
  <c r="I248" i="13"/>
  <c r="K248" i="13" s="1"/>
  <c r="I649" i="13"/>
  <c r="K649" i="13" s="1"/>
  <c r="I2697" i="13"/>
  <c r="K2697" i="13" s="1"/>
  <c r="I2105" i="13"/>
  <c r="K2105" i="13" s="1"/>
  <c r="I1129" i="13"/>
  <c r="K1129" i="13" s="1"/>
  <c r="I313" i="13"/>
  <c r="K313" i="13" s="1"/>
  <c r="I825" i="13"/>
  <c r="K825" i="13" s="1"/>
  <c r="I2937" i="13"/>
  <c r="K2937" i="13" s="1"/>
  <c r="I760" i="13"/>
  <c r="K760" i="13" s="1"/>
  <c r="I3465" i="13"/>
  <c r="K3465" i="13" s="1"/>
  <c r="I2617" i="13"/>
  <c r="K2617" i="13" s="1"/>
  <c r="I2936" i="13"/>
  <c r="K2936" i="13" s="1"/>
  <c r="I3817" i="13"/>
  <c r="K3817" i="13" s="1"/>
  <c r="I3017" i="13"/>
  <c r="K3017" i="13" s="1"/>
  <c r="I2328" i="13"/>
  <c r="K2328" i="13" s="1"/>
  <c r="I1368" i="13"/>
  <c r="K1368" i="13" s="1"/>
  <c r="I1704" i="13"/>
  <c r="K1704" i="13" s="1"/>
  <c r="I3865" i="13"/>
  <c r="K3865" i="13" s="1"/>
  <c r="I2057" i="13"/>
  <c r="K2057" i="13" s="1"/>
  <c r="I1337" i="13"/>
  <c r="K1337" i="13" s="1"/>
  <c r="I3209" i="13"/>
  <c r="K3209" i="13" s="1"/>
  <c r="I3225" i="13"/>
  <c r="K3225" i="13" s="1"/>
  <c r="I617" i="13"/>
  <c r="K617" i="13" s="1"/>
  <c r="I1784" i="13"/>
  <c r="K1784" i="13" s="1"/>
  <c r="I809" i="13"/>
  <c r="K809" i="13" s="1"/>
  <c r="I1737" i="13"/>
  <c r="K1737" i="13" s="1"/>
  <c r="I249" i="13"/>
  <c r="K249" i="13" s="1"/>
  <c r="I1657" i="13"/>
  <c r="K1657" i="13" s="1"/>
  <c r="I3433" i="13"/>
  <c r="K3433" i="13" s="1"/>
  <c r="I2760" i="13"/>
  <c r="K2760" i="13" s="1"/>
  <c r="I841" i="13"/>
  <c r="K841" i="13" s="1"/>
  <c r="I2297" i="13"/>
  <c r="K2297" i="13" s="1"/>
  <c r="I361" i="13"/>
  <c r="K361" i="13" s="1"/>
  <c r="I329" i="13"/>
  <c r="K329" i="13" s="1"/>
  <c r="I808" i="13"/>
  <c r="K808" i="13" s="1"/>
  <c r="I1816" i="13"/>
  <c r="K1816" i="13" s="1"/>
  <c r="I3033" i="13"/>
  <c r="K3033" i="13" s="1"/>
  <c r="I104" i="13"/>
  <c r="K104" i="13" s="1"/>
  <c r="I360" i="13"/>
  <c r="K360" i="13" s="1"/>
  <c r="I1272" i="13"/>
  <c r="K1272" i="13" s="1"/>
  <c r="I2408" i="13"/>
  <c r="K2408" i="13" s="1"/>
  <c r="I1432" i="13"/>
  <c r="K1432" i="13" s="1"/>
  <c r="I1481" i="13"/>
  <c r="K1481" i="13" s="1"/>
  <c r="I552" i="13"/>
  <c r="K552" i="13" s="1"/>
  <c r="I281" i="13"/>
  <c r="K281" i="13" s="1"/>
  <c r="I3289" i="13"/>
  <c r="K3289" i="13" s="1"/>
  <c r="I169" i="13"/>
  <c r="K169" i="13" s="1"/>
  <c r="I2265" i="13"/>
  <c r="K2265" i="13" s="1"/>
  <c r="I2712" i="13"/>
  <c r="K2712" i="13" s="1"/>
  <c r="I1736" i="13"/>
  <c r="K1736" i="13" s="1"/>
  <c r="I265" i="13"/>
  <c r="K265" i="13" s="1"/>
  <c r="I2345" i="13"/>
  <c r="K2345" i="13" s="1"/>
  <c r="I1593" i="13"/>
  <c r="K1593" i="13" s="1"/>
  <c r="I1512" i="13"/>
  <c r="K1512" i="13" s="1"/>
  <c r="I1753" i="13"/>
  <c r="K1753" i="13" s="1"/>
  <c r="I1016" i="13"/>
  <c r="K1016" i="13" s="1"/>
  <c r="I905" i="13"/>
  <c r="K905" i="13" s="1"/>
  <c r="I472" i="13"/>
  <c r="K472" i="13" s="1"/>
  <c r="I696" i="13"/>
  <c r="K696" i="13" s="1"/>
  <c r="I89" i="13"/>
  <c r="K89" i="13" s="1"/>
  <c r="I2809" i="13"/>
  <c r="K2809" i="13" s="1"/>
  <c r="I2680" i="13"/>
  <c r="K2680" i="13" s="1"/>
  <c r="I1801" i="13"/>
  <c r="K1801" i="13" s="1"/>
  <c r="I185" i="13"/>
  <c r="K185" i="13" s="1"/>
  <c r="I3337" i="13"/>
  <c r="K3337" i="13" s="1"/>
  <c r="I3657" i="13"/>
  <c r="K3657" i="13" s="1"/>
  <c r="I601" i="13"/>
  <c r="K601" i="13" s="1"/>
  <c r="I3305" i="13"/>
  <c r="K3305" i="13" s="1"/>
  <c r="I2920" i="13"/>
  <c r="K2920" i="13" s="1"/>
  <c r="I1720" i="13"/>
  <c r="K1720" i="13" s="1"/>
  <c r="I648" i="13"/>
  <c r="K648" i="13" s="1"/>
  <c r="I1625" i="13"/>
  <c r="K1625" i="13" s="1"/>
  <c r="I3113" i="13"/>
  <c r="K3113" i="13" s="1"/>
  <c r="I2361" i="13"/>
  <c r="K2361" i="13" s="1"/>
  <c r="I1417" i="13"/>
  <c r="K1417" i="13" s="1"/>
  <c r="I1673" i="13"/>
  <c r="K1673" i="13" s="1"/>
  <c r="I3545" i="13"/>
  <c r="K3545" i="13" s="1"/>
  <c r="I2536" i="13"/>
  <c r="K2536" i="13" s="1"/>
  <c r="I1928" i="13"/>
  <c r="K1928" i="13" s="1"/>
  <c r="I1128" i="13"/>
  <c r="K1128" i="13" s="1"/>
  <c r="I2281" i="13"/>
  <c r="K2281" i="13" s="1"/>
  <c r="I665" i="13"/>
  <c r="K665" i="13" s="1"/>
  <c r="I729" i="13"/>
  <c r="K729" i="13" s="1"/>
  <c r="I3593" i="13"/>
  <c r="K3593" i="13" s="1"/>
  <c r="I713" i="13"/>
  <c r="K713" i="13" s="1"/>
  <c r="I3737" i="13"/>
  <c r="K3737" i="13" s="1"/>
  <c r="I2200" i="13"/>
  <c r="K2200" i="13" s="1"/>
  <c r="I3561" i="13"/>
  <c r="K3561" i="13" s="1"/>
  <c r="I1032" i="13"/>
  <c r="K1032" i="13" s="1"/>
  <c r="I1049" i="13"/>
  <c r="K1049" i="13" s="1"/>
  <c r="I1001" i="13"/>
  <c r="K1001" i="13" s="1"/>
  <c r="I2633" i="13"/>
  <c r="K2633" i="13" s="1"/>
  <c r="I456" i="13"/>
  <c r="K456" i="13" s="1"/>
  <c r="I616" i="13"/>
  <c r="K616" i="13" s="1"/>
  <c r="I120" i="13"/>
  <c r="K120" i="13" s="1"/>
  <c r="I793" i="13"/>
  <c r="K793" i="13" s="1"/>
  <c r="I473" i="13"/>
  <c r="K473" i="13" s="1"/>
  <c r="I1192" i="13"/>
  <c r="K1192" i="13" s="1"/>
  <c r="I2985" i="13"/>
  <c r="K2985" i="13" s="1"/>
  <c r="I2616" i="13"/>
  <c r="K2616" i="13" s="1"/>
  <c r="I2232" i="13"/>
  <c r="K2232" i="13" s="1"/>
  <c r="I2600" i="13"/>
  <c r="K2600" i="13" s="1"/>
  <c r="I824" i="13"/>
  <c r="K824" i="13" s="1"/>
  <c r="I201" i="13"/>
  <c r="K201" i="13" s="1"/>
  <c r="I3721" i="13"/>
  <c r="K3721" i="13" s="1"/>
  <c r="I2104" i="13"/>
  <c r="K2104" i="13" s="1"/>
  <c r="I504" i="13"/>
  <c r="K504" i="13" s="1"/>
  <c r="I1817" i="13"/>
  <c r="K1817" i="13" s="1"/>
  <c r="I121" i="13"/>
  <c r="K121" i="13" s="1"/>
  <c r="I1944" i="13"/>
  <c r="K1944" i="13" s="1"/>
  <c r="I952" i="13"/>
  <c r="K952" i="13" s="1"/>
  <c r="I744" i="13"/>
  <c r="K744" i="13" s="1"/>
  <c r="I2681" i="13"/>
  <c r="K2681" i="13" s="1"/>
  <c r="I3385" i="13"/>
  <c r="K3385" i="13" s="1"/>
  <c r="I3161" i="13"/>
  <c r="K3161" i="13" s="1"/>
  <c r="I9" i="13"/>
  <c r="K9" i="13" s="1"/>
  <c r="I2505" i="13"/>
  <c r="K2505" i="13" s="1"/>
  <c r="I153" i="13"/>
  <c r="K153" i="13" s="1"/>
  <c r="I3689" i="13"/>
  <c r="K3689" i="13" s="1"/>
  <c r="I152" i="13"/>
  <c r="K152" i="13" s="1"/>
  <c r="I345" i="13"/>
  <c r="K345" i="13" s="1"/>
  <c r="I553" i="13"/>
  <c r="K553" i="13" s="1"/>
  <c r="I840" i="13"/>
  <c r="K840" i="13" s="1"/>
  <c r="I2440" i="13"/>
  <c r="K2440" i="13" s="1"/>
  <c r="I2952" i="13"/>
  <c r="K2952" i="13" s="1"/>
  <c r="I1465" i="13"/>
  <c r="K1465" i="13" s="1"/>
  <c r="I2729" i="13"/>
  <c r="K2729" i="13" s="1"/>
  <c r="I936" i="13"/>
  <c r="K936" i="13" s="1"/>
  <c r="I1097" i="13"/>
  <c r="K1097" i="13" s="1"/>
  <c r="I1112" i="13"/>
  <c r="K1112" i="13" s="1"/>
  <c r="I1096" i="13"/>
  <c r="K1096" i="13" s="1"/>
  <c r="I2153" i="13"/>
  <c r="K2153" i="13" s="1"/>
  <c r="I200" i="13"/>
  <c r="K200" i="13" s="1"/>
  <c r="I2457" i="13"/>
  <c r="K2457" i="13" s="1"/>
  <c r="I1897" i="13"/>
  <c r="K1897" i="13" s="1"/>
  <c r="I633" i="13"/>
  <c r="K633" i="13" s="1"/>
  <c r="I1000" i="13"/>
  <c r="K1000" i="13" s="1"/>
  <c r="I217" i="13"/>
  <c r="K217" i="13" s="1"/>
  <c r="I3641" i="13"/>
  <c r="K3641" i="13" s="1"/>
  <c r="I777" i="13"/>
  <c r="K777" i="13" s="1"/>
  <c r="I920" i="13"/>
  <c r="K920" i="13" s="1"/>
  <c r="I1257" i="13"/>
  <c r="K1257" i="13" s="1"/>
  <c r="I2425" i="13"/>
  <c r="K2425" i="13" s="1"/>
  <c r="I568" i="13"/>
  <c r="K568" i="13" s="1"/>
  <c r="I3625" i="13"/>
  <c r="K3625" i="13" s="1"/>
  <c r="I2360" i="13"/>
  <c r="K2360" i="13" s="1"/>
  <c r="I2504" i="13"/>
  <c r="K2504" i="13" s="1"/>
  <c r="I216" i="13"/>
  <c r="K216" i="13" s="1"/>
  <c r="I344" i="13"/>
  <c r="K344" i="13" s="1"/>
  <c r="I2537" i="13"/>
  <c r="K2537" i="13" s="1"/>
  <c r="I1560" i="13"/>
  <c r="K1560" i="13" s="1"/>
  <c r="I2968" i="13"/>
  <c r="K2968" i="13" s="1"/>
  <c r="I2984" i="13"/>
  <c r="K2984" i="13" s="1"/>
  <c r="I232" i="13"/>
  <c r="K232" i="13" s="1"/>
  <c r="I1785" i="13"/>
  <c r="K1785" i="13" s="1"/>
  <c r="I393" i="13"/>
  <c r="K393" i="13" s="1"/>
  <c r="I3097" i="13"/>
  <c r="K3097" i="13" s="1"/>
  <c r="I1448" i="13"/>
  <c r="K1448" i="13" s="1"/>
  <c r="I2089" i="13"/>
  <c r="K2089" i="13" s="1"/>
  <c r="I56" i="13"/>
  <c r="K56" i="13" s="1"/>
  <c r="I856" i="13"/>
  <c r="K856" i="13" s="1"/>
  <c r="I2056" i="13"/>
  <c r="K2056" i="13" s="1"/>
  <c r="I1113" i="13"/>
  <c r="K1113" i="13" s="1"/>
  <c r="I2969" i="13"/>
  <c r="K2969" i="13" s="1"/>
  <c r="I3401" i="13"/>
  <c r="K3401" i="13" s="1"/>
  <c r="I137" i="13"/>
  <c r="K137" i="13" s="1"/>
  <c r="I1017" i="13"/>
  <c r="K1017" i="13" s="1"/>
  <c r="I3353" i="13"/>
  <c r="K3353" i="13" s="1"/>
  <c r="I2344" i="13"/>
  <c r="K2344" i="13" s="1"/>
  <c r="I3577" i="13"/>
  <c r="K3577" i="13" s="1"/>
  <c r="I1929" i="13"/>
  <c r="K1929" i="13" s="1"/>
  <c r="I2233" i="13"/>
  <c r="K2233" i="13" s="1"/>
  <c r="I1640" i="13"/>
  <c r="K1640" i="13" s="1"/>
  <c r="I3257" i="13"/>
  <c r="K3257" i="13" s="1"/>
  <c r="I2489" i="13"/>
  <c r="K2489" i="13" s="1"/>
  <c r="I3497" i="13"/>
  <c r="K3497" i="13" s="1"/>
  <c r="I3673" i="13"/>
  <c r="K3673" i="13" s="1"/>
  <c r="I40" i="13"/>
  <c r="K40" i="13" s="1"/>
  <c r="I3449" i="13"/>
  <c r="K3449" i="13" s="1"/>
  <c r="I1721" i="13"/>
  <c r="K1721" i="13" s="1"/>
  <c r="I520" i="13"/>
  <c r="K520" i="13" s="1"/>
  <c r="I377" i="13"/>
  <c r="K377" i="13" s="1"/>
  <c r="I1336" i="13"/>
  <c r="K1336" i="13" s="1"/>
  <c r="I1320" i="13"/>
  <c r="K1320" i="13" s="1"/>
  <c r="I1752" i="13"/>
  <c r="K1752" i="13" s="1"/>
  <c r="I857" i="13"/>
  <c r="K857" i="13" s="1"/>
  <c r="I1241" i="13"/>
  <c r="K1241" i="13" s="1"/>
  <c r="I3897" i="13"/>
  <c r="K3897" i="13" s="1"/>
  <c r="I2088" i="13"/>
  <c r="K2088" i="13" s="1"/>
  <c r="I1641" i="13"/>
  <c r="K1641" i="13" s="1"/>
  <c r="I1161" i="13"/>
  <c r="K1161" i="13" s="1"/>
  <c r="I2025" i="13"/>
  <c r="K2025" i="13" s="1"/>
  <c r="I1464" i="13"/>
  <c r="K1464" i="13" s="1"/>
  <c r="I57" i="13"/>
  <c r="K57" i="13" s="1"/>
  <c r="I2152" i="13"/>
  <c r="K2152" i="13" s="1"/>
  <c r="I376" i="13"/>
  <c r="K376" i="13" s="1"/>
  <c r="I2953" i="13"/>
  <c r="K2953" i="13" s="1"/>
  <c r="I937" i="13"/>
  <c r="K937" i="13" s="1"/>
  <c r="I1224" i="13"/>
  <c r="K1224" i="13" s="1"/>
  <c r="I2264" i="13"/>
  <c r="K2264" i="13" s="1"/>
  <c r="I1256" i="13"/>
  <c r="K1256" i="13" s="1"/>
  <c r="I2072" i="13"/>
  <c r="K2072" i="13" s="1"/>
  <c r="I440" i="13"/>
  <c r="K440" i="13" s="1"/>
  <c r="I968" i="13"/>
  <c r="K968" i="13" s="1"/>
  <c r="I1833" i="13"/>
  <c r="K1833" i="13" s="1"/>
  <c r="I1849" i="13"/>
  <c r="K1849" i="13" s="1"/>
  <c r="I2553" i="13"/>
  <c r="K2553" i="13" s="1"/>
  <c r="I2745" i="13"/>
  <c r="K2745" i="13" s="1"/>
  <c r="I1848" i="13"/>
  <c r="K1848" i="13" s="1"/>
  <c r="I2136" i="13"/>
  <c r="K2136" i="13" s="1"/>
  <c r="I3193" i="13"/>
  <c r="K3193" i="13" s="1"/>
  <c r="I1064" i="13"/>
  <c r="K1064" i="13" s="1"/>
  <c r="I1592" i="13"/>
  <c r="K1592" i="13" s="1"/>
  <c r="I1304" i="13"/>
  <c r="K1304" i="13" s="1"/>
  <c r="I1544" i="13"/>
  <c r="K1544" i="13" s="1"/>
  <c r="I1864" i="13"/>
  <c r="K1864" i="13" s="1"/>
  <c r="I1672" i="13"/>
  <c r="K1672" i="13" s="1"/>
  <c r="I1208" i="13"/>
  <c r="K1208" i="13" s="1"/>
  <c r="I953" i="13"/>
  <c r="K953" i="13" s="1"/>
  <c r="I2377" i="13"/>
  <c r="K2377" i="13" s="1"/>
  <c r="I2776" i="13"/>
  <c r="K2776" i="13" s="1"/>
  <c r="F6" i="10" l="1"/>
  <c r="F5" i="10"/>
  <c r="F4" i="10"/>
  <c r="F3" i="10"/>
  <c r="F2" i="10"/>
  <c r="E6" i="10"/>
  <c r="E5" i="10"/>
  <c r="E4" i="10"/>
  <c r="E3" i="10"/>
  <c r="E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tc={513197AC-689A-453C-998B-F5D75BD62705}</author>
  </authors>
  <commentList>
    <comment ref="J1" authorId="0" shapeId="0" xr:uid="{513197AC-689A-453C-998B-F5D75BD627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of Goods | Product Cost Price</t>
      </text>
    </comment>
  </commentList>
</comments>
</file>

<file path=xl/sharedStrings.xml><?xml version="1.0" encoding="utf-8"?>
<sst xmlns="http://schemas.openxmlformats.org/spreadsheetml/2006/main" count="21315" uniqueCount="717">
  <si>
    <t>phone</t>
  </si>
  <si>
    <t>company</t>
  </si>
  <si>
    <t>name</t>
  </si>
  <si>
    <t>Mike Poi</t>
  </si>
  <si>
    <t>John Likec</t>
  </si>
  <si>
    <t>Theresa Yulia</t>
  </si>
  <si>
    <t>Mike Firt</t>
  </si>
  <si>
    <t>Josie Lind</t>
  </si>
  <si>
    <t>Joanna Threven</t>
  </si>
  <si>
    <t>Apple</t>
  </si>
  <si>
    <t>Orange</t>
  </si>
  <si>
    <t>Choco Banana Split</t>
  </si>
  <si>
    <t>Banana</t>
  </si>
  <si>
    <t>Passion fruit</t>
  </si>
  <si>
    <t>Mango</t>
  </si>
  <si>
    <t>Chocolate</t>
  </si>
  <si>
    <t>Guava</t>
  </si>
  <si>
    <t>orderid</t>
  </si>
  <si>
    <t>shipperid</t>
  </si>
  <si>
    <t>orderdate</t>
  </si>
  <si>
    <t>productid</t>
  </si>
  <si>
    <t>custid</t>
  </si>
  <si>
    <t>empid</t>
  </si>
  <si>
    <t>requireddate</t>
  </si>
  <si>
    <t>freight</t>
  </si>
  <si>
    <t>shipname</t>
  </si>
  <si>
    <t>supplierid</t>
  </si>
  <si>
    <t>Danny Koi</t>
  </si>
  <si>
    <t>Mike Pence</t>
  </si>
  <si>
    <t>Milk</t>
  </si>
  <si>
    <t>Mango Delight</t>
  </si>
  <si>
    <t>Growth Rate</t>
  </si>
  <si>
    <t>suppid</t>
  </si>
  <si>
    <t>prodid</t>
  </si>
  <si>
    <t>Sales amount</t>
  </si>
  <si>
    <t>region</t>
  </si>
  <si>
    <t>north</t>
  </si>
  <si>
    <t>east</t>
  </si>
  <si>
    <t>west</t>
  </si>
  <si>
    <t>south</t>
  </si>
  <si>
    <t>Supplier Co A</t>
  </si>
  <si>
    <t>Co B</t>
  </si>
  <si>
    <t>East Asia Supplier</t>
  </si>
  <si>
    <t>Start</t>
  </si>
  <si>
    <t>End</t>
  </si>
  <si>
    <t>ID</t>
  </si>
  <si>
    <t>max kg</t>
  </si>
  <si>
    <t>min kg</t>
  </si>
  <si>
    <t>min fees</t>
  </si>
  <si>
    <t>max fees</t>
  </si>
  <si>
    <t>Sima Tech</t>
  </si>
  <si>
    <t>Trans West</t>
  </si>
  <si>
    <t>Maersk</t>
  </si>
  <si>
    <t>Kontena National</t>
  </si>
  <si>
    <t>MTT Shipping</t>
  </si>
  <si>
    <t>shipdate</t>
  </si>
  <si>
    <t>Fruitee Delight</t>
  </si>
  <si>
    <t>Sprite Shakes</t>
  </si>
  <si>
    <t>Durian Milk Shakes</t>
  </si>
  <si>
    <t>Durian</t>
  </si>
  <si>
    <t>taxable</t>
  </si>
  <si>
    <t>yes</t>
  </si>
  <si>
    <t>no</t>
  </si>
  <si>
    <t>Trainocate</t>
  </si>
  <si>
    <t>Jason Wong</t>
  </si>
  <si>
    <t>Brian Ng</t>
  </si>
  <si>
    <t>Krishna Deva</t>
  </si>
  <si>
    <t>Enterprise ABC</t>
  </si>
  <si>
    <t>Json Pro Co</t>
  </si>
  <si>
    <t>XM ABC LTD</t>
  </si>
  <si>
    <t>MTT Asia</t>
  </si>
  <si>
    <t>Grocer Jaya</t>
  </si>
  <si>
    <t>Shima Apparel BHD</t>
  </si>
  <si>
    <t>Sham Khan</t>
  </si>
  <si>
    <t>Lily Eli C</t>
  </si>
  <si>
    <t>SalesAmount</t>
  </si>
  <si>
    <t>SalesPeriod</t>
  </si>
  <si>
    <t>orderid_ran</t>
  </si>
  <si>
    <t>=RANDBETWEEN(1,28)</t>
  </si>
  <si>
    <t>Branch</t>
  </si>
  <si>
    <t>KL</t>
  </si>
  <si>
    <t>PJ</t>
  </si>
  <si>
    <t>Manager</t>
  </si>
  <si>
    <t>manager</t>
  </si>
  <si>
    <t>Photo URL</t>
  </si>
  <si>
    <t>data:image/jpeg;base64,/9j/4AAQSkZJRgABAQAAAQABAAD/2wCEAAkGBxISEhUSERIVFRUVGRUaGBUWFRUXFRgVFRUWFxUVFRUYHSggGBolGxUVITEhJSkrLi4uFx8zODMtNygtLisBCgoKDg0OGhAQGi0dHR0tLS0tLS0tLS0tLS0tLS0tLS0tLS0rLS0tLS0tLS0tLS0tLSstLS0tLS0tLS0tLS0tLf/AABEIAOEA4QMBIgACEQEDEQH/xAAcAAABBQEBAQAAAAAAAAAAAAAAAQIDBAUGBwj/xABGEAABAwIDBQUEBwMJCQAAAAABAAIDBBESITEFBkFRYRMicYGRMqGx0QcUQlJicsEz4fAVFiNDgpKisvEXJCU0U1Rjc9L/xAAZAQADAQEBAAAAAAAAAAAAAAAAAQIDBAX/xAAiEQEBAAICAgIDAQEAAAAAAAAAAQIRAzESIUFREyIyQhT/2gAMAwEAAhEDEQA/APbSnhRvT2Js8b70YD3j5KVQSZOB8lMEVUvwHKCleLW4jVTlVMNpMh1ThZertbIQ0JUgKlRp1RC2wsh7gMz6rOrNuRR8cR5BMvlqIXKVG9LjkxgHUm5VZ225n/at4G3wT8T27RMvn4/ouJfWzf8AUcPMqaLakzTfGT45o8Q7K6Vc9SbwG9pGZc2/JbcNQ14xNII/jVLRpkIQkDHGycmS24pzBkgvk5CEIMIQhACwt76MSwFp0Ic0+D2kLdVTakeKJw6X9M0B5tu/Xl1PHiGYbhPizun4LWjkDtFzdBK2KWaBxAIlcWg/dkAcPK5K3aU525p2Il9rKE6yFKnavFwljQUMVfDP/RtRwPVSNUdUe6TySwPuLp69Hv8AZKVWncQR1VgrO2zXthYHEAuPsjr8kY9qy6XJ6hrG4nuAHVc3tHesNJEQv1I+AXPbV2s+Qkudn7gOQWbHmnqQvdatVtiWX2nkjloPRVO0vqq7k4KLk0kWLq3AVRicrcbk5RpdTg1QMJVxjVUIgAToZnNN2kjwS2CUNVaDodn7Ta+zXZO9x8PktFcZhINwuh2TtDGMLj3h7xz8VGWIW6wd0+SfDewuLJ0jbghRwOJuDwtml8J/0mQhCSghIClQAmvbcEc8k5CA8f29s7/iF7kYoxpxMbrEHyLVrwnMFS78QYJ4ZP8AyFp8Jm//AEAoWqmV7aKFW7dClXk74hNapLJgCpFnssjbgjmFXoPZtyVtQQtsSES+rDy/qJZHhoJOgzPkvN9ubVMjy4no0cguq3xruziDAc3nP8o1XmtTNclPrHap7p7prqenkWW111biKy8mvivSORGVHe4TgbJbUnDlYiKpRuzVqMJwmhC7RajdMliMnA4qwNrWGQW2GeM7TcMr1GrgubJXR9Fjfyg45jLwTXVb/vFO8+EOcOTba1MBLXBzTmM1lRzO4k+qlE5HFZ3nxvwr8NdvRVIkYHDjqOR4hEftkdFzm7+0wH4CbB3x4LonNIkDuBFkTV6ZZTXawhCEjI0ckqQJUCBCEIDjvpFprwOeBm1oePzRODlixuuARoQD6rt94acPisdMwfBwsV55sRx7FrTqy7D4xktPwVTpnnGhZKkxIQh6Km8UqRyS6ddRaOUqpbTlwML/ALoKeM3dJ5L624bfavxzloOTBh8+K4+Z+auVtQXOJJuSST5qg8KuTrTTjhWuspmS6KqpI7rldLThlTnSi+ZWXJV4RYLKraxxKuJ06f620aEFSR1WLj6LhJa140PkUkW25RpZFxtOZSPRYTmroZcLhdnbxkkBwC6qg2m1yyuNjWZSrTwQlbJdSOcHAqCNzQkpMHlSYzz9UjHN1BTngWSCESWN13Wxq/togT7Tcj4jQ+a4Mrb3UqS2Qsvk8e8f6rTiv7aYc+O8du2CVMjOSetmEu4SyVCEGEIQgIK5mKNw6fDNeZxMwz1EfDGJB4SNuf8AE1y9SIXmu2o+zrWHhJG9h/NG4Ob7nOTiMz7JUqE2b0QIchI82BJ0CTUNWdvCD9Xlt90ry/eXfCSSZzW4sDSQ0AkCw49Slh3rqGsLQ/G1wILZO9a/I6hEzmOSrw5XFkvfdxugqnFMS7PVX7It2qTVQOUL3kq0QonxLntbSKRcpI4Wu1VSpqAw5hVjtgDp5ElHuj1G2NntdwVep2KOAWazebAbHFl+EfBX4N6GuGgPlY+hyT8coW8aznU2Aq7RVBCKqpZIMTUyGInRFv2cjpaesuE41WSzaYOAzBVSsntwWc9tVyo2oW6LKqN5Jvsk+enooHkuWlQbDxZuyWksnbK7qPZ28Ul++b+It5Lvty69s1Q3Df2XEjlYfNcVNu8Acjkup+jSiwVZ5dm7j1aqxuNy3Gee/Gx6pHqpFE1SrWsMOghCAksIQhAC4Pf+HCY5R/Vyxu/svux3+b3LvFzm+tH2kD2jVzHAH8Q7zT6pwqxfqr/uu/un5IXF/wC0Cb70nqlVM9PblW2oD2MltcDvgVZTJ23a4cwR7lM7XXz+2PvEnmpJ4yCLacQrEkdpHDkT7iqdTOc7Lny7d3cDG966vA5KjS3PtK45aY9Mb2cNVK0BQXVhhWWbXFDU0TXDQeixZKBrXZix4FdM3MKtPSX1Fx7/AFUTLR3Dbitq7BnLi+MB4dyIv71Ns7ZMjI3CVmZ0FxllrcLp20LB98eBKsRwM5E+Jv8AFafmvSPwxytHsubFmO6eNxly8VuUVPYLWLBZQELPLK1pjjpdoYrjNZu2aQNBIWvs5G0IMRII1spl1V2bjhvrrIj3jny6dVdpt5owbF1j+UlR7b3ZxEua4guN8xfhoLcFk0O7swkBJYWg52dn4WIXRjMLPdc2XlL07SPbEcgBa4O52vceI5LsPo5jvPI77rMv7RHyXmh3fe14kjIaeXA+K9T+jWItMl9cLPiUYyS+izt07XiVKCo36qRq2rlw7sKhCEmgQhCAFS2sy8fgQf0/VXVFUsxNI5goKvNv5nRcglXTX6JVZOkSkJEqgR4htdmGeUcnO+JWXTi5JK6vfmiMdU82yfZw63GfvBXMvitm0jqFjn3XZhf1iRrQDYJXapsRzSyHNaY/yzy7MfIpYZOaqSnNKx1llk1xa0TlYbZZcMyssqOay01XOyumSR2UL6sBZ9VtMn2UtBblf1UbVVhjc7U6qVgc05p6DZ2dqrtazMWWZsyTO5yWrM8FuRSNQmbfIqhNs4OOfkdD6hWm1YxYHCx4HmOavsAKNlpl0uyy03xut1I+S7XciUCZzebD6gj96wC0DJXt2JLVUduJI8i03V4X9mXJj+tehzcE5hSSjJJGuz4ef1mlQhClqEIQgBIUqEBT+pNQriE9lo0JyQJUhGFvbsT6zEcI/pGXLevNvmvJainsSD+/wXu65bePc5lQTJG7s5DrldjjzI4HqFOWO2mGWu3lkSSfmrNVRPilfG+2JhsbG48lXqESaity1Uc66biSuHBROWVaxM2byTvrHVUiLqeCPmpq5U0hJyCr1rcDR71oRAKCsbdKHVVm3GMtqfAXSu281+gseqpybOYTexHgq0my76Eq5jii5Vts2uBkrcW3AOIzXJOp5B/omMonvNtfVPwg867jakzJYsTD32WIt7wjZe0sQAJWds/ZGBmpJPp5KDsyw8lnqNNuvZNcZm61dz4sVWwj7IeT/dI+JC46krLhegfRzCSZJeFg0eJzPwCrjx9suW/q7hwyUTFMowumOHOe5TwlSNSpLgQhCDCEIQAhCEA0JyaE5BQIQhBvHN5z/vUx/GVhzOzW7vaLVU4/Hf1AXPy6qs+z4+ogegBISgOzXNXTKTDmpQE2VuhSv0yUVScygDVNiIcs6rppHDulYswqQbXB6AkK8cZU2117nRDIuF0gMR525rkmNn4tI8M1KKt4Fi7yVeAmTrYWU4/rGnpxVyKjZqyxHRcP/KYbnZLQ7eLXYmG3Tpysl4U/PF37CLWWfXQAqlDt1j8JGROoV50gcFnqw/LbIo3WPRe0bgUuCjYTq8l3lew9wXk1NTWcGgXJIA89F7rs+n7OJkY+w1rfQALfBhyX4WFGVImkLSMMoGlOTGp6R49ESoQgwhCEAIQhANShNTghMKhCEKeTb+x4ayTqGn3fuXJSOXdfSRFaoDvvMHuJC8/qZLFVmOMpKYVG2VBcsLG8qyTdqWAqsxylYbFZ2NJWjGBZQVEIPzUsTrp747qd6WyXOLSp+0jeO8wX8E+qoidFmvppgclpLsS6Xh2AFnRt9Aq7tl08ps2IMPNuR9FDDRyk5jzW7QUpbqEXLRX38M9u7jY+80k+K0oTYK7I7JZ73Z5anIAak8gFMtyRdR0u42ze2qmvI7sXePjo0eufkvV1hbobI+rQAOH9I/vP8SMm+Qy9VuLok16c1y3dlQhCZGJ6YUocmiHITS8cx6rnt+NsfV6OR7HgO7rbgi4xOAJHldGqrcbpq4wcJe2/LELqZeDUO8Yvhv7j6rtd2N8ngWmsYdA8uaHDyJu4e9LGZX4XnMcZvb0RCxv50Uf/AHDPf8kKvDL6rPzx+2slCRKpKHLkN79/oKF3Z4TLIBctaQA3licePRau9e32UUDpXZuOTG/ecdPLivnjbE7pnPe83c8kk9St+Li3N1OefvUdztXeI1+GYsDO7YNBvle+ZtqudrI7qDYlT3Q3kLK5ULm5Mvbowx9MaUEJGzW1VyaNUZ4iplXpY7XkpWTLMa+yTGUvHY26CCZasEwK4+GsI19Vfp6+3LyUZYNMc3UNcEpc3jZYR2hdRP2geajxrTyjpWFhUrohqFzlPtA8fVWXbWtkjxouUX6p4tZdF9H+7hkf9akHdblFcav4vtxA4dfBZ+6m7MlaRJJdkF8zoZLfZZ05lesQQtY0MYAGtAAA0AGgW/Hh4+3Ly5+XqPD96t7KiOQlkjy+J575J1aSCAwWaGnwTn/STtDDiMjAOjB+qxNvwYnynm+TzuSsFl3xFpe29xlfkdCvYuOP08zHp2j/AKQ60sx9vYdGtv4aKq3fOsls41MnEYRh+AC5MvDAIntJtbMHnnkFcYxgIcBawsAjUnwdb828VW4Z1EreZDuHIWTJd4JgQ3tpifzu065rIklOE4cz80SuLcItcONnZk6pzRa22BtF7xftXnxc75qvLVl2JrZLu5F11RYHtacTrjgAM/coYnWw3abuJF9HeZsjyLxXXXcb4rZWPIc8I4+JThECLFzreI09MvJQGAYsWd7WtwA6Js0BcNbZacOiPIaO7A/e/wAaVUfqDuaE/I9R9RBKmrlN8t9I6NpYyz5yMm3yZf7Tz+i8yY23UdXlpwX0tbTL6zs792JrQB+JwufPRcE991a2pUvkkdI83e4kuPNUMS7J6mvplIlo58DguijlDguWcVd2dXYThcfBcfPxfMdXDn8VsyMVWWNW2vumvaFyOllTwclTcCFsyRqnPCqxyRYzyUwPIVh0KQwFabSjFSU4VR6oMBSCFL0PZ5q3L1XcH6O8TWVNbmHAOZBwscwZDx/L6rzWniawF54Zrbd9ItfKA0VHZ2AFmNa0EDLJ1rrXjw8umfJlY+ghhaLZNA8AAFmV28tHD+0qYm9MYJ9Bmvnmt2jPL+2mlk/O9xHoSmUlDJJlFG5x/C0n4LecE+axvI2t4iHv7hIa97yHcbZkeqwKCIFtrkdWmxvzW9tamcyJoc0tewt7pycDpY9c1z+z5LOwWJ1JJ4Zn9V2Vy49NiKmxFrdTkATa9ypm7GxnuuBsQCc8tefgoaaUkjUHLPhe/NX5XPyIeNQcgBmL2PvKjLfwqaU27EdewcLi1xY5YgSM+OihmonstnfvYdOOXzWgXSZDtBbhn/HMpHPe1uUvLK+eWQUzyV6V30JaSHH7tiG64jbnwKgLMiTq12Ej1z9ynbO8fad6lRMcRfCSL62OqcmXyVsWBTN7pBNnFnDMB18/UKOohDWBwudL6ZE9NUwude+J1+dze3JMIuLXNhoCfgiS/Y3Fft+iFP2I5IVoen/SHvm+nJpqfKSwxSfdB0DevVeQVMznElxJJzJJuSeZPFE9bJI8mV7nuOd3Ek+pUTyuXck1HTJ9mRPxd1xzHs9Ry8U2QA5hMkB4aqeJ/aA39sat5j7wCcyFioSkLbqSWNQ6KhGjs7aFu4/XgfmtcPXMOsdVdo68t7rz4O/Qrk5eH5xdHHy/FbV0ObzCYx4UpbyXK6FOWDkqz2ELQcDyUD2pylYpgqYNCa5qWNhKaVXbc1mBo+0fcFiiSy2d54bGIXANna6ajK/BYjwRkQuni/lhn26TdPeMU0ofJBHUM4skaC4C+sbjoV63T/SVSFo7CIt/CQ1oB5ZZLwFuiu0k5BvexHoRyPzW/q9+2Nxd3vLVmdzpbWxOxG1rBcmyPvHPRzsuOq1XTH6tdupuPC596x2DAXPcbHK+Wa6/iOefMbFPIpg5ZdBK83vc6WuM/OytOkcCAG3vxva3O/kkKtEhJdMcy6YXnRpF76HiOITJPZDiNFWhqLveHWAH6a5qw4jX+PFAPskwohcHC4+HwT3tyKz5LccbYvCbykqPLmhQ9mfuhC8zzzd/hj9MKqdYg9VZJvoqlYO6U6lku3PgupilcFC64cHN1ClJSWUhN3XNxNBF9c9DyVd7EjJcDrkXY7J36HyV2WKw4dM73HNa45bRYy3hPGeRUzwD4quWqguUtQWZH2b+n7lsxS30WBGVdpJbZXy5fJc3Lwb9ztvx8mvVbjQCo3wg9EsD7qdzbri6dKl9UHNWaWlaDln4pzWKzBGUrRI5ve1l7OtfBkRwwu/eAsACw4lg9W+B5e5dhtemuS06OFlyBicw2zyJFwunivrTHkns0NyyzHP5jgpWROtiyI01zv4JcOVwbHS/D04Jr25EOFr20tY9bfIrfyY6dDsaVxpZcN8TXEjLoDa1uixqlznu7QDQi9s9ACtTYlcGB+I3xYRpb2Qefiq098xGAAdc7ell2TknhNuXxvnfRI4dCXgcTnwB1HRafanmFjPpnON7gZWsDoOFkrKaRpu08dC45+KX5MVXCtSp2kGYQRcm/G1rJIqkBpIs2wLjbN2Z681Tcwu1aD4qp9Uk7T7OfNxtY88kfkxKcdazpGkB0neBsbgWPTEOKtNmY890ggCxz5jRXG7kVj7EGAggEESOtY8fYVWbcurjNnOiF72cJHX4ZE4c9Uflx+y8KrVdd2YDGa21Odr6WV+mks1uI5m1763Kq7P3Rq5r4TA4tOZc4g+mFW9o7n1bGtdK6L2hYNe/XP8ADyBSvNhJ2c47bqIP5TZ/AQpv5uT84v8AF8kiz/6eL7a/83J9OaqdCm0vsoQslpygpEJGhq9D5K3FpF+UIQqw7Tkjl19VE5CFqmEi1Vl32UIQG5BoFbCELzOb+q7sP5iUK3ChCxq4pbc4LjKj2neJQhdPAy5TR7J8Qlp/Yf5oQuhgZR+z5H4q9AhCaUsac5CEAjEVP2PH9CkQkb1XdX/lYvA/5inbf9kefwSIUJ+Wbun+2l/K34laW9X7OP8A9rf8rkIUZ/zWnH/cZSEIXE9F/9k=</t>
  </si>
  <si>
    <t>data:image/jpeg;base64,/9j/4AAQSkZJRgABAQAAAQABAAD/2wCEAAkGBxIQEBUQEhMVFRUVGBgVFxcVFRcWFhgVFxUXFhUWGB0YHSggGBolHRYVIjEhJSkrLi4uFx8zODMsNygtLisBCgoKDg0OGxAQGi0lHiUtLSstLS0tLS0tLS0rKy0tLS0rLS0tLS0tLS0rLS0tLS0tLS0tLS0tLS0tLS0tLS0tLf/AABEIAOEA4QMBIgACEQEDEQH/xAAcAAACAgMBAQAAAAAAAAAAAAAAAQQFAgMGBwj/xABGEAABAwEEBgcDCQYEBwAAAAABAAIDEQQSITEFBkFRYYETIjJxkaGxQsHwByMzUmJyktHhFBVjgqLxNENTshYkNXOEs8L/xAAaAQEAAwEBAQAAAAAAAAAAAAAAAQIDBQQG/8QALhEAAgIBBAEABwkBAAAAAAAAAAECEQMEEiExQRMyUXFygdEFFCIzQmGRobHx/9oADAMBAAIRAxEAPwDpEIQsyw0JJqQNCSaAE0k0A0JJoATSQgMkJJoQCaSEA00kIDJCSaAE0kKQNNJCAyQkmgGhJNACEIQEFNYpqpI0IQgGhJNSBoSTQDQkmgGglVukdMRw4E1PDZ+vBVsAntlaEtj2uOVOA38VnPIo9mkMUpdF3aLcxgxPgor9IyOHzbMN7hRTLDohkY3n6zsSe7cp3QgbF5J6p+D2Q0i8lA91pPtAfHck2W1g+y7hkrwxhNsQWf3iZr92gVP70c0i/GRxGPep1mtbJBVp5bVtkgG5V82jmnrNN072/GK1hqvaYT0i8Fkmqb94SQmkovN2OHvqrOz2lkgqxwPcvZGal0eOUJR7N6Ek1YoCaSFIGmkhAZISTQDQkhAQE0kKpJkmsU0A0IQgGhJNSBqBpi29FHUGhOA4cVOXJaem6WcRg3qYUHvVZOkWgrYtCaNNpkvvxaMqrvbPZgwBoUPQ9kEcbW7aVPftVs1czJLczrYobUazCsS0qQ014rLolTaa3RA6OiA1TXsWIjG8Ku0WVzwd3mo5arR0QrUKI8CnFAV0gBwIVBbGyWR3SRYs2txw7scl0MzVGmYHC6cjgtYTcWYZIJ8MkaK0ky0NvNqCMwQpy4SwuNktd32ScO4nzXdArpwluVnLnHa6MkJJqxQE0kKQNNJCAaEJICEhJNVJBNJCAyTWKaAaEIQGm2ziONztww79i5bVuz3p7zscT+qtNZpMGM2Gp/JaNUxWTDL3LHM/wnowLk7KMUUpmKilanaVbHhQupmVz0rZ026RZOrkkSR3KOzTMB9qnOvmFMjtMbxg4Hmr7Cu9Gtr6rJxTfCNiyZHVV5LWiNK4lV8zscFbvg3+aiWiztG5Q0yU0U7lpeFMmjGxQnHYhWTKDWiEFjZNrTmul0PaTLAx5zpQ03jBUunG1hcE9SZ6xOjJyN4dxz8wvdpn+E52pXJ0qaSF6TymSEk0AJpIUgaEJICCmkhVJMkJJoATSTQDTWKaA5zXBh+bcK0Boacs0apShsjiSabDQ48BhiumsVm6WN7ZWgtrgciOGGxU+hdDh807S991pAbVxNMDhivHLLGdnvhhlCifLrBZiSzpDXKgY8mu4UatcmkYg3Br+cbxXxal+4Ogl6RlC4tI7xUEnvWqchlHOq47G0JP6qiin6po5P8AUR5JwRWgYPtdQf1UC22N4wIJoNxqPEKNpbWCSMgOF2oBFScQcqUr6rTZbS2Ui/HR9K1ycQdocMfNWnilFWysMsZOkdZYdIbAVO/a6CpXGWiG0RuidZ5AA991wmbfa1txz74yd7FKV9oZJ6attrhZWkMhpWga+MkcKucCeYWG132ehSVdF1arc41NfNU00zye2fFaLk9AXmNpOYAc7zvCvgsoQ2pBe0ng13uerqEkZSnFm0GTa6o78fFZ2eQ1LXVqMuIWlt8HqvaR3Ef/AEsZrS6MXnMLgPqEOdxwdd8BUqWr4ItI16wPpF3kBaNSHVe+m7lnVRNKW8WqAvhDnNYev1csCRht5VVlqJYiyJ0jgQXnbtGY5iq9GCLiuTy55J9HUppIXpPKNNJCAyQkmgBCEICChJNQSCaSEBkhJNANCSaAs7MOoBWgwqeGartBuAdKRjV5Fd9FskLnQODc248lnE1rGx0FKsaTTecSVy5rbJo7MJKUVItZAOq7aPQg187vgq/SFjB+cyIyKmskG1RbRNJkGF7d+0eSRmRKHJS2ixh/aAPErRHZAHVoCRtorN8V41c145LdEAMBG4nYKUBPE7kcm/JKgl4IUjXyyxRgezU5igJBFeQ/qT1tswEYu5jDvNKDzorvR9kuEvdi41JPHcOCr9N9fqlJS5TJUOKKC22UvBaHGld2e8YZBVcuiXF1WvY1ppVoaDlTI5hdFZWE9XaMKbeB7qKRJYwc2rRZZLoxeGL7KBsTmSVBq04UxNOe1WUFlvyMrkHXjwDQXV8lsNlDdiksZ0cTnnAvFxo20Pbd3Uw5opO7KyjSo5ObRrY5LPEwFrKm9dJbeoAAX07XNdDZi5sjGtFGkEmuJpiosrWumYDkGu88FbwMAx5cgr47nNFctQg/3N6Ek17jnAmkhANNJCAaEIQEBNJCgkyQkmgBNJCAyQkmgJFhfR9DkcP09y3SQlrgMbuwkAZns4blCBpirJ9sEjWj2gV5NTj/AFHt0uT9DJEbMfcrODLYFVskotdv0mI25ryQkke6cXLglWy1sjBJUawPfN1wKA5DgquCF05vOwaTt2paQs9raB0DqN7gSORzClcllGkdPHFgRtoqPS8JBVONN2mMUkoeIaR444FQ7TrDIcAy95KZK/BVJplhg0gvbVu/aFdsst5oLJHEHYet4VXKRaSfO24WU9PGit9FWh0fUJwVeizSZvtEEjTg/wAqeYUC0k04+qtbTIDiqqc4EpbZSSSNIgDy0bcTy/urRooKKLZ4SKccT3bBwUte3TR4cjn6qfKiCaSF6jymSEk0IBNJCAaaxTQEFCSagkE0kIDJCSaAE0kIDJNjqGqxTUNWqYTp2ieX4cCq18YdOS4VawA8z8FSGSYU3LC4SX8Q2mzKq5Mo7ZNHchLdFSI8GlGmXrOAAwAqrptsYQKP/IqBYdEQipc1r67wCFjLq/H7DWUzumo8CKHzWkaJS9pNnDX4UHOlVAtVmipUNAJwNBhnVQ5dDRtODJG/dld7yVCtGjR7JmqPtbfCimiziTWsDd29Zma+Ke03zVS2wSn/ADXtG43SfRTrPZnMzde40p6bFSVGXKJENqvN7sFg+po1aGYVO9xUyxsqb3Ie9WxQ3SopmybI2S00kLppJKkcltt2zJCSakgE0kIDJCSaEAhCEBBQhCqSNCSakAmkhAZISTQAmkhAbRFVhIzBWmzy1d6fkrGwN6hO8qq0hCWPvN8Fzc3M2dTA6xot2yU9yT5KjAEngoljtQeOO7ipLpANtTksuj0pkOZjzjjhvUd0hyqVJktANQTQ8MlGe7ipsNmsH4ySklKxcoE9pxujEolZm5E2Bl9wGwem0qzaKCgUTRjKMqcyfRTF0MEFGN+05uoyOUq9g0JJrcwGhJNANCSaAE0kIBppIQEFNYpqoGhCEA0JJqQCaSUjw0FziABiScAAgM1VS6cjq9rDe6MdZw7IJrRoPtOwOA3Li9cdb3SXoYCWx5F2Tn/k31W7R9nNn0aMKPe0yuyBxFWjf2Q0YblvixW7ZnKddHpOq8t+yxvzv3nV73EjyUq1Q3gq3UhwOjrMR/pMHg0K7IXEyO5v3nagvwo5q1WZ0fWHiPjFQ3W94/QrseiDqgqj0jokVq1Ew0U7re45hYm3Hitklhcj93O2q1orTI8lsc7AYeqzskO1bxZQ1bw2jaqL9gI1l1jhbILO83CSWtcaXHOBxbXY7LA5q+Xkel29LZnuzIPS40wxq7jk52e5XOpet5aGwWl1W5MkOY3Ned32vHeuxPFspI5KnubZ6IhIGuITWZYaEk0A0JJoBoSTQAhCEBBQhCqBprFRdJaRjs7L8hoNgGZPBATEnOAFSQBvOAXnektdrRMSyyx3R9alSOZ6oKqH9IPnbTIZXZhpc5zRxNczuGS0UGRZ6PpLWKz2cVc8OOxrOsSdg3LitZtY3z9QdVg9kHM/aO2ipYy57umefujdxPFW2rGhP2yYl/0UdC/7W0N8sVdRSK3YtUdUpLa/p5G0s0YL3E/5gY0uut+yaUJ3HBdTbohJE5tcwRllUU3Gg8M9uz0vROiaWWRt0AvjeABsBYQ1vn5rzRmJ78ufH9RlmACvVp+UzDLw0WfyZWy9Ymwk0fCSwjmaflyXZBleS8v0DKbNa3kHqydegIODs8idoJz2r0uyzh4qFw9Zi2ZX/J2tLk340Jz7rqFEjQcVskjDh6KJPE4ZZLzI3NTmNGZCjTSt2FarSHErU5hCmiLNE76mirdZbSWWWS72iwgd5FB6qyYypqq3S1mMjXj6sb3n+Vpp50HNaY43NIyyOotnMxRX4y2ho5hArWnWFBw86Lj7E+rRXcu3sQAa07RTdU7Ms9m7muKDbsj27nvHg4hd7OujjY32dNq7rNLZKM7cX1Cez9w7O7Jeh6J05Bafo39bax2Dhy28l480rayShBGw4HaO5eZxNFI9vQvK7FrVaYsBIXDc+jvM4+atIde5hnHG78TPMXvRV2staPQULk7Lr1AfpI5I+IAkb/Tj5K+0fpmzz/RSscdwNHeBxVaJsnoSTQkEIQgIKaS0Wy2MhbfkcAPM8ANpVQbpHhoLiaAYknIBed66aRbM68yt0NoK4Y1JJA44eCkaa1idaCY29Vgxu1xNPrU9FRaUFYj3FbQjXLKSkb7G0NAYMABU/HEqm0/aj2RtNeXxRXUR6pdvp6fquatI6SbHK9d8MSrsqWocejBOZAK9Y+S3RFbOwkYOPSvwzLj820/ygH+68ws9n6R7I8g9zW8iaeK+jNAaO6CBkdMaAnv/AEFByUSJiXFkZt5Lw8R0N2mPZOGWNMttSOHkV7mTSgC8W0rDctE7SKgSvb3C8fWoG8jAbSfTpfJln8FTpdpDmytOX2q1FcCKmrhgcQAF12r1uEkbaGhz5bRyK55hqSKVa41IJoa5GoA6x2VyFQBWin6AeyN/7NIQ0ON6GU5MdhWOX+GTTH2Sa5ErfX6L02lWSPrRf8oaPVeizbJdP/TuWioUad5GJy8Fssz3NJY8Frmmjgdh2d43FY2xuxfJ1R9B2Vk0gJ71okFVJkjFcAt0UO2imyKK2VlBuVdpIUslqkH8KBp4vf0jx+FjfxKy0pIGAvccAKnuCg2yI/uaB57U9qfMRwayRjfJjF79Dp3OSyeE6+Z4tZlUY7fLRycbOqB355doEe1Ty8VxU+Msh/iP/wB5XoMwN0OoczQ86ZkAZ/aC4XSNkMNoniOccr247g40PMUK62p8I5mLyzEFZArAJheY0HVAKSSUQbmSUWT2h2OTswRnVaQVmxygsmdBq5rdPA4MlcZWDMONXAVza4+h8l6fDKHtD2mrXAEHeDiCvEIAbxecMKAea9X1OnDrIwXg5zahwB7JqSAd2FFSSLpl2hCFQscppvWNkNWM67/IfmuLt1tklcXPcST6bv0CUg27StD1vCKRk3Zqc+lDu+Ct1oxYeIUaRFnk6pYdnocleSIJNmf/AMs07aehp7lRWfFzXb3H3q5bhZwBuPqVS2Y/NA7nA+eKqSW75HNoWmhGIO4jEHxC+m9WbX+0QRzmhvsa7DLEY0XzG8VXvvyR2q/o6MfVq38JoomuETE7UsxqvItcLMY7ZMd5vVx29YDClM/rCtNuC9dBxXKa56s/tZEjDR7R+KlabscaZjvwWmnmoy5K5Y7lweaF4Ba0fWFCMARUAUoMQAfujiVlpNgLmjfUeND44LKTRk7T1o6EZ3i1vZ+8RXZmT3LS5pmnYwAkknAZ0unLdlmu9p2np589W/6ObkT9JE6rVnTYfcstprXBsM4BdQbI5aZtqcHbK40zXSWiwytNHMOG0VI8QomqujOgPXiuE0LXdV1fvE41HILrhPQgEjkKL5bUYseSVrg7eDNPHGnyciyzku/NSjFhkpmmg1rmuFBfrXvFMfPyUR07WtLnEANBJO4AVJXNljcZbTpRmpR3HD68SGghbiT1j6MHM48lc662ExR2Sy1uxwQ0JoTeeQ1tBTM9VxxI7Siar6PfbrSbZI0iBsl8k+25mLI2jbSjanLAhdPpeyPtk9SaMjFAPtHFx44XRyK+mzpaXHjwR9aNuXxP6HBjJ55yyS6fC9y+p5pZgx87IG9JfLgamJoBq4EgFrrwwBzJ8FU/Kno3odIulGU7Q7+ZvVPldXsmiNXGQydKQL90tB4E1OG/iuD+WuG6IMK1fSvC64j1Xilkc2rNFBRTo8qQmQhCBVSTRRSQFcVua1YxNqa7B6qQxqgkxcaCvgpugtIyWeQSRnHJwOThnQqvkNT3Yc1shwx3JQvk7v8A46b/AKJ/GELj+kakq7UX3GchUd62F6xcMFqihFkUe9dcHcj3Le8qNMVJBPl+hFMMD4VVLY21gcO9W0ZrZ28x4Eqs0X2ZBuVCSxgdVgO8Ar2b5E7XWzvj+q8+YDveV4lo13zYG7Beo/Itabs8zN4a4eYPuVZdExfJ7TGhwxTYh2aqXNM8DTiWg8l47oWz9HpiNjsmzSx/0yMXs8mS8p0tH0WnmbnzQvH84Y0/1Xl1/sqXGWHtg/6/6ePVLmEv3R6W6EEU5hbHRjBzgDx2hZOC2s3LkHsOd1riFxkrRS64tO3Bww8xTmuN1o0g4wiFnbmc2MdxNPM0HMr0m2WMSMdEcnCnEbiOINDyXmLdHOlt0bCcWTAEjEUidee7wY7yW+g0ylqvSy6it3zXQ1Go26f0a7br5Ps9As1lEELYWikcLborm4jMniTUnvWyxxUbxOKylq9wGytVJosG23bCVKkFF5j8twpDEf4g9CvUV5h8t/0Vn4vd5NP5ouwzx6QYgjb6pLJwAw2HyKxaP1WhmOmKyomwbVsibt+KoDKOOgosbRJdbxyC3DBQbU7rU3eqgGUAwKc810ADMohyUOaSr+7BSR5LK+ULG6hTwSb1meyfjehCRBXuWiXNCFL6IJsX0HM+qq9GZyfG0oQqE+CTo3snn6r0X5H/APHO/wC2fVCEfQXrHu8OSZTQqGhi5eYa3/8AW7L/AOP/AO56ELpfZn5kvhl/h5tT6q96PSytjEIXNPSB7QXm+gf8bzk96aF0dF+Vl+H6nk1Hrw953De0VuKELmnrM15b8uXYs333/wC1CEQPIJ8vjes358gkhamQ2qQzJvchCEg3YoUvbd3lCEQNsXZVYO3z96aEILpCEKCT/9k=</t>
  </si>
  <si>
    <t>https://encrypted-tbn0.gstatic.com/images?q=tbn:ANd9GcQxYHeAsBjrW2nlOOhNvMkJw8Ferup7PCx7vg&amp;s</t>
  </si>
  <si>
    <t>Llian Vecteezy</t>
  </si>
  <si>
    <t>https://play-lh.googleusercontent.com/X78O_ql0-9u37hm6IBpYxqBthrJRt8ylhlSnEZfPjKq_Ftwhhv2J2Xmx96QEa30WvScG=w240-h480-rw</t>
  </si>
  <si>
    <t>Num2</t>
  </si>
  <si>
    <t>Num3</t>
  </si>
  <si>
    <t>Num1</t>
  </si>
  <si>
    <t>Date</t>
  </si>
  <si>
    <t>High</t>
  </si>
  <si>
    <t>United States of America</t>
  </si>
  <si>
    <t>Channel Partners</t>
  </si>
  <si>
    <t>Government</t>
  </si>
  <si>
    <t>Enterprise</t>
  </si>
  <si>
    <t>Small Business</t>
  </si>
  <si>
    <t>Midmarket</t>
  </si>
  <si>
    <t>Medium</t>
  </si>
  <si>
    <t>Low</t>
  </si>
  <si>
    <t>None</t>
  </si>
  <si>
    <t>Mexico</t>
  </si>
  <si>
    <t>Germany</t>
  </si>
  <si>
    <t>France</t>
  </si>
  <si>
    <t>Canada</t>
  </si>
  <si>
    <t>Profit</t>
  </si>
  <si>
    <t>COGS</t>
  </si>
  <si>
    <t>Sales</t>
  </si>
  <si>
    <t>Discounts</t>
  </si>
  <si>
    <t>Gross Sales</t>
  </si>
  <si>
    <t>Sale Price</t>
  </si>
  <si>
    <t>Units Sold</t>
  </si>
  <si>
    <t>Discount Band</t>
  </si>
  <si>
    <t>Product</t>
  </si>
  <si>
    <t>Country</t>
  </si>
  <si>
    <t>Segment</t>
  </si>
  <si>
    <t>Column</t>
  </si>
  <si>
    <t>SalesByRegion</t>
  </si>
  <si>
    <t>Any</t>
  </si>
  <si>
    <t>Formula</t>
  </si>
  <si>
    <t>SalesByCountry</t>
  </si>
  <si>
    <t>ingredient1</t>
  </si>
  <si>
    <t>ingredient2</t>
  </si>
  <si>
    <t>productname</t>
  </si>
  <si>
    <t>regionname</t>
  </si>
  <si>
    <t>Asia</t>
  </si>
  <si>
    <t>Africa</t>
  </si>
  <si>
    <t>North America</t>
  </si>
  <si>
    <t>South America</t>
  </si>
  <si>
    <t>Europe</t>
  </si>
  <si>
    <t>countryname</t>
  </si>
  <si>
    <t>Singapore</t>
  </si>
  <si>
    <t>Malaysia</t>
  </si>
  <si>
    <t>Australia</t>
  </si>
  <si>
    <t>New Zealand</t>
  </si>
  <si>
    <t>Greenland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</si>
  <si>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</si>
  <si>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</si>
  <si>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</si>
  <si>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</si>
  <si>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</si>
  <si>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</si>
  <si>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</si>
  <si>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</si>
  <si>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</si>
  <si>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</si>
  <si>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</si>
  <si>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</si>
  <si>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</si>
  <si>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</si>
  <si>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</si>
  <si>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</si>
  <si>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</si>
  <si>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</si>
  <si>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</si>
  <si>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</si>
  <si>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</si>
  <si>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</si>
  <si>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</si>
  <si>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</si>
  <si>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</si>
  <si>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</si>
  <si>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</si>
  <si>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</si>
  <si>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</si>
  <si>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</si>
  <si>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</si>
  <si>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</si>
  <si>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</si>
  <si>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</si>
  <si>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</si>
  <si>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</si>
  <si>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</si>
  <si>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</si>
  <si>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</si>
  <si>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</si>
  <si>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</si>
  <si>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</si>
  <si>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</si>
  <si>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</si>
  <si>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</si>
  <si>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</si>
  <si>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</si>
  <si>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</si>
  <si>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</si>
  <si>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</si>
  <si>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</si>
  <si>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</si>
  <si>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French Guiana</t>
  </si>
  <si>
    <t>Gabon</t>
  </si>
  <si>
    <t>Gambia</t>
  </si>
  <si>
    <t>Georgia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</si>
  <si>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</si>
  <si>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</si>
  <si>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</si>
  <si>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</si>
  <si>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</si>
  <si>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</si>
  <si>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</si>
  <si>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</si>
  <si>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</si>
  <si>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</si>
  <si>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</si>
  <si>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</si>
  <si>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</si>
  <si>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</si>
  <si>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</si>
  <si>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</si>
  <si>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</si>
  <si>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</si>
  <si>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</si>
  <si>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</si>
  <si>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</si>
  <si>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</si>
  <si>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</si>
  <si>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</si>
  <si>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</si>
  <si>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</si>
  <si>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</si>
  <si>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</si>
  <si>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</si>
  <si>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</si>
  <si>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</si>
  <si>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</si>
  <si>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</si>
  <si>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</si>
  <si>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</si>
  <si>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</si>
  <si>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</si>
  <si>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Maldives</t>
  </si>
  <si>
    <t>Mali</t>
  </si>
  <si>
    <t>Malta</t>
  </si>
  <si>
    <t>Mauritania</t>
  </si>
  <si>
    <t>Mauritius</t>
  </si>
  <si>
    <t>Mayotte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</si>
  <si>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</si>
  <si>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</si>
  <si>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</si>
  <si>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</si>
  <si>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</si>
  <si>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</si>
  <si>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</si>
  <si>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</si>
  <si>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</si>
  <si>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</si>
  <si>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</si>
  <si>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</si>
  <si>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</si>
  <si>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</si>
  <si>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</si>
  <si>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</si>
  <si>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</si>
  <si>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</si>
  <si>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</si>
  <si>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</si>
  <si>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</si>
  <si>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</si>
  <si>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</si>
  <si>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</si>
  <si>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</si>
  <si>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</si>
  <si>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</si>
  <si>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</si>
  <si>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</si>
  <si>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</si>
  <si>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</si>
  <si>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</si>
  <si>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</si>
  <si>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</si>
  <si>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</si>
  <si>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</si>
  <si>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</si>
  <si>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</si>
  <si>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</si>
  <si>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</si>
  <si>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</si>
  <si>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</si>
  <si>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</si>
  <si>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</si>
  <si>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</si>
  <si>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</si>
  <si>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</si>
  <si>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</si>
  <si>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Tajikistan</t>
  </si>
  <si>
    <t>Thailand</t>
  </si>
  <si>
    <t>Timor-Leste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</si>
  <si>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</si>
  <si>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</si>
  <si>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</si>
  <si>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</si>
  <si>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</si>
  <si>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</si>
  <si>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</si>
  <si>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Uruguay</t>
  </si>
  <si>
    <t>Uzbekistan</t>
  </si>
  <si>
    <t>Vietnam</t>
  </si>
  <si>
    <t>Western Sahara</t>
  </si>
  <si>
    <t>Yemen</t>
  </si>
  <si>
    <t>Zambia</t>
  </si>
  <si>
    <t>Zimbabwe</t>
  </si>
  <si>
    <t>AFG</t>
  </si>
  <si>
    <t>Southern Asia</t>
  </si>
  <si>
    <t>Åland Islands</t>
  </si>
  <si>
    <t>ALA</t>
  </si>
  <si>
    <t>Northern Europe</t>
  </si>
  <si>
    <t>ALB</t>
  </si>
  <si>
    <t>Southern Europe</t>
  </si>
  <si>
    <t>DZA</t>
  </si>
  <si>
    <t>Northern Africa</t>
  </si>
  <si>
    <t>American Samoa</t>
  </si>
  <si>
    <t>ASM</t>
  </si>
  <si>
    <t>Polynesia</t>
  </si>
  <si>
    <t>Oceania</t>
  </si>
  <si>
    <t>AND</t>
  </si>
  <si>
    <t>AGO</t>
  </si>
  <si>
    <t>Middle Africa</t>
  </si>
  <si>
    <t>Sub-Saharan Africa</t>
  </si>
  <si>
    <t>Anguilla</t>
  </si>
  <si>
    <t>AIA</t>
  </si>
  <si>
    <t>Caribbean</t>
  </si>
  <si>
    <t>Latin America and the Caribbean</t>
  </si>
  <si>
    <t>Antarctica</t>
  </si>
  <si>
    <t>ATA</t>
  </si>
  <si>
    <t>ATG</t>
  </si>
  <si>
    <t>ARG</t>
  </si>
  <si>
    <t>ARM</t>
  </si>
  <si>
    <t>Western Asia</t>
  </si>
  <si>
    <t>Aruba</t>
  </si>
  <si>
    <t>ABW</t>
  </si>
  <si>
    <t>AUS</t>
  </si>
  <si>
    <t>Australia and New Zealand</t>
  </si>
  <si>
    <t>AUT</t>
  </si>
  <si>
    <t>Western Europe</t>
  </si>
  <si>
    <t>AZE</t>
  </si>
  <si>
    <t>Bahamas</t>
  </si>
  <si>
    <t>BHS</t>
  </si>
  <si>
    <t>BHR</t>
  </si>
  <si>
    <t>BGD</t>
  </si>
  <si>
    <t>BRB</t>
  </si>
  <si>
    <t>BLR</t>
  </si>
  <si>
    <t>Eastern Europe</t>
  </si>
  <si>
    <t>BEL</t>
  </si>
  <si>
    <t>BLZ</t>
  </si>
  <si>
    <t>Central America</t>
  </si>
  <si>
    <t>BEN</t>
  </si>
  <si>
    <t>Western Africa</t>
  </si>
  <si>
    <t>Bermuda</t>
  </si>
  <si>
    <t>BMU</t>
  </si>
  <si>
    <t>Northern America</t>
  </si>
  <si>
    <t>BTN</t>
  </si>
  <si>
    <t>Bolivia (Plurinational State of)</t>
  </si>
  <si>
    <t>BOL</t>
  </si>
  <si>
    <t>Bonaire, Sint Eustatius and Saba</t>
  </si>
  <si>
    <t>BES</t>
  </si>
  <si>
    <t>BIH</t>
  </si>
  <si>
    <t>BWA</t>
  </si>
  <si>
    <t>Southern Africa</t>
  </si>
  <si>
    <t>Bouvet Island</t>
  </si>
  <si>
    <t>BVT</t>
  </si>
  <si>
    <t>BRA</t>
  </si>
  <si>
    <t>British Indian Ocean Territory</t>
  </si>
  <si>
    <t>IOT</t>
  </si>
  <si>
    <t>Eastern Africa</t>
  </si>
  <si>
    <t>British Virgin Islands</t>
  </si>
  <si>
    <t>VGB</t>
  </si>
  <si>
    <t>Brunei Darussalam</t>
  </si>
  <si>
    <t>BRN</t>
  </si>
  <si>
    <t>South-eastern Asia</t>
  </si>
  <si>
    <t>BGR</t>
  </si>
  <si>
    <t>BFA</t>
  </si>
  <si>
    <t>BDI</t>
  </si>
  <si>
    <t>CPV</t>
  </si>
  <si>
    <t>KHM</t>
  </si>
  <si>
    <t>CMR</t>
  </si>
  <si>
    <t>CAN</t>
  </si>
  <si>
    <t>Cayman Islands</t>
  </si>
  <si>
    <t>CYM</t>
  </si>
  <si>
    <t>CAF</t>
  </si>
  <si>
    <t>TCD</t>
  </si>
  <si>
    <t>CHL</t>
  </si>
  <si>
    <t>CHN</t>
  </si>
  <si>
    <t>Eastern Asia</t>
  </si>
  <si>
    <t>China, Hong Kong Special Administrative Region</t>
  </si>
  <si>
    <t>HKG</t>
  </si>
  <si>
    <t>China, Macao Special Administrative Region</t>
  </si>
  <si>
    <t>MAC</t>
  </si>
  <si>
    <t>Christmas Island</t>
  </si>
  <si>
    <t>CXR</t>
  </si>
  <si>
    <t>Cocos (Keeling) Islands</t>
  </si>
  <si>
    <t>CCK</t>
  </si>
  <si>
    <t>COL</t>
  </si>
  <si>
    <t>COM</t>
  </si>
  <si>
    <t>COG</t>
  </si>
  <si>
    <t>Cook Islands</t>
  </si>
  <si>
    <t>COK</t>
  </si>
  <si>
    <t>CRI</t>
  </si>
  <si>
    <t>Côte d’Ivoire</t>
  </si>
  <si>
    <t>CIV</t>
  </si>
  <si>
    <t>HRV</t>
  </si>
  <si>
    <t>CUB</t>
  </si>
  <si>
    <t>Curaçao</t>
  </si>
  <si>
    <t>CUW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</si>
  <si>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</si>
  <si>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</si>
  <si>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</si>
  <si>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</si>
  <si>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</si>
  <si>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</si>
  <si>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</si>
  <si>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</si>
  <si>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</si>
  <si>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</si>
  <si>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</si>
  <si>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</si>
  <si>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</si>
  <si>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</si>
  <si>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</si>
  <si>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</si>
  <si>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</si>
  <si>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</si>
  <si>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</si>
  <si>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Falkland Islands (Malvinas)</t>
  </si>
  <si>
    <t>FLK</t>
  </si>
  <si>
    <t>Faroe Islands</t>
  </si>
  <si>
    <t>FRO</t>
  </si>
  <si>
    <t>Fiji</t>
  </si>
  <si>
    <t>FJI</t>
  </si>
  <si>
    <t>Melanesia</t>
  </si>
  <si>
    <t>FIN</t>
  </si>
  <si>
    <t>FRA</t>
  </si>
  <si>
    <t>GUF</t>
  </si>
  <si>
    <t>French Polynesia</t>
  </si>
  <si>
    <t>PYF</t>
  </si>
  <si>
    <t>French Southern Territories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</si>
  <si>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</si>
  <si>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</si>
  <si>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</si>
  <si>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</si>
  <si>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</si>
  <si>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</si>
  <si>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</si>
  <si>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</si>
  <si>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</si>
  <si>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</si>
  <si>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Guadeloupe</t>
  </si>
  <si>
    <t>GLP</t>
  </si>
  <si>
    <t>Guam</t>
  </si>
  <si>
    <t>GUM</t>
  </si>
  <si>
    <t>Micronesia</t>
  </si>
  <si>
    <t>GTM</t>
  </si>
  <si>
    <t>Guernsey</t>
  </si>
  <si>
    <t>GGY</t>
  </si>
  <si>
    <t>GIN</t>
  </si>
  <si>
    <t>GNB</t>
  </si>
  <si>
    <t>GUY</t>
  </si>
  <si>
    <t>HTI</t>
  </si>
  <si>
    <t>Heard Island and McDonald Islands</t>
  </si>
  <si>
    <t>HMD</t>
  </si>
  <si>
    <t>VAT</t>
  </si>
  <si>
    <t>HND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</si>
  <si>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</si>
  <si>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</si>
  <si>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</si>
  <si>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</si>
  <si>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</si>
  <si>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</si>
  <si>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</si>
  <si>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</si>
  <si>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</si>
  <si>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</si>
  <si>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</si>
  <si>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</si>
  <si>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</si>
  <si>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</si>
  <si>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</si>
  <si>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</si>
  <si>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</si>
  <si>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Central Asia</t>
  </si>
  <si>
    <t>KEN</t>
  </si>
  <si>
    <t>Kiribati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</si>
  <si>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</si>
  <si>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</si>
  <si>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</si>
  <si>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</si>
  <si>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</si>
  <si>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</si>
  <si>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</si>
  <si>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</si>
  <si>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</si>
  <si>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</si>
  <si>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</si>
  <si>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</si>
  <si>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</si>
  <si>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</si>
  <si>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</si>
  <si>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</si>
  <si>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</si>
  <si>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</si>
  <si>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</si>
  <si>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Marshall Islands</t>
  </si>
  <si>
    <t>MHL</t>
  </si>
  <si>
    <t>Martinique</t>
  </si>
  <si>
    <t>MTQ</t>
  </si>
  <si>
    <t>MRT</t>
  </si>
  <si>
    <t>MUS</t>
  </si>
  <si>
    <t>MYT</t>
  </si>
  <si>
    <t>MEX</t>
  </si>
  <si>
    <t>Micronesia (Federated States of)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</si>
  <si>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</si>
  <si>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</si>
  <si>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</si>
  <si>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</si>
  <si>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</si>
  <si>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</si>
  <si>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</si>
  <si>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</si>
  <si>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</si>
  <si>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</si>
  <si>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Nauru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</si>
  <si>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</si>
  <si>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</si>
  <si>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</si>
  <si>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</si>
  <si>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</si>
  <si>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</si>
  <si>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</si>
  <si>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</si>
  <si>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</si>
  <si>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Niue</t>
  </si>
  <si>
    <t>NIU</t>
  </si>
  <si>
    <t>Norfolk Island</t>
  </si>
  <si>
    <t>NFK</t>
  </si>
  <si>
    <t>MKD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</si>
  <si>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</si>
  <si>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</si>
  <si>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</si>
  <si>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</si>
  <si>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</si>
  <si>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</si>
  <si>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</si>
  <si>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</si>
  <si>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</si>
  <si>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</si>
  <si>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</si>
  <si>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</si>
  <si>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</si>
  <si>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Pitcairn</t>
  </si>
  <si>
    <t>PCN</t>
  </si>
  <si>
    <t>POL</t>
  </si>
  <si>
    <t>PRT</t>
  </si>
  <si>
    <t>Puerto Rico</t>
  </si>
  <si>
    <t>PRI</t>
  </si>
  <si>
    <t>QAT</t>
  </si>
  <si>
    <t>Republic of Korea</t>
  </si>
  <si>
    <t>KOR</t>
  </si>
  <si>
    <t>Republic of Moldova</t>
  </si>
  <si>
    <t>MDA</t>
  </si>
  <si>
    <t>REU</t>
  </si>
  <si>
    <t>ROU</t>
  </si>
  <si>
    <t>Russian Federation</t>
  </si>
  <si>
    <t>RUS</t>
  </si>
  <si>
    <t>RWA</t>
  </si>
  <si>
    <t>Saint Barthélemy</t>
  </si>
  <si>
    <t>BLM</t>
  </si>
  <si>
    <t>SHN</t>
  </si>
  <si>
    <t>KNA</t>
  </si>
  <si>
    <t>LCA</t>
  </si>
  <si>
    <t>Saint Martin (French Part)</t>
  </si>
  <si>
    <t>MAF</t>
  </si>
  <si>
    <t>Saint Pierre and Miquelon</t>
  </si>
  <si>
    <t>SPM</t>
  </si>
  <si>
    <t>VCT</t>
  </si>
  <si>
    <t>Samoa</t>
  </si>
  <si>
    <t>WSM</t>
  </si>
  <si>
    <t>SMR</t>
  </si>
  <si>
    <t>Sao Tome and Principe</t>
  </si>
  <si>
    <t>STP</t>
  </si>
  <si>
    <t>Sark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</si>
  <si>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</si>
  <si>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</si>
  <si>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</si>
  <si>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</si>
  <si>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</si>
  <si>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</si>
  <si>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</si>
  <si>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</si>
  <si>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</si>
  <si>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</si>
  <si>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Solomon Islands</t>
  </si>
  <si>
    <t>SLB</t>
  </si>
  <si>
    <t>SOM</t>
  </si>
  <si>
    <t>ZAF</t>
  </si>
  <si>
    <t>South Georgia and the South Sandwich Islands</t>
  </si>
  <si>
    <t>SGS</t>
  </si>
  <si>
    <t>SSD</t>
  </si>
  <si>
    <t>ESP</t>
  </si>
  <si>
    <t>LKA</t>
  </si>
  <si>
    <t>PSE</t>
  </si>
  <si>
    <t>SDN</t>
  </si>
  <si>
    <t>SUR</t>
  </si>
  <si>
    <t>Svalbard and Jan Mayen Islands</t>
  </si>
  <si>
    <t>SJM</t>
  </si>
  <si>
    <t>SWE</t>
  </si>
  <si>
    <t>CHE</t>
  </si>
  <si>
    <t>Syrian Arab Republic</t>
  </si>
  <si>
    <t>SYR</t>
  </si>
  <si>
    <t>TJK</t>
  </si>
  <si>
    <t>THA</t>
  </si>
  <si>
    <t>TLS</t>
  </si>
  <si>
    <t>TGO</t>
  </si>
  <si>
    <t>Tokelau</t>
  </si>
  <si>
    <t>TKL</t>
  </si>
  <si>
    <t>Tonga</t>
  </si>
  <si>
    <t>TON</t>
  </si>
  <si>
    <t>TTO</t>
  </si>
  <si>
    <t>TUN</t>
  </si>
  <si>
    <t>TUR</t>
  </si>
  <si>
    <t>TKM</t>
  </si>
  <si>
    <t>Turks and Caicos Islands</t>
  </si>
  <si>
    <t>TCA</t>
  </si>
  <si>
    <t>Tuvalu</t>
  </si>
  <si>
    <t>TUV</t>
  </si>
  <si>
    <t>UGA</t>
  </si>
  <si>
    <t>UKR</t>
  </si>
  <si>
    <t>ARE</t>
  </si>
  <si>
    <t>United Kingdom of Great Britain and Northern Ireland</t>
  </si>
  <si>
    <t>GBR</t>
  </si>
  <si>
    <t>United Republic of Tanzania</t>
  </si>
  <si>
    <t>TZA</t>
  </si>
  <si>
    <t>United States Minor Outlying Islands</t>
  </si>
  <si>
    <t>UMI</t>
  </si>
  <si>
    <t>USA</t>
  </si>
  <si>
    <t>United States Virgin Islands</t>
  </si>
  <si>
    <t>VIR</t>
  </si>
  <si>
    <t>URY</t>
  </si>
  <si>
    <t>UZB</t>
  </si>
  <si>
    <t>Vanuatu</t>
  </si>
  <si>
    <t>VUT</t>
  </si>
  <si>
    <t>Venezuela (Bolivarian Republic of)</t>
  </si>
  <si>
    <t>VEN</t>
  </si>
  <si>
    <t>VNM</t>
  </si>
  <si>
    <t>Wallis and Futuna Islands</t>
  </si>
  <si>
    <t>WLF</t>
  </si>
  <si>
    <t>ESH</t>
  </si>
  <si>
    <t>YEM</t>
  </si>
  <si>
    <t>ZMB</t>
  </si>
  <si>
    <t>ZWE</t>
  </si>
  <si>
    <t>isocode</t>
  </si>
  <si>
    <t>m49code</t>
  </si>
  <si>
    <t>subregion</t>
  </si>
  <si>
    <t>continent</t>
  </si>
  <si>
    <t>salesbycountry</t>
  </si>
  <si>
    <t>Philipines</t>
  </si>
  <si>
    <t>Turkeye</t>
  </si>
  <si>
    <t>country</t>
  </si>
  <si>
    <t>Unit Sold-min</t>
  </si>
  <si>
    <t>Unit Sold-max</t>
  </si>
  <si>
    <t>Salesprice</t>
  </si>
  <si>
    <t>Sofia Kowalskki</t>
  </si>
  <si>
    <t>Abu Bakar</t>
  </si>
  <si>
    <t>Devi Sunes</t>
  </si>
  <si>
    <t>subsidiaries</t>
  </si>
  <si>
    <t>Quintegral</t>
  </si>
  <si>
    <t>Department</t>
  </si>
  <si>
    <t>SG</t>
  </si>
  <si>
    <t xml:space="preserve">Osawa </t>
  </si>
  <si>
    <t>Osawa</t>
  </si>
  <si>
    <t>Directors</t>
  </si>
  <si>
    <t>Pater Aria</t>
  </si>
  <si>
    <t>payrollid</t>
  </si>
  <si>
    <t>https://encrypted-tbn0.gstatic.com/images?q=tbn:ANd9GcQxURLS1gw7oJL0GrgROD-aI1igxgbnGnvxeg&amp;s</t>
  </si>
  <si>
    <t>Jamal Ahmad</t>
  </si>
  <si>
    <t>https://yt3.googleusercontent.com/ytc/AIdro_nv6vX-VnX5EE9T6MyXhu3u80r1zGRMJkKPijrx6vZEcQ=s900-c-k-c0x00ffffff-no-rj</t>
  </si>
  <si>
    <t>https://media.licdn.com/dms/image/D5603AQGlGftx7EIkkQ/profile-displayphoto-shrink_200_200/0/1710270098993?e=2147483647&amp;v=beta&amp;t=C3p_rHe0B9yRt5plxmPDMw_zdqhr-NhLhcotjyj43UM</t>
  </si>
  <si>
    <t>https://www.kosmo.com.my/wp-content/uploads/2020/08/Abu1.jpeg</t>
  </si>
  <si>
    <t>https://i1.sndcdn.com/artworks-000065790486-rloedr-t500x500.jpg</t>
  </si>
  <si>
    <t>https://media.licdn.com/dms/image/C5603AQEp0Nlx8pMqvA/profile-displayphoto-shrink_200_200/0/1631970619329?e=2147483647&amp;v=beta&amp;t=XXbm42Ksr4m6iqds2r-VFeKf_fLoJUGQgxQjdNi2ejc</t>
  </si>
  <si>
    <t>Ruby Kaur</t>
  </si>
  <si>
    <t>https://media.licdn.com/dms/image/C5103AQHWwMWwU3_xFw/profile-displayphoto-shrink_200_200/0/1573453831848?e=2147483647&amp;v=beta&amp;t=RsdxDeqVGdLFh50A6dayXBDVyxDBygawnZii0N5fypo</t>
  </si>
  <si>
    <t>salesperson</t>
  </si>
  <si>
    <t>Salesperson</t>
  </si>
  <si>
    <t>Body Builder Juice</t>
  </si>
  <si>
    <t>Pink Passion Juice</t>
  </si>
  <si>
    <t>Green Apple Shakes</t>
  </si>
  <si>
    <t>Dragon Sparkle Drink</t>
  </si>
  <si>
    <t>Trainers</t>
  </si>
  <si>
    <t>Operation</t>
  </si>
  <si>
    <t>For Sheet:</t>
  </si>
  <si>
    <t>OrderDetails</t>
  </si>
  <si>
    <t>AdminFees</t>
  </si>
  <si>
    <t>Discount</t>
  </si>
  <si>
    <t>Qty</t>
  </si>
  <si>
    <t>EmpID</t>
  </si>
  <si>
    <t>ProdID</t>
  </si>
  <si>
    <t>ShipperID</t>
  </si>
  <si>
    <t>OrderID</t>
  </si>
  <si>
    <t>SalesPrice</t>
  </si>
  <si>
    <t>CostPrice</t>
  </si>
  <si>
    <t>Shashini Kaur</t>
  </si>
  <si>
    <t>GeographyKey</t>
  </si>
  <si>
    <t>CustID</t>
  </si>
  <si>
    <t>A0001</t>
  </si>
  <si>
    <t>B0001</t>
  </si>
  <si>
    <t>E0001</t>
  </si>
  <si>
    <t>E0012</t>
  </si>
  <si>
    <t>E0013</t>
  </si>
  <si>
    <t>C0020</t>
  </si>
  <si>
    <t>C0002</t>
  </si>
  <si>
    <t>C0003</t>
  </si>
  <si>
    <t>C0005</t>
  </si>
  <si>
    <t>C0011</t>
  </si>
  <si>
    <t>B0101</t>
  </si>
  <si>
    <t>https://media.licdn.com/dms/image/v2/D5603AQF0t733w4j9cw/profile-displayphoto-shrink_400_400/profile-displayphoto-shrink_400_400/0/1691790362125?e=1741219200&amp;v=beta&amp;t=PgksLzjNvgrsx2mUYqH432ecen7p-crNoSXUpT7oH34</t>
  </si>
  <si>
    <t>https://media.licdn.com/dms/image/v2/C5103AQE9cSmVbDOECQ/profile-displayphoto-shrink_400_400/profile-displayphoto-shrink_400_400/0/1554196070046?e=1741219200&amp;v=beta&amp;t=gIht6PxNkbLNm_PiFul0VPd6wgb_ScTgpdDYrx-SkHY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</si>
</sst>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&quot;$&quot;* #,##0.00_-;\-&quot;$&quot;* #,##0.00_-;_-&quot;$&quot;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0" fontId="0" fillId="0" borderId="0" xfId="0" quotePrefix="1"/>
    <xf numFmtId="165" fontId="0" fillId="0" borderId="0" xfId="5" applyFont="1"/>
    <xf numFmtId="43" fontId="0" fillId="0" borderId="0" xfId="3" applyFont="1"/>
    <xf numFmtId="165" fontId="2" fillId="0" borderId="0" xfId="5" applyFont="1"/>
    <xf numFmtId="165" fontId="0" fillId="0" borderId="0" xfId="0" applyNumberFormat="1"/>
    <xf numFmtId="0" fontId="3" fillId="3" borderId="1" xfId="0" applyFont="1" applyFill="1" applyBorder="1"/>
    <xf numFmtId="166" fontId="2" fillId="0" borderId="0" xfId="3" applyNumberFormat="1" applyFont="1"/>
    <xf numFmtId="0" fontId="4" fillId="2" borderId="0" xfId="4"/>
    <xf numFmtId="166" fontId="0" fillId="0" borderId="0" xfId="1" applyNumberFormat="1" applyFont="1"/>
    <xf numFmtId="44" fontId="0" fillId="0" borderId="0" xfId="1" applyFont="1"/>
    <xf numFmtId="14" fontId="0" fillId="0" borderId="0" xfId="3" applyNumberFormat="1" applyFont="1"/>
    <xf numFmtId="14" fontId="2" fillId="0" borderId="0" xfId="3" applyNumberFormat="1" applyFont="1"/>
    <xf numFmtId="0" fontId="5" fillId="0" borderId="0" xfId="6"/>
  </cellXfs>
  <cellStyles count="7">
    <cellStyle name="Accent1" xfId="4" builtinId="29"/>
    <cellStyle name="Comma" xfId="3" builtinId="3"/>
    <cellStyle name="Currency" xfId="1" builtinId="4"/>
    <cellStyle name="Currency 2" xfId="5" xr:uid="{377DD4D5-BA2F-4D64-AA9F-D09D24239F2A}"/>
    <cellStyle name="Hyperlink" xfId="6" builtinId="8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Wong" id="{C2CDACF2-0F78-4660-B8AB-9AA9E4C23183}" userId="S::jason.wong@trainocate.com::c4608a6f-67fe-40cc-a15f-dd3c9298eb9b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702F8-17C4-48CD-863B-649B643CF3F5}" name="Calendar" displayName="Calendar" ref="A1:A367" totalsRowShown="0">
  <autoFilter ref="A1:A367" xr:uid="{BF8AE15E-A949-4EC3-9F97-CC63E8788956}"/>
  <sortState xmlns:xlrd2="http://schemas.microsoft.com/office/spreadsheetml/2017/richdata2" ref="A2:A367">
    <sortCondition ref="A1:A367"/>
  </sortState>
  <tableColumns count="1">
    <tableColumn id="1" xr3:uid="{8C150157-E339-4E3D-A716-AE0583251849}" name="Da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280F2-8004-4609-AF3B-BD634B4FDB81}" name="countrylist" displayName="countrylist" ref="A1:G250" totalsRowShown="0">
  <autoFilter ref="A1:G250" xr:uid="{F62280F2-8004-4609-AF3B-BD634B4FDB81}"/>
  <sortState xmlns:xlrd2="http://schemas.microsoft.com/office/spreadsheetml/2017/richdata2" ref="A2:G250">
    <sortCondition ref="B29:B250"/>
  </sortState>
  <tableColumns count="7">
    <tableColumn id="1" xr3:uid="{834DFCE0-3D21-4DEC-878B-CAE527953D59}" name="no"/>
    <tableColumn id="2" xr3:uid="{D2FCCEBF-EBF7-4566-A428-F5550936EC64}" name="countryname"/>
    <tableColumn id="3" xr3:uid="{D62DED7E-EC71-4BEF-A3B5-43B036C43E20}" name="isocode"/>
    <tableColumn id="4" xr3:uid="{514805E5-A4D0-44C6-8FEE-F91788F9F0CB}" name="m49code"/>
    <tableColumn id="7" xr3:uid="{14F3ED4F-AC39-47AF-82C2-30F5DD17BC56}" name="continent"/>
    <tableColumn id="5" xr3:uid="{BA1FBD61-1DEB-4B5A-AB76-B1F5B84582F6}" name="region"/>
    <tableColumn id="6" xr3:uid="{C91FE16A-B548-4D27-9D20-08E5D8B06A34}" name="subreg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EA88EC-4F62-46C7-9B50-03FF765594C1}" name="financials" displayName="financials" ref="A1:M4901" totalsRowShown="0" headerRowDxfId="12" dataDxfId="11" headerRowCellStyle="Currency" dataCellStyle="Currency">
  <autoFilter ref="A1:M4901" xr:uid="{6C9C2031-C539-46BD-82F7-E1D6E59ACF4F}"/>
  <sortState xmlns:xlrd2="http://schemas.microsoft.com/office/spreadsheetml/2017/richdata2" ref="A2:M4901">
    <sortCondition ref="G10:G4901"/>
  </sortState>
  <tableColumns count="13">
    <tableColumn id="1" xr3:uid="{717EB537-134F-4E0D-A244-FCFEE20EE30E}" name="Segment"/>
    <tableColumn id="2" xr3:uid="{1687C255-8F2F-45EA-AB9D-2BC8CAB57DDA}" name="Country" dataDxfId="10"/>
    <tableColumn id="16" xr3:uid="{451B9568-FD6B-4430-938D-FC8A65540F94}" name="productid" dataDxfId="9" dataCellStyle="Currency"/>
    <tableColumn id="19" xr3:uid="{D6E4A172-4BE1-4CB3-8160-561BAF2BC262}" name="Discount Band" dataDxfId="8" dataCellStyle="Currency"/>
    <tableColumn id="6" xr3:uid="{E42CDB77-3A78-4143-B5A0-61E1C2147D30}" name="Units Sold"/>
    <tableColumn id="8" xr3:uid="{CC19B26B-34A8-40D4-BAF0-BE33702A4F81}" name="Sale Price" dataDxfId="7" dataCellStyle="Comma"/>
    <tableColumn id="9" xr3:uid="{1DC97D66-2085-4833-A29A-76F23DD6F469}" name="Gross Sales" dataDxfId="6" dataCellStyle="Comma">
      <calculatedColumnFormula>financials[[#This Row],[Units Sold]]*financials[[#This Row],[Sale Price]]</calculatedColumnFormula>
    </tableColumn>
    <tableColumn id="10" xr3:uid="{D989E106-4C6A-4352-800A-5920FD90A7D3}" name="Discounts" dataDxfId="5" dataCellStyle="Comma">
      <calculatedColumnFormula>IF(financials[[#This Row],[Discount Band]]="low",0.1,IF(financials[[#This Row],[Discount Band]]="medium",0.15,0.3))</calculatedColumnFormula>
    </tableColumn>
    <tableColumn id="11" xr3:uid="{9AF81854-D092-4C12-A813-983DF7DEA1EA}" name="Sales" dataDxfId="4" dataCellStyle="Comma">
      <calculatedColumnFormula>financials[[#This Row],[Gross Sales]]-financials[[#This Row],[Gross Sales]]*financials[[#This Row],[Discounts]]</calculatedColumnFormula>
    </tableColumn>
    <tableColumn id="12" xr3:uid="{E3B17467-BF3A-4701-B2F7-B6F54BC08EEB}" name="COGS" dataDxfId="3" dataCellStyle="Comma">
      <calculatedColumnFormula>VLOOKUP(financials[[#This Row],[productid]],Products!$B$2:$H$10,3)</calculatedColumnFormula>
    </tableColumn>
    <tableColumn id="13" xr3:uid="{E5A081C7-D310-49F3-A6C2-A3AAD6A8C6C3}" name="Profit" dataDxfId="2" dataCellStyle="Comma">
      <calculatedColumnFormula>financials[[#This Row],[Sales]]-financials[[#This Row],[COGS]]</calculatedColumnFormula>
    </tableColumn>
    <tableColumn id="4" xr3:uid="{DB7A0EB6-3A9A-4A36-82F6-DF4A510C0196}" name="Date" dataDxfId="1" dataCellStyle="Comma">
      <calculatedColumnFormula>RANDBETWEEN(44562,45534)</calculatedColumnFormula>
    </tableColumn>
    <tableColumn id="3" xr3:uid="{E37FA07B-81F3-4BBE-9481-C412814FEB09}" name="Salesperson" dataDxfId="0" dataCellStyle="Currency">
      <calculatedColumnFormula>VLOOKUP(RANDBETWEEN(1,5),rnlsalesperson,2)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8-30T09:15:12.27" personId="{C2CDACF2-0F78-4660-B8AB-9AA9E4C23183}" id="{513197AC-689A-453C-998B-F5D75BD62705}">
    <text>Cost of Goods | Product Cost Price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edia.licdn.com/dms/image/C5103AQHWwMWwU3_xFw/profile-displayphoto-shrink_200_200/0/1573453831848?e=2147483647&amp;v=beta&amp;t=RsdxDeqVGdLFh50A6dayXBDVyxDBygawnZii0N5fypo" TargetMode="External"/><Relationship Id="rId1" Type="http://schemas.openxmlformats.org/officeDocument/2006/relationships/hyperlink" Target="https://encrypted-tbn0.gstatic.com/images?q=tbn:ANd9GcQxYHeAsBjrW2nlOOhNvMkJw8Ferup7PCx7vg&amp;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885-4921-41AC-8CCB-5F0331590C8F}">
  <dimension ref="A1:A367"/>
  <sheetViews>
    <sheetView topLeftCell="A343" workbookViewId="0">
      <selection activeCell="A367" sqref="A367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93</v>
      </c>
    </row>
    <row r="2" spans="1:1" x14ac:dyDescent="0.25">
      <c r="A2" s="1">
        <v>45292</v>
      </c>
    </row>
    <row r="3" spans="1:1" x14ac:dyDescent="0.25">
      <c r="A3" s="1">
        <v>45293</v>
      </c>
    </row>
    <row r="4" spans="1:1" x14ac:dyDescent="0.25">
      <c r="A4" s="1">
        <v>45294</v>
      </c>
    </row>
    <row r="5" spans="1:1" x14ac:dyDescent="0.25">
      <c r="A5" s="1">
        <v>45295</v>
      </c>
    </row>
    <row r="6" spans="1:1" x14ac:dyDescent="0.25">
      <c r="A6" s="1">
        <v>45296</v>
      </c>
    </row>
    <row r="7" spans="1:1" x14ac:dyDescent="0.25">
      <c r="A7" s="1">
        <v>45297</v>
      </c>
    </row>
    <row r="8" spans="1:1" x14ac:dyDescent="0.25">
      <c r="A8" s="1">
        <v>45298</v>
      </c>
    </row>
    <row r="9" spans="1:1" x14ac:dyDescent="0.25">
      <c r="A9" s="1">
        <v>45299</v>
      </c>
    </row>
    <row r="10" spans="1:1" x14ac:dyDescent="0.25">
      <c r="A10" s="1">
        <v>45300</v>
      </c>
    </row>
    <row r="11" spans="1:1" x14ac:dyDescent="0.25">
      <c r="A11" s="1">
        <v>45301</v>
      </c>
    </row>
    <row r="12" spans="1:1" x14ac:dyDescent="0.25">
      <c r="A12" s="1">
        <v>45302</v>
      </c>
    </row>
    <row r="13" spans="1:1" x14ac:dyDescent="0.25">
      <c r="A13" s="1">
        <v>45303</v>
      </c>
    </row>
    <row r="14" spans="1:1" x14ac:dyDescent="0.25">
      <c r="A14" s="1">
        <v>45304</v>
      </c>
    </row>
    <row r="15" spans="1:1" x14ac:dyDescent="0.25">
      <c r="A15" s="1">
        <v>45305</v>
      </c>
    </row>
    <row r="16" spans="1:1" x14ac:dyDescent="0.25">
      <c r="A16" s="1">
        <v>45306</v>
      </c>
    </row>
    <row r="17" spans="1:1" x14ac:dyDescent="0.25">
      <c r="A17" s="1">
        <v>45307</v>
      </c>
    </row>
    <row r="18" spans="1:1" x14ac:dyDescent="0.25">
      <c r="A18" s="1">
        <v>45308</v>
      </c>
    </row>
    <row r="19" spans="1:1" x14ac:dyDescent="0.25">
      <c r="A19" s="1">
        <v>45309</v>
      </c>
    </row>
    <row r="20" spans="1:1" x14ac:dyDescent="0.25">
      <c r="A20" s="1">
        <v>45310</v>
      </c>
    </row>
    <row r="21" spans="1:1" x14ac:dyDescent="0.25">
      <c r="A21" s="1">
        <v>45311</v>
      </c>
    </row>
    <row r="22" spans="1:1" x14ac:dyDescent="0.25">
      <c r="A22" s="1">
        <v>45312</v>
      </c>
    </row>
    <row r="23" spans="1:1" x14ac:dyDescent="0.25">
      <c r="A23" s="1">
        <v>45313</v>
      </c>
    </row>
    <row r="24" spans="1:1" x14ac:dyDescent="0.25">
      <c r="A24" s="1">
        <v>45314</v>
      </c>
    </row>
    <row r="25" spans="1:1" x14ac:dyDescent="0.25">
      <c r="A25" s="1">
        <v>45315</v>
      </c>
    </row>
    <row r="26" spans="1:1" x14ac:dyDescent="0.25">
      <c r="A26" s="1">
        <v>45316</v>
      </c>
    </row>
    <row r="27" spans="1:1" x14ac:dyDescent="0.25">
      <c r="A27" s="1">
        <v>45317</v>
      </c>
    </row>
    <row r="28" spans="1:1" x14ac:dyDescent="0.25">
      <c r="A28" s="1">
        <v>45318</v>
      </c>
    </row>
    <row r="29" spans="1:1" x14ac:dyDescent="0.25">
      <c r="A29" s="1">
        <v>45319</v>
      </c>
    </row>
    <row r="30" spans="1:1" x14ac:dyDescent="0.25">
      <c r="A30" s="1">
        <v>45320</v>
      </c>
    </row>
    <row r="31" spans="1:1" x14ac:dyDescent="0.25">
      <c r="A31" s="1">
        <v>45321</v>
      </c>
    </row>
    <row r="32" spans="1:1" x14ac:dyDescent="0.25">
      <c r="A32" s="1">
        <v>45322</v>
      </c>
    </row>
    <row r="33" spans="1:1" x14ac:dyDescent="0.25">
      <c r="A33" s="1">
        <v>45323</v>
      </c>
    </row>
    <row r="34" spans="1:1" x14ac:dyDescent="0.25">
      <c r="A34" s="1">
        <v>45324</v>
      </c>
    </row>
    <row r="35" spans="1:1" x14ac:dyDescent="0.25">
      <c r="A35" s="1">
        <v>45325</v>
      </c>
    </row>
    <row r="36" spans="1:1" x14ac:dyDescent="0.25">
      <c r="A36" s="1">
        <v>45326</v>
      </c>
    </row>
    <row r="37" spans="1:1" x14ac:dyDescent="0.25">
      <c r="A37" s="1">
        <v>45327</v>
      </c>
    </row>
    <row r="38" spans="1:1" x14ac:dyDescent="0.25">
      <c r="A38" s="1">
        <v>45328</v>
      </c>
    </row>
    <row r="39" spans="1:1" x14ac:dyDescent="0.25">
      <c r="A39" s="1">
        <v>45329</v>
      </c>
    </row>
    <row r="40" spans="1:1" x14ac:dyDescent="0.25">
      <c r="A40" s="1">
        <v>45330</v>
      </c>
    </row>
    <row r="41" spans="1:1" x14ac:dyDescent="0.25">
      <c r="A41" s="1">
        <v>45331</v>
      </c>
    </row>
    <row r="42" spans="1:1" x14ac:dyDescent="0.25">
      <c r="A42" s="1">
        <v>45332</v>
      </c>
    </row>
    <row r="43" spans="1:1" x14ac:dyDescent="0.25">
      <c r="A43" s="1">
        <v>45333</v>
      </c>
    </row>
    <row r="44" spans="1:1" x14ac:dyDescent="0.25">
      <c r="A44" s="1">
        <v>45334</v>
      </c>
    </row>
    <row r="45" spans="1:1" x14ac:dyDescent="0.25">
      <c r="A45" s="1">
        <v>45335</v>
      </c>
    </row>
    <row r="46" spans="1:1" x14ac:dyDescent="0.25">
      <c r="A46" s="1">
        <v>45336</v>
      </c>
    </row>
    <row r="47" spans="1:1" x14ac:dyDescent="0.25">
      <c r="A47" s="1">
        <v>45337</v>
      </c>
    </row>
    <row r="48" spans="1:1" x14ac:dyDescent="0.25">
      <c r="A48" s="1">
        <v>45338</v>
      </c>
    </row>
    <row r="49" spans="1:1" x14ac:dyDescent="0.25">
      <c r="A49" s="1">
        <v>45339</v>
      </c>
    </row>
    <row r="50" spans="1:1" x14ac:dyDescent="0.25">
      <c r="A50" s="1">
        <v>45340</v>
      </c>
    </row>
    <row r="51" spans="1:1" x14ac:dyDescent="0.25">
      <c r="A51" s="1">
        <v>45341</v>
      </c>
    </row>
    <row r="52" spans="1:1" x14ac:dyDescent="0.25">
      <c r="A52" s="1">
        <v>45342</v>
      </c>
    </row>
    <row r="53" spans="1:1" x14ac:dyDescent="0.25">
      <c r="A53" s="1">
        <v>45343</v>
      </c>
    </row>
    <row r="54" spans="1:1" x14ac:dyDescent="0.25">
      <c r="A54" s="1">
        <v>45344</v>
      </c>
    </row>
    <row r="55" spans="1:1" x14ac:dyDescent="0.25">
      <c r="A55" s="1">
        <v>45345</v>
      </c>
    </row>
    <row r="56" spans="1:1" x14ac:dyDescent="0.25">
      <c r="A56" s="1">
        <v>45346</v>
      </c>
    </row>
    <row r="57" spans="1:1" x14ac:dyDescent="0.25">
      <c r="A57" s="1">
        <v>45347</v>
      </c>
    </row>
    <row r="58" spans="1:1" x14ac:dyDescent="0.25">
      <c r="A58" s="1">
        <v>45348</v>
      </c>
    </row>
    <row r="59" spans="1:1" x14ac:dyDescent="0.25">
      <c r="A59" s="1">
        <v>45349</v>
      </c>
    </row>
    <row r="60" spans="1:1" x14ac:dyDescent="0.25">
      <c r="A60" s="1">
        <v>45350</v>
      </c>
    </row>
    <row r="61" spans="1:1" x14ac:dyDescent="0.25">
      <c r="A61" s="1">
        <v>45351</v>
      </c>
    </row>
    <row r="62" spans="1:1" x14ac:dyDescent="0.25">
      <c r="A62" s="1">
        <v>45352</v>
      </c>
    </row>
    <row r="63" spans="1:1" x14ac:dyDescent="0.25">
      <c r="A63" s="1">
        <v>45353</v>
      </c>
    </row>
    <row r="64" spans="1:1" x14ac:dyDescent="0.25">
      <c r="A64" s="1">
        <v>45354</v>
      </c>
    </row>
    <row r="65" spans="1:1" x14ac:dyDescent="0.25">
      <c r="A65" s="1">
        <v>45355</v>
      </c>
    </row>
    <row r="66" spans="1:1" x14ac:dyDescent="0.25">
      <c r="A66" s="1">
        <v>45356</v>
      </c>
    </row>
    <row r="67" spans="1:1" x14ac:dyDescent="0.25">
      <c r="A67" s="1">
        <v>45357</v>
      </c>
    </row>
    <row r="68" spans="1:1" x14ac:dyDescent="0.25">
      <c r="A68" s="1">
        <v>45358</v>
      </c>
    </row>
    <row r="69" spans="1:1" x14ac:dyDescent="0.25">
      <c r="A69" s="1">
        <v>45359</v>
      </c>
    </row>
    <row r="70" spans="1:1" x14ac:dyDescent="0.25">
      <c r="A70" s="1">
        <v>45360</v>
      </c>
    </row>
    <row r="71" spans="1:1" x14ac:dyDescent="0.25">
      <c r="A71" s="1">
        <v>45361</v>
      </c>
    </row>
    <row r="72" spans="1:1" x14ac:dyDescent="0.25">
      <c r="A72" s="1">
        <v>45362</v>
      </c>
    </row>
    <row r="73" spans="1:1" x14ac:dyDescent="0.25">
      <c r="A73" s="1">
        <v>45363</v>
      </c>
    </row>
    <row r="74" spans="1:1" x14ac:dyDescent="0.25">
      <c r="A74" s="1">
        <v>45364</v>
      </c>
    </row>
    <row r="75" spans="1:1" x14ac:dyDescent="0.25">
      <c r="A75" s="1">
        <v>45365</v>
      </c>
    </row>
    <row r="76" spans="1:1" x14ac:dyDescent="0.25">
      <c r="A76" s="1">
        <v>45366</v>
      </c>
    </row>
    <row r="77" spans="1:1" x14ac:dyDescent="0.25">
      <c r="A77" s="1">
        <v>45367</v>
      </c>
    </row>
    <row r="78" spans="1:1" x14ac:dyDescent="0.25">
      <c r="A78" s="1">
        <v>45368</v>
      </c>
    </row>
    <row r="79" spans="1:1" x14ac:dyDescent="0.25">
      <c r="A79" s="1">
        <v>45369</v>
      </c>
    </row>
    <row r="80" spans="1:1" x14ac:dyDescent="0.25">
      <c r="A80" s="1">
        <v>45370</v>
      </c>
    </row>
    <row r="81" spans="1:1" x14ac:dyDescent="0.25">
      <c r="A81" s="1">
        <v>45371</v>
      </c>
    </row>
    <row r="82" spans="1:1" x14ac:dyDescent="0.25">
      <c r="A82" s="1">
        <v>45372</v>
      </c>
    </row>
    <row r="83" spans="1:1" x14ac:dyDescent="0.25">
      <c r="A83" s="1">
        <v>45373</v>
      </c>
    </row>
    <row r="84" spans="1:1" x14ac:dyDescent="0.25">
      <c r="A84" s="1">
        <v>45374</v>
      </c>
    </row>
    <row r="85" spans="1:1" x14ac:dyDescent="0.25">
      <c r="A85" s="1">
        <v>45375</v>
      </c>
    </row>
    <row r="86" spans="1:1" x14ac:dyDescent="0.25">
      <c r="A86" s="1">
        <v>45376</v>
      </c>
    </row>
    <row r="87" spans="1:1" x14ac:dyDescent="0.25">
      <c r="A87" s="1">
        <v>45377</v>
      </c>
    </row>
    <row r="88" spans="1:1" x14ac:dyDescent="0.25">
      <c r="A88" s="1">
        <v>45378</v>
      </c>
    </row>
    <row r="89" spans="1:1" x14ac:dyDescent="0.25">
      <c r="A89" s="1">
        <v>45379</v>
      </c>
    </row>
    <row r="90" spans="1:1" x14ac:dyDescent="0.25">
      <c r="A90" s="1">
        <v>45380</v>
      </c>
    </row>
    <row r="91" spans="1:1" x14ac:dyDescent="0.25">
      <c r="A91" s="1">
        <v>45381</v>
      </c>
    </row>
    <row r="92" spans="1:1" x14ac:dyDescent="0.25">
      <c r="A92" s="1">
        <v>45382</v>
      </c>
    </row>
    <row r="93" spans="1:1" x14ac:dyDescent="0.25">
      <c r="A93" s="1">
        <v>45383</v>
      </c>
    </row>
    <row r="94" spans="1:1" x14ac:dyDescent="0.25">
      <c r="A94" s="1">
        <v>45384</v>
      </c>
    </row>
    <row r="95" spans="1:1" x14ac:dyDescent="0.25">
      <c r="A95" s="1">
        <v>45385</v>
      </c>
    </row>
    <row r="96" spans="1:1" x14ac:dyDescent="0.25">
      <c r="A96" s="1">
        <v>45386</v>
      </c>
    </row>
    <row r="97" spans="1:1" x14ac:dyDescent="0.25">
      <c r="A97" s="1">
        <v>45387</v>
      </c>
    </row>
    <row r="98" spans="1:1" x14ac:dyDescent="0.25">
      <c r="A98" s="1">
        <v>45388</v>
      </c>
    </row>
    <row r="99" spans="1:1" x14ac:dyDescent="0.25">
      <c r="A99" s="1">
        <v>45389</v>
      </c>
    </row>
    <row r="100" spans="1:1" x14ac:dyDescent="0.25">
      <c r="A100" s="1">
        <v>45390</v>
      </c>
    </row>
    <row r="101" spans="1:1" x14ac:dyDescent="0.25">
      <c r="A101" s="1">
        <v>45391</v>
      </c>
    </row>
    <row r="102" spans="1:1" x14ac:dyDescent="0.25">
      <c r="A102" s="1">
        <v>45392</v>
      </c>
    </row>
    <row r="103" spans="1:1" x14ac:dyDescent="0.25">
      <c r="A103" s="1">
        <v>45393</v>
      </c>
    </row>
    <row r="104" spans="1:1" x14ac:dyDescent="0.25">
      <c r="A104" s="1">
        <v>45394</v>
      </c>
    </row>
    <row r="105" spans="1:1" x14ac:dyDescent="0.25">
      <c r="A105" s="1">
        <v>45395</v>
      </c>
    </row>
    <row r="106" spans="1:1" x14ac:dyDescent="0.25">
      <c r="A106" s="1">
        <v>45396</v>
      </c>
    </row>
    <row r="107" spans="1:1" x14ac:dyDescent="0.25">
      <c r="A107" s="1">
        <v>45397</v>
      </c>
    </row>
    <row r="108" spans="1:1" x14ac:dyDescent="0.25">
      <c r="A108" s="1">
        <v>45398</v>
      </c>
    </row>
    <row r="109" spans="1:1" x14ac:dyDescent="0.25">
      <c r="A109" s="1">
        <v>45399</v>
      </c>
    </row>
    <row r="110" spans="1:1" x14ac:dyDescent="0.25">
      <c r="A110" s="1">
        <v>45400</v>
      </c>
    </row>
    <row r="111" spans="1:1" x14ac:dyDescent="0.25">
      <c r="A111" s="1">
        <v>45401</v>
      </c>
    </row>
    <row r="112" spans="1:1" x14ac:dyDescent="0.25">
      <c r="A112" s="1">
        <v>45402</v>
      </c>
    </row>
    <row r="113" spans="1:1" x14ac:dyDescent="0.25">
      <c r="A113" s="1">
        <v>45403</v>
      </c>
    </row>
    <row r="114" spans="1:1" x14ac:dyDescent="0.25">
      <c r="A114" s="1">
        <v>45404</v>
      </c>
    </row>
    <row r="115" spans="1:1" x14ac:dyDescent="0.25">
      <c r="A115" s="1">
        <v>45405</v>
      </c>
    </row>
    <row r="116" spans="1:1" x14ac:dyDescent="0.25">
      <c r="A116" s="1">
        <v>45406</v>
      </c>
    </row>
    <row r="117" spans="1:1" x14ac:dyDescent="0.25">
      <c r="A117" s="1">
        <v>45407</v>
      </c>
    </row>
    <row r="118" spans="1:1" x14ac:dyDescent="0.25">
      <c r="A118" s="1">
        <v>45408</v>
      </c>
    </row>
    <row r="119" spans="1:1" x14ac:dyDescent="0.25">
      <c r="A119" s="1">
        <v>45409</v>
      </c>
    </row>
    <row r="120" spans="1:1" x14ac:dyDescent="0.25">
      <c r="A120" s="1">
        <v>45410</v>
      </c>
    </row>
    <row r="121" spans="1:1" x14ac:dyDescent="0.25">
      <c r="A121" s="1">
        <v>45411</v>
      </c>
    </row>
    <row r="122" spans="1:1" x14ac:dyDescent="0.25">
      <c r="A122" s="1">
        <v>45412</v>
      </c>
    </row>
    <row r="123" spans="1:1" x14ac:dyDescent="0.25">
      <c r="A123" s="1">
        <v>45413</v>
      </c>
    </row>
    <row r="124" spans="1:1" x14ac:dyDescent="0.25">
      <c r="A124" s="1">
        <v>45414</v>
      </c>
    </row>
    <row r="125" spans="1:1" x14ac:dyDescent="0.25">
      <c r="A125" s="1">
        <v>45415</v>
      </c>
    </row>
    <row r="126" spans="1:1" x14ac:dyDescent="0.25">
      <c r="A126" s="1">
        <v>45416</v>
      </c>
    </row>
    <row r="127" spans="1:1" x14ac:dyDescent="0.25">
      <c r="A127" s="1">
        <v>45417</v>
      </c>
    </row>
    <row r="128" spans="1:1" x14ac:dyDescent="0.25">
      <c r="A128" s="1">
        <v>45418</v>
      </c>
    </row>
    <row r="129" spans="1:1" x14ac:dyDescent="0.25">
      <c r="A129" s="1">
        <v>45419</v>
      </c>
    </row>
    <row r="130" spans="1:1" x14ac:dyDescent="0.25">
      <c r="A130" s="1">
        <v>45420</v>
      </c>
    </row>
    <row r="131" spans="1:1" x14ac:dyDescent="0.25">
      <c r="A131" s="1">
        <v>45421</v>
      </c>
    </row>
    <row r="132" spans="1:1" x14ac:dyDescent="0.25">
      <c r="A132" s="1">
        <v>45422</v>
      </c>
    </row>
    <row r="133" spans="1:1" x14ac:dyDescent="0.25">
      <c r="A133" s="1">
        <v>45423</v>
      </c>
    </row>
    <row r="134" spans="1:1" x14ac:dyDescent="0.25">
      <c r="A134" s="1">
        <v>45424</v>
      </c>
    </row>
    <row r="135" spans="1:1" x14ac:dyDescent="0.25">
      <c r="A135" s="1">
        <v>45425</v>
      </c>
    </row>
    <row r="136" spans="1:1" x14ac:dyDescent="0.25">
      <c r="A136" s="1">
        <v>45426</v>
      </c>
    </row>
    <row r="137" spans="1:1" x14ac:dyDescent="0.25">
      <c r="A137" s="1">
        <v>45427</v>
      </c>
    </row>
    <row r="138" spans="1:1" x14ac:dyDescent="0.25">
      <c r="A138" s="1">
        <v>45428</v>
      </c>
    </row>
    <row r="139" spans="1:1" x14ac:dyDescent="0.25">
      <c r="A139" s="1">
        <v>45429</v>
      </c>
    </row>
    <row r="140" spans="1:1" x14ac:dyDescent="0.25">
      <c r="A140" s="1">
        <v>45430</v>
      </c>
    </row>
    <row r="141" spans="1:1" x14ac:dyDescent="0.25">
      <c r="A141" s="1">
        <v>45431</v>
      </c>
    </row>
    <row r="142" spans="1:1" x14ac:dyDescent="0.25">
      <c r="A142" s="1">
        <v>45432</v>
      </c>
    </row>
    <row r="143" spans="1:1" x14ac:dyDescent="0.25">
      <c r="A143" s="1">
        <v>45433</v>
      </c>
    </row>
    <row r="144" spans="1:1" x14ac:dyDescent="0.25">
      <c r="A144" s="1">
        <v>45434</v>
      </c>
    </row>
    <row r="145" spans="1:1" x14ac:dyDescent="0.25">
      <c r="A145" s="1">
        <v>45435</v>
      </c>
    </row>
    <row r="146" spans="1:1" x14ac:dyDescent="0.25">
      <c r="A146" s="1">
        <v>45436</v>
      </c>
    </row>
    <row r="147" spans="1:1" x14ac:dyDescent="0.25">
      <c r="A147" s="1">
        <v>45437</v>
      </c>
    </row>
    <row r="148" spans="1:1" x14ac:dyDescent="0.25">
      <c r="A148" s="1">
        <v>45438</v>
      </c>
    </row>
    <row r="149" spans="1:1" x14ac:dyDescent="0.25">
      <c r="A149" s="1">
        <v>45439</v>
      </c>
    </row>
    <row r="150" spans="1:1" x14ac:dyDescent="0.25">
      <c r="A150" s="1">
        <v>45440</v>
      </c>
    </row>
    <row r="151" spans="1:1" x14ac:dyDescent="0.25">
      <c r="A151" s="1">
        <v>45441</v>
      </c>
    </row>
    <row r="152" spans="1:1" x14ac:dyDescent="0.25">
      <c r="A152" s="1">
        <v>45442</v>
      </c>
    </row>
    <row r="153" spans="1:1" x14ac:dyDescent="0.25">
      <c r="A153" s="1">
        <v>45443</v>
      </c>
    </row>
    <row r="154" spans="1:1" x14ac:dyDescent="0.25">
      <c r="A154" s="1">
        <v>45444</v>
      </c>
    </row>
    <row r="155" spans="1:1" x14ac:dyDescent="0.25">
      <c r="A155" s="1">
        <v>45445</v>
      </c>
    </row>
    <row r="156" spans="1:1" x14ac:dyDescent="0.25">
      <c r="A156" s="1">
        <v>45446</v>
      </c>
    </row>
    <row r="157" spans="1:1" x14ac:dyDescent="0.25">
      <c r="A157" s="1">
        <v>45447</v>
      </c>
    </row>
    <row r="158" spans="1:1" x14ac:dyDescent="0.25">
      <c r="A158" s="1">
        <v>45448</v>
      </c>
    </row>
    <row r="159" spans="1:1" x14ac:dyDescent="0.25">
      <c r="A159" s="1">
        <v>45449</v>
      </c>
    </row>
    <row r="160" spans="1:1" x14ac:dyDescent="0.25">
      <c r="A160" s="1">
        <v>45450</v>
      </c>
    </row>
    <row r="161" spans="1:1" x14ac:dyDescent="0.25">
      <c r="A161" s="1">
        <v>45451</v>
      </c>
    </row>
    <row r="162" spans="1:1" x14ac:dyDescent="0.25">
      <c r="A162" s="1">
        <v>45452</v>
      </c>
    </row>
    <row r="163" spans="1:1" x14ac:dyDescent="0.25">
      <c r="A163" s="1">
        <v>45453</v>
      </c>
    </row>
    <row r="164" spans="1:1" x14ac:dyDescent="0.25">
      <c r="A164" s="1">
        <v>45454</v>
      </c>
    </row>
    <row r="165" spans="1:1" x14ac:dyDescent="0.25">
      <c r="A165" s="1">
        <v>45455</v>
      </c>
    </row>
    <row r="166" spans="1:1" x14ac:dyDescent="0.25">
      <c r="A166" s="1">
        <v>45456</v>
      </c>
    </row>
    <row r="167" spans="1:1" x14ac:dyDescent="0.25">
      <c r="A167" s="1">
        <v>45457</v>
      </c>
    </row>
    <row r="168" spans="1:1" x14ac:dyDescent="0.25">
      <c r="A168" s="1">
        <v>45458</v>
      </c>
    </row>
    <row r="169" spans="1:1" x14ac:dyDescent="0.25">
      <c r="A169" s="1">
        <v>45459</v>
      </c>
    </row>
    <row r="170" spans="1:1" x14ac:dyDescent="0.25">
      <c r="A170" s="1">
        <v>45460</v>
      </c>
    </row>
    <row r="171" spans="1:1" x14ac:dyDescent="0.25">
      <c r="A171" s="1">
        <v>45461</v>
      </c>
    </row>
    <row r="172" spans="1:1" x14ac:dyDescent="0.25">
      <c r="A172" s="1">
        <v>45462</v>
      </c>
    </row>
    <row r="173" spans="1:1" x14ac:dyDescent="0.25">
      <c r="A173" s="1">
        <v>45463</v>
      </c>
    </row>
    <row r="174" spans="1:1" x14ac:dyDescent="0.25">
      <c r="A174" s="1">
        <v>45464</v>
      </c>
    </row>
    <row r="175" spans="1:1" x14ac:dyDescent="0.25">
      <c r="A175" s="1">
        <v>45465</v>
      </c>
    </row>
    <row r="176" spans="1:1" x14ac:dyDescent="0.25">
      <c r="A176" s="1">
        <v>45466</v>
      </c>
    </row>
    <row r="177" spans="1:1" x14ac:dyDescent="0.25">
      <c r="A177" s="1">
        <v>45467</v>
      </c>
    </row>
    <row r="178" spans="1:1" x14ac:dyDescent="0.25">
      <c r="A178" s="1">
        <v>45468</v>
      </c>
    </row>
    <row r="179" spans="1:1" x14ac:dyDescent="0.25">
      <c r="A179" s="1">
        <v>45469</v>
      </c>
    </row>
    <row r="180" spans="1:1" x14ac:dyDescent="0.25">
      <c r="A180" s="1">
        <v>45470</v>
      </c>
    </row>
    <row r="181" spans="1:1" x14ac:dyDescent="0.25">
      <c r="A181" s="1">
        <v>45471</v>
      </c>
    </row>
    <row r="182" spans="1:1" x14ac:dyDescent="0.25">
      <c r="A182" s="1">
        <v>45472</v>
      </c>
    </row>
    <row r="183" spans="1:1" x14ac:dyDescent="0.25">
      <c r="A183" s="1">
        <v>45473</v>
      </c>
    </row>
    <row r="184" spans="1:1" x14ac:dyDescent="0.25">
      <c r="A184" s="1">
        <v>45474</v>
      </c>
    </row>
    <row r="185" spans="1:1" x14ac:dyDescent="0.25">
      <c r="A185" s="1">
        <v>45475</v>
      </c>
    </row>
    <row r="186" spans="1:1" x14ac:dyDescent="0.25">
      <c r="A186" s="1">
        <v>45476</v>
      </c>
    </row>
    <row r="187" spans="1:1" x14ac:dyDescent="0.25">
      <c r="A187" s="1">
        <v>45477</v>
      </c>
    </row>
    <row r="188" spans="1:1" x14ac:dyDescent="0.25">
      <c r="A188" s="1">
        <v>45478</v>
      </c>
    </row>
    <row r="189" spans="1:1" x14ac:dyDescent="0.25">
      <c r="A189" s="1">
        <v>45479</v>
      </c>
    </row>
    <row r="190" spans="1:1" x14ac:dyDescent="0.25">
      <c r="A190" s="1">
        <v>45480</v>
      </c>
    </row>
    <row r="191" spans="1:1" x14ac:dyDescent="0.25">
      <c r="A191" s="1">
        <v>45481</v>
      </c>
    </row>
    <row r="192" spans="1:1" x14ac:dyDescent="0.25">
      <c r="A192" s="1">
        <v>45482</v>
      </c>
    </row>
    <row r="193" spans="1:1" x14ac:dyDescent="0.25">
      <c r="A193" s="1">
        <v>45483</v>
      </c>
    </row>
    <row r="194" spans="1:1" x14ac:dyDescent="0.25">
      <c r="A194" s="1">
        <v>45484</v>
      </c>
    </row>
    <row r="195" spans="1:1" x14ac:dyDescent="0.25">
      <c r="A195" s="1">
        <v>45485</v>
      </c>
    </row>
    <row r="196" spans="1:1" x14ac:dyDescent="0.25">
      <c r="A196" s="1">
        <v>45486</v>
      </c>
    </row>
    <row r="197" spans="1:1" x14ac:dyDescent="0.25">
      <c r="A197" s="1">
        <v>45487</v>
      </c>
    </row>
    <row r="198" spans="1:1" x14ac:dyDescent="0.25">
      <c r="A198" s="1">
        <v>45488</v>
      </c>
    </row>
    <row r="199" spans="1:1" x14ac:dyDescent="0.25">
      <c r="A199" s="1">
        <v>45489</v>
      </c>
    </row>
    <row r="200" spans="1:1" x14ac:dyDescent="0.25">
      <c r="A200" s="1">
        <v>45490</v>
      </c>
    </row>
    <row r="201" spans="1:1" x14ac:dyDescent="0.25">
      <c r="A201" s="1">
        <v>45491</v>
      </c>
    </row>
    <row r="202" spans="1:1" x14ac:dyDescent="0.25">
      <c r="A202" s="1">
        <v>45492</v>
      </c>
    </row>
    <row r="203" spans="1:1" x14ac:dyDescent="0.25">
      <c r="A203" s="1">
        <v>45493</v>
      </c>
    </row>
    <row r="204" spans="1:1" x14ac:dyDescent="0.25">
      <c r="A204" s="1">
        <v>45494</v>
      </c>
    </row>
    <row r="205" spans="1:1" x14ac:dyDescent="0.25">
      <c r="A205" s="1">
        <v>45495</v>
      </c>
    </row>
    <row r="206" spans="1:1" x14ac:dyDescent="0.25">
      <c r="A206" s="1">
        <v>45496</v>
      </c>
    </row>
    <row r="207" spans="1:1" x14ac:dyDescent="0.25">
      <c r="A207" s="1">
        <v>45497</v>
      </c>
    </row>
    <row r="208" spans="1:1" x14ac:dyDescent="0.25">
      <c r="A208" s="1">
        <v>45498</v>
      </c>
    </row>
    <row r="209" spans="1:1" x14ac:dyDescent="0.25">
      <c r="A209" s="1">
        <v>45499</v>
      </c>
    </row>
    <row r="210" spans="1:1" x14ac:dyDescent="0.25">
      <c r="A210" s="1">
        <v>45500</v>
      </c>
    </row>
    <row r="211" spans="1:1" x14ac:dyDescent="0.25">
      <c r="A211" s="1">
        <v>45501</v>
      </c>
    </row>
    <row r="212" spans="1:1" x14ac:dyDescent="0.25">
      <c r="A212" s="1">
        <v>45502</v>
      </c>
    </row>
    <row r="213" spans="1:1" x14ac:dyDescent="0.25">
      <c r="A213" s="1">
        <v>45503</v>
      </c>
    </row>
    <row r="214" spans="1:1" x14ac:dyDescent="0.25">
      <c r="A214" s="1">
        <v>45504</v>
      </c>
    </row>
    <row r="215" spans="1:1" x14ac:dyDescent="0.25">
      <c r="A215" s="1">
        <v>45505</v>
      </c>
    </row>
    <row r="216" spans="1:1" x14ac:dyDescent="0.25">
      <c r="A216" s="1">
        <v>45506</v>
      </c>
    </row>
    <row r="217" spans="1:1" x14ac:dyDescent="0.25">
      <c r="A217" s="1">
        <v>45507</v>
      </c>
    </row>
    <row r="218" spans="1:1" x14ac:dyDescent="0.25">
      <c r="A218" s="1">
        <v>45508</v>
      </c>
    </row>
    <row r="219" spans="1:1" x14ac:dyDescent="0.25">
      <c r="A219" s="1">
        <v>45509</v>
      </c>
    </row>
    <row r="220" spans="1:1" x14ac:dyDescent="0.25">
      <c r="A220" s="1">
        <v>45510</v>
      </c>
    </row>
    <row r="221" spans="1:1" x14ac:dyDescent="0.25">
      <c r="A221" s="1">
        <v>45511</v>
      </c>
    </row>
    <row r="222" spans="1:1" x14ac:dyDescent="0.25">
      <c r="A222" s="1">
        <v>45512</v>
      </c>
    </row>
    <row r="223" spans="1:1" x14ac:dyDescent="0.25">
      <c r="A223" s="1">
        <v>45513</v>
      </c>
    </row>
    <row r="224" spans="1:1" x14ac:dyDescent="0.25">
      <c r="A224" s="1">
        <v>45514</v>
      </c>
    </row>
    <row r="225" spans="1:1" x14ac:dyDescent="0.25">
      <c r="A225" s="1">
        <v>45515</v>
      </c>
    </row>
    <row r="226" spans="1:1" x14ac:dyDescent="0.25">
      <c r="A226" s="1">
        <v>45516</v>
      </c>
    </row>
    <row r="227" spans="1:1" x14ac:dyDescent="0.25">
      <c r="A227" s="1">
        <v>45517</v>
      </c>
    </row>
    <row r="228" spans="1:1" x14ac:dyDescent="0.25">
      <c r="A228" s="1">
        <v>45518</v>
      </c>
    </row>
    <row r="229" spans="1:1" x14ac:dyDescent="0.25">
      <c r="A229" s="1">
        <v>45519</v>
      </c>
    </row>
    <row r="230" spans="1:1" x14ac:dyDescent="0.25">
      <c r="A230" s="1">
        <v>45520</v>
      </c>
    </row>
    <row r="231" spans="1:1" x14ac:dyDescent="0.25">
      <c r="A231" s="1">
        <v>45521</v>
      </c>
    </row>
    <row r="232" spans="1:1" x14ac:dyDescent="0.25">
      <c r="A232" s="1">
        <v>45522</v>
      </c>
    </row>
    <row r="233" spans="1:1" x14ac:dyDescent="0.25">
      <c r="A233" s="1">
        <v>45523</v>
      </c>
    </row>
    <row r="234" spans="1:1" x14ac:dyDescent="0.25">
      <c r="A234" s="1">
        <v>45524</v>
      </c>
    </row>
    <row r="235" spans="1:1" x14ac:dyDescent="0.25">
      <c r="A235" s="1">
        <v>45525</v>
      </c>
    </row>
    <row r="236" spans="1:1" x14ac:dyDescent="0.25">
      <c r="A236" s="1">
        <v>45526</v>
      </c>
    </row>
    <row r="237" spans="1:1" x14ac:dyDescent="0.25">
      <c r="A237" s="1">
        <v>45527</v>
      </c>
    </row>
    <row r="238" spans="1:1" x14ac:dyDescent="0.25">
      <c r="A238" s="1">
        <v>45528</v>
      </c>
    </row>
    <row r="239" spans="1:1" x14ac:dyDescent="0.25">
      <c r="A239" s="1">
        <v>45529</v>
      </c>
    </row>
    <row r="240" spans="1:1" x14ac:dyDescent="0.25">
      <c r="A240" s="1">
        <v>45530</v>
      </c>
    </row>
    <row r="241" spans="1:1" x14ac:dyDescent="0.25">
      <c r="A241" s="1">
        <v>45531</v>
      </c>
    </row>
    <row r="242" spans="1:1" x14ac:dyDescent="0.25">
      <c r="A242" s="1">
        <v>45532</v>
      </c>
    </row>
    <row r="243" spans="1:1" x14ac:dyDescent="0.25">
      <c r="A243" s="1">
        <v>45533</v>
      </c>
    </row>
    <row r="244" spans="1:1" x14ac:dyDescent="0.25">
      <c r="A244" s="1">
        <v>45534</v>
      </c>
    </row>
    <row r="245" spans="1:1" x14ac:dyDescent="0.25">
      <c r="A245" s="1">
        <v>45535</v>
      </c>
    </row>
    <row r="246" spans="1:1" x14ac:dyDescent="0.25">
      <c r="A246" s="1">
        <v>45536</v>
      </c>
    </row>
    <row r="247" spans="1:1" x14ac:dyDescent="0.25">
      <c r="A247" s="1">
        <v>45537</v>
      </c>
    </row>
    <row r="248" spans="1:1" x14ac:dyDescent="0.25">
      <c r="A248" s="1">
        <v>45538</v>
      </c>
    </row>
    <row r="249" spans="1:1" x14ac:dyDescent="0.25">
      <c r="A249" s="1">
        <v>45539</v>
      </c>
    </row>
    <row r="250" spans="1:1" x14ac:dyDescent="0.25">
      <c r="A250" s="1">
        <v>45540</v>
      </c>
    </row>
    <row r="251" spans="1:1" x14ac:dyDescent="0.25">
      <c r="A251" s="1">
        <v>45541</v>
      </c>
    </row>
    <row r="252" spans="1:1" x14ac:dyDescent="0.25">
      <c r="A252" s="1">
        <v>45542</v>
      </c>
    </row>
    <row r="253" spans="1:1" x14ac:dyDescent="0.25">
      <c r="A253" s="1">
        <v>45543</v>
      </c>
    </row>
    <row r="254" spans="1:1" x14ac:dyDescent="0.25">
      <c r="A254" s="1">
        <v>45544</v>
      </c>
    </row>
    <row r="255" spans="1:1" x14ac:dyDescent="0.25">
      <c r="A255" s="1">
        <v>45545</v>
      </c>
    </row>
    <row r="256" spans="1:1" x14ac:dyDescent="0.25">
      <c r="A256" s="1">
        <v>45546</v>
      </c>
    </row>
    <row r="257" spans="1:1" x14ac:dyDescent="0.25">
      <c r="A257" s="1">
        <v>45547</v>
      </c>
    </row>
    <row r="258" spans="1:1" x14ac:dyDescent="0.25">
      <c r="A258" s="1">
        <v>45548</v>
      </c>
    </row>
    <row r="259" spans="1:1" x14ac:dyDescent="0.25">
      <c r="A259" s="1">
        <v>45549</v>
      </c>
    </row>
    <row r="260" spans="1:1" x14ac:dyDescent="0.25">
      <c r="A260" s="1">
        <v>45550</v>
      </c>
    </row>
    <row r="261" spans="1:1" x14ac:dyDescent="0.25">
      <c r="A261" s="1">
        <v>45551</v>
      </c>
    </row>
    <row r="262" spans="1:1" x14ac:dyDescent="0.25">
      <c r="A262" s="1">
        <v>45552</v>
      </c>
    </row>
    <row r="263" spans="1:1" x14ac:dyDescent="0.25">
      <c r="A263" s="1">
        <v>45553</v>
      </c>
    </row>
    <row r="264" spans="1:1" x14ac:dyDescent="0.25">
      <c r="A264" s="1">
        <v>45554</v>
      </c>
    </row>
    <row r="265" spans="1:1" x14ac:dyDescent="0.25">
      <c r="A265" s="1">
        <v>45555</v>
      </c>
    </row>
    <row r="266" spans="1:1" x14ac:dyDescent="0.25">
      <c r="A266" s="1">
        <v>45556</v>
      </c>
    </row>
    <row r="267" spans="1:1" x14ac:dyDescent="0.25">
      <c r="A267" s="1">
        <v>45557</v>
      </c>
    </row>
    <row r="268" spans="1:1" x14ac:dyDescent="0.25">
      <c r="A268" s="1">
        <v>45558</v>
      </c>
    </row>
    <row r="269" spans="1:1" x14ac:dyDescent="0.25">
      <c r="A269" s="1">
        <v>45559</v>
      </c>
    </row>
    <row r="270" spans="1:1" x14ac:dyDescent="0.25">
      <c r="A270" s="1">
        <v>45560</v>
      </c>
    </row>
    <row r="271" spans="1:1" x14ac:dyDescent="0.25">
      <c r="A271" s="1">
        <v>45561</v>
      </c>
    </row>
    <row r="272" spans="1:1" x14ac:dyDescent="0.25">
      <c r="A272" s="1">
        <v>45562</v>
      </c>
    </row>
    <row r="273" spans="1:1" x14ac:dyDescent="0.25">
      <c r="A273" s="1">
        <v>45563</v>
      </c>
    </row>
    <row r="274" spans="1:1" x14ac:dyDescent="0.25">
      <c r="A274" s="1">
        <v>45564</v>
      </c>
    </row>
    <row r="275" spans="1:1" x14ac:dyDescent="0.25">
      <c r="A275" s="1">
        <v>45565</v>
      </c>
    </row>
    <row r="276" spans="1:1" x14ac:dyDescent="0.25">
      <c r="A276" s="1">
        <v>45566</v>
      </c>
    </row>
    <row r="277" spans="1:1" x14ac:dyDescent="0.25">
      <c r="A277" s="1">
        <v>45567</v>
      </c>
    </row>
    <row r="278" spans="1:1" x14ac:dyDescent="0.25">
      <c r="A278" s="1">
        <v>45568</v>
      </c>
    </row>
    <row r="279" spans="1:1" x14ac:dyDescent="0.25">
      <c r="A279" s="1">
        <v>45569</v>
      </c>
    </row>
    <row r="280" spans="1:1" x14ac:dyDescent="0.25">
      <c r="A280" s="1">
        <v>45570</v>
      </c>
    </row>
    <row r="281" spans="1:1" x14ac:dyDescent="0.25">
      <c r="A281" s="1">
        <v>45571</v>
      </c>
    </row>
    <row r="282" spans="1:1" x14ac:dyDescent="0.25">
      <c r="A282" s="1">
        <v>45572</v>
      </c>
    </row>
    <row r="283" spans="1:1" x14ac:dyDescent="0.25">
      <c r="A283" s="1">
        <v>45573</v>
      </c>
    </row>
    <row r="284" spans="1:1" x14ac:dyDescent="0.25">
      <c r="A284" s="1">
        <v>45574</v>
      </c>
    </row>
    <row r="285" spans="1:1" x14ac:dyDescent="0.25">
      <c r="A285" s="1">
        <v>45575</v>
      </c>
    </row>
    <row r="286" spans="1:1" x14ac:dyDescent="0.25">
      <c r="A286" s="1">
        <v>45576</v>
      </c>
    </row>
    <row r="287" spans="1:1" x14ac:dyDescent="0.25">
      <c r="A287" s="1">
        <v>45577</v>
      </c>
    </row>
    <row r="288" spans="1:1" x14ac:dyDescent="0.25">
      <c r="A288" s="1">
        <v>45578</v>
      </c>
    </row>
    <row r="289" spans="1:1" x14ac:dyDescent="0.25">
      <c r="A289" s="1">
        <v>45579</v>
      </c>
    </row>
    <row r="290" spans="1:1" x14ac:dyDescent="0.25">
      <c r="A290" s="1">
        <v>45580</v>
      </c>
    </row>
    <row r="291" spans="1:1" x14ac:dyDescent="0.25">
      <c r="A291" s="1">
        <v>45581</v>
      </c>
    </row>
    <row r="292" spans="1:1" x14ac:dyDescent="0.25">
      <c r="A292" s="1">
        <v>45582</v>
      </c>
    </row>
    <row r="293" spans="1:1" x14ac:dyDescent="0.25">
      <c r="A293" s="1">
        <v>45583</v>
      </c>
    </row>
    <row r="294" spans="1:1" x14ac:dyDescent="0.25">
      <c r="A294" s="1">
        <v>45584</v>
      </c>
    </row>
    <row r="295" spans="1:1" x14ac:dyDescent="0.25">
      <c r="A295" s="1">
        <v>45585</v>
      </c>
    </row>
    <row r="296" spans="1:1" x14ac:dyDescent="0.25">
      <c r="A296" s="1">
        <v>45586</v>
      </c>
    </row>
    <row r="297" spans="1:1" x14ac:dyDescent="0.25">
      <c r="A297" s="1">
        <v>45587</v>
      </c>
    </row>
    <row r="298" spans="1:1" x14ac:dyDescent="0.25">
      <c r="A298" s="1">
        <v>45588</v>
      </c>
    </row>
    <row r="299" spans="1:1" x14ac:dyDescent="0.25">
      <c r="A299" s="1">
        <v>45589</v>
      </c>
    </row>
    <row r="300" spans="1:1" x14ac:dyDescent="0.25">
      <c r="A300" s="1">
        <v>45590</v>
      </c>
    </row>
    <row r="301" spans="1:1" x14ac:dyDescent="0.25">
      <c r="A301" s="1">
        <v>45591</v>
      </c>
    </row>
    <row r="302" spans="1:1" x14ac:dyDescent="0.25">
      <c r="A302" s="1">
        <v>45592</v>
      </c>
    </row>
    <row r="303" spans="1:1" x14ac:dyDescent="0.25">
      <c r="A303" s="1">
        <v>45593</v>
      </c>
    </row>
    <row r="304" spans="1:1" x14ac:dyDescent="0.25">
      <c r="A304" s="1">
        <v>45594</v>
      </c>
    </row>
    <row r="305" spans="1:1" x14ac:dyDescent="0.25">
      <c r="A305" s="1">
        <v>45595</v>
      </c>
    </row>
    <row r="306" spans="1:1" x14ac:dyDescent="0.25">
      <c r="A306" s="1">
        <v>45596</v>
      </c>
    </row>
    <row r="307" spans="1:1" x14ac:dyDescent="0.25">
      <c r="A307" s="1">
        <v>45597</v>
      </c>
    </row>
    <row r="308" spans="1:1" x14ac:dyDescent="0.25">
      <c r="A308" s="1">
        <v>45598</v>
      </c>
    </row>
    <row r="309" spans="1:1" x14ac:dyDescent="0.25">
      <c r="A309" s="1">
        <v>45599</v>
      </c>
    </row>
    <row r="310" spans="1:1" x14ac:dyDescent="0.25">
      <c r="A310" s="1">
        <v>45600</v>
      </c>
    </row>
    <row r="311" spans="1:1" x14ac:dyDescent="0.25">
      <c r="A311" s="1">
        <v>45601</v>
      </c>
    </row>
    <row r="312" spans="1:1" x14ac:dyDescent="0.25">
      <c r="A312" s="1">
        <v>45602</v>
      </c>
    </row>
    <row r="313" spans="1:1" x14ac:dyDescent="0.25">
      <c r="A313" s="1">
        <v>45603</v>
      </c>
    </row>
    <row r="314" spans="1:1" x14ac:dyDescent="0.25">
      <c r="A314" s="1">
        <v>45604</v>
      </c>
    </row>
    <row r="315" spans="1:1" x14ac:dyDescent="0.25">
      <c r="A315" s="1">
        <v>45605</v>
      </c>
    </row>
    <row r="316" spans="1:1" x14ac:dyDescent="0.25">
      <c r="A316" s="1">
        <v>45606</v>
      </c>
    </row>
    <row r="317" spans="1:1" x14ac:dyDescent="0.25">
      <c r="A317" s="1">
        <v>45607</v>
      </c>
    </row>
    <row r="318" spans="1:1" x14ac:dyDescent="0.25">
      <c r="A318" s="1">
        <v>45608</v>
      </c>
    </row>
    <row r="319" spans="1:1" x14ac:dyDescent="0.25">
      <c r="A319" s="1">
        <v>45609</v>
      </c>
    </row>
    <row r="320" spans="1:1" x14ac:dyDescent="0.25">
      <c r="A320" s="1">
        <v>45610</v>
      </c>
    </row>
    <row r="321" spans="1:1" x14ac:dyDescent="0.25">
      <c r="A321" s="1">
        <v>45611</v>
      </c>
    </row>
    <row r="322" spans="1:1" x14ac:dyDescent="0.25">
      <c r="A322" s="1">
        <v>45612</v>
      </c>
    </row>
    <row r="323" spans="1:1" x14ac:dyDescent="0.25">
      <c r="A323" s="1">
        <v>45613</v>
      </c>
    </row>
    <row r="324" spans="1:1" x14ac:dyDescent="0.25">
      <c r="A324" s="1">
        <v>45614</v>
      </c>
    </row>
    <row r="325" spans="1:1" x14ac:dyDescent="0.25">
      <c r="A325" s="1">
        <v>45615</v>
      </c>
    </row>
    <row r="326" spans="1:1" x14ac:dyDescent="0.25">
      <c r="A326" s="1">
        <v>45616</v>
      </c>
    </row>
    <row r="327" spans="1:1" x14ac:dyDescent="0.25">
      <c r="A327" s="1">
        <v>45617</v>
      </c>
    </row>
    <row r="328" spans="1:1" x14ac:dyDescent="0.25">
      <c r="A328" s="1">
        <v>45618</v>
      </c>
    </row>
    <row r="329" spans="1:1" x14ac:dyDescent="0.25">
      <c r="A329" s="1">
        <v>45619</v>
      </c>
    </row>
    <row r="330" spans="1:1" x14ac:dyDescent="0.25">
      <c r="A330" s="1">
        <v>45620</v>
      </c>
    </row>
    <row r="331" spans="1:1" x14ac:dyDescent="0.25">
      <c r="A331" s="1">
        <v>45621</v>
      </c>
    </row>
    <row r="332" spans="1:1" x14ac:dyDescent="0.25">
      <c r="A332" s="1">
        <v>45622</v>
      </c>
    </row>
    <row r="333" spans="1:1" x14ac:dyDescent="0.25">
      <c r="A333" s="1">
        <v>45623</v>
      </c>
    </row>
    <row r="334" spans="1:1" x14ac:dyDescent="0.25">
      <c r="A334" s="1">
        <v>45624</v>
      </c>
    </row>
    <row r="335" spans="1:1" x14ac:dyDescent="0.25">
      <c r="A335" s="1">
        <v>45625</v>
      </c>
    </row>
    <row r="336" spans="1:1" x14ac:dyDescent="0.25">
      <c r="A336" s="1">
        <v>45626</v>
      </c>
    </row>
    <row r="337" spans="1:1" x14ac:dyDescent="0.25">
      <c r="A337" s="1">
        <v>45627</v>
      </c>
    </row>
    <row r="338" spans="1:1" x14ac:dyDescent="0.25">
      <c r="A338" s="1">
        <v>45628</v>
      </c>
    </row>
    <row r="339" spans="1:1" x14ac:dyDescent="0.25">
      <c r="A339" s="1">
        <v>45629</v>
      </c>
    </row>
    <row r="340" spans="1:1" x14ac:dyDescent="0.25">
      <c r="A340" s="1">
        <v>45630</v>
      </c>
    </row>
    <row r="341" spans="1:1" x14ac:dyDescent="0.25">
      <c r="A341" s="1">
        <v>45631</v>
      </c>
    </row>
    <row r="342" spans="1:1" x14ac:dyDescent="0.25">
      <c r="A342" s="1">
        <v>45632</v>
      </c>
    </row>
    <row r="343" spans="1:1" x14ac:dyDescent="0.25">
      <c r="A343" s="1">
        <v>45633</v>
      </c>
    </row>
    <row r="344" spans="1:1" x14ac:dyDescent="0.25">
      <c r="A344" s="1">
        <v>45634</v>
      </c>
    </row>
    <row r="345" spans="1:1" x14ac:dyDescent="0.25">
      <c r="A345" s="1">
        <v>45635</v>
      </c>
    </row>
    <row r="346" spans="1:1" x14ac:dyDescent="0.25">
      <c r="A346" s="1">
        <v>45636</v>
      </c>
    </row>
    <row r="347" spans="1:1" x14ac:dyDescent="0.25">
      <c r="A347" s="1">
        <v>45637</v>
      </c>
    </row>
    <row r="348" spans="1:1" x14ac:dyDescent="0.25">
      <c r="A348" s="1">
        <v>45638</v>
      </c>
    </row>
    <row r="349" spans="1:1" x14ac:dyDescent="0.25">
      <c r="A349" s="1">
        <v>45639</v>
      </c>
    </row>
    <row r="350" spans="1:1" x14ac:dyDescent="0.25">
      <c r="A350" s="1">
        <v>45640</v>
      </c>
    </row>
    <row r="351" spans="1:1" x14ac:dyDescent="0.25">
      <c r="A351" s="1">
        <v>45641</v>
      </c>
    </row>
    <row r="352" spans="1:1" x14ac:dyDescent="0.25">
      <c r="A352" s="1">
        <v>45642</v>
      </c>
    </row>
    <row r="353" spans="1:1" x14ac:dyDescent="0.25">
      <c r="A353" s="1">
        <v>45643</v>
      </c>
    </row>
    <row r="354" spans="1:1" x14ac:dyDescent="0.25">
      <c r="A354" s="1">
        <v>45644</v>
      </c>
    </row>
    <row r="355" spans="1:1" x14ac:dyDescent="0.25">
      <c r="A355" s="1">
        <v>45645</v>
      </c>
    </row>
    <row r="356" spans="1:1" x14ac:dyDescent="0.25">
      <c r="A356" s="1">
        <v>45646</v>
      </c>
    </row>
    <row r="357" spans="1:1" x14ac:dyDescent="0.25">
      <c r="A357" s="1">
        <v>45647</v>
      </c>
    </row>
    <row r="358" spans="1:1" x14ac:dyDescent="0.25">
      <c r="A358" s="1">
        <v>45648</v>
      </c>
    </row>
    <row r="359" spans="1:1" x14ac:dyDescent="0.25">
      <c r="A359" s="1">
        <v>45649</v>
      </c>
    </row>
    <row r="360" spans="1:1" x14ac:dyDescent="0.25">
      <c r="A360" s="1">
        <v>45650</v>
      </c>
    </row>
    <row r="361" spans="1:1" x14ac:dyDescent="0.25">
      <c r="A361" s="1">
        <v>45651</v>
      </c>
    </row>
    <row r="362" spans="1:1" x14ac:dyDescent="0.25">
      <c r="A362" s="1">
        <v>45652</v>
      </c>
    </row>
    <row r="363" spans="1:1" x14ac:dyDescent="0.25">
      <c r="A363" s="1">
        <v>45653</v>
      </c>
    </row>
    <row r="364" spans="1:1" x14ac:dyDescent="0.25">
      <c r="A364" s="1">
        <v>45654</v>
      </c>
    </row>
    <row r="365" spans="1:1" x14ac:dyDescent="0.25">
      <c r="A365" s="1">
        <v>45655</v>
      </c>
    </row>
    <row r="366" spans="1:1" x14ac:dyDescent="0.25">
      <c r="A366" s="1">
        <v>45656</v>
      </c>
    </row>
    <row r="367" spans="1:1" x14ac:dyDescent="0.25">
      <c r="A367" s="1">
        <v>45657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1F10-0360-49BB-8146-C99C74359E56}">
  <dimension ref="A1:O490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140625" bestFit="1" customWidth="1"/>
    <col min="2" max="2" width="22.140625" bestFit="1" customWidth="1"/>
    <col min="3" max="3" width="11.7109375" bestFit="1" customWidth="1"/>
    <col min="4" max="4" width="17.7109375" bestFit="1" customWidth="1"/>
    <col min="5" max="5" width="12.42578125" bestFit="1" customWidth="1"/>
    <col min="6" max="6" width="13.5703125" bestFit="1" customWidth="1"/>
    <col min="7" max="7" width="15.7109375" bestFit="1" customWidth="1"/>
    <col min="8" max="8" width="13.85546875" bestFit="1" customWidth="1"/>
    <col min="9" max="9" width="15.7109375" bestFit="1" customWidth="1"/>
    <col min="10" max="11" width="13.85546875" bestFit="1" customWidth="1"/>
    <col min="12" max="12" width="10.7109375" style="17" bestFit="1" customWidth="1"/>
    <col min="13" max="13" width="16.5703125" bestFit="1" customWidth="1"/>
    <col min="17" max="17" width="14.5703125" bestFit="1" customWidth="1"/>
  </cols>
  <sheetData>
    <row r="1" spans="1:15" x14ac:dyDescent="0.25">
      <c r="A1" t="s">
        <v>118</v>
      </c>
      <c r="B1" t="s">
        <v>117</v>
      </c>
      <c r="C1" s="10" t="s">
        <v>20</v>
      </c>
      <c r="D1" s="10" t="s">
        <v>115</v>
      </c>
      <c r="E1" t="s">
        <v>114</v>
      </c>
      <c r="F1" s="8" t="s">
        <v>113</v>
      </c>
      <c r="G1" s="8" t="s">
        <v>112</v>
      </c>
      <c r="H1" s="8" t="s">
        <v>111</v>
      </c>
      <c r="I1" s="8" t="s">
        <v>110</v>
      </c>
      <c r="J1" s="8" t="s">
        <v>109</v>
      </c>
      <c r="K1" s="8" t="s">
        <v>108</v>
      </c>
      <c r="L1" s="18" t="s">
        <v>93</v>
      </c>
      <c r="M1" s="8" t="s">
        <v>683</v>
      </c>
      <c r="O1" s="11"/>
    </row>
    <row r="2" spans="1:15" x14ac:dyDescent="0.25">
      <c r="A2" t="s">
        <v>97</v>
      </c>
      <c r="B2" s="7" t="s">
        <v>655</v>
      </c>
      <c r="C2" s="15">
        <v>106</v>
      </c>
      <c r="D2" s="16" t="s">
        <v>102</v>
      </c>
      <c r="E2">
        <v>11</v>
      </c>
      <c r="F2" s="9">
        <v>7</v>
      </c>
      <c r="G2" s="9">
        <f>financials[[#This Row],[Units Sold]]*financials[[#This Row],[Sale Price]]</f>
        <v>77</v>
      </c>
      <c r="H2" s="9">
        <f>IF(financials[[#This Row],[Discount Band]]="low",0.1,IF(financials[[#This Row],[Discount Band]]="medium",0.15,0.3))</f>
        <v>0.1</v>
      </c>
      <c r="I2" s="9">
        <f>financials[[#This Row],[Gross Sales]]-financials[[#This Row],[Gross Sales]]*financials[[#This Row],[Discounts]]</f>
        <v>69.3</v>
      </c>
      <c r="J2" s="9">
        <f>VLOOKUP(financials[[#This Row],[productid]],Products!$B$2:$H$10,3)</f>
        <v>9.1</v>
      </c>
      <c r="K2" s="9">
        <f>financials[[#This Row],[Sales]]-financials[[#This Row],[COGS]]</f>
        <v>60.199999999999996</v>
      </c>
      <c r="L2" s="17">
        <f ca="1">RANDBETWEEN(44562,45534)</f>
        <v>45300</v>
      </c>
      <c r="M2" t="str">
        <f t="shared" ref="M2:M65" ca="1" si="0">VLOOKUP(RANDBETWEEN(1,5),rnlsalesperson,2)</f>
        <v>C0003</v>
      </c>
    </row>
    <row r="3" spans="1:15" x14ac:dyDescent="0.25">
      <c r="A3" t="s">
        <v>97</v>
      </c>
      <c r="B3" s="7" t="s">
        <v>655</v>
      </c>
      <c r="C3" s="15">
        <v>102</v>
      </c>
      <c r="D3" s="16" t="s">
        <v>101</v>
      </c>
      <c r="E3">
        <v>14</v>
      </c>
      <c r="F3" s="9">
        <v>7</v>
      </c>
      <c r="G3" s="9">
        <f>financials[[#This Row],[Units Sold]]*financials[[#This Row],[Sale Price]]</f>
        <v>98</v>
      </c>
      <c r="H3" s="9">
        <f>IF(financials[[#This Row],[Discount Band]]="low",0.1,IF(financials[[#This Row],[Discount Band]]="medium",0.15,0.3))</f>
        <v>0.15</v>
      </c>
      <c r="I3" s="9">
        <f>financials[[#This Row],[Gross Sales]]-financials[[#This Row],[Gross Sales]]*financials[[#This Row],[Discounts]]</f>
        <v>83.3</v>
      </c>
      <c r="J3" s="9">
        <f>VLOOKUP(financials[[#This Row],[productid]],Products!$B$2:$H$10,3)</f>
        <v>13.95</v>
      </c>
      <c r="K3" s="9">
        <f>financials[[#This Row],[Sales]]-financials[[#This Row],[COGS]]</f>
        <v>69.349999999999994</v>
      </c>
      <c r="L3" s="17">
        <f t="shared" ref="L3:L66" ca="1" si="1">RANDBETWEEN(44562,45534)</f>
        <v>44700</v>
      </c>
      <c r="M3" t="str">
        <f t="shared" ca="1" si="0"/>
        <v>A0001</v>
      </c>
      <c r="O3" s="11"/>
    </row>
    <row r="4" spans="1:15" x14ac:dyDescent="0.25">
      <c r="A4" t="s">
        <v>97</v>
      </c>
      <c r="B4" s="7" t="s">
        <v>655</v>
      </c>
      <c r="C4" s="15">
        <v>103</v>
      </c>
      <c r="D4" s="16" t="s">
        <v>101</v>
      </c>
      <c r="E4">
        <v>16</v>
      </c>
      <c r="F4" s="9">
        <v>7</v>
      </c>
      <c r="G4" s="9">
        <f>financials[[#This Row],[Units Sold]]*financials[[#This Row],[Sale Price]]</f>
        <v>112</v>
      </c>
      <c r="H4" s="9">
        <f>IF(financials[[#This Row],[Discount Band]]="low",0.1,IF(financials[[#This Row],[Discount Band]]="medium",0.15,0.3))</f>
        <v>0.15</v>
      </c>
      <c r="I4" s="9">
        <f>financials[[#This Row],[Gross Sales]]-financials[[#This Row],[Gross Sales]]*financials[[#This Row],[Discounts]]</f>
        <v>95.2</v>
      </c>
      <c r="J4" s="9">
        <f>VLOOKUP(financials[[#This Row],[productid]],Products!$B$2:$H$10,3)</f>
        <v>15</v>
      </c>
      <c r="K4" s="9">
        <f>financials[[#This Row],[Sales]]-financials[[#This Row],[COGS]]</f>
        <v>80.2</v>
      </c>
      <c r="L4" s="17">
        <f t="shared" ca="1" si="1"/>
        <v>45238</v>
      </c>
      <c r="M4" t="str">
        <f t="shared" ca="1" si="0"/>
        <v>C0003</v>
      </c>
    </row>
    <row r="5" spans="1:15" x14ac:dyDescent="0.25">
      <c r="A5" t="s">
        <v>97</v>
      </c>
      <c r="B5" s="7" t="s">
        <v>655</v>
      </c>
      <c r="C5" s="15">
        <v>105</v>
      </c>
      <c r="D5" s="16" t="s">
        <v>94</v>
      </c>
      <c r="E5">
        <v>22</v>
      </c>
      <c r="F5" s="9">
        <v>7</v>
      </c>
      <c r="G5" s="9">
        <f>financials[[#This Row],[Units Sold]]*financials[[#This Row],[Sale Price]]</f>
        <v>154</v>
      </c>
      <c r="H5" s="9">
        <f>IF(financials[[#This Row],[Discount Band]]="low",0.1,IF(financials[[#This Row],[Discount Band]]="medium",0.15,0.3))</f>
        <v>0.3</v>
      </c>
      <c r="I5" s="9">
        <f>financials[[#This Row],[Gross Sales]]-financials[[#This Row],[Gross Sales]]*financials[[#This Row],[Discounts]]</f>
        <v>107.80000000000001</v>
      </c>
      <c r="J5" s="9">
        <f>VLOOKUP(financials[[#This Row],[productid]],Products!$B$2:$H$10,3)</f>
        <v>10</v>
      </c>
      <c r="K5" s="9">
        <f>financials[[#This Row],[Sales]]-financials[[#This Row],[COGS]]</f>
        <v>97.800000000000011</v>
      </c>
      <c r="L5" s="17">
        <f t="shared" ca="1" si="1"/>
        <v>45153</v>
      </c>
      <c r="M5" t="str">
        <f t="shared" ca="1" si="0"/>
        <v>A0001</v>
      </c>
    </row>
    <row r="6" spans="1:15" x14ac:dyDescent="0.25">
      <c r="A6" t="s">
        <v>97</v>
      </c>
      <c r="B6" s="7" t="s">
        <v>655</v>
      </c>
      <c r="C6" s="13">
        <v>103</v>
      </c>
      <c r="D6" s="10" t="s">
        <v>101</v>
      </c>
      <c r="E6">
        <v>24</v>
      </c>
      <c r="F6" s="9">
        <v>7</v>
      </c>
      <c r="G6" s="9">
        <f>financials[[#This Row],[Units Sold]]*financials[[#This Row],[Sale Price]]</f>
        <v>168</v>
      </c>
      <c r="H6" s="9">
        <f>IF(financials[[#This Row],[Discount Band]]="low",0.1,IF(financials[[#This Row],[Discount Band]]="medium",0.15,0.3))</f>
        <v>0.15</v>
      </c>
      <c r="I6" s="9">
        <f>financials[[#This Row],[Gross Sales]]-financials[[#This Row],[Gross Sales]]*financials[[#This Row],[Discounts]]</f>
        <v>142.80000000000001</v>
      </c>
      <c r="J6" s="9">
        <f>VLOOKUP(financials[[#This Row],[productid]],Products!$B$2:$H$10,3)</f>
        <v>15</v>
      </c>
      <c r="K6" s="9">
        <f>financials[[#This Row],[Sales]]-financials[[#This Row],[COGS]]</f>
        <v>127.80000000000001</v>
      </c>
      <c r="L6" s="17">
        <f t="shared" ca="1" si="1"/>
        <v>44896</v>
      </c>
      <c r="M6" t="str">
        <f t="shared" ca="1" si="0"/>
        <v>B0001</v>
      </c>
    </row>
    <row r="7" spans="1:15" x14ac:dyDescent="0.25">
      <c r="A7" t="s">
        <v>100</v>
      </c>
      <c r="B7" s="7" t="s">
        <v>655</v>
      </c>
      <c r="C7" s="15">
        <v>101</v>
      </c>
      <c r="D7" s="16" t="s">
        <v>102</v>
      </c>
      <c r="E7">
        <v>13</v>
      </c>
      <c r="F7" s="9">
        <v>15</v>
      </c>
      <c r="G7" s="9">
        <f>financials[[#This Row],[Units Sold]]*financials[[#This Row],[Sale Price]]</f>
        <v>195</v>
      </c>
      <c r="H7" s="9">
        <f>IF(financials[[#This Row],[Discount Band]]="low",0.1,IF(financials[[#This Row],[Discount Band]]="medium",0.15,0.3))</f>
        <v>0.1</v>
      </c>
      <c r="I7" s="9">
        <f>financials[[#This Row],[Gross Sales]]-financials[[#This Row],[Gross Sales]]*financials[[#This Row],[Discounts]]</f>
        <v>175.5</v>
      </c>
      <c r="J7" s="9">
        <f>VLOOKUP(financials[[#This Row],[productid]],Products!$B$2:$H$10,3)</f>
        <v>9.9499999999999993</v>
      </c>
      <c r="K7" s="9">
        <f>financials[[#This Row],[Sales]]-financials[[#This Row],[COGS]]</f>
        <v>165.55</v>
      </c>
      <c r="L7" s="17">
        <f t="shared" ca="1" si="1"/>
        <v>45357</v>
      </c>
      <c r="M7" t="str">
        <f t="shared" ca="1" si="0"/>
        <v>C0003</v>
      </c>
    </row>
    <row r="8" spans="1:15" x14ac:dyDescent="0.25">
      <c r="A8" t="s">
        <v>97</v>
      </c>
      <c r="B8" s="7" t="s">
        <v>655</v>
      </c>
      <c r="C8" s="15">
        <v>109</v>
      </c>
      <c r="D8" s="16" t="s">
        <v>94</v>
      </c>
      <c r="E8">
        <v>10</v>
      </c>
      <c r="F8" s="9">
        <v>20</v>
      </c>
      <c r="G8" s="9">
        <f>financials[[#This Row],[Units Sold]]*financials[[#This Row],[Sale Price]]</f>
        <v>200</v>
      </c>
      <c r="H8" s="9">
        <f>IF(financials[[#This Row],[Discount Band]]="low",0.1,IF(financials[[#This Row],[Discount Band]]="medium",0.15,0.3))</f>
        <v>0.3</v>
      </c>
      <c r="I8" s="9">
        <f>financials[[#This Row],[Gross Sales]]-financials[[#This Row],[Gross Sales]]*financials[[#This Row],[Discounts]]</f>
        <v>140</v>
      </c>
      <c r="J8" s="9">
        <f>VLOOKUP(financials[[#This Row],[productid]],Products!$B$2:$H$10,3)</f>
        <v>16.8</v>
      </c>
      <c r="K8" s="9">
        <f>financials[[#This Row],[Sales]]-financials[[#This Row],[COGS]]</f>
        <v>123.2</v>
      </c>
      <c r="L8" s="17">
        <f t="shared" ca="1" si="1"/>
        <v>44964</v>
      </c>
      <c r="M8" t="str">
        <f t="shared" ca="1" si="0"/>
        <v>C0003</v>
      </c>
    </row>
    <row r="9" spans="1:15" x14ac:dyDescent="0.25">
      <c r="A9" t="s">
        <v>96</v>
      </c>
      <c r="B9" s="7" t="s">
        <v>655</v>
      </c>
      <c r="C9" s="15">
        <v>109</v>
      </c>
      <c r="D9" s="16" t="s">
        <v>94</v>
      </c>
      <c r="E9">
        <v>17</v>
      </c>
      <c r="F9" s="9">
        <v>12</v>
      </c>
      <c r="G9" s="9">
        <f>financials[[#This Row],[Units Sold]]*financials[[#This Row],[Sale Price]]</f>
        <v>204</v>
      </c>
      <c r="H9" s="9">
        <f>IF(financials[[#This Row],[Discount Band]]="low",0.1,IF(financials[[#This Row],[Discount Band]]="medium",0.15,0.3))</f>
        <v>0.3</v>
      </c>
      <c r="I9" s="9">
        <f>financials[[#This Row],[Gross Sales]]-financials[[#This Row],[Gross Sales]]*financials[[#This Row],[Discounts]]</f>
        <v>142.80000000000001</v>
      </c>
      <c r="J9" s="9">
        <f>VLOOKUP(financials[[#This Row],[productid]],Products!$B$2:$H$10,3)</f>
        <v>16.8</v>
      </c>
      <c r="K9" s="9">
        <f>financials[[#This Row],[Sales]]-financials[[#This Row],[COGS]]</f>
        <v>126.00000000000001</v>
      </c>
      <c r="L9" s="17">
        <f t="shared" ca="1" si="1"/>
        <v>45150</v>
      </c>
      <c r="M9" t="str">
        <f t="shared" ca="1" si="0"/>
        <v>B0101</v>
      </c>
    </row>
    <row r="10" spans="1:15" x14ac:dyDescent="0.25">
      <c r="A10" t="s">
        <v>97</v>
      </c>
      <c r="B10" s="7" t="s">
        <v>655</v>
      </c>
      <c r="C10" s="15">
        <v>108</v>
      </c>
      <c r="D10" s="16" t="s">
        <v>101</v>
      </c>
      <c r="E10">
        <v>34</v>
      </c>
      <c r="F10" s="9">
        <v>7</v>
      </c>
      <c r="G10" s="9">
        <f>financials[[#This Row],[Units Sold]]*financials[[#This Row],[Sale Price]]</f>
        <v>238</v>
      </c>
      <c r="H10" s="9">
        <f>IF(financials[[#This Row],[Discount Band]]="low",0.1,IF(financials[[#This Row],[Discount Band]]="medium",0.15,0.3))</f>
        <v>0.15</v>
      </c>
      <c r="I10" s="9">
        <f>financials[[#This Row],[Gross Sales]]-financials[[#This Row],[Gross Sales]]*financials[[#This Row],[Discounts]]</f>
        <v>202.3</v>
      </c>
      <c r="J10" s="9">
        <f>VLOOKUP(financials[[#This Row],[productid]],Products!$B$2:$H$10,3)</f>
        <v>3.99</v>
      </c>
      <c r="K10" s="9">
        <f>financials[[#This Row],[Sales]]-financials[[#This Row],[COGS]]</f>
        <v>198.31</v>
      </c>
      <c r="L10" s="17">
        <f t="shared" ca="1" si="1"/>
        <v>44729</v>
      </c>
      <c r="M10" t="str">
        <f t="shared" ca="1" si="0"/>
        <v>B0101</v>
      </c>
    </row>
    <row r="11" spans="1:15" x14ac:dyDescent="0.25">
      <c r="A11" t="s">
        <v>97</v>
      </c>
      <c r="B11" s="7" t="s">
        <v>655</v>
      </c>
      <c r="C11" s="15">
        <v>102</v>
      </c>
      <c r="D11" s="16" t="s">
        <v>94</v>
      </c>
      <c r="E11">
        <v>12</v>
      </c>
      <c r="F11" s="9">
        <v>20</v>
      </c>
      <c r="G11" s="9">
        <f>financials[[#This Row],[Units Sold]]*financials[[#This Row],[Sale Price]]</f>
        <v>240</v>
      </c>
      <c r="H11" s="9">
        <f>IF(financials[[#This Row],[Discount Band]]="low",0.1,IF(financials[[#This Row],[Discount Band]]="medium",0.15,0.3))</f>
        <v>0.3</v>
      </c>
      <c r="I11" s="9">
        <f>financials[[#This Row],[Gross Sales]]-financials[[#This Row],[Gross Sales]]*financials[[#This Row],[Discounts]]</f>
        <v>168</v>
      </c>
      <c r="J11" s="9">
        <f>VLOOKUP(financials[[#This Row],[productid]],Products!$B$2:$H$10,3)</f>
        <v>13.95</v>
      </c>
      <c r="K11" s="9">
        <f>financials[[#This Row],[Sales]]-financials[[#This Row],[COGS]]</f>
        <v>154.05000000000001</v>
      </c>
      <c r="L11" s="17">
        <f t="shared" ca="1" si="1"/>
        <v>44615</v>
      </c>
      <c r="M11" t="str">
        <f t="shared" ca="1" si="0"/>
        <v>B0101</v>
      </c>
    </row>
    <row r="12" spans="1:15" x14ac:dyDescent="0.25">
      <c r="A12" t="s">
        <v>100</v>
      </c>
      <c r="B12" s="7" t="s">
        <v>655</v>
      </c>
      <c r="C12" s="15">
        <v>104</v>
      </c>
      <c r="D12" s="16" t="s">
        <v>94</v>
      </c>
      <c r="E12">
        <v>18</v>
      </c>
      <c r="F12" s="9">
        <v>15</v>
      </c>
      <c r="G12" s="9">
        <f>financials[[#This Row],[Units Sold]]*financials[[#This Row],[Sale Price]]</f>
        <v>270</v>
      </c>
      <c r="H12" s="9">
        <f>IF(financials[[#This Row],[Discount Band]]="low",0.1,IF(financials[[#This Row],[Discount Band]]="medium",0.15,0.3))</f>
        <v>0.3</v>
      </c>
      <c r="I12" s="9">
        <f>financials[[#This Row],[Gross Sales]]-financials[[#This Row],[Gross Sales]]*financials[[#This Row],[Discounts]]</f>
        <v>189</v>
      </c>
      <c r="J12" s="9">
        <f>VLOOKUP(financials[[#This Row],[productid]],Products!$B$2:$H$10,3)</f>
        <v>2.9</v>
      </c>
      <c r="K12" s="9">
        <f>financials[[#This Row],[Sales]]-financials[[#This Row],[COGS]]</f>
        <v>186.1</v>
      </c>
      <c r="L12" s="17">
        <f t="shared" ca="1" si="1"/>
        <v>44890</v>
      </c>
      <c r="M12" t="str">
        <f t="shared" ca="1" si="0"/>
        <v>B0001</v>
      </c>
    </row>
    <row r="13" spans="1:15" x14ac:dyDescent="0.25">
      <c r="A13" t="s">
        <v>97</v>
      </c>
      <c r="B13" s="7" t="s">
        <v>655</v>
      </c>
      <c r="C13" s="15">
        <v>105</v>
      </c>
      <c r="D13" s="16" t="s">
        <v>94</v>
      </c>
      <c r="E13">
        <v>41</v>
      </c>
      <c r="F13" s="9">
        <v>7</v>
      </c>
      <c r="G13" s="9">
        <f>financials[[#This Row],[Units Sold]]*financials[[#This Row],[Sale Price]]</f>
        <v>287</v>
      </c>
      <c r="H13" s="9">
        <f>IF(financials[[#This Row],[Discount Band]]="low",0.1,IF(financials[[#This Row],[Discount Band]]="medium",0.15,0.3))</f>
        <v>0.3</v>
      </c>
      <c r="I13" s="9">
        <f>financials[[#This Row],[Gross Sales]]-financials[[#This Row],[Gross Sales]]*financials[[#This Row],[Discounts]]</f>
        <v>200.9</v>
      </c>
      <c r="J13" s="9">
        <f>VLOOKUP(financials[[#This Row],[productid]],Products!$B$2:$H$10,3)</f>
        <v>10</v>
      </c>
      <c r="K13" s="9">
        <f>financials[[#This Row],[Sales]]-financials[[#This Row],[COGS]]</f>
        <v>190.9</v>
      </c>
      <c r="L13" s="17">
        <f t="shared" ca="1" si="1"/>
        <v>45302</v>
      </c>
      <c r="M13" t="str">
        <f t="shared" ca="1" si="0"/>
        <v>B0001</v>
      </c>
    </row>
    <row r="14" spans="1:15" x14ac:dyDescent="0.25">
      <c r="A14" t="s">
        <v>97</v>
      </c>
      <c r="B14" s="7" t="s">
        <v>655</v>
      </c>
      <c r="C14" s="15">
        <v>108</v>
      </c>
      <c r="D14" s="16" t="s">
        <v>101</v>
      </c>
      <c r="E14">
        <v>44</v>
      </c>
      <c r="F14" s="9">
        <v>7</v>
      </c>
      <c r="G14" s="9">
        <f>financials[[#This Row],[Units Sold]]*financials[[#This Row],[Sale Price]]</f>
        <v>308</v>
      </c>
      <c r="H14" s="9">
        <f>IF(financials[[#This Row],[Discount Band]]="low",0.1,IF(financials[[#This Row],[Discount Band]]="medium",0.15,0.3))</f>
        <v>0.15</v>
      </c>
      <c r="I14" s="9">
        <f>financials[[#This Row],[Gross Sales]]-financials[[#This Row],[Gross Sales]]*financials[[#This Row],[Discounts]]</f>
        <v>261.8</v>
      </c>
      <c r="J14" s="9">
        <f>VLOOKUP(financials[[#This Row],[productid]],Products!$B$2:$H$10,3)</f>
        <v>3.99</v>
      </c>
      <c r="K14" s="9">
        <f>financials[[#This Row],[Sales]]-financials[[#This Row],[COGS]]</f>
        <v>257.81</v>
      </c>
      <c r="L14" s="17">
        <f t="shared" ca="1" si="1"/>
        <v>44625</v>
      </c>
      <c r="M14" t="str">
        <f t="shared" ca="1" si="0"/>
        <v>C0003</v>
      </c>
    </row>
    <row r="15" spans="1:15" x14ac:dyDescent="0.25">
      <c r="A15" t="s">
        <v>96</v>
      </c>
      <c r="B15" s="7" t="s">
        <v>655</v>
      </c>
      <c r="C15" s="13">
        <v>102</v>
      </c>
      <c r="D15" s="10" t="s">
        <v>101</v>
      </c>
      <c r="E15">
        <v>28</v>
      </c>
      <c r="F15" s="9">
        <v>12</v>
      </c>
      <c r="G15" s="9">
        <f>financials[[#This Row],[Units Sold]]*financials[[#This Row],[Sale Price]]</f>
        <v>336</v>
      </c>
      <c r="H15" s="9">
        <f>IF(financials[[#This Row],[Discount Band]]="low",0.1,IF(financials[[#This Row],[Discount Band]]="medium",0.15,0.3))</f>
        <v>0.15</v>
      </c>
      <c r="I15" s="9">
        <f>financials[[#This Row],[Gross Sales]]-financials[[#This Row],[Gross Sales]]*financials[[#This Row],[Discounts]]</f>
        <v>285.60000000000002</v>
      </c>
      <c r="J15" s="9">
        <f>VLOOKUP(financials[[#This Row],[productid]],Products!$B$2:$H$10,3)</f>
        <v>13.95</v>
      </c>
      <c r="K15" s="9">
        <f>financials[[#This Row],[Sales]]-financials[[#This Row],[COGS]]</f>
        <v>271.65000000000003</v>
      </c>
      <c r="L15" s="17">
        <f t="shared" ca="1" si="1"/>
        <v>45141</v>
      </c>
      <c r="M15" t="str">
        <f t="shared" ca="1" si="0"/>
        <v>B0001</v>
      </c>
    </row>
    <row r="16" spans="1:15" x14ac:dyDescent="0.25">
      <c r="A16" t="s">
        <v>96</v>
      </c>
      <c r="B16" s="7" t="s">
        <v>655</v>
      </c>
      <c r="C16" s="15">
        <v>109</v>
      </c>
      <c r="D16" s="16" t="s">
        <v>94</v>
      </c>
      <c r="E16">
        <v>28</v>
      </c>
      <c r="F16" s="9">
        <v>12</v>
      </c>
      <c r="G16" s="9">
        <f>financials[[#This Row],[Units Sold]]*financials[[#This Row],[Sale Price]]</f>
        <v>336</v>
      </c>
      <c r="H16" s="9">
        <f>IF(financials[[#This Row],[Discount Band]]="low",0.1,IF(financials[[#This Row],[Discount Band]]="medium",0.15,0.3))</f>
        <v>0.3</v>
      </c>
      <c r="I16" s="9">
        <f>financials[[#This Row],[Gross Sales]]-financials[[#This Row],[Gross Sales]]*financials[[#This Row],[Discounts]]</f>
        <v>235.2</v>
      </c>
      <c r="J16" s="9">
        <f>VLOOKUP(financials[[#This Row],[productid]],Products!$B$2:$H$10,3)</f>
        <v>16.8</v>
      </c>
      <c r="K16" s="9">
        <f>financials[[#This Row],[Sales]]-financials[[#This Row],[COGS]]</f>
        <v>218.39999999999998</v>
      </c>
      <c r="L16" s="17">
        <f t="shared" ca="1" si="1"/>
        <v>45060</v>
      </c>
      <c r="M16" t="str">
        <f t="shared" ca="1" si="0"/>
        <v>B0001</v>
      </c>
    </row>
    <row r="17" spans="1:13" x14ac:dyDescent="0.25">
      <c r="A17" t="s">
        <v>97</v>
      </c>
      <c r="B17" s="7" t="s">
        <v>655</v>
      </c>
      <c r="C17" s="15">
        <v>107</v>
      </c>
      <c r="D17" s="16" t="s">
        <v>101</v>
      </c>
      <c r="E17">
        <v>17</v>
      </c>
      <c r="F17" s="9">
        <v>20</v>
      </c>
      <c r="G17" s="9">
        <f>financials[[#This Row],[Units Sold]]*financials[[#This Row],[Sale Price]]</f>
        <v>340</v>
      </c>
      <c r="H17" s="9">
        <f>IF(financials[[#This Row],[Discount Band]]="low",0.1,IF(financials[[#This Row],[Discount Band]]="medium",0.15,0.3))</f>
        <v>0.15</v>
      </c>
      <c r="I17" s="9">
        <f>financials[[#This Row],[Gross Sales]]-financials[[#This Row],[Gross Sales]]*financials[[#This Row],[Discounts]]</f>
        <v>289</v>
      </c>
      <c r="J17" s="9">
        <f>VLOOKUP(financials[[#This Row],[productid]],Products!$B$2:$H$10,3)</f>
        <v>5.5</v>
      </c>
      <c r="K17" s="9">
        <f>financials[[#This Row],[Sales]]-financials[[#This Row],[COGS]]</f>
        <v>283.5</v>
      </c>
      <c r="L17" s="17">
        <f t="shared" ca="1" si="1"/>
        <v>44706</v>
      </c>
      <c r="M17" t="str">
        <f t="shared" ca="1" si="0"/>
        <v>C0002</v>
      </c>
    </row>
    <row r="18" spans="1:13" x14ac:dyDescent="0.25">
      <c r="A18" t="s">
        <v>97</v>
      </c>
      <c r="B18" s="7" t="s">
        <v>655</v>
      </c>
      <c r="C18" s="15">
        <v>105</v>
      </c>
      <c r="D18" s="16" t="s">
        <v>101</v>
      </c>
      <c r="E18">
        <v>49</v>
      </c>
      <c r="F18" s="9">
        <v>7</v>
      </c>
      <c r="G18" s="9">
        <f>financials[[#This Row],[Units Sold]]*financials[[#This Row],[Sale Price]]</f>
        <v>343</v>
      </c>
      <c r="H18" s="9">
        <f>IF(financials[[#This Row],[Discount Band]]="low",0.1,IF(financials[[#This Row],[Discount Band]]="medium",0.15,0.3))</f>
        <v>0.15</v>
      </c>
      <c r="I18" s="9">
        <f>financials[[#This Row],[Gross Sales]]-financials[[#This Row],[Gross Sales]]*financials[[#This Row],[Discounts]]</f>
        <v>291.55</v>
      </c>
      <c r="J18" s="9">
        <f>VLOOKUP(financials[[#This Row],[productid]],Products!$B$2:$H$10,3)</f>
        <v>10</v>
      </c>
      <c r="K18" s="9">
        <f>financials[[#This Row],[Sales]]-financials[[#This Row],[COGS]]</f>
        <v>281.55</v>
      </c>
      <c r="L18" s="17">
        <f t="shared" ca="1" si="1"/>
        <v>44945</v>
      </c>
      <c r="M18" t="str">
        <f t="shared" ca="1" si="0"/>
        <v>A0001</v>
      </c>
    </row>
    <row r="19" spans="1:13" x14ac:dyDescent="0.25">
      <c r="A19" t="s">
        <v>97</v>
      </c>
      <c r="B19" s="7" t="s">
        <v>655</v>
      </c>
      <c r="C19" s="15">
        <v>102</v>
      </c>
      <c r="D19" s="16" t="s">
        <v>94</v>
      </c>
      <c r="E19">
        <v>53</v>
      </c>
      <c r="F19" s="9">
        <v>7</v>
      </c>
      <c r="G19" s="9">
        <f>financials[[#This Row],[Units Sold]]*financials[[#This Row],[Sale Price]]</f>
        <v>371</v>
      </c>
      <c r="H19" s="9">
        <f>IF(financials[[#This Row],[Discount Band]]="low",0.1,IF(financials[[#This Row],[Discount Band]]="medium",0.15,0.3))</f>
        <v>0.3</v>
      </c>
      <c r="I19" s="9">
        <f>financials[[#This Row],[Gross Sales]]-financials[[#This Row],[Gross Sales]]*financials[[#This Row],[Discounts]]</f>
        <v>259.7</v>
      </c>
      <c r="J19" s="9">
        <f>VLOOKUP(financials[[#This Row],[productid]],Products!$B$2:$H$10,3)</f>
        <v>13.95</v>
      </c>
      <c r="K19" s="9">
        <f>financials[[#This Row],[Sales]]-financials[[#This Row],[COGS]]</f>
        <v>245.75</v>
      </c>
      <c r="L19" s="17">
        <f t="shared" ca="1" si="1"/>
        <v>44925</v>
      </c>
      <c r="M19" t="str">
        <f t="shared" ca="1" si="0"/>
        <v>C0002</v>
      </c>
    </row>
    <row r="20" spans="1:13" x14ac:dyDescent="0.25">
      <c r="A20" t="s">
        <v>96</v>
      </c>
      <c r="B20" s="7" t="s">
        <v>655</v>
      </c>
      <c r="C20" s="15">
        <v>108</v>
      </c>
      <c r="D20" s="16" t="s">
        <v>94</v>
      </c>
      <c r="E20">
        <v>31</v>
      </c>
      <c r="F20" s="9">
        <v>12</v>
      </c>
      <c r="G20" s="9">
        <f>financials[[#This Row],[Units Sold]]*financials[[#This Row],[Sale Price]]</f>
        <v>372</v>
      </c>
      <c r="H20" s="9">
        <f>IF(financials[[#This Row],[Discount Band]]="low",0.1,IF(financials[[#This Row],[Discount Band]]="medium",0.15,0.3))</f>
        <v>0.3</v>
      </c>
      <c r="I20" s="9">
        <f>financials[[#This Row],[Gross Sales]]-financials[[#This Row],[Gross Sales]]*financials[[#This Row],[Discounts]]</f>
        <v>260.39999999999998</v>
      </c>
      <c r="J20" s="9">
        <f>VLOOKUP(financials[[#This Row],[productid]],Products!$B$2:$H$10,3)</f>
        <v>3.99</v>
      </c>
      <c r="K20" s="9">
        <f>financials[[#This Row],[Sales]]-financials[[#This Row],[COGS]]</f>
        <v>256.40999999999997</v>
      </c>
      <c r="L20" s="17">
        <f t="shared" ca="1" si="1"/>
        <v>44654</v>
      </c>
      <c r="M20" t="str">
        <f t="shared" ca="1" si="0"/>
        <v>C0003</v>
      </c>
    </row>
    <row r="21" spans="1:13" x14ac:dyDescent="0.25">
      <c r="A21" t="s">
        <v>96</v>
      </c>
      <c r="B21" s="7" t="s">
        <v>655</v>
      </c>
      <c r="C21" s="15">
        <v>104</v>
      </c>
      <c r="D21" s="16" t="s">
        <v>101</v>
      </c>
      <c r="E21">
        <v>31</v>
      </c>
      <c r="F21" s="9">
        <v>12</v>
      </c>
      <c r="G21" s="9">
        <f>financials[[#This Row],[Units Sold]]*financials[[#This Row],[Sale Price]]</f>
        <v>372</v>
      </c>
      <c r="H21" s="9">
        <f>IF(financials[[#This Row],[Discount Band]]="low",0.1,IF(financials[[#This Row],[Discount Band]]="medium",0.15,0.3))</f>
        <v>0.15</v>
      </c>
      <c r="I21" s="9">
        <f>financials[[#This Row],[Gross Sales]]-financials[[#This Row],[Gross Sales]]*financials[[#This Row],[Discounts]]</f>
        <v>316.2</v>
      </c>
      <c r="J21" s="9">
        <f>VLOOKUP(financials[[#This Row],[productid]],Products!$B$2:$H$10,3)</f>
        <v>2.9</v>
      </c>
      <c r="K21" s="9">
        <f>financials[[#This Row],[Sales]]-financials[[#This Row],[COGS]]</f>
        <v>313.3</v>
      </c>
      <c r="L21" s="17">
        <f t="shared" ca="1" si="1"/>
        <v>44906</v>
      </c>
      <c r="M21" t="str">
        <f t="shared" ca="1" si="0"/>
        <v>A0001</v>
      </c>
    </row>
    <row r="22" spans="1:13" x14ac:dyDescent="0.25">
      <c r="A22" t="s">
        <v>97</v>
      </c>
      <c r="B22" s="7" t="s">
        <v>655</v>
      </c>
      <c r="C22" s="13">
        <v>105</v>
      </c>
      <c r="D22" s="10" t="s">
        <v>101</v>
      </c>
      <c r="E22">
        <v>19</v>
      </c>
      <c r="F22" s="9">
        <v>20</v>
      </c>
      <c r="G22" s="9">
        <f>financials[[#This Row],[Units Sold]]*financials[[#This Row],[Sale Price]]</f>
        <v>380</v>
      </c>
      <c r="H22" s="9">
        <f>IF(financials[[#This Row],[Discount Band]]="low",0.1,IF(financials[[#This Row],[Discount Band]]="medium",0.15,0.3))</f>
        <v>0.15</v>
      </c>
      <c r="I22" s="9">
        <f>financials[[#This Row],[Gross Sales]]-financials[[#This Row],[Gross Sales]]*financials[[#This Row],[Discounts]]</f>
        <v>323</v>
      </c>
      <c r="J22" s="9">
        <f>VLOOKUP(financials[[#This Row],[productid]],Products!$B$2:$H$10,3)</f>
        <v>10</v>
      </c>
      <c r="K22" s="9">
        <f>financials[[#This Row],[Sales]]-financials[[#This Row],[COGS]]</f>
        <v>313</v>
      </c>
      <c r="L22" s="17">
        <f t="shared" ca="1" si="1"/>
        <v>45263</v>
      </c>
      <c r="M22" t="str">
        <f t="shared" ca="1" si="0"/>
        <v>B0101</v>
      </c>
    </row>
    <row r="23" spans="1:13" x14ac:dyDescent="0.25">
      <c r="A23" t="s">
        <v>97</v>
      </c>
      <c r="B23" s="7" t="s">
        <v>655</v>
      </c>
      <c r="C23" s="15">
        <v>106</v>
      </c>
      <c r="D23" s="16" t="s">
        <v>94</v>
      </c>
      <c r="E23">
        <v>19</v>
      </c>
      <c r="F23" s="9">
        <v>20</v>
      </c>
      <c r="G23" s="9">
        <f>financials[[#This Row],[Units Sold]]*financials[[#This Row],[Sale Price]]</f>
        <v>380</v>
      </c>
      <c r="H23" s="9">
        <f>IF(financials[[#This Row],[Discount Band]]="low",0.1,IF(financials[[#This Row],[Discount Band]]="medium",0.15,0.3))</f>
        <v>0.3</v>
      </c>
      <c r="I23" s="9">
        <f>financials[[#This Row],[Gross Sales]]-financials[[#This Row],[Gross Sales]]*financials[[#This Row],[Discounts]]</f>
        <v>266</v>
      </c>
      <c r="J23" s="9">
        <f>VLOOKUP(financials[[#This Row],[productid]],Products!$B$2:$H$10,3)</f>
        <v>9.1</v>
      </c>
      <c r="K23" s="9">
        <f>financials[[#This Row],[Sales]]-financials[[#This Row],[COGS]]</f>
        <v>256.89999999999998</v>
      </c>
      <c r="L23" s="17">
        <f t="shared" ca="1" si="1"/>
        <v>45433</v>
      </c>
      <c r="M23" t="str">
        <f t="shared" ca="1" si="0"/>
        <v>B0101</v>
      </c>
    </row>
    <row r="24" spans="1:13" x14ac:dyDescent="0.25">
      <c r="A24" t="s">
        <v>97</v>
      </c>
      <c r="B24" s="7" t="s">
        <v>277</v>
      </c>
      <c r="C24" s="15">
        <v>102</v>
      </c>
      <c r="D24" s="16" t="s">
        <v>103</v>
      </c>
      <c r="E24">
        <v>56</v>
      </c>
      <c r="F24" s="9">
        <v>7</v>
      </c>
      <c r="G24" s="9">
        <f>financials[[#This Row],[Units Sold]]*financials[[#This Row],[Sale Price]]</f>
        <v>392</v>
      </c>
      <c r="H24" s="9">
        <f>IF(financials[[#This Row],[Discount Band]]="low",0.1,IF(financials[[#This Row],[Discount Band]]="medium",0.15,0.3))</f>
        <v>0.3</v>
      </c>
      <c r="I24" s="9">
        <f>financials[[#This Row],[Gross Sales]]-financials[[#This Row],[Gross Sales]]*financials[[#This Row],[Discounts]]</f>
        <v>274.39999999999998</v>
      </c>
      <c r="J24" s="9">
        <f>VLOOKUP(financials[[#This Row],[productid]],Products!$B$2:$H$10,3)</f>
        <v>13.95</v>
      </c>
      <c r="K24" s="9">
        <f>financials[[#This Row],[Sales]]-financials[[#This Row],[COGS]]</f>
        <v>260.45</v>
      </c>
      <c r="L24" s="17">
        <f t="shared" ca="1" si="1"/>
        <v>45507</v>
      </c>
      <c r="M24" t="str">
        <f t="shared" ca="1" si="0"/>
        <v>B0001</v>
      </c>
    </row>
    <row r="25" spans="1:13" x14ac:dyDescent="0.25">
      <c r="A25" t="s">
        <v>97</v>
      </c>
      <c r="B25" s="7" t="s">
        <v>556</v>
      </c>
      <c r="C25" s="15">
        <v>107</v>
      </c>
      <c r="D25" s="16" t="s">
        <v>94</v>
      </c>
      <c r="E25">
        <v>57</v>
      </c>
      <c r="F25" s="9">
        <v>7</v>
      </c>
      <c r="G25" s="9">
        <f>financials[[#This Row],[Units Sold]]*financials[[#This Row],[Sale Price]]</f>
        <v>399</v>
      </c>
      <c r="H25" s="9">
        <f>IF(financials[[#This Row],[Discount Band]]="low",0.1,IF(financials[[#This Row],[Discount Band]]="medium",0.15,0.3))</f>
        <v>0.3</v>
      </c>
      <c r="I25" s="9">
        <f>financials[[#This Row],[Gross Sales]]-financials[[#This Row],[Gross Sales]]*financials[[#This Row],[Discounts]]</f>
        <v>279.3</v>
      </c>
      <c r="J25" s="9">
        <f>VLOOKUP(financials[[#This Row],[productid]],Products!$B$2:$H$10,3)</f>
        <v>5.5</v>
      </c>
      <c r="K25" s="9">
        <f>financials[[#This Row],[Sales]]-financials[[#This Row],[COGS]]</f>
        <v>273.8</v>
      </c>
      <c r="L25" s="17">
        <f t="shared" ca="1" si="1"/>
        <v>45487</v>
      </c>
      <c r="M25" t="str">
        <f t="shared" ca="1" si="0"/>
        <v>C0002</v>
      </c>
    </row>
    <row r="26" spans="1:13" x14ac:dyDescent="0.25">
      <c r="A26" t="s">
        <v>97</v>
      </c>
      <c r="B26" s="7" t="s">
        <v>655</v>
      </c>
      <c r="C26" s="15">
        <v>109</v>
      </c>
      <c r="D26" s="16" t="s">
        <v>102</v>
      </c>
      <c r="E26">
        <v>57</v>
      </c>
      <c r="F26" s="9">
        <v>7</v>
      </c>
      <c r="G26" s="9">
        <f>financials[[#This Row],[Units Sold]]*financials[[#This Row],[Sale Price]]</f>
        <v>399</v>
      </c>
      <c r="H26" s="9">
        <f>IF(financials[[#This Row],[Discount Band]]="low",0.1,IF(financials[[#This Row],[Discount Band]]="medium",0.15,0.3))</f>
        <v>0.1</v>
      </c>
      <c r="I26" s="9">
        <f>financials[[#This Row],[Gross Sales]]-financials[[#This Row],[Gross Sales]]*financials[[#This Row],[Discounts]]</f>
        <v>359.1</v>
      </c>
      <c r="J26" s="9">
        <f>VLOOKUP(financials[[#This Row],[productid]],Products!$B$2:$H$10,3)</f>
        <v>16.8</v>
      </c>
      <c r="K26" s="9">
        <f>financials[[#This Row],[Sales]]-financials[[#This Row],[COGS]]</f>
        <v>342.3</v>
      </c>
      <c r="L26" s="17">
        <f t="shared" ca="1" si="1"/>
        <v>44659</v>
      </c>
      <c r="M26" t="str">
        <f t="shared" ca="1" si="0"/>
        <v>A0001</v>
      </c>
    </row>
    <row r="27" spans="1:13" x14ac:dyDescent="0.25">
      <c r="A27" t="s">
        <v>97</v>
      </c>
      <c r="B27" s="7" t="s">
        <v>655</v>
      </c>
      <c r="C27" s="15">
        <v>108</v>
      </c>
      <c r="D27" s="16" t="s">
        <v>101</v>
      </c>
      <c r="E27">
        <v>59</v>
      </c>
      <c r="F27" s="9">
        <v>7</v>
      </c>
      <c r="G27" s="9">
        <f>financials[[#This Row],[Units Sold]]*financials[[#This Row],[Sale Price]]</f>
        <v>413</v>
      </c>
      <c r="H27" s="9">
        <f>IF(financials[[#This Row],[Discount Band]]="low",0.1,IF(financials[[#This Row],[Discount Band]]="medium",0.15,0.3))</f>
        <v>0.15</v>
      </c>
      <c r="I27" s="9">
        <f>financials[[#This Row],[Gross Sales]]-financials[[#This Row],[Gross Sales]]*financials[[#This Row],[Discounts]]</f>
        <v>351.05</v>
      </c>
      <c r="J27" s="9">
        <f>VLOOKUP(financials[[#This Row],[productid]],Products!$B$2:$H$10,3)</f>
        <v>3.99</v>
      </c>
      <c r="K27" s="9">
        <f>financials[[#This Row],[Sales]]-financials[[#This Row],[COGS]]</f>
        <v>347.06</v>
      </c>
      <c r="L27" s="17">
        <f t="shared" ca="1" si="1"/>
        <v>45096</v>
      </c>
      <c r="M27" t="str">
        <f t="shared" ca="1" si="0"/>
        <v>C0002</v>
      </c>
    </row>
    <row r="28" spans="1:13" x14ac:dyDescent="0.25">
      <c r="A28" t="s">
        <v>97</v>
      </c>
      <c r="B28" s="7" t="s">
        <v>556</v>
      </c>
      <c r="C28" s="15">
        <v>109</v>
      </c>
      <c r="D28" s="16" t="s">
        <v>101</v>
      </c>
      <c r="E28">
        <v>59</v>
      </c>
      <c r="F28" s="9">
        <v>7</v>
      </c>
      <c r="G28" s="9">
        <f>financials[[#This Row],[Units Sold]]*financials[[#This Row],[Sale Price]]</f>
        <v>413</v>
      </c>
      <c r="H28" s="9">
        <f>IF(financials[[#This Row],[Discount Band]]="low",0.1,IF(financials[[#This Row],[Discount Band]]="medium",0.15,0.3))</f>
        <v>0.15</v>
      </c>
      <c r="I28" s="9">
        <f>financials[[#This Row],[Gross Sales]]-financials[[#This Row],[Gross Sales]]*financials[[#This Row],[Discounts]]</f>
        <v>351.05</v>
      </c>
      <c r="J28" s="9">
        <f>VLOOKUP(financials[[#This Row],[productid]],Products!$B$2:$H$10,3)</f>
        <v>16.8</v>
      </c>
      <c r="K28" s="9">
        <f>financials[[#This Row],[Sales]]-financials[[#This Row],[COGS]]</f>
        <v>334.25</v>
      </c>
      <c r="L28" s="17">
        <f t="shared" ca="1" si="1"/>
        <v>44604</v>
      </c>
      <c r="M28" t="str">
        <f t="shared" ca="1" si="0"/>
        <v>C0003</v>
      </c>
    </row>
    <row r="29" spans="1:13" x14ac:dyDescent="0.25">
      <c r="A29" t="s">
        <v>96</v>
      </c>
      <c r="B29" s="7" t="s">
        <v>556</v>
      </c>
      <c r="C29" s="13">
        <v>104</v>
      </c>
      <c r="D29" s="10" t="s">
        <v>94</v>
      </c>
      <c r="E29">
        <v>36</v>
      </c>
      <c r="F29" s="9">
        <v>12</v>
      </c>
      <c r="G29" s="9">
        <f>financials[[#This Row],[Units Sold]]*financials[[#This Row],[Sale Price]]</f>
        <v>432</v>
      </c>
      <c r="H29" s="9">
        <f>IF(financials[[#This Row],[Discount Band]]="low",0.1,IF(financials[[#This Row],[Discount Band]]="medium",0.15,0.3))</f>
        <v>0.3</v>
      </c>
      <c r="I29" s="9">
        <f>financials[[#This Row],[Gross Sales]]-financials[[#This Row],[Gross Sales]]*financials[[#This Row],[Discounts]]</f>
        <v>302.39999999999998</v>
      </c>
      <c r="J29" s="9">
        <f>VLOOKUP(financials[[#This Row],[productid]],Products!$B$2:$H$10,3)</f>
        <v>2.9</v>
      </c>
      <c r="K29" s="9">
        <f>financials[[#This Row],[Sales]]-financials[[#This Row],[COGS]]</f>
        <v>299.5</v>
      </c>
      <c r="L29" s="17">
        <f t="shared" ca="1" si="1"/>
        <v>45171</v>
      </c>
      <c r="M29" t="str">
        <f t="shared" ca="1" si="0"/>
        <v>C0003</v>
      </c>
    </row>
    <row r="30" spans="1:13" x14ac:dyDescent="0.25">
      <c r="A30" t="s">
        <v>97</v>
      </c>
      <c r="B30" s="7" t="s">
        <v>277</v>
      </c>
      <c r="C30" s="15">
        <v>102</v>
      </c>
      <c r="D30" s="16" t="s">
        <v>94</v>
      </c>
      <c r="E30">
        <v>62</v>
      </c>
      <c r="F30" s="9">
        <v>7</v>
      </c>
      <c r="G30" s="9">
        <f>financials[[#This Row],[Units Sold]]*financials[[#This Row],[Sale Price]]</f>
        <v>434</v>
      </c>
      <c r="H30" s="9">
        <f>IF(financials[[#This Row],[Discount Band]]="low",0.1,IF(financials[[#This Row],[Discount Band]]="medium",0.15,0.3))</f>
        <v>0.3</v>
      </c>
      <c r="I30" s="9">
        <f>financials[[#This Row],[Gross Sales]]-financials[[#This Row],[Gross Sales]]*financials[[#This Row],[Discounts]]</f>
        <v>303.8</v>
      </c>
      <c r="J30" s="9">
        <f>VLOOKUP(financials[[#This Row],[productid]],Products!$B$2:$H$10,3)</f>
        <v>13.95</v>
      </c>
      <c r="K30" s="9">
        <f>financials[[#This Row],[Sales]]-financials[[#This Row],[COGS]]</f>
        <v>289.85000000000002</v>
      </c>
      <c r="L30" s="17">
        <f t="shared" ca="1" si="1"/>
        <v>45473</v>
      </c>
      <c r="M30" t="str">
        <f t="shared" ca="1" si="0"/>
        <v>B0101</v>
      </c>
    </row>
    <row r="31" spans="1:13" x14ac:dyDescent="0.25">
      <c r="A31" t="s">
        <v>97</v>
      </c>
      <c r="B31" s="7" t="s">
        <v>655</v>
      </c>
      <c r="C31" s="15">
        <v>109</v>
      </c>
      <c r="D31" s="16" t="s">
        <v>94</v>
      </c>
      <c r="E31">
        <v>24</v>
      </c>
      <c r="F31" s="9">
        <v>20</v>
      </c>
      <c r="G31" s="9">
        <f>financials[[#This Row],[Units Sold]]*financials[[#This Row],[Sale Price]]</f>
        <v>480</v>
      </c>
      <c r="H31" s="9">
        <f>IF(financials[[#This Row],[Discount Band]]="low",0.1,IF(financials[[#This Row],[Discount Band]]="medium",0.15,0.3))</f>
        <v>0.3</v>
      </c>
      <c r="I31" s="9">
        <f>financials[[#This Row],[Gross Sales]]-financials[[#This Row],[Gross Sales]]*financials[[#This Row],[Discounts]]</f>
        <v>336</v>
      </c>
      <c r="J31" s="9">
        <f>VLOOKUP(financials[[#This Row],[productid]],Products!$B$2:$H$10,3)</f>
        <v>16.8</v>
      </c>
      <c r="K31" s="9">
        <f>financials[[#This Row],[Sales]]-financials[[#This Row],[COGS]]</f>
        <v>319.2</v>
      </c>
      <c r="L31" s="17">
        <f t="shared" ca="1" si="1"/>
        <v>44641</v>
      </c>
      <c r="M31" t="str">
        <f t="shared" ca="1" si="0"/>
        <v>A0001</v>
      </c>
    </row>
    <row r="32" spans="1:13" x14ac:dyDescent="0.25">
      <c r="A32" t="s">
        <v>97</v>
      </c>
      <c r="B32" s="7" t="s">
        <v>277</v>
      </c>
      <c r="C32" s="15">
        <v>104</v>
      </c>
      <c r="D32" s="16" t="s">
        <v>101</v>
      </c>
      <c r="E32">
        <v>71</v>
      </c>
      <c r="F32" s="9">
        <v>7</v>
      </c>
      <c r="G32" s="9">
        <f>financials[[#This Row],[Units Sold]]*financials[[#This Row],[Sale Price]]</f>
        <v>497</v>
      </c>
      <c r="H32" s="9">
        <f>IF(financials[[#This Row],[Discount Band]]="low",0.1,IF(financials[[#This Row],[Discount Band]]="medium",0.15,0.3))</f>
        <v>0.15</v>
      </c>
      <c r="I32" s="9">
        <f>financials[[#This Row],[Gross Sales]]-financials[[#This Row],[Gross Sales]]*financials[[#This Row],[Discounts]]</f>
        <v>422.45</v>
      </c>
      <c r="J32" s="9">
        <f>VLOOKUP(financials[[#This Row],[productid]],Products!$B$2:$H$10,3)</f>
        <v>2.9</v>
      </c>
      <c r="K32" s="9">
        <f>financials[[#This Row],[Sales]]-financials[[#This Row],[COGS]]</f>
        <v>419.55</v>
      </c>
      <c r="L32" s="17">
        <f t="shared" ca="1" si="1"/>
        <v>45162</v>
      </c>
      <c r="M32" t="str">
        <f t="shared" ca="1" si="0"/>
        <v>A0001</v>
      </c>
    </row>
    <row r="33" spans="1:13" x14ac:dyDescent="0.25">
      <c r="A33" t="s">
        <v>97</v>
      </c>
      <c r="B33" s="7" t="s">
        <v>655</v>
      </c>
      <c r="C33" s="13">
        <v>104</v>
      </c>
      <c r="D33" s="10" t="s">
        <v>101</v>
      </c>
      <c r="E33">
        <v>72</v>
      </c>
      <c r="F33" s="9">
        <v>7</v>
      </c>
      <c r="G33" s="9">
        <f>financials[[#This Row],[Units Sold]]*financials[[#This Row],[Sale Price]]</f>
        <v>504</v>
      </c>
      <c r="H33" s="9">
        <f>IF(financials[[#This Row],[Discount Band]]="low",0.1,IF(financials[[#This Row],[Discount Band]]="medium",0.15,0.3))</f>
        <v>0.15</v>
      </c>
      <c r="I33" s="9">
        <f>financials[[#This Row],[Gross Sales]]-financials[[#This Row],[Gross Sales]]*financials[[#This Row],[Discounts]]</f>
        <v>428.4</v>
      </c>
      <c r="J33" s="9">
        <f>VLOOKUP(financials[[#This Row],[productid]],Products!$B$2:$H$10,3)</f>
        <v>2.9</v>
      </c>
      <c r="K33" s="9">
        <f>financials[[#This Row],[Sales]]-financials[[#This Row],[COGS]]</f>
        <v>425.5</v>
      </c>
      <c r="L33" s="17">
        <f t="shared" ca="1" si="1"/>
        <v>45226</v>
      </c>
      <c r="M33" t="str">
        <f t="shared" ca="1" si="0"/>
        <v>B0001</v>
      </c>
    </row>
    <row r="34" spans="1:13" x14ac:dyDescent="0.25">
      <c r="A34" t="s">
        <v>97</v>
      </c>
      <c r="B34" s="7" t="s">
        <v>655</v>
      </c>
      <c r="C34" s="15">
        <v>103</v>
      </c>
      <c r="D34" s="16" t="s">
        <v>101</v>
      </c>
      <c r="E34">
        <v>73</v>
      </c>
      <c r="F34" s="9">
        <v>7</v>
      </c>
      <c r="G34" s="9">
        <f>financials[[#This Row],[Units Sold]]*financials[[#This Row],[Sale Price]]</f>
        <v>511</v>
      </c>
      <c r="H34" s="9">
        <f>IF(financials[[#This Row],[Discount Band]]="low",0.1,IF(financials[[#This Row],[Discount Band]]="medium",0.15,0.3))</f>
        <v>0.15</v>
      </c>
      <c r="I34" s="9">
        <f>financials[[#This Row],[Gross Sales]]-financials[[#This Row],[Gross Sales]]*financials[[#This Row],[Discounts]]</f>
        <v>434.35</v>
      </c>
      <c r="J34" s="9">
        <f>VLOOKUP(financials[[#This Row],[productid]],Products!$B$2:$H$10,3)</f>
        <v>15</v>
      </c>
      <c r="K34" s="9">
        <f>financials[[#This Row],[Sales]]-financials[[#This Row],[COGS]]</f>
        <v>419.35</v>
      </c>
      <c r="L34" s="17">
        <f t="shared" ca="1" si="1"/>
        <v>45048</v>
      </c>
      <c r="M34" t="str">
        <f t="shared" ca="1" si="0"/>
        <v>A0001</v>
      </c>
    </row>
    <row r="35" spans="1:13" x14ac:dyDescent="0.25">
      <c r="A35" t="s">
        <v>97</v>
      </c>
      <c r="B35" s="7" t="s">
        <v>277</v>
      </c>
      <c r="C35" s="15">
        <v>105</v>
      </c>
      <c r="D35" s="16" t="s">
        <v>101</v>
      </c>
      <c r="E35">
        <v>75</v>
      </c>
      <c r="F35" s="9">
        <v>7</v>
      </c>
      <c r="G35" s="9">
        <f>financials[[#This Row],[Units Sold]]*financials[[#This Row],[Sale Price]]</f>
        <v>525</v>
      </c>
      <c r="H35" s="9">
        <f>IF(financials[[#This Row],[Discount Band]]="low",0.1,IF(financials[[#This Row],[Discount Band]]="medium",0.15,0.3))</f>
        <v>0.15</v>
      </c>
      <c r="I35" s="9">
        <f>financials[[#This Row],[Gross Sales]]-financials[[#This Row],[Gross Sales]]*financials[[#This Row],[Discounts]]</f>
        <v>446.25</v>
      </c>
      <c r="J35" s="9">
        <f>VLOOKUP(financials[[#This Row],[productid]],Products!$B$2:$H$10,3)</f>
        <v>10</v>
      </c>
      <c r="K35" s="9">
        <f>financials[[#This Row],[Sales]]-financials[[#This Row],[COGS]]</f>
        <v>436.25</v>
      </c>
      <c r="L35" s="17">
        <f t="shared" ca="1" si="1"/>
        <v>45189</v>
      </c>
      <c r="M35" t="str">
        <f t="shared" ca="1" si="0"/>
        <v>C0002</v>
      </c>
    </row>
    <row r="36" spans="1:13" x14ac:dyDescent="0.25">
      <c r="A36" t="s">
        <v>100</v>
      </c>
      <c r="B36" s="7" t="s">
        <v>556</v>
      </c>
      <c r="C36" s="15">
        <v>103</v>
      </c>
      <c r="D36" s="16" t="s">
        <v>102</v>
      </c>
      <c r="E36">
        <v>37</v>
      </c>
      <c r="F36" s="9">
        <v>15</v>
      </c>
      <c r="G36" s="9">
        <f>financials[[#This Row],[Units Sold]]*financials[[#This Row],[Sale Price]]</f>
        <v>555</v>
      </c>
      <c r="H36" s="9">
        <f>IF(financials[[#This Row],[Discount Band]]="low",0.1,IF(financials[[#This Row],[Discount Band]]="medium",0.15,0.3))</f>
        <v>0.1</v>
      </c>
      <c r="I36" s="9">
        <f>financials[[#This Row],[Gross Sales]]-financials[[#This Row],[Gross Sales]]*financials[[#This Row],[Discounts]]</f>
        <v>499.5</v>
      </c>
      <c r="J36" s="9">
        <f>VLOOKUP(financials[[#This Row],[productid]],Products!$B$2:$H$10,3)</f>
        <v>15</v>
      </c>
      <c r="K36" s="9">
        <f>financials[[#This Row],[Sales]]-financials[[#This Row],[COGS]]</f>
        <v>484.5</v>
      </c>
      <c r="L36" s="17">
        <f t="shared" ca="1" si="1"/>
        <v>44574</v>
      </c>
      <c r="M36" t="str">
        <f t="shared" ca="1" si="0"/>
        <v>B0001</v>
      </c>
    </row>
    <row r="37" spans="1:13" x14ac:dyDescent="0.25">
      <c r="A37" t="s">
        <v>96</v>
      </c>
      <c r="B37" s="7" t="s">
        <v>655</v>
      </c>
      <c r="C37" s="13">
        <v>105</v>
      </c>
      <c r="D37" s="10" t="s">
        <v>101</v>
      </c>
      <c r="E37">
        <v>47</v>
      </c>
      <c r="F37" s="9">
        <v>12</v>
      </c>
      <c r="G37" s="9">
        <f>financials[[#This Row],[Units Sold]]*financials[[#This Row],[Sale Price]]</f>
        <v>564</v>
      </c>
      <c r="H37" s="9">
        <f>IF(financials[[#This Row],[Discount Band]]="low",0.1,IF(financials[[#This Row],[Discount Band]]="medium",0.15,0.3))</f>
        <v>0.15</v>
      </c>
      <c r="I37" s="9">
        <f>financials[[#This Row],[Gross Sales]]-financials[[#This Row],[Gross Sales]]*financials[[#This Row],[Discounts]]</f>
        <v>479.4</v>
      </c>
      <c r="J37" s="9">
        <f>VLOOKUP(financials[[#This Row],[productid]],Products!$B$2:$H$10,3)</f>
        <v>10</v>
      </c>
      <c r="K37" s="9">
        <f>financials[[#This Row],[Sales]]-financials[[#This Row],[COGS]]</f>
        <v>469.4</v>
      </c>
      <c r="L37" s="17">
        <f t="shared" ca="1" si="1"/>
        <v>44995</v>
      </c>
      <c r="M37" t="str">
        <f t="shared" ca="1" si="0"/>
        <v>B0101</v>
      </c>
    </row>
    <row r="38" spans="1:13" x14ac:dyDescent="0.25">
      <c r="A38" t="s">
        <v>100</v>
      </c>
      <c r="B38" s="7" t="s">
        <v>655</v>
      </c>
      <c r="C38" s="15">
        <v>102</v>
      </c>
      <c r="D38" s="16" t="s">
        <v>103</v>
      </c>
      <c r="E38">
        <v>38</v>
      </c>
      <c r="F38" s="9">
        <v>15</v>
      </c>
      <c r="G38" s="9">
        <f>financials[[#This Row],[Units Sold]]*financials[[#This Row],[Sale Price]]</f>
        <v>570</v>
      </c>
      <c r="H38" s="9">
        <f>IF(financials[[#This Row],[Discount Band]]="low",0.1,IF(financials[[#This Row],[Discount Band]]="medium",0.15,0.3))</f>
        <v>0.3</v>
      </c>
      <c r="I38" s="9">
        <f>financials[[#This Row],[Gross Sales]]-financials[[#This Row],[Gross Sales]]*financials[[#This Row],[Discounts]]</f>
        <v>399</v>
      </c>
      <c r="J38" s="9">
        <f>VLOOKUP(financials[[#This Row],[productid]],Products!$B$2:$H$10,3)</f>
        <v>13.95</v>
      </c>
      <c r="K38" s="9">
        <f>financials[[#This Row],[Sales]]-financials[[#This Row],[COGS]]</f>
        <v>385.05</v>
      </c>
      <c r="L38" s="17">
        <f t="shared" ca="1" si="1"/>
        <v>44682</v>
      </c>
      <c r="M38" t="str">
        <f t="shared" ca="1" si="0"/>
        <v>A0001</v>
      </c>
    </row>
    <row r="39" spans="1:13" x14ac:dyDescent="0.25">
      <c r="A39" t="s">
        <v>100</v>
      </c>
      <c r="B39" s="7" t="s">
        <v>655</v>
      </c>
      <c r="C39" s="15">
        <v>105</v>
      </c>
      <c r="D39" s="16" t="s">
        <v>102</v>
      </c>
      <c r="E39">
        <v>39</v>
      </c>
      <c r="F39" s="9">
        <v>15</v>
      </c>
      <c r="G39" s="9">
        <f>financials[[#This Row],[Units Sold]]*financials[[#This Row],[Sale Price]]</f>
        <v>585</v>
      </c>
      <c r="H39" s="9">
        <f>IF(financials[[#This Row],[Discount Band]]="low",0.1,IF(financials[[#This Row],[Discount Band]]="medium",0.15,0.3))</f>
        <v>0.1</v>
      </c>
      <c r="I39" s="9">
        <f>financials[[#This Row],[Gross Sales]]-financials[[#This Row],[Gross Sales]]*financials[[#This Row],[Discounts]]</f>
        <v>526.5</v>
      </c>
      <c r="J39" s="9">
        <f>VLOOKUP(financials[[#This Row],[productid]],Products!$B$2:$H$10,3)</f>
        <v>10</v>
      </c>
      <c r="K39" s="9">
        <f>financials[[#This Row],[Sales]]-financials[[#This Row],[COGS]]</f>
        <v>516.5</v>
      </c>
      <c r="L39" s="17">
        <f t="shared" ca="1" si="1"/>
        <v>45246</v>
      </c>
      <c r="M39" t="str">
        <f t="shared" ca="1" si="0"/>
        <v>B0101</v>
      </c>
    </row>
    <row r="40" spans="1:13" x14ac:dyDescent="0.25">
      <c r="A40" t="s">
        <v>96</v>
      </c>
      <c r="B40" s="7" t="s">
        <v>655</v>
      </c>
      <c r="C40" s="15">
        <v>105</v>
      </c>
      <c r="D40" s="16" t="s">
        <v>102</v>
      </c>
      <c r="E40">
        <v>49</v>
      </c>
      <c r="F40" s="9">
        <v>12</v>
      </c>
      <c r="G40" s="9">
        <f>financials[[#This Row],[Units Sold]]*financials[[#This Row],[Sale Price]]</f>
        <v>588</v>
      </c>
      <c r="H40" s="9">
        <f>IF(financials[[#This Row],[Discount Band]]="low",0.1,IF(financials[[#This Row],[Discount Band]]="medium",0.15,0.3))</f>
        <v>0.1</v>
      </c>
      <c r="I40" s="9">
        <f>financials[[#This Row],[Gross Sales]]-financials[[#This Row],[Gross Sales]]*financials[[#This Row],[Discounts]]</f>
        <v>529.20000000000005</v>
      </c>
      <c r="J40" s="9">
        <f>VLOOKUP(financials[[#This Row],[productid]],Products!$B$2:$H$10,3)</f>
        <v>10</v>
      </c>
      <c r="K40" s="9">
        <f>financials[[#This Row],[Sales]]-financials[[#This Row],[COGS]]</f>
        <v>519.20000000000005</v>
      </c>
      <c r="L40" s="17">
        <f t="shared" ca="1" si="1"/>
        <v>45051</v>
      </c>
      <c r="M40" t="str">
        <f t="shared" ca="1" si="0"/>
        <v>B0001</v>
      </c>
    </row>
    <row r="41" spans="1:13" x14ac:dyDescent="0.25">
      <c r="A41" t="s">
        <v>96</v>
      </c>
      <c r="B41" s="7" t="s">
        <v>277</v>
      </c>
      <c r="C41" s="15">
        <v>102</v>
      </c>
      <c r="D41" s="16" t="s">
        <v>102</v>
      </c>
      <c r="E41">
        <v>53</v>
      </c>
      <c r="F41" s="9">
        <v>12</v>
      </c>
      <c r="G41" s="9">
        <f>financials[[#This Row],[Units Sold]]*financials[[#This Row],[Sale Price]]</f>
        <v>636</v>
      </c>
      <c r="H41" s="9">
        <f>IF(financials[[#This Row],[Discount Band]]="low",0.1,IF(financials[[#This Row],[Discount Band]]="medium",0.15,0.3))</f>
        <v>0.1</v>
      </c>
      <c r="I41" s="9">
        <f>financials[[#This Row],[Gross Sales]]-financials[[#This Row],[Gross Sales]]*financials[[#This Row],[Discounts]]</f>
        <v>572.4</v>
      </c>
      <c r="J41" s="9">
        <f>VLOOKUP(financials[[#This Row],[productid]],Products!$B$2:$H$10,3)</f>
        <v>13.95</v>
      </c>
      <c r="K41" s="9">
        <f>financials[[#This Row],[Sales]]-financials[[#This Row],[COGS]]</f>
        <v>558.44999999999993</v>
      </c>
      <c r="L41" s="17">
        <f t="shared" ca="1" si="1"/>
        <v>44735</v>
      </c>
      <c r="M41" t="str">
        <f t="shared" ca="1" si="0"/>
        <v>A0001</v>
      </c>
    </row>
    <row r="42" spans="1:13" x14ac:dyDescent="0.25">
      <c r="A42" t="s">
        <v>100</v>
      </c>
      <c r="B42" s="7" t="s">
        <v>556</v>
      </c>
      <c r="C42" s="15">
        <v>105</v>
      </c>
      <c r="D42" s="16" t="s">
        <v>94</v>
      </c>
      <c r="E42">
        <v>43</v>
      </c>
      <c r="F42" s="9">
        <v>15</v>
      </c>
      <c r="G42" s="9">
        <f>financials[[#This Row],[Units Sold]]*financials[[#This Row],[Sale Price]]</f>
        <v>645</v>
      </c>
      <c r="H42" s="9">
        <f>IF(financials[[#This Row],[Discount Band]]="low",0.1,IF(financials[[#This Row],[Discount Band]]="medium",0.15,0.3))</f>
        <v>0.3</v>
      </c>
      <c r="I42" s="9">
        <f>financials[[#This Row],[Gross Sales]]-financials[[#This Row],[Gross Sales]]*financials[[#This Row],[Discounts]]</f>
        <v>451.5</v>
      </c>
      <c r="J42" s="9">
        <f>VLOOKUP(financials[[#This Row],[productid]],Products!$B$2:$H$10,3)</f>
        <v>10</v>
      </c>
      <c r="K42" s="9">
        <f>financials[[#This Row],[Sales]]-financials[[#This Row],[COGS]]</f>
        <v>441.5</v>
      </c>
      <c r="L42" s="17">
        <f t="shared" ca="1" si="1"/>
        <v>45438</v>
      </c>
      <c r="M42" t="str">
        <f t="shared" ca="1" si="0"/>
        <v>C0003</v>
      </c>
    </row>
    <row r="43" spans="1:13" x14ac:dyDescent="0.25">
      <c r="A43" t="s">
        <v>96</v>
      </c>
      <c r="B43" s="7" t="s">
        <v>655</v>
      </c>
      <c r="C43" s="15">
        <v>102</v>
      </c>
      <c r="D43" s="16" t="s">
        <v>102</v>
      </c>
      <c r="E43">
        <v>54</v>
      </c>
      <c r="F43" s="9">
        <v>12</v>
      </c>
      <c r="G43" s="9">
        <f>financials[[#This Row],[Units Sold]]*financials[[#This Row],[Sale Price]]</f>
        <v>648</v>
      </c>
      <c r="H43" s="9">
        <f>IF(financials[[#This Row],[Discount Band]]="low",0.1,IF(financials[[#This Row],[Discount Band]]="medium",0.15,0.3))</f>
        <v>0.1</v>
      </c>
      <c r="I43" s="9">
        <f>financials[[#This Row],[Gross Sales]]-financials[[#This Row],[Gross Sales]]*financials[[#This Row],[Discounts]]</f>
        <v>583.20000000000005</v>
      </c>
      <c r="J43" s="9">
        <f>VLOOKUP(financials[[#This Row],[productid]],Products!$B$2:$H$10,3)</f>
        <v>13.95</v>
      </c>
      <c r="K43" s="9">
        <f>financials[[#This Row],[Sales]]-financials[[#This Row],[COGS]]</f>
        <v>569.25</v>
      </c>
      <c r="L43" s="17">
        <f t="shared" ca="1" si="1"/>
        <v>45360</v>
      </c>
      <c r="M43" t="str">
        <f t="shared" ca="1" si="0"/>
        <v>B0101</v>
      </c>
    </row>
    <row r="44" spans="1:13" x14ac:dyDescent="0.25">
      <c r="A44" t="s">
        <v>96</v>
      </c>
      <c r="B44" s="7" t="s">
        <v>277</v>
      </c>
      <c r="C44" s="15">
        <v>102</v>
      </c>
      <c r="D44" s="16" t="s">
        <v>101</v>
      </c>
      <c r="E44">
        <v>54</v>
      </c>
      <c r="F44" s="9">
        <v>12</v>
      </c>
      <c r="G44" s="9">
        <f>financials[[#This Row],[Units Sold]]*financials[[#This Row],[Sale Price]]</f>
        <v>648</v>
      </c>
      <c r="H44" s="9">
        <f>IF(financials[[#This Row],[Discount Band]]="low",0.1,IF(financials[[#This Row],[Discount Band]]="medium",0.15,0.3))</f>
        <v>0.15</v>
      </c>
      <c r="I44" s="9">
        <f>financials[[#This Row],[Gross Sales]]-financials[[#This Row],[Gross Sales]]*financials[[#This Row],[Discounts]]</f>
        <v>550.79999999999995</v>
      </c>
      <c r="J44" s="9">
        <f>VLOOKUP(financials[[#This Row],[productid]],Products!$B$2:$H$10,3)</f>
        <v>13.95</v>
      </c>
      <c r="K44" s="9">
        <f>financials[[#This Row],[Sales]]-financials[[#This Row],[COGS]]</f>
        <v>536.84999999999991</v>
      </c>
      <c r="L44" s="17">
        <f t="shared" ca="1" si="1"/>
        <v>45465</v>
      </c>
      <c r="M44" t="str">
        <f t="shared" ca="1" si="0"/>
        <v>C0003</v>
      </c>
    </row>
    <row r="45" spans="1:13" x14ac:dyDescent="0.25">
      <c r="A45" t="s">
        <v>96</v>
      </c>
      <c r="B45" s="7" t="s">
        <v>277</v>
      </c>
      <c r="C45" s="15">
        <v>103</v>
      </c>
      <c r="D45" s="16" t="s">
        <v>101</v>
      </c>
      <c r="E45">
        <v>55</v>
      </c>
      <c r="F45" s="9">
        <v>12</v>
      </c>
      <c r="G45" s="9">
        <f>financials[[#This Row],[Units Sold]]*financials[[#This Row],[Sale Price]]</f>
        <v>660</v>
      </c>
      <c r="H45" s="9">
        <f>IF(financials[[#This Row],[Discount Band]]="low",0.1,IF(financials[[#This Row],[Discount Band]]="medium",0.15,0.3))</f>
        <v>0.15</v>
      </c>
      <c r="I45" s="9">
        <f>financials[[#This Row],[Gross Sales]]-financials[[#This Row],[Gross Sales]]*financials[[#This Row],[Discounts]]</f>
        <v>561</v>
      </c>
      <c r="J45" s="9">
        <f>VLOOKUP(financials[[#This Row],[productid]],Products!$B$2:$H$10,3)</f>
        <v>15</v>
      </c>
      <c r="K45" s="9">
        <f>financials[[#This Row],[Sales]]-financials[[#This Row],[COGS]]</f>
        <v>546</v>
      </c>
      <c r="L45" s="17">
        <f t="shared" ca="1" si="1"/>
        <v>44696</v>
      </c>
      <c r="M45" t="str">
        <f t="shared" ca="1" si="0"/>
        <v>B0101</v>
      </c>
    </row>
    <row r="46" spans="1:13" x14ac:dyDescent="0.25">
      <c r="A46" t="s">
        <v>97</v>
      </c>
      <c r="B46" s="7" t="s">
        <v>655</v>
      </c>
      <c r="C46" s="15">
        <v>105</v>
      </c>
      <c r="D46" s="16" t="s">
        <v>101</v>
      </c>
      <c r="E46">
        <v>34</v>
      </c>
      <c r="F46" s="9">
        <v>20</v>
      </c>
      <c r="G46" s="9">
        <f>financials[[#This Row],[Units Sold]]*financials[[#This Row],[Sale Price]]</f>
        <v>680</v>
      </c>
      <c r="H46" s="9">
        <f>IF(financials[[#This Row],[Discount Band]]="low",0.1,IF(financials[[#This Row],[Discount Band]]="medium",0.15,0.3))</f>
        <v>0.15</v>
      </c>
      <c r="I46" s="9">
        <f>financials[[#This Row],[Gross Sales]]-financials[[#This Row],[Gross Sales]]*financials[[#This Row],[Discounts]]</f>
        <v>578</v>
      </c>
      <c r="J46" s="9">
        <f>VLOOKUP(financials[[#This Row],[productid]],Products!$B$2:$H$10,3)</f>
        <v>10</v>
      </c>
      <c r="K46" s="9">
        <f>financials[[#This Row],[Sales]]-financials[[#This Row],[COGS]]</f>
        <v>568</v>
      </c>
      <c r="L46" s="17">
        <f t="shared" ca="1" si="1"/>
        <v>44810</v>
      </c>
      <c r="M46" t="str">
        <f t="shared" ca="1" si="0"/>
        <v>C0003</v>
      </c>
    </row>
    <row r="47" spans="1:13" x14ac:dyDescent="0.25">
      <c r="A47" t="s">
        <v>97</v>
      </c>
      <c r="B47" s="7" t="s">
        <v>655</v>
      </c>
      <c r="C47" s="15">
        <v>104</v>
      </c>
      <c r="D47" s="16" t="s">
        <v>101</v>
      </c>
      <c r="E47">
        <v>34</v>
      </c>
      <c r="F47" s="9">
        <v>20</v>
      </c>
      <c r="G47" s="9">
        <f>financials[[#This Row],[Units Sold]]*financials[[#This Row],[Sale Price]]</f>
        <v>680</v>
      </c>
      <c r="H47" s="9">
        <f>IF(financials[[#This Row],[Discount Band]]="low",0.1,IF(financials[[#This Row],[Discount Band]]="medium",0.15,0.3))</f>
        <v>0.15</v>
      </c>
      <c r="I47" s="9">
        <f>financials[[#This Row],[Gross Sales]]-financials[[#This Row],[Gross Sales]]*financials[[#This Row],[Discounts]]</f>
        <v>578</v>
      </c>
      <c r="J47" s="9">
        <f>VLOOKUP(financials[[#This Row],[productid]],Products!$B$2:$H$10,3)</f>
        <v>2.9</v>
      </c>
      <c r="K47" s="9">
        <f>financials[[#This Row],[Sales]]-financials[[#This Row],[COGS]]</f>
        <v>575.1</v>
      </c>
      <c r="L47" s="17">
        <f t="shared" ca="1" si="1"/>
        <v>45235</v>
      </c>
      <c r="M47" t="str">
        <f t="shared" ca="1" si="0"/>
        <v>B0001</v>
      </c>
    </row>
    <row r="48" spans="1:13" x14ac:dyDescent="0.25">
      <c r="A48" t="s">
        <v>100</v>
      </c>
      <c r="B48" s="7" t="s">
        <v>655</v>
      </c>
      <c r="C48" s="15">
        <v>109</v>
      </c>
      <c r="D48" s="16" t="s">
        <v>101</v>
      </c>
      <c r="E48">
        <v>46</v>
      </c>
      <c r="F48" s="9">
        <v>15</v>
      </c>
      <c r="G48" s="9">
        <f>financials[[#This Row],[Units Sold]]*financials[[#This Row],[Sale Price]]</f>
        <v>690</v>
      </c>
      <c r="H48" s="9">
        <f>IF(financials[[#This Row],[Discount Band]]="low",0.1,IF(financials[[#This Row],[Discount Band]]="medium",0.15,0.3))</f>
        <v>0.15</v>
      </c>
      <c r="I48" s="9">
        <f>financials[[#This Row],[Gross Sales]]-financials[[#This Row],[Gross Sales]]*financials[[#This Row],[Discounts]]</f>
        <v>586.5</v>
      </c>
      <c r="J48" s="9">
        <f>VLOOKUP(financials[[#This Row],[productid]],Products!$B$2:$H$10,3)</f>
        <v>16.8</v>
      </c>
      <c r="K48" s="9">
        <f>financials[[#This Row],[Sales]]-financials[[#This Row],[COGS]]</f>
        <v>569.70000000000005</v>
      </c>
      <c r="L48" s="17">
        <f t="shared" ca="1" si="1"/>
        <v>44797</v>
      </c>
      <c r="M48" t="str">
        <f t="shared" ca="1" si="0"/>
        <v>C0002</v>
      </c>
    </row>
    <row r="49" spans="1:13" x14ac:dyDescent="0.25">
      <c r="A49" t="s">
        <v>97</v>
      </c>
      <c r="B49" s="7" t="s">
        <v>556</v>
      </c>
      <c r="C49" s="15">
        <v>102</v>
      </c>
      <c r="D49" s="16" t="s">
        <v>101</v>
      </c>
      <c r="E49">
        <v>99</v>
      </c>
      <c r="F49" s="9">
        <v>7</v>
      </c>
      <c r="G49" s="9">
        <f>financials[[#This Row],[Units Sold]]*financials[[#This Row],[Sale Price]]</f>
        <v>693</v>
      </c>
      <c r="H49" s="9">
        <f>IF(financials[[#This Row],[Discount Band]]="low",0.1,IF(financials[[#This Row],[Discount Band]]="medium",0.15,0.3))</f>
        <v>0.15</v>
      </c>
      <c r="I49" s="9">
        <f>financials[[#This Row],[Gross Sales]]-financials[[#This Row],[Gross Sales]]*financials[[#This Row],[Discounts]]</f>
        <v>589.04999999999995</v>
      </c>
      <c r="J49" s="9">
        <f>VLOOKUP(financials[[#This Row],[productid]],Products!$B$2:$H$10,3)</f>
        <v>13.95</v>
      </c>
      <c r="K49" s="9">
        <f>financials[[#This Row],[Sales]]-financials[[#This Row],[COGS]]</f>
        <v>575.09999999999991</v>
      </c>
      <c r="L49" s="17">
        <f t="shared" ca="1" si="1"/>
        <v>45034</v>
      </c>
      <c r="M49" t="str">
        <f t="shared" ca="1" si="0"/>
        <v>C0002</v>
      </c>
    </row>
    <row r="50" spans="1:13" x14ac:dyDescent="0.25">
      <c r="A50" t="s">
        <v>97</v>
      </c>
      <c r="B50" s="7" t="s">
        <v>277</v>
      </c>
      <c r="C50" s="15">
        <v>104</v>
      </c>
      <c r="D50" s="16" t="s">
        <v>101</v>
      </c>
      <c r="E50">
        <v>99</v>
      </c>
      <c r="F50" s="9">
        <v>7</v>
      </c>
      <c r="G50" s="9">
        <f>financials[[#This Row],[Units Sold]]*financials[[#This Row],[Sale Price]]</f>
        <v>693</v>
      </c>
      <c r="H50" s="9">
        <f>IF(financials[[#This Row],[Discount Band]]="low",0.1,IF(financials[[#This Row],[Discount Band]]="medium",0.15,0.3))</f>
        <v>0.15</v>
      </c>
      <c r="I50" s="9">
        <f>financials[[#This Row],[Gross Sales]]-financials[[#This Row],[Gross Sales]]*financials[[#This Row],[Discounts]]</f>
        <v>589.04999999999995</v>
      </c>
      <c r="J50" s="9">
        <f>VLOOKUP(financials[[#This Row],[productid]],Products!$B$2:$H$10,3)</f>
        <v>2.9</v>
      </c>
      <c r="K50" s="9">
        <f>financials[[#This Row],[Sales]]-financials[[#This Row],[COGS]]</f>
        <v>586.15</v>
      </c>
      <c r="L50" s="17">
        <f t="shared" ca="1" si="1"/>
        <v>45332</v>
      </c>
      <c r="M50" t="str">
        <f t="shared" ca="1" si="0"/>
        <v>B0101</v>
      </c>
    </row>
    <row r="51" spans="1:13" x14ac:dyDescent="0.25">
      <c r="A51" t="s">
        <v>97</v>
      </c>
      <c r="B51" s="7" t="s">
        <v>655</v>
      </c>
      <c r="C51" s="15">
        <v>108</v>
      </c>
      <c r="D51" s="16" t="s">
        <v>101</v>
      </c>
      <c r="E51">
        <v>100</v>
      </c>
      <c r="F51" s="9">
        <v>7</v>
      </c>
      <c r="G51" s="9">
        <f>financials[[#This Row],[Units Sold]]*financials[[#This Row],[Sale Price]]</f>
        <v>700</v>
      </c>
      <c r="H51" s="9">
        <f>IF(financials[[#This Row],[Discount Band]]="low",0.1,IF(financials[[#This Row],[Discount Band]]="medium",0.15,0.3))</f>
        <v>0.15</v>
      </c>
      <c r="I51" s="9">
        <f>financials[[#This Row],[Gross Sales]]-financials[[#This Row],[Gross Sales]]*financials[[#This Row],[Discounts]]</f>
        <v>595</v>
      </c>
      <c r="J51" s="9">
        <f>VLOOKUP(financials[[#This Row],[productid]],Products!$B$2:$H$10,3)</f>
        <v>3.99</v>
      </c>
      <c r="K51" s="9">
        <f>financials[[#This Row],[Sales]]-financials[[#This Row],[COGS]]</f>
        <v>591.01</v>
      </c>
      <c r="L51" s="17">
        <f t="shared" ca="1" si="1"/>
        <v>44938</v>
      </c>
      <c r="M51" t="str">
        <f t="shared" ca="1" si="0"/>
        <v>A0001</v>
      </c>
    </row>
    <row r="52" spans="1:13" x14ac:dyDescent="0.25">
      <c r="A52" t="s">
        <v>100</v>
      </c>
      <c r="B52" s="7" t="s">
        <v>655</v>
      </c>
      <c r="C52" s="15">
        <v>101</v>
      </c>
      <c r="D52" s="16" t="s">
        <v>103</v>
      </c>
      <c r="E52">
        <v>47</v>
      </c>
      <c r="F52" s="9">
        <v>15</v>
      </c>
      <c r="G52" s="9">
        <f>financials[[#This Row],[Units Sold]]*financials[[#This Row],[Sale Price]]</f>
        <v>705</v>
      </c>
      <c r="H52" s="9">
        <f>IF(financials[[#This Row],[Discount Band]]="low",0.1,IF(financials[[#This Row],[Discount Band]]="medium",0.15,0.3))</f>
        <v>0.3</v>
      </c>
      <c r="I52" s="9">
        <f>financials[[#This Row],[Gross Sales]]-financials[[#This Row],[Gross Sales]]*financials[[#This Row],[Discounts]]</f>
        <v>493.5</v>
      </c>
      <c r="J52" s="9">
        <f>VLOOKUP(financials[[#This Row],[productid]],Products!$B$2:$H$10,3)</f>
        <v>9.9499999999999993</v>
      </c>
      <c r="K52" s="9">
        <f>financials[[#This Row],[Sales]]-financials[[#This Row],[COGS]]</f>
        <v>483.55</v>
      </c>
      <c r="L52" s="17">
        <f t="shared" ca="1" si="1"/>
        <v>44564</v>
      </c>
      <c r="M52" t="str">
        <f t="shared" ca="1" si="0"/>
        <v>A0001</v>
      </c>
    </row>
    <row r="53" spans="1:13" x14ac:dyDescent="0.25">
      <c r="A53" t="s">
        <v>100</v>
      </c>
      <c r="B53" s="7" t="s">
        <v>556</v>
      </c>
      <c r="C53" s="15">
        <v>109</v>
      </c>
      <c r="D53" s="16" t="s">
        <v>94</v>
      </c>
      <c r="E53">
        <v>47</v>
      </c>
      <c r="F53" s="9">
        <v>15</v>
      </c>
      <c r="G53" s="9">
        <f>financials[[#This Row],[Units Sold]]*financials[[#This Row],[Sale Price]]</f>
        <v>705</v>
      </c>
      <c r="H53" s="9">
        <f>IF(financials[[#This Row],[Discount Band]]="low",0.1,IF(financials[[#This Row],[Discount Band]]="medium",0.15,0.3))</f>
        <v>0.3</v>
      </c>
      <c r="I53" s="9">
        <f>financials[[#This Row],[Gross Sales]]-financials[[#This Row],[Gross Sales]]*financials[[#This Row],[Discounts]]</f>
        <v>493.5</v>
      </c>
      <c r="J53" s="9">
        <f>VLOOKUP(financials[[#This Row],[productid]],Products!$B$2:$H$10,3)</f>
        <v>16.8</v>
      </c>
      <c r="K53" s="9">
        <f>financials[[#This Row],[Sales]]-financials[[#This Row],[COGS]]</f>
        <v>476.7</v>
      </c>
      <c r="L53" s="17">
        <f t="shared" ca="1" si="1"/>
        <v>44814</v>
      </c>
      <c r="M53" t="str">
        <f t="shared" ca="1" si="0"/>
        <v>C0002</v>
      </c>
    </row>
    <row r="54" spans="1:13" x14ac:dyDescent="0.25">
      <c r="A54" t="s">
        <v>97</v>
      </c>
      <c r="B54" s="7" t="s">
        <v>277</v>
      </c>
      <c r="C54" s="15">
        <v>108</v>
      </c>
      <c r="D54" s="16" t="s">
        <v>101</v>
      </c>
      <c r="E54">
        <v>101</v>
      </c>
      <c r="F54" s="9">
        <v>7</v>
      </c>
      <c r="G54" s="9">
        <f>financials[[#This Row],[Units Sold]]*financials[[#This Row],[Sale Price]]</f>
        <v>707</v>
      </c>
      <c r="H54" s="9">
        <f>IF(financials[[#This Row],[Discount Band]]="low",0.1,IF(financials[[#This Row],[Discount Band]]="medium",0.15,0.3))</f>
        <v>0.15</v>
      </c>
      <c r="I54" s="9">
        <f>financials[[#This Row],[Gross Sales]]-financials[[#This Row],[Gross Sales]]*financials[[#This Row],[Discounts]]</f>
        <v>600.95000000000005</v>
      </c>
      <c r="J54" s="9">
        <f>VLOOKUP(financials[[#This Row],[productid]],Products!$B$2:$H$10,3)</f>
        <v>3.99</v>
      </c>
      <c r="K54" s="9">
        <f>financials[[#This Row],[Sales]]-financials[[#This Row],[COGS]]</f>
        <v>596.96</v>
      </c>
      <c r="L54" s="17">
        <f t="shared" ca="1" si="1"/>
        <v>45320</v>
      </c>
      <c r="M54" t="str">
        <f t="shared" ca="1" si="0"/>
        <v>A0001</v>
      </c>
    </row>
    <row r="55" spans="1:13" x14ac:dyDescent="0.25">
      <c r="A55" t="s">
        <v>96</v>
      </c>
      <c r="B55" s="7" t="s">
        <v>277</v>
      </c>
      <c r="C55" s="15">
        <v>107</v>
      </c>
      <c r="D55" s="16" t="s">
        <v>101</v>
      </c>
      <c r="E55">
        <v>61</v>
      </c>
      <c r="F55" s="9">
        <v>12</v>
      </c>
      <c r="G55" s="9">
        <f>financials[[#This Row],[Units Sold]]*financials[[#This Row],[Sale Price]]</f>
        <v>732</v>
      </c>
      <c r="H55" s="9">
        <f>IF(financials[[#This Row],[Discount Band]]="low",0.1,IF(financials[[#This Row],[Discount Band]]="medium",0.15,0.3))</f>
        <v>0.15</v>
      </c>
      <c r="I55" s="9">
        <f>financials[[#This Row],[Gross Sales]]-financials[[#This Row],[Gross Sales]]*financials[[#This Row],[Discounts]]</f>
        <v>622.20000000000005</v>
      </c>
      <c r="J55" s="9">
        <f>VLOOKUP(financials[[#This Row],[productid]],Products!$B$2:$H$10,3)</f>
        <v>5.5</v>
      </c>
      <c r="K55" s="9">
        <f>financials[[#This Row],[Sales]]-financials[[#This Row],[COGS]]</f>
        <v>616.70000000000005</v>
      </c>
      <c r="L55" s="17">
        <f t="shared" ca="1" si="1"/>
        <v>44970</v>
      </c>
      <c r="M55" t="str">
        <f t="shared" ca="1" si="0"/>
        <v>B0101</v>
      </c>
    </row>
    <row r="56" spans="1:13" x14ac:dyDescent="0.25">
      <c r="A56" t="s">
        <v>97</v>
      </c>
      <c r="B56" s="7" t="s">
        <v>655</v>
      </c>
      <c r="C56" s="13">
        <v>102</v>
      </c>
      <c r="D56" s="10" t="s">
        <v>101</v>
      </c>
      <c r="E56">
        <v>37</v>
      </c>
      <c r="F56" s="9">
        <v>20</v>
      </c>
      <c r="G56" s="9">
        <f>financials[[#This Row],[Units Sold]]*financials[[#This Row],[Sale Price]]</f>
        <v>740</v>
      </c>
      <c r="H56" s="9">
        <f>IF(financials[[#This Row],[Discount Band]]="low",0.1,IF(financials[[#This Row],[Discount Band]]="medium",0.15,0.3))</f>
        <v>0.15</v>
      </c>
      <c r="I56" s="9">
        <f>financials[[#This Row],[Gross Sales]]-financials[[#This Row],[Gross Sales]]*financials[[#This Row],[Discounts]]</f>
        <v>629</v>
      </c>
      <c r="J56" s="9">
        <f>VLOOKUP(financials[[#This Row],[productid]],Products!$B$2:$H$10,3)</f>
        <v>13.95</v>
      </c>
      <c r="K56" s="9">
        <f>financials[[#This Row],[Sales]]-financials[[#This Row],[COGS]]</f>
        <v>615.04999999999995</v>
      </c>
      <c r="L56" s="17">
        <f t="shared" ca="1" si="1"/>
        <v>45276</v>
      </c>
      <c r="M56" t="str">
        <f t="shared" ca="1" si="0"/>
        <v>B0001</v>
      </c>
    </row>
    <row r="57" spans="1:13" x14ac:dyDescent="0.25">
      <c r="A57" t="s">
        <v>97</v>
      </c>
      <c r="B57" s="7" t="s">
        <v>655</v>
      </c>
      <c r="C57" s="15">
        <v>106</v>
      </c>
      <c r="D57" s="16" t="s">
        <v>102</v>
      </c>
      <c r="E57">
        <v>106</v>
      </c>
      <c r="F57" s="9">
        <v>7</v>
      </c>
      <c r="G57" s="9">
        <f>financials[[#This Row],[Units Sold]]*financials[[#This Row],[Sale Price]]</f>
        <v>742</v>
      </c>
      <c r="H57" s="9">
        <f>IF(financials[[#This Row],[Discount Band]]="low",0.1,IF(financials[[#This Row],[Discount Band]]="medium",0.15,0.3))</f>
        <v>0.1</v>
      </c>
      <c r="I57" s="9">
        <f>financials[[#This Row],[Gross Sales]]-financials[[#This Row],[Gross Sales]]*financials[[#This Row],[Discounts]]</f>
        <v>667.8</v>
      </c>
      <c r="J57" s="9">
        <f>VLOOKUP(financials[[#This Row],[productid]],Products!$B$2:$H$10,3)</f>
        <v>9.1</v>
      </c>
      <c r="K57" s="9">
        <f>financials[[#This Row],[Sales]]-financials[[#This Row],[COGS]]</f>
        <v>658.69999999999993</v>
      </c>
      <c r="L57" s="17">
        <f t="shared" ca="1" si="1"/>
        <v>45226</v>
      </c>
      <c r="M57" t="str">
        <f t="shared" ca="1" si="0"/>
        <v>A0001</v>
      </c>
    </row>
    <row r="58" spans="1:13" x14ac:dyDescent="0.25">
      <c r="A58" t="s">
        <v>97</v>
      </c>
      <c r="B58" s="7" t="s">
        <v>104</v>
      </c>
      <c r="C58" s="15">
        <v>104</v>
      </c>
      <c r="D58" s="16" t="s">
        <v>101</v>
      </c>
      <c r="E58">
        <v>107</v>
      </c>
      <c r="F58" s="9">
        <v>7</v>
      </c>
      <c r="G58" s="9">
        <f>financials[[#This Row],[Units Sold]]*financials[[#This Row],[Sale Price]]</f>
        <v>749</v>
      </c>
      <c r="H58" s="9">
        <f>IF(financials[[#This Row],[Discount Band]]="low",0.1,IF(financials[[#This Row],[Discount Band]]="medium",0.15,0.3))</f>
        <v>0.15</v>
      </c>
      <c r="I58" s="9">
        <f>financials[[#This Row],[Gross Sales]]-financials[[#This Row],[Gross Sales]]*financials[[#This Row],[Discounts]]</f>
        <v>636.65</v>
      </c>
      <c r="J58" s="9">
        <f>VLOOKUP(financials[[#This Row],[productid]],Products!$B$2:$H$10,3)</f>
        <v>2.9</v>
      </c>
      <c r="K58" s="9">
        <f>financials[[#This Row],[Sales]]-financials[[#This Row],[COGS]]</f>
        <v>633.75</v>
      </c>
      <c r="L58" s="17">
        <f t="shared" ca="1" si="1"/>
        <v>45259</v>
      </c>
      <c r="M58" t="str">
        <f t="shared" ca="1" si="0"/>
        <v>B0001</v>
      </c>
    </row>
    <row r="59" spans="1:13" x14ac:dyDescent="0.25">
      <c r="A59" t="s">
        <v>97</v>
      </c>
      <c r="B59" s="7" t="s">
        <v>655</v>
      </c>
      <c r="C59" s="15">
        <v>103</v>
      </c>
      <c r="D59" s="16" t="s">
        <v>101</v>
      </c>
      <c r="E59">
        <v>110</v>
      </c>
      <c r="F59" s="9">
        <v>7</v>
      </c>
      <c r="G59" s="9">
        <f>financials[[#This Row],[Units Sold]]*financials[[#This Row],[Sale Price]]</f>
        <v>770</v>
      </c>
      <c r="H59" s="9">
        <f>IF(financials[[#This Row],[Discount Band]]="low",0.1,IF(financials[[#This Row],[Discount Band]]="medium",0.15,0.3))</f>
        <v>0.15</v>
      </c>
      <c r="I59" s="9">
        <f>financials[[#This Row],[Gross Sales]]-financials[[#This Row],[Gross Sales]]*financials[[#This Row],[Discounts]]</f>
        <v>654.5</v>
      </c>
      <c r="J59" s="9">
        <f>VLOOKUP(financials[[#This Row],[productid]],Products!$B$2:$H$10,3)</f>
        <v>15</v>
      </c>
      <c r="K59" s="9">
        <f>financials[[#This Row],[Sales]]-financials[[#This Row],[COGS]]</f>
        <v>639.5</v>
      </c>
      <c r="L59" s="17">
        <f t="shared" ca="1" si="1"/>
        <v>44864</v>
      </c>
      <c r="M59" t="str">
        <f t="shared" ca="1" si="0"/>
        <v>C0003</v>
      </c>
    </row>
    <row r="60" spans="1:13" x14ac:dyDescent="0.25">
      <c r="A60" t="s">
        <v>100</v>
      </c>
      <c r="B60" s="7" t="s">
        <v>655</v>
      </c>
      <c r="C60" s="15">
        <v>101</v>
      </c>
      <c r="D60" s="16" t="s">
        <v>103</v>
      </c>
      <c r="E60">
        <v>52</v>
      </c>
      <c r="F60" s="9">
        <v>15</v>
      </c>
      <c r="G60" s="9">
        <f>financials[[#This Row],[Units Sold]]*financials[[#This Row],[Sale Price]]</f>
        <v>780</v>
      </c>
      <c r="H60" s="9">
        <f>IF(financials[[#This Row],[Discount Band]]="low",0.1,IF(financials[[#This Row],[Discount Band]]="medium",0.15,0.3))</f>
        <v>0.3</v>
      </c>
      <c r="I60" s="9">
        <f>financials[[#This Row],[Gross Sales]]-financials[[#This Row],[Gross Sales]]*financials[[#This Row],[Discounts]]</f>
        <v>546</v>
      </c>
      <c r="J60" s="9">
        <f>VLOOKUP(financials[[#This Row],[productid]],Products!$B$2:$H$10,3)</f>
        <v>9.9499999999999993</v>
      </c>
      <c r="K60" s="9">
        <f>financials[[#This Row],[Sales]]-financials[[#This Row],[COGS]]</f>
        <v>536.04999999999995</v>
      </c>
      <c r="L60" s="17">
        <f t="shared" ca="1" si="1"/>
        <v>44814</v>
      </c>
      <c r="M60" t="str">
        <f t="shared" ca="1" si="0"/>
        <v>B0001</v>
      </c>
    </row>
    <row r="61" spans="1:13" x14ac:dyDescent="0.25">
      <c r="A61" t="s">
        <v>96</v>
      </c>
      <c r="B61" s="7" t="s">
        <v>277</v>
      </c>
      <c r="C61" s="15">
        <v>109</v>
      </c>
      <c r="D61" s="16" t="s">
        <v>103</v>
      </c>
      <c r="E61">
        <v>65</v>
      </c>
      <c r="F61" s="9">
        <v>12</v>
      </c>
      <c r="G61" s="9">
        <f>financials[[#This Row],[Units Sold]]*financials[[#This Row],[Sale Price]]</f>
        <v>780</v>
      </c>
      <c r="H61" s="9">
        <f>IF(financials[[#This Row],[Discount Band]]="low",0.1,IF(financials[[#This Row],[Discount Band]]="medium",0.15,0.3))</f>
        <v>0.3</v>
      </c>
      <c r="I61" s="9">
        <f>financials[[#This Row],[Gross Sales]]-financials[[#This Row],[Gross Sales]]*financials[[#This Row],[Discounts]]</f>
        <v>546</v>
      </c>
      <c r="J61" s="9">
        <f>VLOOKUP(financials[[#This Row],[productid]],Products!$B$2:$H$10,3)</f>
        <v>16.8</v>
      </c>
      <c r="K61" s="9">
        <f>financials[[#This Row],[Sales]]-financials[[#This Row],[COGS]]</f>
        <v>529.20000000000005</v>
      </c>
      <c r="L61" s="17">
        <f t="shared" ca="1" si="1"/>
        <v>45469</v>
      </c>
      <c r="M61" t="str">
        <f t="shared" ca="1" si="0"/>
        <v>C0003</v>
      </c>
    </row>
    <row r="62" spans="1:13" x14ac:dyDescent="0.25">
      <c r="A62" t="s">
        <v>97</v>
      </c>
      <c r="B62" s="7" t="s">
        <v>104</v>
      </c>
      <c r="C62" s="15">
        <v>106</v>
      </c>
      <c r="D62" s="16" t="s">
        <v>94</v>
      </c>
      <c r="E62">
        <v>113</v>
      </c>
      <c r="F62" s="9">
        <v>7</v>
      </c>
      <c r="G62" s="9">
        <f>financials[[#This Row],[Units Sold]]*financials[[#This Row],[Sale Price]]</f>
        <v>791</v>
      </c>
      <c r="H62" s="9">
        <f>IF(financials[[#This Row],[Discount Band]]="low",0.1,IF(financials[[#This Row],[Discount Band]]="medium",0.15,0.3))</f>
        <v>0.3</v>
      </c>
      <c r="I62" s="9">
        <f>financials[[#This Row],[Gross Sales]]-financials[[#This Row],[Gross Sales]]*financials[[#This Row],[Discounts]]</f>
        <v>553.70000000000005</v>
      </c>
      <c r="J62" s="9">
        <f>VLOOKUP(financials[[#This Row],[productid]],Products!$B$2:$H$10,3)</f>
        <v>9.1</v>
      </c>
      <c r="K62" s="9">
        <f>financials[[#This Row],[Sales]]-financials[[#This Row],[COGS]]</f>
        <v>544.6</v>
      </c>
      <c r="L62" s="17">
        <f t="shared" ca="1" si="1"/>
        <v>45423</v>
      </c>
      <c r="M62" t="str">
        <f t="shared" ca="1" si="0"/>
        <v>B0101</v>
      </c>
    </row>
    <row r="63" spans="1:13" x14ac:dyDescent="0.25">
      <c r="A63" t="s">
        <v>100</v>
      </c>
      <c r="B63" s="7" t="s">
        <v>655</v>
      </c>
      <c r="C63" s="15">
        <v>101</v>
      </c>
      <c r="D63" s="16" t="s">
        <v>94</v>
      </c>
      <c r="E63">
        <v>53</v>
      </c>
      <c r="F63" s="9">
        <v>15</v>
      </c>
      <c r="G63" s="9">
        <f>financials[[#This Row],[Units Sold]]*financials[[#This Row],[Sale Price]]</f>
        <v>795</v>
      </c>
      <c r="H63" s="9">
        <f>IF(financials[[#This Row],[Discount Band]]="low",0.1,IF(financials[[#This Row],[Discount Band]]="medium",0.15,0.3))</f>
        <v>0.3</v>
      </c>
      <c r="I63" s="9">
        <f>financials[[#This Row],[Gross Sales]]-financials[[#This Row],[Gross Sales]]*financials[[#This Row],[Discounts]]</f>
        <v>556.5</v>
      </c>
      <c r="J63" s="9">
        <f>VLOOKUP(financials[[#This Row],[productid]],Products!$B$2:$H$10,3)</f>
        <v>9.9499999999999993</v>
      </c>
      <c r="K63" s="9">
        <f>financials[[#This Row],[Sales]]-financials[[#This Row],[COGS]]</f>
        <v>546.54999999999995</v>
      </c>
      <c r="L63" s="17">
        <f t="shared" ca="1" si="1"/>
        <v>44754</v>
      </c>
      <c r="M63" t="str">
        <f t="shared" ca="1" si="0"/>
        <v>B0001</v>
      </c>
    </row>
    <row r="64" spans="1:13" x14ac:dyDescent="0.25">
      <c r="A64" t="s">
        <v>96</v>
      </c>
      <c r="B64" s="7" t="s">
        <v>655</v>
      </c>
      <c r="C64" s="15">
        <v>109</v>
      </c>
      <c r="D64" s="16" t="s">
        <v>101</v>
      </c>
      <c r="E64">
        <v>67</v>
      </c>
      <c r="F64" s="9">
        <v>12</v>
      </c>
      <c r="G64" s="9">
        <f>financials[[#This Row],[Units Sold]]*financials[[#This Row],[Sale Price]]</f>
        <v>804</v>
      </c>
      <c r="H64" s="9">
        <f>IF(financials[[#This Row],[Discount Band]]="low",0.1,IF(financials[[#This Row],[Discount Band]]="medium",0.15,0.3))</f>
        <v>0.15</v>
      </c>
      <c r="I64" s="9">
        <f>financials[[#This Row],[Gross Sales]]-financials[[#This Row],[Gross Sales]]*financials[[#This Row],[Discounts]]</f>
        <v>683.4</v>
      </c>
      <c r="J64" s="9">
        <f>VLOOKUP(financials[[#This Row],[productid]],Products!$B$2:$H$10,3)</f>
        <v>16.8</v>
      </c>
      <c r="K64" s="9">
        <f>financials[[#This Row],[Sales]]-financials[[#This Row],[COGS]]</f>
        <v>666.6</v>
      </c>
      <c r="L64" s="17">
        <f t="shared" ca="1" si="1"/>
        <v>44788</v>
      </c>
      <c r="M64" t="str">
        <f t="shared" ca="1" si="0"/>
        <v>A0001</v>
      </c>
    </row>
    <row r="65" spans="1:13" x14ac:dyDescent="0.25">
      <c r="A65" t="s">
        <v>100</v>
      </c>
      <c r="B65" s="7" t="s">
        <v>655</v>
      </c>
      <c r="C65" s="15">
        <v>102</v>
      </c>
      <c r="D65" s="16" t="s">
        <v>94</v>
      </c>
      <c r="E65">
        <v>54</v>
      </c>
      <c r="F65" s="9">
        <v>15</v>
      </c>
      <c r="G65" s="9">
        <f>financials[[#This Row],[Units Sold]]*financials[[#This Row],[Sale Price]]</f>
        <v>810</v>
      </c>
      <c r="H65" s="9">
        <f>IF(financials[[#This Row],[Discount Band]]="low",0.1,IF(financials[[#This Row],[Discount Band]]="medium",0.15,0.3))</f>
        <v>0.3</v>
      </c>
      <c r="I65" s="9">
        <f>financials[[#This Row],[Gross Sales]]-financials[[#This Row],[Gross Sales]]*financials[[#This Row],[Discounts]]</f>
        <v>567</v>
      </c>
      <c r="J65" s="9">
        <f>VLOOKUP(financials[[#This Row],[productid]],Products!$B$2:$H$10,3)</f>
        <v>13.95</v>
      </c>
      <c r="K65" s="9">
        <f>financials[[#This Row],[Sales]]-financials[[#This Row],[COGS]]</f>
        <v>553.04999999999995</v>
      </c>
      <c r="L65" s="17">
        <f t="shared" ca="1" si="1"/>
        <v>45412</v>
      </c>
      <c r="M65" t="str">
        <f t="shared" ca="1" si="0"/>
        <v>A0001</v>
      </c>
    </row>
    <row r="66" spans="1:13" x14ac:dyDescent="0.25">
      <c r="A66" t="s">
        <v>96</v>
      </c>
      <c r="B66" s="7" t="s">
        <v>277</v>
      </c>
      <c r="C66" s="15">
        <v>101</v>
      </c>
      <c r="D66" s="16" t="s">
        <v>101</v>
      </c>
      <c r="E66">
        <v>68</v>
      </c>
      <c r="F66" s="9">
        <v>12</v>
      </c>
      <c r="G66" s="9">
        <f>financials[[#This Row],[Units Sold]]*financials[[#This Row],[Sale Price]]</f>
        <v>816</v>
      </c>
      <c r="H66" s="9">
        <f>IF(financials[[#This Row],[Discount Band]]="low",0.1,IF(financials[[#This Row],[Discount Band]]="medium",0.15,0.3))</f>
        <v>0.15</v>
      </c>
      <c r="I66" s="9">
        <f>financials[[#This Row],[Gross Sales]]-financials[[#This Row],[Gross Sales]]*financials[[#This Row],[Discounts]]</f>
        <v>693.6</v>
      </c>
      <c r="J66" s="9">
        <f>VLOOKUP(financials[[#This Row],[productid]],Products!$B$2:$H$10,3)</f>
        <v>9.9499999999999993</v>
      </c>
      <c r="K66" s="9">
        <f>financials[[#This Row],[Sales]]-financials[[#This Row],[COGS]]</f>
        <v>683.65</v>
      </c>
      <c r="L66" s="17">
        <f t="shared" ca="1" si="1"/>
        <v>45359</v>
      </c>
      <c r="M66" t="str">
        <f t="shared" ref="M66:M129" ca="1" si="2">VLOOKUP(RANDBETWEEN(1,5),rnlsalesperson,2)</f>
        <v>C0002</v>
      </c>
    </row>
    <row r="67" spans="1:13" x14ac:dyDescent="0.25">
      <c r="A67" t="s">
        <v>97</v>
      </c>
      <c r="B67" s="7" t="s">
        <v>655</v>
      </c>
      <c r="C67" s="15">
        <v>107</v>
      </c>
      <c r="D67" s="16" t="s">
        <v>102</v>
      </c>
      <c r="E67">
        <v>41</v>
      </c>
      <c r="F67" s="9">
        <v>20</v>
      </c>
      <c r="G67" s="9">
        <f>financials[[#This Row],[Units Sold]]*financials[[#This Row],[Sale Price]]</f>
        <v>820</v>
      </c>
      <c r="H67" s="9">
        <f>IF(financials[[#This Row],[Discount Band]]="low",0.1,IF(financials[[#This Row],[Discount Band]]="medium",0.15,0.3))</f>
        <v>0.1</v>
      </c>
      <c r="I67" s="9">
        <f>financials[[#This Row],[Gross Sales]]-financials[[#This Row],[Gross Sales]]*financials[[#This Row],[Discounts]]</f>
        <v>738</v>
      </c>
      <c r="J67" s="9">
        <f>VLOOKUP(financials[[#This Row],[productid]],Products!$B$2:$H$10,3)</f>
        <v>5.5</v>
      </c>
      <c r="K67" s="9">
        <f>financials[[#This Row],[Sales]]-financials[[#This Row],[COGS]]</f>
        <v>732.5</v>
      </c>
      <c r="L67" s="17">
        <f t="shared" ref="L67:L130" ca="1" si="3">RANDBETWEEN(44562,45534)</f>
        <v>44857</v>
      </c>
      <c r="M67" t="str">
        <f t="shared" ca="1" si="2"/>
        <v>B0101</v>
      </c>
    </row>
    <row r="68" spans="1:13" x14ac:dyDescent="0.25">
      <c r="A68" t="s">
        <v>100</v>
      </c>
      <c r="B68" s="7" t="s">
        <v>655</v>
      </c>
      <c r="C68" s="15">
        <v>106</v>
      </c>
      <c r="D68" s="16" t="s">
        <v>101</v>
      </c>
      <c r="E68">
        <v>55</v>
      </c>
      <c r="F68" s="9">
        <v>15</v>
      </c>
      <c r="G68" s="9">
        <f>financials[[#This Row],[Units Sold]]*financials[[#This Row],[Sale Price]]</f>
        <v>825</v>
      </c>
      <c r="H68" s="9">
        <f>IF(financials[[#This Row],[Discount Band]]="low",0.1,IF(financials[[#This Row],[Discount Band]]="medium",0.15,0.3))</f>
        <v>0.15</v>
      </c>
      <c r="I68" s="9">
        <f>financials[[#This Row],[Gross Sales]]-financials[[#This Row],[Gross Sales]]*financials[[#This Row],[Discounts]]</f>
        <v>701.25</v>
      </c>
      <c r="J68" s="9">
        <f>VLOOKUP(financials[[#This Row],[productid]],Products!$B$2:$H$10,3)</f>
        <v>9.1</v>
      </c>
      <c r="K68" s="9">
        <f>financials[[#This Row],[Sales]]-financials[[#This Row],[COGS]]</f>
        <v>692.15</v>
      </c>
      <c r="L68" s="17">
        <f t="shared" ca="1" si="3"/>
        <v>44722</v>
      </c>
      <c r="M68" t="str">
        <f t="shared" ca="1" si="2"/>
        <v>C0003</v>
      </c>
    </row>
    <row r="69" spans="1:13" x14ac:dyDescent="0.25">
      <c r="A69" t="s">
        <v>100</v>
      </c>
      <c r="B69" s="7" t="s">
        <v>655</v>
      </c>
      <c r="C69" s="15">
        <v>108</v>
      </c>
      <c r="D69" s="16" t="s">
        <v>101</v>
      </c>
      <c r="E69">
        <v>55</v>
      </c>
      <c r="F69" s="9">
        <v>15</v>
      </c>
      <c r="G69" s="9">
        <f>financials[[#This Row],[Units Sold]]*financials[[#This Row],[Sale Price]]</f>
        <v>825</v>
      </c>
      <c r="H69" s="9">
        <f>IF(financials[[#This Row],[Discount Band]]="low",0.1,IF(financials[[#This Row],[Discount Band]]="medium",0.15,0.3))</f>
        <v>0.15</v>
      </c>
      <c r="I69" s="9">
        <f>financials[[#This Row],[Gross Sales]]-financials[[#This Row],[Gross Sales]]*financials[[#This Row],[Discounts]]</f>
        <v>701.25</v>
      </c>
      <c r="J69" s="9">
        <f>VLOOKUP(financials[[#This Row],[productid]],Products!$B$2:$H$10,3)</f>
        <v>3.99</v>
      </c>
      <c r="K69" s="9">
        <f>financials[[#This Row],[Sales]]-financials[[#This Row],[COGS]]</f>
        <v>697.26</v>
      </c>
      <c r="L69" s="17">
        <f t="shared" ca="1" si="3"/>
        <v>45214</v>
      </c>
      <c r="M69" t="str">
        <f t="shared" ca="1" si="2"/>
        <v>C0002</v>
      </c>
    </row>
    <row r="70" spans="1:13" x14ac:dyDescent="0.25">
      <c r="A70" t="s">
        <v>96</v>
      </c>
      <c r="B70" s="7" t="s">
        <v>655</v>
      </c>
      <c r="C70" s="15">
        <v>102</v>
      </c>
      <c r="D70" s="16" t="s">
        <v>94</v>
      </c>
      <c r="E70">
        <v>69</v>
      </c>
      <c r="F70" s="9">
        <v>12</v>
      </c>
      <c r="G70" s="9">
        <f>financials[[#This Row],[Units Sold]]*financials[[#This Row],[Sale Price]]</f>
        <v>828</v>
      </c>
      <c r="H70" s="9">
        <f>IF(financials[[#This Row],[Discount Band]]="low",0.1,IF(financials[[#This Row],[Discount Band]]="medium",0.15,0.3))</f>
        <v>0.3</v>
      </c>
      <c r="I70" s="9">
        <f>financials[[#This Row],[Gross Sales]]-financials[[#This Row],[Gross Sales]]*financials[[#This Row],[Discounts]]</f>
        <v>579.6</v>
      </c>
      <c r="J70" s="9">
        <f>VLOOKUP(financials[[#This Row],[productid]],Products!$B$2:$H$10,3)</f>
        <v>13.95</v>
      </c>
      <c r="K70" s="9">
        <f>financials[[#This Row],[Sales]]-financials[[#This Row],[COGS]]</f>
        <v>565.65</v>
      </c>
      <c r="L70" s="17">
        <f t="shared" ca="1" si="3"/>
        <v>45387</v>
      </c>
      <c r="M70" t="str">
        <f t="shared" ca="1" si="2"/>
        <v>B0101</v>
      </c>
    </row>
    <row r="71" spans="1:13" x14ac:dyDescent="0.25">
      <c r="A71" t="s">
        <v>96</v>
      </c>
      <c r="B71" s="7" t="s">
        <v>277</v>
      </c>
      <c r="C71" s="15">
        <v>109</v>
      </c>
      <c r="D71" s="16" t="s">
        <v>94</v>
      </c>
      <c r="E71">
        <v>70</v>
      </c>
      <c r="F71" s="9">
        <v>12</v>
      </c>
      <c r="G71" s="9">
        <f>financials[[#This Row],[Units Sold]]*financials[[#This Row],[Sale Price]]</f>
        <v>840</v>
      </c>
      <c r="H71" s="9">
        <f>IF(financials[[#This Row],[Discount Band]]="low",0.1,IF(financials[[#This Row],[Discount Band]]="medium",0.15,0.3))</f>
        <v>0.3</v>
      </c>
      <c r="I71" s="9">
        <f>financials[[#This Row],[Gross Sales]]-financials[[#This Row],[Gross Sales]]*financials[[#This Row],[Discounts]]</f>
        <v>588</v>
      </c>
      <c r="J71" s="9">
        <f>VLOOKUP(financials[[#This Row],[productid]],Products!$B$2:$H$10,3)</f>
        <v>16.8</v>
      </c>
      <c r="K71" s="9">
        <f>financials[[#This Row],[Sales]]-financials[[#This Row],[COGS]]</f>
        <v>571.20000000000005</v>
      </c>
      <c r="L71" s="17">
        <f t="shared" ca="1" si="3"/>
        <v>44745</v>
      </c>
      <c r="M71" t="str">
        <f t="shared" ca="1" si="2"/>
        <v>C0002</v>
      </c>
    </row>
    <row r="72" spans="1:13" x14ac:dyDescent="0.25">
      <c r="A72" t="s">
        <v>97</v>
      </c>
      <c r="B72" s="7" t="s">
        <v>277</v>
      </c>
      <c r="C72" s="15">
        <v>101</v>
      </c>
      <c r="D72" s="16" t="s">
        <v>102</v>
      </c>
      <c r="E72">
        <v>121</v>
      </c>
      <c r="F72" s="9">
        <v>7</v>
      </c>
      <c r="G72" s="9">
        <f>financials[[#This Row],[Units Sold]]*financials[[#This Row],[Sale Price]]</f>
        <v>847</v>
      </c>
      <c r="H72" s="9">
        <f>IF(financials[[#This Row],[Discount Band]]="low",0.1,IF(financials[[#This Row],[Discount Band]]="medium",0.15,0.3))</f>
        <v>0.1</v>
      </c>
      <c r="I72" s="9">
        <f>financials[[#This Row],[Gross Sales]]-financials[[#This Row],[Gross Sales]]*financials[[#This Row],[Discounts]]</f>
        <v>762.3</v>
      </c>
      <c r="J72" s="9">
        <f>VLOOKUP(financials[[#This Row],[productid]],Products!$B$2:$H$10,3)</f>
        <v>9.9499999999999993</v>
      </c>
      <c r="K72" s="9">
        <f>financials[[#This Row],[Sales]]-financials[[#This Row],[COGS]]</f>
        <v>752.34999999999991</v>
      </c>
      <c r="L72" s="17">
        <f t="shared" ca="1" si="3"/>
        <v>45397</v>
      </c>
      <c r="M72" t="str">
        <f t="shared" ca="1" si="2"/>
        <v>B0101</v>
      </c>
    </row>
    <row r="73" spans="1:13" x14ac:dyDescent="0.25">
      <c r="A73" t="s">
        <v>96</v>
      </c>
      <c r="B73" s="7" t="s">
        <v>556</v>
      </c>
      <c r="C73" s="13">
        <v>108</v>
      </c>
      <c r="D73" s="10" t="s">
        <v>101</v>
      </c>
      <c r="E73">
        <v>71</v>
      </c>
      <c r="F73" s="9">
        <v>12</v>
      </c>
      <c r="G73" s="9">
        <f>financials[[#This Row],[Units Sold]]*financials[[#This Row],[Sale Price]]</f>
        <v>852</v>
      </c>
      <c r="H73" s="9">
        <f>IF(financials[[#This Row],[Discount Band]]="low",0.1,IF(financials[[#This Row],[Discount Band]]="medium",0.15,0.3))</f>
        <v>0.15</v>
      </c>
      <c r="I73" s="9">
        <f>financials[[#This Row],[Gross Sales]]-financials[[#This Row],[Gross Sales]]*financials[[#This Row],[Discounts]]</f>
        <v>724.2</v>
      </c>
      <c r="J73" s="9">
        <f>VLOOKUP(financials[[#This Row],[productid]],Products!$B$2:$H$10,3)</f>
        <v>3.99</v>
      </c>
      <c r="K73" s="9">
        <f>financials[[#This Row],[Sales]]-financials[[#This Row],[COGS]]</f>
        <v>720.21</v>
      </c>
      <c r="L73" s="17">
        <f t="shared" ca="1" si="3"/>
        <v>45258</v>
      </c>
      <c r="M73" t="str">
        <f t="shared" ca="1" si="2"/>
        <v>C0002</v>
      </c>
    </row>
    <row r="74" spans="1:13" x14ac:dyDescent="0.25">
      <c r="A74" t="s">
        <v>96</v>
      </c>
      <c r="B74" s="7" t="s">
        <v>277</v>
      </c>
      <c r="C74" s="15">
        <v>105</v>
      </c>
      <c r="D74" s="16" t="s">
        <v>94</v>
      </c>
      <c r="E74">
        <v>71</v>
      </c>
      <c r="F74" s="9">
        <v>12</v>
      </c>
      <c r="G74" s="9">
        <f>financials[[#This Row],[Units Sold]]*financials[[#This Row],[Sale Price]]</f>
        <v>852</v>
      </c>
      <c r="H74" s="9">
        <f>IF(financials[[#This Row],[Discount Band]]="low",0.1,IF(financials[[#This Row],[Discount Band]]="medium",0.15,0.3))</f>
        <v>0.3</v>
      </c>
      <c r="I74" s="9">
        <f>financials[[#This Row],[Gross Sales]]-financials[[#This Row],[Gross Sales]]*financials[[#This Row],[Discounts]]</f>
        <v>596.4</v>
      </c>
      <c r="J74" s="9">
        <f>VLOOKUP(financials[[#This Row],[productid]],Products!$B$2:$H$10,3)</f>
        <v>10</v>
      </c>
      <c r="K74" s="9">
        <f>financials[[#This Row],[Sales]]-financials[[#This Row],[COGS]]</f>
        <v>586.4</v>
      </c>
      <c r="L74" s="17">
        <f t="shared" ca="1" si="3"/>
        <v>44769</v>
      </c>
      <c r="M74" t="str">
        <f t="shared" ca="1" si="2"/>
        <v>B0001</v>
      </c>
    </row>
    <row r="75" spans="1:13" x14ac:dyDescent="0.25">
      <c r="A75" t="s">
        <v>97</v>
      </c>
      <c r="B75" s="7" t="s">
        <v>277</v>
      </c>
      <c r="C75" s="15">
        <v>101</v>
      </c>
      <c r="D75" s="16" t="s">
        <v>101</v>
      </c>
      <c r="E75">
        <v>122</v>
      </c>
      <c r="F75" s="9">
        <v>7</v>
      </c>
      <c r="G75" s="9">
        <f>financials[[#This Row],[Units Sold]]*financials[[#This Row],[Sale Price]]</f>
        <v>854</v>
      </c>
      <c r="H75" s="9">
        <f>IF(financials[[#This Row],[Discount Band]]="low",0.1,IF(financials[[#This Row],[Discount Band]]="medium",0.15,0.3))</f>
        <v>0.15</v>
      </c>
      <c r="I75" s="9">
        <f>financials[[#This Row],[Gross Sales]]-financials[[#This Row],[Gross Sales]]*financials[[#This Row],[Discounts]]</f>
        <v>725.9</v>
      </c>
      <c r="J75" s="9">
        <f>VLOOKUP(financials[[#This Row],[productid]],Products!$B$2:$H$10,3)</f>
        <v>9.9499999999999993</v>
      </c>
      <c r="K75" s="9">
        <f>financials[[#This Row],[Sales]]-financials[[#This Row],[COGS]]</f>
        <v>715.94999999999993</v>
      </c>
      <c r="L75" s="17">
        <f t="shared" ca="1" si="3"/>
        <v>44722</v>
      </c>
      <c r="M75" t="str">
        <f t="shared" ca="1" si="2"/>
        <v>C0003</v>
      </c>
    </row>
    <row r="76" spans="1:13" x14ac:dyDescent="0.25">
      <c r="A76" t="s">
        <v>96</v>
      </c>
      <c r="B76" s="7" t="s">
        <v>655</v>
      </c>
      <c r="C76" s="15">
        <v>109</v>
      </c>
      <c r="D76" s="16" t="s">
        <v>102</v>
      </c>
      <c r="E76">
        <v>74</v>
      </c>
      <c r="F76" s="9">
        <v>12</v>
      </c>
      <c r="G76" s="9">
        <f>financials[[#This Row],[Units Sold]]*financials[[#This Row],[Sale Price]]</f>
        <v>888</v>
      </c>
      <c r="H76" s="9">
        <f>IF(financials[[#This Row],[Discount Band]]="low",0.1,IF(financials[[#This Row],[Discount Band]]="medium",0.15,0.3))</f>
        <v>0.1</v>
      </c>
      <c r="I76" s="9">
        <f>financials[[#This Row],[Gross Sales]]-financials[[#This Row],[Gross Sales]]*financials[[#This Row],[Discounts]]</f>
        <v>799.2</v>
      </c>
      <c r="J76" s="9">
        <f>VLOOKUP(financials[[#This Row],[productid]],Products!$B$2:$H$10,3)</f>
        <v>16.8</v>
      </c>
      <c r="K76" s="9">
        <f>financials[[#This Row],[Sales]]-financials[[#This Row],[COGS]]</f>
        <v>782.40000000000009</v>
      </c>
      <c r="L76" s="17">
        <f t="shared" ca="1" si="3"/>
        <v>45090</v>
      </c>
      <c r="M76" t="str">
        <f t="shared" ca="1" si="2"/>
        <v>B0101</v>
      </c>
    </row>
    <row r="77" spans="1:13" x14ac:dyDescent="0.25">
      <c r="A77" t="s">
        <v>100</v>
      </c>
      <c r="B77" s="7" t="s">
        <v>277</v>
      </c>
      <c r="C77" s="15">
        <v>108</v>
      </c>
      <c r="D77" s="16" t="s">
        <v>94</v>
      </c>
      <c r="E77">
        <v>60</v>
      </c>
      <c r="F77" s="9">
        <v>15</v>
      </c>
      <c r="G77" s="9">
        <f>financials[[#This Row],[Units Sold]]*financials[[#This Row],[Sale Price]]</f>
        <v>900</v>
      </c>
      <c r="H77" s="9">
        <f>IF(financials[[#This Row],[Discount Band]]="low",0.1,IF(financials[[#This Row],[Discount Band]]="medium",0.15,0.3))</f>
        <v>0.3</v>
      </c>
      <c r="I77" s="9">
        <f>financials[[#This Row],[Gross Sales]]-financials[[#This Row],[Gross Sales]]*financials[[#This Row],[Discounts]]</f>
        <v>630</v>
      </c>
      <c r="J77" s="9">
        <f>VLOOKUP(financials[[#This Row],[productid]],Products!$B$2:$H$10,3)</f>
        <v>3.99</v>
      </c>
      <c r="K77" s="9">
        <f>financials[[#This Row],[Sales]]-financials[[#This Row],[COGS]]</f>
        <v>626.01</v>
      </c>
      <c r="L77" s="17">
        <f t="shared" ca="1" si="3"/>
        <v>44782</v>
      </c>
      <c r="M77" t="str">
        <f t="shared" ca="1" si="2"/>
        <v>B0001</v>
      </c>
    </row>
    <row r="78" spans="1:13" x14ac:dyDescent="0.25">
      <c r="A78" t="s">
        <v>97</v>
      </c>
      <c r="B78" s="7" t="s">
        <v>556</v>
      </c>
      <c r="C78" s="15">
        <v>101</v>
      </c>
      <c r="D78" s="16" t="s">
        <v>101</v>
      </c>
      <c r="E78">
        <v>45</v>
      </c>
      <c r="F78" s="9">
        <v>20</v>
      </c>
      <c r="G78" s="9">
        <f>financials[[#This Row],[Units Sold]]*financials[[#This Row],[Sale Price]]</f>
        <v>900</v>
      </c>
      <c r="H78" s="9">
        <f>IF(financials[[#This Row],[Discount Band]]="low",0.1,IF(financials[[#This Row],[Discount Band]]="medium",0.15,0.3))</f>
        <v>0.15</v>
      </c>
      <c r="I78" s="9">
        <f>financials[[#This Row],[Gross Sales]]-financials[[#This Row],[Gross Sales]]*financials[[#This Row],[Discounts]]</f>
        <v>765</v>
      </c>
      <c r="J78" s="9">
        <f>VLOOKUP(financials[[#This Row],[productid]],Products!$B$2:$H$10,3)</f>
        <v>9.9499999999999993</v>
      </c>
      <c r="K78" s="9">
        <f>financials[[#This Row],[Sales]]-financials[[#This Row],[COGS]]</f>
        <v>755.05</v>
      </c>
      <c r="L78" s="17">
        <f t="shared" ca="1" si="3"/>
        <v>45376</v>
      </c>
      <c r="M78" t="str">
        <f t="shared" ca="1" si="2"/>
        <v>A0001</v>
      </c>
    </row>
    <row r="79" spans="1:13" x14ac:dyDescent="0.25">
      <c r="A79" t="s">
        <v>97</v>
      </c>
      <c r="B79" s="7" t="s">
        <v>556</v>
      </c>
      <c r="C79" s="15">
        <v>109</v>
      </c>
      <c r="D79" s="16" t="s">
        <v>94</v>
      </c>
      <c r="E79">
        <v>46</v>
      </c>
      <c r="F79" s="9">
        <v>20</v>
      </c>
      <c r="G79" s="9">
        <f>financials[[#This Row],[Units Sold]]*financials[[#This Row],[Sale Price]]</f>
        <v>920</v>
      </c>
      <c r="H79" s="9">
        <f>IF(financials[[#This Row],[Discount Band]]="low",0.1,IF(financials[[#This Row],[Discount Band]]="medium",0.15,0.3))</f>
        <v>0.3</v>
      </c>
      <c r="I79" s="9">
        <f>financials[[#This Row],[Gross Sales]]-financials[[#This Row],[Gross Sales]]*financials[[#This Row],[Discounts]]</f>
        <v>644</v>
      </c>
      <c r="J79" s="9">
        <f>VLOOKUP(financials[[#This Row],[productid]],Products!$B$2:$H$10,3)</f>
        <v>16.8</v>
      </c>
      <c r="K79" s="9">
        <f>financials[[#This Row],[Sales]]-financials[[#This Row],[COGS]]</f>
        <v>627.20000000000005</v>
      </c>
      <c r="L79" s="17">
        <f t="shared" ca="1" si="3"/>
        <v>45398</v>
      </c>
      <c r="M79" t="str">
        <f t="shared" ca="1" si="2"/>
        <v>B0001</v>
      </c>
    </row>
    <row r="80" spans="1:13" x14ac:dyDescent="0.25">
      <c r="A80" t="s">
        <v>97</v>
      </c>
      <c r="B80" s="7" t="s">
        <v>104</v>
      </c>
      <c r="C80" s="15">
        <v>103</v>
      </c>
      <c r="D80" s="16" t="s">
        <v>94</v>
      </c>
      <c r="E80">
        <v>132</v>
      </c>
      <c r="F80" s="9">
        <v>7</v>
      </c>
      <c r="G80" s="9">
        <f>financials[[#This Row],[Units Sold]]*financials[[#This Row],[Sale Price]]</f>
        <v>924</v>
      </c>
      <c r="H80" s="9">
        <f>IF(financials[[#This Row],[Discount Band]]="low",0.1,IF(financials[[#This Row],[Discount Band]]="medium",0.15,0.3))</f>
        <v>0.3</v>
      </c>
      <c r="I80" s="9">
        <f>financials[[#This Row],[Gross Sales]]-financials[[#This Row],[Gross Sales]]*financials[[#This Row],[Discounts]]</f>
        <v>646.79999999999995</v>
      </c>
      <c r="J80" s="9">
        <f>VLOOKUP(financials[[#This Row],[productid]],Products!$B$2:$H$10,3)</f>
        <v>15</v>
      </c>
      <c r="K80" s="9">
        <f>financials[[#This Row],[Sales]]-financials[[#This Row],[COGS]]</f>
        <v>631.79999999999995</v>
      </c>
      <c r="L80" s="17">
        <f t="shared" ca="1" si="3"/>
        <v>45000</v>
      </c>
      <c r="M80" t="str">
        <f t="shared" ca="1" si="2"/>
        <v>B0101</v>
      </c>
    </row>
    <row r="81" spans="1:13" x14ac:dyDescent="0.25">
      <c r="A81" t="s">
        <v>97</v>
      </c>
      <c r="B81" s="7" t="s">
        <v>556</v>
      </c>
      <c r="C81" s="15">
        <v>105</v>
      </c>
      <c r="D81" s="16" t="s">
        <v>94</v>
      </c>
      <c r="E81">
        <v>133</v>
      </c>
      <c r="F81" s="9">
        <v>7</v>
      </c>
      <c r="G81" s="9">
        <f>financials[[#This Row],[Units Sold]]*financials[[#This Row],[Sale Price]]</f>
        <v>931</v>
      </c>
      <c r="H81" s="9">
        <f>IF(financials[[#This Row],[Discount Band]]="low",0.1,IF(financials[[#This Row],[Discount Band]]="medium",0.15,0.3))</f>
        <v>0.3</v>
      </c>
      <c r="I81" s="9">
        <f>financials[[#This Row],[Gross Sales]]-financials[[#This Row],[Gross Sales]]*financials[[#This Row],[Discounts]]</f>
        <v>651.70000000000005</v>
      </c>
      <c r="J81" s="9">
        <f>VLOOKUP(financials[[#This Row],[productid]],Products!$B$2:$H$10,3)</f>
        <v>10</v>
      </c>
      <c r="K81" s="9">
        <f>financials[[#This Row],[Sales]]-financials[[#This Row],[COGS]]</f>
        <v>641.70000000000005</v>
      </c>
      <c r="L81" s="17">
        <f t="shared" ca="1" si="3"/>
        <v>44861</v>
      </c>
      <c r="M81" t="str">
        <f t="shared" ca="1" si="2"/>
        <v>C0003</v>
      </c>
    </row>
    <row r="82" spans="1:13" x14ac:dyDescent="0.25">
      <c r="A82" t="s">
        <v>97</v>
      </c>
      <c r="B82" s="7" t="s">
        <v>104</v>
      </c>
      <c r="C82" s="13">
        <v>109</v>
      </c>
      <c r="D82" s="10" t="s">
        <v>102</v>
      </c>
      <c r="E82">
        <v>134</v>
      </c>
      <c r="F82" s="9">
        <v>7</v>
      </c>
      <c r="G82" s="9">
        <f>financials[[#This Row],[Units Sold]]*financials[[#This Row],[Sale Price]]</f>
        <v>938</v>
      </c>
      <c r="H82" s="9">
        <f>IF(financials[[#This Row],[Discount Band]]="low",0.1,IF(financials[[#This Row],[Discount Band]]="medium",0.15,0.3))</f>
        <v>0.1</v>
      </c>
      <c r="I82" s="9">
        <f>financials[[#This Row],[Gross Sales]]-financials[[#This Row],[Gross Sales]]*financials[[#This Row],[Discounts]]</f>
        <v>844.2</v>
      </c>
      <c r="J82" s="9">
        <f>VLOOKUP(financials[[#This Row],[productid]],Products!$B$2:$H$10,3)</f>
        <v>16.8</v>
      </c>
      <c r="K82" s="9">
        <f>financials[[#This Row],[Sales]]-financials[[#This Row],[COGS]]</f>
        <v>827.40000000000009</v>
      </c>
      <c r="L82" s="17">
        <f t="shared" ca="1" si="3"/>
        <v>45341</v>
      </c>
      <c r="M82" t="str">
        <f t="shared" ca="1" si="2"/>
        <v>C0003</v>
      </c>
    </row>
    <row r="83" spans="1:13" x14ac:dyDescent="0.25">
      <c r="A83" t="s">
        <v>97</v>
      </c>
      <c r="B83" s="7" t="s">
        <v>298</v>
      </c>
      <c r="C83" s="15">
        <v>107</v>
      </c>
      <c r="D83" s="16" t="s">
        <v>102</v>
      </c>
      <c r="E83">
        <v>140</v>
      </c>
      <c r="F83" s="9">
        <v>7</v>
      </c>
      <c r="G83" s="9">
        <f>financials[[#This Row],[Units Sold]]*financials[[#This Row],[Sale Price]]</f>
        <v>980</v>
      </c>
      <c r="H83" s="9">
        <f>IF(financials[[#This Row],[Discount Band]]="low",0.1,IF(financials[[#This Row],[Discount Band]]="medium",0.15,0.3))</f>
        <v>0.1</v>
      </c>
      <c r="I83" s="9">
        <f>financials[[#This Row],[Gross Sales]]-financials[[#This Row],[Gross Sales]]*financials[[#This Row],[Discounts]]</f>
        <v>882</v>
      </c>
      <c r="J83" s="9">
        <f>VLOOKUP(financials[[#This Row],[productid]],Products!$B$2:$H$10,3)</f>
        <v>5.5</v>
      </c>
      <c r="K83" s="9">
        <f>financials[[#This Row],[Sales]]-financials[[#This Row],[COGS]]</f>
        <v>876.5</v>
      </c>
      <c r="L83" s="17">
        <f t="shared" ca="1" si="3"/>
        <v>45285</v>
      </c>
      <c r="M83" t="str">
        <f t="shared" ca="1" si="2"/>
        <v>A0001</v>
      </c>
    </row>
    <row r="84" spans="1:13" x14ac:dyDescent="0.25">
      <c r="A84" t="s">
        <v>97</v>
      </c>
      <c r="B84" s="7" t="s">
        <v>104</v>
      </c>
      <c r="C84" s="15">
        <v>102</v>
      </c>
      <c r="D84" s="16" t="s">
        <v>94</v>
      </c>
      <c r="E84">
        <v>140</v>
      </c>
      <c r="F84" s="9">
        <v>7</v>
      </c>
      <c r="G84" s="9">
        <f>financials[[#This Row],[Units Sold]]*financials[[#This Row],[Sale Price]]</f>
        <v>980</v>
      </c>
      <c r="H84" s="9">
        <f>IF(financials[[#This Row],[Discount Band]]="low",0.1,IF(financials[[#This Row],[Discount Band]]="medium",0.15,0.3))</f>
        <v>0.3</v>
      </c>
      <c r="I84" s="9">
        <f>financials[[#This Row],[Gross Sales]]-financials[[#This Row],[Gross Sales]]*financials[[#This Row],[Discounts]]</f>
        <v>686</v>
      </c>
      <c r="J84" s="9">
        <f>VLOOKUP(financials[[#This Row],[productid]],Products!$B$2:$H$10,3)</f>
        <v>13.95</v>
      </c>
      <c r="K84" s="9">
        <f>financials[[#This Row],[Sales]]-financials[[#This Row],[COGS]]</f>
        <v>672.05</v>
      </c>
      <c r="L84" s="17">
        <f t="shared" ca="1" si="3"/>
        <v>44598</v>
      </c>
      <c r="M84" t="str">
        <f t="shared" ca="1" si="2"/>
        <v>C0003</v>
      </c>
    </row>
    <row r="85" spans="1:13" x14ac:dyDescent="0.25">
      <c r="A85" t="s">
        <v>96</v>
      </c>
      <c r="B85" s="7" t="s">
        <v>277</v>
      </c>
      <c r="C85" s="15">
        <v>109</v>
      </c>
      <c r="D85" s="16" t="s">
        <v>101</v>
      </c>
      <c r="E85">
        <v>82</v>
      </c>
      <c r="F85" s="9">
        <v>12</v>
      </c>
      <c r="G85" s="9">
        <f>financials[[#This Row],[Units Sold]]*financials[[#This Row],[Sale Price]]</f>
        <v>984</v>
      </c>
      <c r="H85" s="9">
        <f>IF(financials[[#This Row],[Discount Band]]="low",0.1,IF(financials[[#This Row],[Discount Band]]="medium",0.15,0.3))</f>
        <v>0.15</v>
      </c>
      <c r="I85" s="9">
        <f>financials[[#This Row],[Gross Sales]]-financials[[#This Row],[Gross Sales]]*financials[[#This Row],[Discounts]]</f>
        <v>836.4</v>
      </c>
      <c r="J85" s="9">
        <f>VLOOKUP(financials[[#This Row],[productid]],Products!$B$2:$H$10,3)</f>
        <v>16.8</v>
      </c>
      <c r="K85" s="9">
        <f>financials[[#This Row],[Sales]]-financials[[#This Row],[COGS]]</f>
        <v>819.6</v>
      </c>
      <c r="L85" s="17">
        <f t="shared" ca="1" si="3"/>
        <v>44794</v>
      </c>
      <c r="M85" t="str">
        <f t="shared" ca="1" si="2"/>
        <v>C0003</v>
      </c>
    </row>
    <row r="86" spans="1:13" x14ac:dyDescent="0.25">
      <c r="A86" t="s">
        <v>97</v>
      </c>
      <c r="B86" s="7" t="s">
        <v>285</v>
      </c>
      <c r="C86" s="15">
        <v>104</v>
      </c>
      <c r="D86" s="16" t="s">
        <v>103</v>
      </c>
      <c r="E86">
        <v>141</v>
      </c>
      <c r="F86" s="9">
        <v>7</v>
      </c>
      <c r="G86" s="9">
        <f>financials[[#This Row],[Units Sold]]*financials[[#This Row],[Sale Price]]</f>
        <v>987</v>
      </c>
      <c r="H86" s="9">
        <f>IF(financials[[#This Row],[Discount Band]]="low",0.1,IF(financials[[#This Row],[Discount Band]]="medium",0.15,0.3))</f>
        <v>0.3</v>
      </c>
      <c r="I86" s="9">
        <f>financials[[#This Row],[Gross Sales]]-financials[[#This Row],[Gross Sales]]*financials[[#This Row],[Discounts]]</f>
        <v>690.90000000000009</v>
      </c>
      <c r="J86" s="9">
        <f>VLOOKUP(financials[[#This Row],[productid]],Products!$B$2:$H$10,3)</f>
        <v>2.9</v>
      </c>
      <c r="K86" s="9">
        <f>financials[[#This Row],[Sales]]-financials[[#This Row],[COGS]]</f>
        <v>688.00000000000011</v>
      </c>
      <c r="L86" s="17">
        <f t="shared" ca="1" si="3"/>
        <v>45483</v>
      </c>
      <c r="M86" t="str">
        <f t="shared" ca="1" si="2"/>
        <v>C0003</v>
      </c>
    </row>
    <row r="87" spans="1:13" x14ac:dyDescent="0.25">
      <c r="A87" t="s">
        <v>97</v>
      </c>
      <c r="B87" s="7" t="s">
        <v>298</v>
      </c>
      <c r="C87" s="13">
        <v>103</v>
      </c>
      <c r="D87" s="10" t="s">
        <v>101</v>
      </c>
      <c r="E87">
        <v>142</v>
      </c>
      <c r="F87" s="9">
        <v>7</v>
      </c>
      <c r="G87" s="9">
        <f>financials[[#This Row],[Units Sold]]*financials[[#This Row],[Sale Price]]</f>
        <v>994</v>
      </c>
      <c r="H87" s="9">
        <f>IF(financials[[#This Row],[Discount Band]]="low",0.1,IF(financials[[#This Row],[Discount Band]]="medium",0.15,0.3))</f>
        <v>0.15</v>
      </c>
      <c r="I87" s="9">
        <f>financials[[#This Row],[Gross Sales]]-financials[[#This Row],[Gross Sales]]*financials[[#This Row],[Discounts]]</f>
        <v>844.9</v>
      </c>
      <c r="J87" s="9">
        <f>VLOOKUP(financials[[#This Row],[productid]],Products!$B$2:$H$10,3)</f>
        <v>15</v>
      </c>
      <c r="K87" s="9">
        <f>financials[[#This Row],[Sales]]-financials[[#This Row],[COGS]]</f>
        <v>829.9</v>
      </c>
      <c r="L87" s="17">
        <f t="shared" ca="1" si="3"/>
        <v>45437</v>
      </c>
      <c r="M87" t="str">
        <f t="shared" ca="1" si="2"/>
        <v>B0001</v>
      </c>
    </row>
    <row r="88" spans="1:13" x14ac:dyDescent="0.25">
      <c r="A88" t="s">
        <v>97</v>
      </c>
      <c r="B88" s="7" t="s">
        <v>556</v>
      </c>
      <c r="C88" s="13">
        <v>101</v>
      </c>
      <c r="D88" s="10" t="s">
        <v>101</v>
      </c>
      <c r="E88">
        <v>142</v>
      </c>
      <c r="F88" s="9">
        <v>7</v>
      </c>
      <c r="G88" s="9">
        <f>financials[[#This Row],[Units Sold]]*financials[[#This Row],[Sale Price]]</f>
        <v>994</v>
      </c>
      <c r="H88" s="9">
        <f>IF(financials[[#This Row],[Discount Band]]="low",0.1,IF(financials[[#This Row],[Discount Band]]="medium",0.15,0.3))</f>
        <v>0.15</v>
      </c>
      <c r="I88" s="9">
        <f>financials[[#This Row],[Gross Sales]]-financials[[#This Row],[Gross Sales]]*financials[[#This Row],[Discounts]]</f>
        <v>844.9</v>
      </c>
      <c r="J88" s="9">
        <f>VLOOKUP(financials[[#This Row],[productid]],Products!$B$2:$H$10,3)</f>
        <v>9.9499999999999993</v>
      </c>
      <c r="K88" s="9">
        <f>financials[[#This Row],[Sales]]-financials[[#This Row],[COGS]]</f>
        <v>834.94999999999993</v>
      </c>
      <c r="L88" s="17">
        <f t="shared" ca="1" si="3"/>
        <v>45226</v>
      </c>
      <c r="M88" t="str">
        <f t="shared" ca="1" si="2"/>
        <v>C0003</v>
      </c>
    </row>
    <row r="89" spans="1:13" x14ac:dyDescent="0.25">
      <c r="A89" t="s">
        <v>97</v>
      </c>
      <c r="B89" s="7" t="s">
        <v>136</v>
      </c>
      <c r="C89" s="15">
        <v>105</v>
      </c>
      <c r="D89" s="16" t="s">
        <v>94</v>
      </c>
      <c r="E89">
        <v>142</v>
      </c>
      <c r="F89" s="9">
        <v>7</v>
      </c>
      <c r="G89" s="9">
        <f>financials[[#This Row],[Units Sold]]*financials[[#This Row],[Sale Price]]</f>
        <v>994</v>
      </c>
      <c r="H89" s="9">
        <f>IF(financials[[#This Row],[Discount Band]]="low",0.1,IF(financials[[#This Row],[Discount Band]]="medium",0.15,0.3))</f>
        <v>0.3</v>
      </c>
      <c r="I89" s="9">
        <f>financials[[#This Row],[Gross Sales]]-financials[[#This Row],[Gross Sales]]*financials[[#This Row],[Discounts]]</f>
        <v>695.8</v>
      </c>
      <c r="J89" s="9">
        <f>VLOOKUP(financials[[#This Row],[productid]],Products!$B$2:$H$10,3)</f>
        <v>10</v>
      </c>
      <c r="K89" s="9">
        <f>financials[[#This Row],[Sales]]-financials[[#This Row],[COGS]]</f>
        <v>685.8</v>
      </c>
      <c r="L89" s="17">
        <f t="shared" ca="1" si="3"/>
        <v>45378</v>
      </c>
      <c r="M89" t="str">
        <f t="shared" ca="1" si="2"/>
        <v>C0003</v>
      </c>
    </row>
    <row r="90" spans="1:13" x14ac:dyDescent="0.25">
      <c r="A90" t="s">
        <v>96</v>
      </c>
      <c r="B90" s="7" t="s">
        <v>655</v>
      </c>
      <c r="C90" s="15">
        <v>108</v>
      </c>
      <c r="D90" s="16" t="s">
        <v>94</v>
      </c>
      <c r="E90">
        <v>83</v>
      </c>
      <c r="F90" s="9">
        <v>12</v>
      </c>
      <c r="G90" s="9">
        <f>financials[[#This Row],[Units Sold]]*financials[[#This Row],[Sale Price]]</f>
        <v>996</v>
      </c>
      <c r="H90" s="9">
        <f>IF(financials[[#This Row],[Discount Band]]="low",0.1,IF(financials[[#This Row],[Discount Band]]="medium",0.15,0.3))</f>
        <v>0.3</v>
      </c>
      <c r="I90" s="9">
        <f>financials[[#This Row],[Gross Sales]]-financials[[#This Row],[Gross Sales]]*financials[[#This Row],[Discounts]]</f>
        <v>697.2</v>
      </c>
      <c r="J90" s="9">
        <f>VLOOKUP(financials[[#This Row],[productid]],Products!$B$2:$H$10,3)</f>
        <v>3.99</v>
      </c>
      <c r="K90" s="9">
        <f>financials[[#This Row],[Sales]]-financials[[#This Row],[COGS]]</f>
        <v>693.21</v>
      </c>
      <c r="L90" s="17">
        <f t="shared" ca="1" si="3"/>
        <v>45127</v>
      </c>
      <c r="M90" t="str">
        <f t="shared" ca="1" si="2"/>
        <v>A0001</v>
      </c>
    </row>
    <row r="91" spans="1:13" x14ac:dyDescent="0.25">
      <c r="A91" t="s">
        <v>97</v>
      </c>
      <c r="B91" s="7" t="s">
        <v>169</v>
      </c>
      <c r="C91" s="15">
        <v>104</v>
      </c>
      <c r="D91" s="16" t="s">
        <v>101</v>
      </c>
      <c r="E91">
        <v>143</v>
      </c>
      <c r="F91" s="9">
        <v>7</v>
      </c>
      <c r="G91" s="9">
        <f>financials[[#This Row],[Units Sold]]*financials[[#This Row],[Sale Price]]</f>
        <v>1001</v>
      </c>
      <c r="H91" s="9">
        <f>IF(financials[[#This Row],[Discount Band]]="low",0.1,IF(financials[[#This Row],[Discount Band]]="medium",0.15,0.3))</f>
        <v>0.15</v>
      </c>
      <c r="I91" s="9">
        <f>financials[[#This Row],[Gross Sales]]-financials[[#This Row],[Gross Sales]]*financials[[#This Row],[Discounts]]</f>
        <v>850.85</v>
      </c>
      <c r="J91" s="9">
        <f>VLOOKUP(financials[[#This Row],[productid]],Products!$B$2:$H$10,3)</f>
        <v>2.9</v>
      </c>
      <c r="K91" s="9">
        <f>financials[[#This Row],[Sales]]-financials[[#This Row],[COGS]]</f>
        <v>847.95</v>
      </c>
      <c r="L91" s="17">
        <f t="shared" ca="1" si="3"/>
        <v>44775</v>
      </c>
      <c r="M91" t="str">
        <f t="shared" ca="1" si="2"/>
        <v>C0003</v>
      </c>
    </row>
    <row r="92" spans="1:13" x14ac:dyDescent="0.25">
      <c r="A92" t="s">
        <v>100</v>
      </c>
      <c r="B92" s="7" t="s">
        <v>655</v>
      </c>
      <c r="C92" s="13">
        <v>109</v>
      </c>
      <c r="D92" s="10" t="s">
        <v>94</v>
      </c>
      <c r="E92">
        <v>67</v>
      </c>
      <c r="F92" s="9">
        <v>15</v>
      </c>
      <c r="G92" s="9">
        <f>financials[[#This Row],[Units Sold]]*financials[[#This Row],[Sale Price]]</f>
        <v>1005</v>
      </c>
      <c r="H92" s="9">
        <f>IF(financials[[#This Row],[Discount Band]]="low",0.1,IF(financials[[#This Row],[Discount Band]]="medium",0.15,0.3))</f>
        <v>0.3</v>
      </c>
      <c r="I92" s="9">
        <f>financials[[#This Row],[Gross Sales]]-financials[[#This Row],[Gross Sales]]*financials[[#This Row],[Discounts]]</f>
        <v>703.5</v>
      </c>
      <c r="J92" s="9">
        <f>VLOOKUP(financials[[#This Row],[productid]],Products!$B$2:$H$10,3)</f>
        <v>16.8</v>
      </c>
      <c r="K92" s="9">
        <f>financials[[#This Row],[Sales]]-financials[[#This Row],[COGS]]</f>
        <v>686.7</v>
      </c>
      <c r="L92" s="17">
        <f t="shared" ca="1" si="3"/>
        <v>45043</v>
      </c>
      <c r="M92" t="str">
        <f t="shared" ca="1" si="2"/>
        <v>A0001</v>
      </c>
    </row>
    <row r="93" spans="1:13" x14ac:dyDescent="0.25">
      <c r="A93" t="s">
        <v>100</v>
      </c>
      <c r="B93" s="7" t="s">
        <v>277</v>
      </c>
      <c r="C93" s="15">
        <v>102</v>
      </c>
      <c r="D93" s="16" t="s">
        <v>94</v>
      </c>
      <c r="E93">
        <v>67</v>
      </c>
      <c r="F93" s="9">
        <v>15</v>
      </c>
      <c r="G93" s="9">
        <f>financials[[#This Row],[Units Sold]]*financials[[#This Row],[Sale Price]]</f>
        <v>1005</v>
      </c>
      <c r="H93" s="9">
        <f>IF(financials[[#This Row],[Discount Band]]="low",0.1,IF(financials[[#This Row],[Discount Band]]="medium",0.15,0.3))</f>
        <v>0.3</v>
      </c>
      <c r="I93" s="9">
        <f>financials[[#This Row],[Gross Sales]]-financials[[#This Row],[Gross Sales]]*financials[[#This Row],[Discounts]]</f>
        <v>703.5</v>
      </c>
      <c r="J93" s="9">
        <f>VLOOKUP(financials[[#This Row],[productid]],Products!$B$2:$H$10,3)</f>
        <v>13.95</v>
      </c>
      <c r="K93" s="9">
        <f>financials[[#This Row],[Sales]]-financials[[#This Row],[COGS]]</f>
        <v>689.55</v>
      </c>
      <c r="L93" s="17">
        <f t="shared" ca="1" si="3"/>
        <v>45354</v>
      </c>
      <c r="M93" t="str">
        <f t="shared" ca="1" si="2"/>
        <v>B0001</v>
      </c>
    </row>
    <row r="94" spans="1:13" x14ac:dyDescent="0.25">
      <c r="A94" t="s">
        <v>97</v>
      </c>
      <c r="B94" s="7" t="s">
        <v>277</v>
      </c>
      <c r="C94" s="13">
        <v>104</v>
      </c>
      <c r="D94" s="10" t="s">
        <v>94</v>
      </c>
      <c r="E94">
        <v>144</v>
      </c>
      <c r="F94" s="9">
        <v>7</v>
      </c>
      <c r="G94" s="9">
        <f>financials[[#This Row],[Units Sold]]*financials[[#This Row],[Sale Price]]</f>
        <v>1008</v>
      </c>
      <c r="H94" s="9">
        <f>IF(financials[[#This Row],[Discount Band]]="low",0.1,IF(financials[[#This Row],[Discount Band]]="medium",0.15,0.3))</f>
        <v>0.3</v>
      </c>
      <c r="I94" s="9">
        <f>financials[[#This Row],[Gross Sales]]-financials[[#This Row],[Gross Sales]]*financials[[#This Row],[Discounts]]</f>
        <v>705.6</v>
      </c>
      <c r="J94" s="9">
        <f>VLOOKUP(financials[[#This Row],[productid]],Products!$B$2:$H$10,3)</f>
        <v>2.9</v>
      </c>
      <c r="K94" s="9">
        <f>financials[[#This Row],[Sales]]-financials[[#This Row],[COGS]]</f>
        <v>702.7</v>
      </c>
      <c r="L94" s="17">
        <f t="shared" ca="1" si="3"/>
        <v>45290</v>
      </c>
      <c r="M94" t="str">
        <f t="shared" ca="1" si="2"/>
        <v>C0002</v>
      </c>
    </row>
    <row r="95" spans="1:13" x14ac:dyDescent="0.25">
      <c r="A95" t="s">
        <v>97</v>
      </c>
      <c r="B95" s="7" t="s">
        <v>169</v>
      </c>
      <c r="C95" s="15">
        <v>106</v>
      </c>
      <c r="D95" s="16" t="s">
        <v>94</v>
      </c>
      <c r="E95">
        <v>144</v>
      </c>
      <c r="F95" s="9">
        <v>7</v>
      </c>
      <c r="G95" s="9">
        <f>financials[[#This Row],[Units Sold]]*financials[[#This Row],[Sale Price]]</f>
        <v>1008</v>
      </c>
      <c r="H95" s="9">
        <f>IF(financials[[#This Row],[Discount Band]]="low",0.1,IF(financials[[#This Row],[Discount Band]]="medium",0.15,0.3))</f>
        <v>0.3</v>
      </c>
      <c r="I95" s="9">
        <f>financials[[#This Row],[Gross Sales]]-financials[[#This Row],[Gross Sales]]*financials[[#This Row],[Discounts]]</f>
        <v>705.6</v>
      </c>
      <c r="J95" s="9">
        <f>VLOOKUP(financials[[#This Row],[productid]],Products!$B$2:$H$10,3)</f>
        <v>9.1</v>
      </c>
      <c r="K95" s="9">
        <f>financials[[#This Row],[Sales]]-financials[[#This Row],[COGS]]</f>
        <v>696.5</v>
      </c>
      <c r="L95" s="17">
        <f t="shared" ca="1" si="3"/>
        <v>45379</v>
      </c>
      <c r="M95" t="str">
        <f t="shared" ca="1" si="2"/>
        <v>B0101</v>
      </c>
    </row>
    <row r="96" spans="1:13" x14ac:dyDescent="0.25">
      <c r="A96" t="s">
        <v>97</v>
      </c>
      <c r="B96" s="7" t="s">
        <v>136</v>
      </c>
      <c r="C96" s="15">
        <v>101</v>
      </c>
      <c r="D96" s="16" t="s">
        <v>94</v>
      </c>
      <c r="E96">
        <v>144</v>
      </c>
      <c r="F96" s="9">
        <v>7</v>
      </c>
      <c r="G96" s="9">
        <f>financials[[#This Row],[Units Sold]]*financials[[#This Row],[Sale Price]]</f>
        <v>1008</v>
      </c>
      <c r="H96" s="9">
        <f>IF(financials[[#This Row],[Discount Band]]="low",0.1,IF(financials[[#This Row],[Discount Band]]="medium",0.15,0.3))</f>
        <v>0.3</v>
      </c>
      <c r="I96" s="9">
        <f>financials[[#This Row],[Gross Sales]]-financials[[#This Row],[Gross Sales]]*financials[[#This Row],[Discounts]]</f>
        <v>705.6</v>
      </c>
      <c r="J96" s="9">
        <f>VLOOKUP(financials[[#This Row],[productid]],Products!$B$2:$H$10,3)</f>
        <v>9.9499999999999993</v>
      </c>
      <c r="K96" s="9">
        <f>financials[[#This Row],[Sales]]-financials[[#This Row],[COGS]]</f>
        <v>695.65</v>
      </c>
      <c r="L96" s="17">
        <f t="shared" ca="1" si="3"/>
        <v>45333</v>
      </c>
      <c r="M96" t="str">
        <f t="shared" ca="1" si="2"/>
        <v>A0001</v>
      </c>
    </row>
    <row r="97" spans="1:13" x14ac:dyDescent="0.25">
      <c r="A97" t="s">
        <v>97</v>
      </c>
      <c r="B97" s="7" t="s">
        <v>285</v>
      </c>
      <c r="C97" s="13">
        <v>102</v>
      </c>
      <c r="D97" s="10" t="s">
        <v>94</v>
      </c>
      <c r="E97">
        <v>145</v>
      </c>
      <c r="F97" s="9">
        <v>7</v>
      </c>
      <c r="G97" s="9">
        <f>financials[[#This Row],[Units Sold]]*financials[[#This Row],[Sale Price]]</f>
        <v>1015</v>
      </c>
      <c r="H97" s="9">
        <f>IF(financials[[#This Row],[Discount Band]]="low",0.1,IF(financials[[#This Row],[Discount Band]]="medium",0.15,0.3))</f>
        <v>0.3</v>
      </c>
      <c r="I97" s="9">
        <f>financials[[#This Row],[Gross Sales]]-financials[[#This Row],[Gross Sales]]*financials[[#This Row],[Discounts]]</f>
        <v>710.5</v>
      </c>
      <c r="J97" s="9">
        <f>VLOOKUP(financials[[#This Row],[productid]],Products!$B$2:$H$10,3)</f>
        <v>13.95</v>
      </c>
      <c r="K97" s="9">
        <f>financials[[#This Row],[Sales]]-financials[[#This Row],[COGS]]</f>
        <v>696.55</v>
      </c>
      <c r="L97" s="17">
        <f t="shared" ca="1" si="3"/>
        <v>45513</v>
      </c>
      <c r="M97" t="str">
        <f t="shared" ca="1" si="2"/>
        <v>A0001</v>
      </c>
    </row>
    <row r="98" spans="1:13" x14ac:dyDescent="0.25">
      <c r="A98" t="s">
        <v>97</v>
      </c>
      <c r="B98" s="7" t="s">
        <v>107</v>
      </c>
      <c r="C98" s="15">
        <v>109</v>
      </c>
      <c r="D98" s="16" t="s">
        <v>103</v>
      </c>
      <c r="E98">
        <v>145</v>
      </c>
      <c r="F98" s="9">
        <v>7</v>
      </c>
      <c r="G98" s="9">
        <f>financials[[#This Row],[Units Sold]]*financials[[#This Row],[Sale Price]]</f>
        <v>1015</v>
      </c>
      <c r="H98" s="9">
        <f>IF(financials[[#This Row],[Discount Band]]="low",0.1,IF(financials[[#This Row],[Discount Band]]="medium",0.15,0.3))</f>
        <v>0.3</v>
      </c>
      <c r="I98" s="9">
        <f>financials[[#This Row],[Gross Sales]]-financials[[#This Row],[Gross Sales]]*financials[[#This Row],[Discounts]]</f>
        <v>710.5</v>
      </c>
      <c r="J98" s="9">
        <f>VLOOKUP(financials[[#This Row],[productid]],Products!$B$2:$H$10,3)</f>
        <v>16.8</v>
      </c>
      <c r="K98" s="9">
        <f>financials[[#This Row],[Sales]]-financials[[#This Row],[COGS]]</f>
        <v>693.7</v>
      </c>
      <c r="L98" s="17">
        <f t="shared" ca="1" si="3"/>
        <v>45386</v>
      </c>
      <c r="M98" t="str">
        <f t="shared" ca="1" si="2"/>
        <v>C0003</v>
      </c>
    </row>
    <row r="99" spans="1:13" x14ac:dyDescent="0.25">
      <c r="A99" t="s">
        <v>100</v>
      </c>
      <c r="B99" s="7" t="s">
        <v>655</v>
      </c>
      <c r="C99" s="15">
        <v>109</v>
      </c>
      <c r="D99" s="16" t="s">
        <v>94</v>
      </c>
      <c r="E99">
        <v>68</v>
      </c>
      <c r="F99" s="9">
        <v>15</v>
      </c>
      <c r="G99" s="9">
        <f>financials[[#This Row],[Units Sold]]*financials[[#This Row],[Sale Price]]</f>
        <v>1020</v>
      </c>
      <c r="H99" s="9">
        <f>IF(financials[[#This Row],[Discount Band]]="low",0.1,IF(financials[[#This Row],[Discount Band]]="medium",0.15,0.3))</f>
        <v>0.3</v>
      </c>
      <c r="I99" s="9">
        <f>financials[[#This Row],[Gross Sales]]-financials[[#This Row],[Gross Sales]]*financials[[#This Row],[Discounts]]</f>
        <v>714</v>
      </c>
      <c r="J99" s="9">
        <f>VLOOKUP(financials[[#This Row],[productid]],Products!$B$2:$H$10,3)</f>
        <v>16.8</v>
      </c>
      <c r="K99" s="9">
        <f>financials[[#This Row],[Sales]]-financials[[#This Row],[COGS]]</f>
        <v>697.2</v>
      </c>
      <c r="L99" s="17">
        <f t="shared" ca="1" si="3"/>
        <v>45066</v>
      </c>
      <c r="M99" t="str">
        <f t="shared" ca="1" si="2"/>
        <v>C0002</v>
      </c>
    </row>
    <row r="100" spans="1:13" x14ac:dyDescent="0.25">
      <c r="A100" t="s">
        <v>97</v>
      </c>
      <c r="B100" s="7" t="s">
        <v>169</v>
      </c>
      <c r="C100" s="15">
        <v>102</v>
      </c>
      <c r="D100" s="16" t="s">
        <v>102</v>
      </c>
      <c r="E100">
        <v>146</v>
      </c>
      <c r="F100" s="9">
        <v>7</v>
      </c>
      <c r="G100" s="9">
        <f>financials[[#This Row],[Units Sold]]*financials[[#This Row],[Sale Price]]</f>
        <v>1022</v>
      </c>
      <c r="H100" s="9">
        <f>IF(financials[[#This Row],[Discount Band]]="low",0.1,IF(financials[[#This Row],[Discount Band]]="medium",0.15,0.3))</f>
        <v>0.1</v>
      </c>
      <c r="I100" s="9">
        <f>financials[[#This Row],[Gross Sales]]-financials[[#This Row],[Gross Sales]]*financials[[#This Row],[Discounts]]</f>
        <v>919.8</v>
      </c>
      <c r="J100" s="9">
        <f>VLOOKUP(financials[[#This Row],[productid]],Products!$B$2:$H$10,3)</f>
        <v>13.95</v>
      </c>
      <c r="K100" s="9">
        <f>financials[[#This Row],[Sales]]-financials[[#This Row],[COGS]]</f>
        <v>905.84999999999991</v>
      </c>
      <c r="L100" s="17">
        <f t="shared" ca="1" si="3"/>
        <v>44668</v>
      </c>
      <c r="M100" t="str">
        <f t="shared" ca="1" si="2"/>
        <v>C0002</v>
      </c>
    </row>
    <row r="101" spans="1:13" x14ac:dyDescent="0.25">
      <c r="A101" t="s">
        <v>97</v>
      </c>
      <c r="B101" s="7" t="s">
        <v>285</v>
      </c>
      <c r="C101" s="15">
        <v>106</v>
      </c>
      <c r="D101" s="16" t="s">
        <v>102</v>
      </c>
      <c r="E101">
        <v>146</v>
      </c>
      <c r="F101" s="9">
        <v>7</v>
      </c>
      <c r="G101" s="9">
        <f>financials[[#This Row],[Units Sold]]*financials[[#This Row],[Sale Price]]</f>
        <v>1022</v>
      </c>
      <c r="H101" s="9">
        <f>IF(financials[[#This Row],[Discount Band]]="low",0.1,IF(financials[[#This Row],[Discount Band]]="medium",0.15,0.3))</f>
        <v>0.1</v>
      </c>
      <c r="I101" s="9">
        <f>financials[[#This Row],[Gross Sales]]-financials[[#This Row],[Gross Sales]]*financials[[#This Row],[Discounts]]</f>
        <v>919.8</v>
      </c>
      <c r="J101" s="9">
        <f>VLOOKUP(financials[[#This Row],[productid]],Products!$B$2:$H$10,3)</f>
        <v>9.1</v>
      </c>
      <c r="K101" s="9">
        <f>financials[[#This Row],[Sales]]-financials[[#This Row],[COGS]]</f>
        <v>910.69999999999993</v>
      </c>
      <c r="L101" s="17">
        <f t="shared" ca="1" si="3"/>
        <v>45450</v>
      </c>
      <c r="M101" t="str">
        <f t="shared" ca="1" si="2"/>
        <v>C0003</v>
      </c>
    </row>
    <row r="102" spans="1:13" x14ac:dyDescent="0.25">
      <c r="A102" t="s">
        <v>97</v>
      </c>
      <c r="B102" s="7" t="s">
        <v>285</v>
      </c>
      <c r="C102" s="15">
        <v>101</v>
      </c>
      <c r="D102" s="16" t="s">
        <v>101</v>
      </c>
      <c r="E102">
        <v>146</v>
      </c>
      <c r="F102" s="9">
        <v>7</v>
      </c>
      <c r="G102" s="9">
        <f>financials[[#This Row],[Units Sold]]*financials[[#This Row],[Sale Price]]</f>
        <v>1022</v>
      </c>
      <c r="H102" s="9">
        <f>IF(financials[[#This Row],[Discount Band]]="low",0.1,IF(financials[[#This Row],[Discount Band]]="medium",0.15,0.3))</f>
        <v>0.15</v>
      </c>
      <c r="I102" s="9">
        <f>financials[[#This Row],[Gross Sales]]-financials[[#This Row],[Gross Sales]]*financials[[#This Row],[Discounts]]</f>
        <v>868.7</v>
      </c>
      <c r="J102" s="9">
        <f>VLOOKUP(financials[[#This Row],[productid]],Products!$B$2:$H$10,3)</f>
        <v>9.9499999999999993</v>
      </c>
      <c r="K102" s="9">
        <f>financials[[#This Row],[Sales]]-financials[[#This Row],[COGS]]</f>
        <v>858.75</v>
      </c>
      <c r="L102" s="17">
        <f t="shared" ca="1" si="3"/>
        <v>44956</v>
      </c>
      <c r="M102" t="str">
        <f t="shared" ca="1" si="2"/>
        <v>B0001</v>
      </c>
    </row>
    <row r="103" spans="1:13" x14ac:dyDescent="0.25">
      <c r="A103" t="s">
        <v>97</v>
      </c>
      <c r="B103" s="7" t="s">
        <v>136</v>
      </c>
      <c r="C103" s="15">
        <v>108</v>
      </c>
      <c r="D103" s="16" t="s">
        <v>103</v>
      </c>
      <c r="E103">
        <v>146</v>
      </c>
      <c r="F103" s="9">
        <v>7</v>
      </c>
      <c r="G103" s="9">
        <f>financials[[#This Row],[Units Sold]]*financials[[#This Row],[Sale Price]]</f>
        <v>1022</v>
      </c>
      <c r="H103" s="9">
        <f>IF(financials[[#This Row],[Discount Band]]="low",0.1,IF(financials[[#This Row],[Discount Band]]="medium",0.15,0.3))</f>
        <v>0.3</v>
      </c>
      <c r="I103" s="9">
        <f>financials[[#This Row],[Gross Sales]]-financials[[#This Row],[Gross Sales]]*financials[[#This Row],[Discounts]]</f>
        <v>715.40000000000009</v>
      </c>
      <c r="J103" s="9">
        <f>VLOOKUP(financials[[#This Row],[productid]],Products!$B$2:$H$10,3)</f>
        <v>3.99</v>
      </c>
      <c r="K103" s="9">
        <f>financials[[#This Row],[Sales]]-financials[[#This Row],[COGS]]</f>
        <v>711.41000000000008</v>
      </c>
      <c r="L103" s="17">
        <f t="shared" ca="1" si="3"/>
        <v>45416</v>
      </c>
      <c r="M103" t="str">
        <f t="shared" ca="1" si="2"/>
        <v>B0101</v>
      </c>
    </row>
    <row r="104" spans="1:13" x14ac:dyDescent="0.25">
      <c r="A104" t="s">
        <v>97</v>
      </c>
      <c r="B104" s="7" t="s">
        <v>159</v>
      </c>
      <c r="C104" s="15">
        <v>103</v>
      </c>
      <c r="D104" s="16" t="s">
        <v>103</v>
      </c>
      <c r="E104">
        <v>148</v>
      </c>
      <c r="F104" s="9">
        <v>7</v>
      </c>
      <c r="G104" s="9">
        <f>financials[[#This Row],[Units Sold]]*financials[[#This Row],[Sale Price]]</f>
        <v>1036</v>
      </c>
      <c r="H104" s="9">
        <f>IF(financials[[#This Row],[Discount Band]]="low",0.1,IF(financials[[#This Row],[Discount Band]]="medium",0.15,0.3))</f>
        <v>0.3</v>
      </c>
      <c r="I104" s="9">
        <f>financials[[#This Row],[Gross Sales]]-financials[[#This Row],[Gross Sales]]*financials[[#This Row],[Discounts]]</f>
        <v>725.2</v>
      </c>
      <c r="J104" s="9">
        <f>VLOOKUP(financials[[#This Row],[productid]],Products!$B$2:$H$10,3)</f>
        <v>15</v>
      </c>
      <c r="K104" s="9">
        <f>financials[[#This Row],[Sales]]-financials[[#This Row],[COGS]]</f>
        <v>710.2</v>
      </c>
      <c r="L104" s="17">
        <f t="shared" ca="1" si="3"/>
        <v>45440</v>
      </c>
      <c r="M104" t="str">
        <f t="shared" ca="1" si="2"/>
        <v>B0101</v>
      </c>
    </row>
    <row r="105" spans="1:13" x14ac:dyDescent="0.25">
      <c r="A105" t="s">
        <v>97</v>
      </c>
      <c r="B105" s="7" t="s">
        <v>169</v>
      </c>
      <c r="C105" s="15">
        <v>102</v>
      </c>
      <c r="D105" s="16" t="s">
        <v>94</v>
      </c>
      <c r="E105">
        <v>148</v>
      </c>
      <c r="F105" s="9">
        <v>7</v>
      </c>
      <c r="G105" s="9">
        <f>financials[[#This Row],[Units Sold]]*financials[[#This Row],[Sale Price]]</f>
        <v>1036</v>
      </c>
      <c r="H105" s="9">
        <f>IF(financials[[#This Row],[Discount Band]]="low",0.1,IF(financials[[#This Row],[Discount Band]]="medium",0.15,0.3))</f>
        <v>0.3</v>
      </c>
      <c r="I105" s="9">
        <f>financials[[#This Row],[Gross Sales]]-financials[[#This Row],[Gross Sales]]*financials[[#This Row],[Discounts]]</f>
        <v>725.2</v>
      </c>
      <c r="J105" s="9">
        <f>VLOOKUP(financials[[#This Row],[productid]],Products!$B$2:$H$10,3)</f>
        <v>13.95</v>
      </c>
      <c r="K105" s="9">
        <f>financials[[#This Row],[Sales]]-financials[[#This Row],[COGS]]</f>
        <v>711.25</v>
      </c>
      <c r="L105" s="17">
        <f t="shared" ca="1" si="3"/>
        <v>44602</v>
      </c>
      <c r="M105" t="str">
        <f t="shared" ca="1" si="2"/>
        <v>C0002</v>
      </c>
    </row>
    <row r="106" spans="1:13" x14ac:dyDescent="0.25">
      <c r="A106" t="s">
        <v>97</v>
      </c>
      <c r="B106" s="7" t="s">
        <v>107</v>
      </c>
      <c r="C106" s="15">
        <v>104</v>
      </c>
      <c r="D106" s="16" t="s">
        <v>102</v>
      </c>
      <c r="E106">
        <v>149</v>
      </c>
      <c r="F106" s="9">
        <v>7</v>
      </c>
      <c r="G106" s="9">
        <f>financials[[#This Row],[Units Sold]]*financials[[#This Row],[Sale Price]]</f>
        <v>1043</v>
      </c>
      <c r="H106" s="9">
        <f>IF(financials[[#This Row],[Discount Band]]="low",0.1,IF(financials[[#This Row],[Discount Band]]="medium",0.15,0.3))</f>
        <v>0.1</v>
      </c>
      <c r="I106" s="9">
        <f>financials[[#This Row],[Gross Sales]]-financials[[#This Row],[Gross Sales]]*financials[[#This Row],[Discounts]]</f>
        <v>938.7</v>
      </c>
      <c r="J106" s="9">
        <f>VLOOKUP(financials[[#This Row],[productid]],Products!$B$2:$H$10,3)</f>
        <v>2.9</v>
      </c>
      <c r="K106" s="9">
        <f>financials[[#This Row],[Sales]]-financials[[#This Row],[COGS]]</f>
        <v>935.80000000000007</v>
      </c>
      <c r="L106" s="17">
        <f t="shared" ca="1" si="3"/>
        <v>45275</v>
      </c>
      <c r="M106" t="str">
        <f t="shared" ca="1" si="2"/>
        <v>A0001</v>
      </c>
    </row>
    <row r="107" spans="1:13" x14ac:dyDescent="0.25">
      <c r="A107" t="s">
        <v>96</v>
      </c>
      <c r="B107" s="7" t="s">
        <v>277</v>
      </c>
      <c r="C107" s="15">
        <v>105</v>
      </c>
      <c r="D107" s="16" t="s">
        <v>101</v>
      </c>
      <c r="E107">
        <v>87</v>
      </c>
      <c r="F107" s="9">
        <v>12</v>
      </c>
      <c r="G107" s="9">
        <f>financials[[#This Row],[Units Sold]]*financials[[#This Row],[Sale Price]]</f>
        <v>1044</v>
      </c>
      <c r="H107" s="9">
        <f>IF(financials[[#This Row],[Discount Band]]="low",0.1,IF(financials[[#This Row],[Discount Band]]="medium",0.15,0.3))</f>
        <v>0.15</v>
      </c>
      <c r="I107" s="9">
        <f>financials[[#This Row],[Gross Sales]]-financials[[#This Row],[Gross Sales]]*financials[[#This Row],[Discounts]]</f>
        <v>887.4</v>
      </c>
      <c r="J107" s="9">
        <f>VLOOKUP(financials[[#This Row],[productid]],Products!$B$2:$H$10,3)</f>
        <v>10</v>
      </c>
      <c r="K107" s="9">
        <f>financials[[#This Row],[Sales]]-financials[[#This Row],[COGS]]</f>
        <v>877.4</v>
      </c>
      <c r="L107" s="17">
        <f t="shared" ca="1" si="3"/>
        <v>45140</v>
      </c>
      <c r="M107" t="str">
        <f t="shared" ca="1" si="2"/>
        <v>B0001</v>
      </c>
    </row>
    <row r="108" spans="1:13" x14ac:dyDescent="0.25">
      <c r="A108" t="s">
        <v>97</v>
      </c>
      <c r="B108" s="7" t="s">
        <v>251</v>
      </c>
      <c r="C108" s="15">
        <v>103</v>
      </c>
      <c r="D108" s="16" t="s">
        <v>103</v>
      </c>
      <c r="E108">
        <v>150</v>
      </c>
      <c r="F108" s="9">
        <v>7</v>
      </c>
      <c r="G108" s="9">
        <f>financials[[#This Row],[Units Sold]]*financials[[#This Row],[Sale Price]]</f>
        <v>1050</v>
      </c>
      <c r="H108" s="9">
        <f>IF(financials[[#This Row],[Discount Band]]="low",0.1,IF(financials[[#This Row],[Discount Band]]="medium",0.15,0.3))</f>
        <v>0.3</v>
      </c>
      <c r="I108" s="9">
        <f>financials[[#This Row],[Gross Sales]]-financials[[#This Row],[Gross Sales]]*financials[[#This Row],[Discounts]]</f>
        <v>735</v>
      </c>
      <c r="J108" s="9">
        <f>VLOOKUP(financials[[#This Row],[productid]],Products!$B$2:$H$10,3)</f>
        <v>15</v>
      </c>
      <c r="K108" s="9">
        <f>financials[[#This Row],[Sales]]-financials[[#This Row],[COGS]]</f>
        <v>720</v>
      </c>
      <c r="L108" s="17">
        <f t="shared" ca="1" si="3"/>
        <v>44982</v>
      </c>
      <c r="M108" t="str">
        <f t="shared" ca="1" si="2"/>
        <v>C0002</v>
      </c>
    </row>
    <row r="109" spans="1:13" x14ac:dyDescent="0.25">
      <c r="A109" t="s">
        <v>97</v>
      </c>
      <c r="B109" s="7" t="s">
        <v>136</v>
      </c>
      <c r="C109" s="15">
        <v>104</v>
      </c>
      <c r="D109" s="16" t="s">
        <v>102</v>
      </c>
      <c r="E109">
        <v>150</v>
      </c>
      <c r="F109" s="9">
        <v>7</v>
      </c>
      <c r="G109" s="9">
        <f>financials[[#This Row],[Units Sold]]*financials[[#This Row],[Sale Price]]</f>
        <v>1050</v>
      </c>
      <c r="H109" s="9">
        <f>IF(financials[[#This Row],[Discount Band]]="low",0.1,IF(financials[[#This Row],[Discount Band]]="medium",0.15,0.3))</f>
        <v>0.1</v>
      </c>
      <c r="I109" s="9">
        <f>financials[[#This Row],[Gross Sales]]-financials[[#This Row],[Gross Sales]]*financials[[#This Row],[Discounts]]</f>
        <v>945</v>
      </c>
      <c r="J109" s="9">
        <f>VLOOKUP(financials[[#This Row],[productid]],Products!$B$2:$H$10,3)</f>
        <v>2.9</v>
      </c>
      <c r="K109" s="9">
        <f>financials[[#This Row],[Sales]]-financials[[#This Row],[COGS]]</f>
        <v>942.1</v>
      </c>
      <c r="L109" s="17">
        <f t="shared" ca="1" si="3"/>
        <v>44742</v>
      </c>
      <c r="M109" t="str">
        <f t="shared" ca="1" si="2"/>
        <v>C0003</v>
      </c>
    </row>
    <row r="110" spans="1:13" x14ac:dyDescent="0.25">
      <c r="A110" t="s">
        <v>97</v>
      </c>
      <c r="B110" s="7" t="s">
        <v>251</v>
      </c>
      <c r="C110" s="15">
        <v>106</v>
      </c>
      <c r="D110" s="16" t="s">
        <v>94</v>
      </c>
      <c r="E110">
        <v>153</v>
      </c>
      <c r="F110" s="9">
        <v>7</v>
      </c>
      <c r="G110" s="9">
        <f>financials[[#This Row],[Units Sold]]*financials[[#This Row],[Sale Price]]</f>
        <v>1071</v>
      </c>
      <c r="H110" s="9">
        <f>IF(financials[[#This Row],[Discount Band]]="low",0.1,IF(financials[[#This Row],[Discount Band]]="medium",0.15,0.3))</f>
        <v>0.3</v>
      </c>
      <c r="I110" s="9">
        <f>financials[[#This Row],[Gross Sales]]-financials[[#This Row],[Gross Sales]]*financials[[#This Row],[Discounts]]</f>
        <v>749.7</v>
      </c>
      <c r="J110" s="9">
        <f>VLOOKUP(financials[[#This Row],[productid]],Products!$B$2:$H$10,3)</f>
        <v>9.1</v>
      </c>
      <c r="K110" s="9">
        <f>financials[[#This Row],[Sales]]-financials[[#This Row],[COGS]]</f>
        <v>740.6</v>
      </c>
      <c r="L110" s="17">
        <f t="shared" ca="1" si="3"/>
        <v>44783</v>
      </c>
      <c r="M110" t="str">
        <f t="shared" ca="1" si="2"/>
        <v>B0101</v>
      </c>
    </row>
    <row r="111" spans="1:13" x14ac:dyDescent="0.25">
      <c r="A111" t="s">
        <v>97</v>
      </c>
      <c r="B111" s="7" t="s">
        <v>107</v>
      </c>
      <c r="C111" s="15">
        <v>103</v>
      </c>
      <c r="D111" s="16" t="s">
        <v>94</v>
      </c>
      <c r="E111">
        <v>153</v>
      </c>
      <c r="F111" s="9">
        <v>7</v>
      </c>
      <c r="G111" s="9">
        <f>financials[[#This Row],[Units Sold]]*financials[[#This Row],[Sale Price]]</f>
        <v>1071</v>
      </c>
      <c r="H111" s="9">
        <f>IF(financials[[#This Row],[Discount Band]]="low",0.1,IF(financials[[#This Row],[Discount Band]]="medium",0.15,0.3))</f>
        <v>0.3</v>
      </c>
      <c r="I111" s="9">
        <f>financials[[#This Row],[Gross Sales]]-financials[[#This Row],[Gross Sales]]*financials[[#This Row],[Discounts]]</f>
        <v>749.7</v>
      </c>
      <c r="J111" s="9">
        <f>VLOOKUP(financials[[#This Row],[productid]],Products!$B$2:$H$10,3)</f>
        <v>15</v>
      </c>
      <c r="K111" s="9">
        <f>financials[[#This Row],[Sales]]-financials[[#This Row],[COGS]]</f>
        <v>734.7</v>
      </c>
      <c r="L111" s="17">
        <f t="shared" ca="1" si="3"/>
        <v>45449</v>
      </c>
      <c r="M111" t="str">
        <f t="shared" ca="1" si="2"/>
        <v>B0101</v>
      </c>
    </row>
    <row r="112" spans="1:13" x14ac:dyDescent="0.25">
      <c r="A112" t="s">
        <v>97</v>
      </c>
      <c r="B112" s="7" t="s">
        <v>298</v>
      </c>
      <c r="C112" s="15">
        <v>108</v>
      </c>
      <c r="D112" s="16" t="s">
        <v>102</v>
      </c>
      <c r="E112">
        <v>153</v>
      </c>
      <c r="F112" s="9">
        <v>7</v>
      </c>
      <c r="G112" s="9">
        <f>financials[[#This Row],[Units Sold]]*financials[[#This Row],[Sale Price]]</f>
        <v>1071</v>
      </c>
      <c r="H112" s="9">
        <f>IF(financials[[#This Row],[Discount Band]]="low",0.1,IF(financials[[#This Row],[Discount Band]]="medium",0.15,0.3))</f>
        <v>0.1</v>
      </c>
      <c r="I112" s="9">
        <f>financials[[#This Row],[Gross Sales]]-financials[[#This Row],[Gross Sales]]*financials[[#This Row],[Discounts]]</f>
        <v>963.9</v>
      </c>
      <c r="J112" s="9">
        <f>VLOOKUP(financials[[#This Row],[productid]],Products!$B$2:$H$10,3)</f>
        <v>3.99</v>
      </c>
      <c r="K112" s="9">
        <f>financials[[#This Row],[Sales]]-financials[[#This Row],[COGS]]</f>
        <v>959.91</v>
      </c>
      <c r="L112" s="17">
        <f t="shared" ca="1" si="3"/>
        <v>44603</v>
      </c>
      <c r="M112" t="str">
        <f t="shared" ca="1" si="2"/>
        <v>A0001</v>
      </c>
    </row>
    <row r="113" spans="1:13" x14ac:dyDescent="0.25">
      <c r="A113" t="s">
        <v>97</v>
      </c>
      <c r="B113" s="7" t="s">
        <v>285</v>
      </c>
      <c r="C113" s="15">
        <v>104</v>
      </c>
      <c r="D113" s="16" t="s">
        <v>94</v>
      </c>
      <c r="E113">
        <v>154</v>
      </c>
      <c r="F113" s="9">
        <v>7</v>
      </c>
      <c r="G113" s="9">
        <f>financials[[#This Row],[Units Sold]]*financials[[#This Row],[Sale Price]]</f>
        <v>1078</v>
      </c>
      <c r="H113" s="9">
        <f>IF(financials[[#This Row],[Discount Band]]="low",0.1,IF(financials[[#This Row],[Discount Band]]="medium",0.15,0.3))</f>
        <v>0.3</v>
      </c>
      <c r="I113" s="9">
        <f>financials[[#This Row],[Gross Sales]]-financials[[#This Row],[Gross Sales]]*financials[[#This Row],[Discounts]]</f>
        <v>754.6</v>
      </c>
      <c r="J113" s="9">
        <f>VLOOKUP(financials[[#This Row],[productid]],Products!$B$2:$H$10,3)</f>
        <v>2.9</v>
      </c>
      <c r="K113" s="9">
        <f>financials[[#This Row],[Sales]]-financials[[#This Row],[COGS]]</f>
        <v>751.7</v>
      </c>
      <c r="L113" s="17">
        <f t="shared" ca="1" si="3"/>
        <v>45380</v>
      </c>
      <c r="M113" t="str">
        <f t="shared" ca="1" si="2"/>
        <v>B0101</v>
      </c>
    </row>
    <row r="114" spans="1:13" x14ac:dyDescent="0.25">
      <c r="A114" t="s">
        <v>97</v>
      </c>
      <c r="B114" s="7" t="s">
        <v>277</v>
      </c>
      <c r="C114" s="15">
        <v>103</v>
      </c>
      <c r="D114" s="16" t="s">
        <v>101</v>
      </c>
      <c r="E114">
        <v>154</v>
      </c>
      <c r="F114" s="9">
        <v>7</v>
      </c>
      <c r="G114" s="9">
        <f>financials[[#This Row],[Units Sold]]*financials[[#This Row],[Sale Price]]</f>
        <v>1078</v>
      </c>
      <c r="H114" s="9">
        <f>IF(financials[[#This Row],[Discount Band]]="low",0.1,IF(financials[[#This Row],[Discount Band]]="medium",0.15,0.3))</f>
        <v>0.15</v>
      </c>
      <c r="I114" s="9">
        <f>financials[[#This Row],[Gross Sales]]-financials[[#This Row],[Gross Sales]]*financials[[#This Row],[Discounts]]</f>
        <v>916.3</v>
      </c>
      <c r="J114" s="9">
        <f>VLOOKUP(financials[[#This Row],[productid]],Products!$B$2:$H$10,3)</f>
        <v>15</v>
      </c>
      <c r="K114" s="9">
        <f>financials[[#This Row],[Sales]]-financials[[#This Row],[COGS]]</f>
        <v>901.3</v>
      </c>
      <c r="L114" s="17">
        <f t="shared" ca="1" si="3"/>
        <v>45035</v>
      </c>
      <c r="M114" t="str">
        <f t="shared" ca="1" si="2"/>
        <v>C0003</v>
      </c>
    </row>
    <row r="115" spans="1:13" x14ac:dyDescent="0.25">
      <c r="A115" t="s">
        <v>97</v>
      </c>
      <c r="B115" s="7" t="s">
        <v>169</v>
      </c>
      <c r="C115" s="15">
        <v>103</v>
      </c>
      <c r="D115" s="16" t="s">
        <v>102</v>
      </c>
      <c r="E115">
        <v>155</v>
      </c>
      <c r="F115" s="9">
        <v>7</v>
      </c>
      <c r="G115" s="9">
        <f>financials[[#This Row],[Units Sold]]*financials[[#This Row],[Sale Price]]</f>
        <v>1085</v>
      </c>
      <c r="H115" s="9">
        <f>IF(financials[[#This Row],[Discount Band]]="low",0.1,IF(financials[[#This Row],[Discount Band]]="medium",0.15,0.3))</f>
        <v>0.1</v>
      </c>
      <c r="I115" s="9">
        <f>financials[[#This Row],[Gross Sales]]-financials[[#This Row],[Gross Sales]]*financials[[#This Row],[Discounts]]</f>
        <v>976.5</v>
      </c>
      <c r="J115" s="9">
        <f>VLOOKUP(financials[[#This Row],[productid]],Products!$B$2:$H$10,3)</f>
        <v>15</v>
      </c>
      <c r="K115" s="9">
        <f>financials[[#This Row],[Sales]]-financials[[#This Row],[COGS]]</f>
        <v>961.5</v>
      </c>
      <c r="L115" s="17">
        <f t="shared" ca="1" si="3"/>
        <v>44732</v>
      </c>
      <c r="M115" t="str">
        <f t="shared" ca="1" si="2"/>
        <v>B0001</v>
      </c>
    </row>
    <row r="116" spans="1:13" x14ac:dyDescent="0.25">
      <c r="A116" t="s">
        <v>97</v>
      </c>
      <c r="B116" s="7" t="s">
        <v>136</v>
      </c>
      <c r="C116" s="15">
        <v>105</v>
      </c>
      <c r="D116" s="16" t="s">
        <v>102</v>
      </c>
      <c r="E116">
        <v>155</v>
      </c>
      <c r="F116" s="9">
        <v>7</v>
      </c>
      <c r="G116" s="9">
        <f>financials[[#This Row],[Units Sold]]*financials[[#This Row],[Sale Price]]</f>
        <v>1085</v>
      </c>
      <c r="H116" s="9">
        <f>IF(financials[[#This Row],[Discount Band]]="low",0.1,IF(financials[[#This Row],[Discount Band]]="medium",0.15,0.3))</f>
        <v>0.1</v>
      </c>
      <c r="I116" s="9">
        <f>financials[[#This Row],[Gross Sales]]-financials[[#This Row],[Gross Sales]]*financials[[#This Row],[Discounts]]</f>
        <v>976.5</v>
      </c>
      <c r="J116" s="9">
        <f>VLOOKUP(financials[[#This Row],[productid]],Products!$B$2:$H$10,3)</f>
        <v>10</v>
      </c>
      <c r="K116" s="9">
        <f>financials[[#This Row],[Sales]]-financials[[#This Row],[COGS]]</f>
        <v>966.5</v>
      </c>
      <c r="L116" s="17">
        <f t="shared" ca="1" si="3"/>
        <v>44936</v>
      </c>
      <c r="M116" t="str">
        <f t="shared" ca="1" si="2"/>
        <v>C0003</v>
      </c>
    </row>
    <row r="117" spans="1:13" x14ac:dyDescent="0.25">
      <c r="A117" t="s">
        <v>97</v>
      </c>
      <c r="B117" s="7" t="s">
        <v>208</v>
      </c>
      <c r="C117" s="13">
        <v>108</v>
      </c>
      <c r="D117" s="10" t="s">
        <v>94</v>
      </c>
      <c r="E117">
        <v>156</v>
      </c>
      <c r="F117" s="9">
        <v>7</v>
      </c>
      <c r="G117" s="9">
        <f>financials[[#This Row],[Units Sold]]*financials[[#This Row],[Sale Price]]</f>
        <v>1092</v>
      </c>
      <c r="H117" s="9">
        <f>IF(financials[[#This Row],[Discount Band]]="low",0.1,IF(financials[[#This Row],[Discount Band]]="medium",0.15,0.3))</f>
        <v>0.3</v>
      </c>
      <c r="I117" s="9">
        <f>financials[[#This Row],[Gross Sales]]-financials[[#This Row],[Gross Sales]]*financials[[#This Row],[Discounts]]</f>
        <v>764.40000000000009</v>
      </c>
      <c r="J117" s="9">
        <f>VLOOKUP(financials[[#This Row],[productid]],Products!$B$2:$H$10,3)</f>
        <v>3.99</v>
      </c>
      <c r="K117" s="9">
        <f>financials[[#This Row],[Sales]]-financials[[#This Row],[COGS]]</f>
        <v>760.41000000000008</v>
      </c>
      <c r="L117" s="17">
        <f t="shared" ca="1" si="3"/>
        <v>44815</v>
      </c>
      <c r="M117" t="str">
        <f t="shared" ca="1" si="2"/>
        <v>B0001</v>
      </c>
    </row>
    <row r="118" spans="1:13" x14ac:dyDescent="0.25">
      <c r="A118" t="s">
        <v>97</v>
      </c>
      <c r="B118" s="7" t="s">
        <v>298</v>
      </c>
      <c r="C118" s="15">
        <v>104</v>
      </c>
      <c r="D118" s="16" t="s">
        <v>101</v>
      </c>
      <c r="E118">
        <v>156</v>
      </c>
      <c r="F118" s="9">
        <v>7</v>
      </c>
      <c r="G118" s="9">
        <f>financials[[#This Row],[Units Sold]]*financials[[#This Row],[Sale Price]]</f>
        <v>1092</v>
      </c>
      <c r="H118" s="9">
        <f>IF(financials[[#This Row],[Discount Band]]="low",0.1,IF(financials[[#This Row],[Discount Band]]="medium",0.15,0.3))</f>
        <v>0.15</v>
      </c>
      <c r="I118" s="9">
        <f>financials[[#This Row],[Gross Sales]]-financials[[#This Row],[Gross Sales]]*financials[[#This Row],[Discounts]]</f>
        <v>928.2</v>
      </c>
      <c r="J118" s="9">
        <f>VLOOKUP(financials[[#This Row],[productid]],Products!$B$2:$H$10,3)</f>
        <v>2.9</v>
      </c>
      <c r="K118" s="9">
        <f>financials[[#This Row],[Sales]]-financials[[#This Row],[COGS]]</f>
        <v>925.30000000000007</v>
      </c>
      <c r="L118" s="17">
        <f t="shared" ca="1" si="3"/>
        <v>45034</v>
      </c>
      <c r="M118" t="str">
        <f t="shared" ca="1" si="2"/>
        <v>B0101</v>
      </c>
    </row>
    <row r="119" spans="1:13" x14ac:dyDescent="0.25">
      <c r="A119" t="s">
        <v>97</v>
      </c>
      <c r="B119" s="7" t="s">
        <v>277</v>
      </c>
      <c r="C119" s="15">
        <v>104</v>
      </c>
      <c r="D119" s="16" t="s">
        <v>103</v>
      </c>
      <c r="E119">
        <v>157</v>
      </c>
      <c r="F119" s="9">
        <v>7</v>
      </c>
      <c r="G119" s="9">
        <f>financials[[#This Row],[Units Sold]]*financials[[#This Row],[Sale Price]]</f>
        <v>1099</v>
      </c>
      <c r="H119" s="9">
        <f>IF(financials[[#This Row],[Discount Band]]="low",0.1,IF(financials[[#This Row],[Discount Band]]="medium",0.15,0.3))</f>
        <v>0.3</v>
      </c>
      <c r="I119" s="9">
        <f>financials[[#This Row],[Gross Sales]]-financials[[#This Row],[Gross Sales]]*financials[[#This Row],[Discounts]]</f>
        <v>769.3</v>
      </c>
      <c r="J119" s="9">
        <f>VLOOKUP(financials[[#This Row],[productid]],Products!$B$2:$H$10,3)</f>
        <v>2.9</v>
      </c>
      <c r="K119" s="9">
        <f>financials[[#This Row],[Sales]]-financials[[#This Row],[COGS]]</f>
        <v>766.4</v>
      </c>
      <c r="L119" s="17">
        <f t="shared" ca="1" si="3"/>
        <v>45118</v>
      </c>
      <c r="M119" t="str">
        <f t="shared" ca="1" si="2"/>
        <v>A0001</v>
      </c>
    </row>
    <row r="120" spans="1:13" x14ac:dyDescent="0.25">
      <c r="A120" t="s">
        <v>97</v>
      </c>
      <c r="B120" s="7" t="s">
        <v>159</v>
      </c>
      <c r="C120" s="13">
        <v>108</v>
      </c>
      <c r="D120" s="10" t="s">
        <v>102</v>
      </c>
      <c r="E120">
        <v>159</v>
      </c>
      <c r="F120" s="9">
        <v>7</v>
      </c>
      <c r="G120" s="9">
        <f>financials[[#This Row],[Units Sold]]*financials[[#This Row],[Sale Price]]</f>
        <v>1113</v>
      </c>
      <c r="H120" s="9">
        <f>IF(financials[[#This Row],[Discount Band]]="low",0.1,IF(financials[[#This Row],[Discount Band]]="medium",0.15,0.3))</f>
        <v>0.1</v>
      </c>
      <c r="I120" s="9">
        <f>financials[[#This Row],[Gross Sales]]-financials[[#This Row],[Gross Sales]]*financials[[#This Row],[Discounts]]</f>
        <v>1001.7</v>
      </c>
      <c r="J120" s="9">
        <f>VLOOKUP(financials[[#This Row],[productid]],Products!$B$2:$H$10,3)</f>
        <v>3.99</v>
      </c>
      <c r="K120" s="9">
        <f>financials[[#This Row],[Sales]]-financials[[#This Row],[COGS]]</f>
        <v>997.71</v>
      </c>
      <c r="L120" s="17">
        <f t="shared" ca="1" si="3"/>
        <v>45481</v>
      </c>
      <c r="M120" t="str">
        <f t="shared" ca="1" si="2"/>
        <v>B0001</v>
      </c>
    </row>
    <row r="121" spans="1:13" x14ac:dyDescent="0.25">
      <c r="A121" t="s">
        <v>97</v>
      </c>
      <c r="B121" s="7" t="s">
        <v>556</v>
      </c>
      <c r="C121" s="15">
        <v>106</v>
      </c>
      <c r="D121" s="16" t="s">
        <v>94</v>
      </c>
      <c r="E121">
        <v>159</v>
      </c>
      <c r="F121" s="9">
        <v>7</v>
      </c>
      <c r="G121" s="9">
        <f>financials[[#This Row],[Units Sold]]*financials[[#This Row],[Sale Price]]</f>
        <v>1113</v>
      </c>
      <c r="H121" s="9">
        <f>IF(financials[[#This Row],[Discount Band]]="low",0.1,IF(financials[[#This Row],[Discount Band]]="medium",0.15,0.3))</f>
        <v>0.3</v>
      </c>
      <c r="I121" s="9">
        <f>financials[[#This Row],[Gross Sales]]-financials[[#This Row],[Gross Sales]]*financials[[#This Row],[Discounts]]</f>
        <v>779.1</v>
      </c>
      <c r="J121" s="9">
        <f>VLOOKUP(financials[[#This Row],[productid]],Products!$B$2:$H$10,3)</f>
        <v>9.1</v>
      </c>
      <c r="K121" s="9">
        <f>financials[[#This Row],[Sales]]-financials[[#This Row],[COGS]]</f>
        <v>770</v>
      </c>
      <c r="L121" s="17">
        <f t="shared" ca="1" si="3"/>
        <v>44619</v>
      </c>
      <c r="M121" t="str">
        <f t="shared" ca="1" si="2"/>
        <v>C0002</v>
      </c>
    </row>
    <row r="122" spans="1:13" x14ac:dyDescent="0.25">
      <c r="A122" t="s">
        <v>96</v>
      </c>
      <c r="B122" s="7" t="s">
        <v>655</v>
      </c>
      <c r="C122" s="15">
        <v>104</v>
      </c>
      <c r="D122" s="16" t="s">
        <v>102</v>
      </c>
      <c r="E122">
        <v>93</v>
      </c>
      <c r="F122" s="9">
        <v>12</v>
      </c>
      <c r="G122" s="9">
        <f>financials[[#This Row],[Units Sold]]*financials[[#This Row],[Sale Price]]</f>
        <v>1116</v>
      </c>
      <c r="H122" s="9">
        <f>IF(financials[[#This Row],[Discount Band]]="low",0.1,IF(financials[[#This Row],[Discount Band]]="medium",0.15,0.3))</f>
        <v>0.1</v>
      </c>
      <c r="I122" s="9">
        <f>financials[[#This Row],[Gross Sales]]-financials[[#This Row],[Gross Sales]]*financials[[#This Row],[Discounts]]</f>
        <v>1004.4</v>
      </c>
      <c r="J122" s="9">
        <f>VLOOKUP(financials[[#This Row],[productid]],Products!$B$2:$H$10,3)</f>
        <v>2.9</v>
      </c>
      <c r="K122" s="9">
        <f>financials[[#This Row],[Sales]]-financials[[#This Row],[COGS]]</f>
        <v>1001.5</v>
      </c>
      <c r="L122" s="17">
        <f t="shared" ca="1" si="3"/>
        <v>45031</v>
      </c>
      <c r="M122" t="str">
        <f t="shared" ca="1" si="2"/>
        <v>C0002</v>
      </c>
    </row>
    <row r="123" spans="1:13" x14ac:dyDescent="0.25">
      <c r="A123" t="s">
        <v>97</v>
      </c>
      <c r="B123" s="7" t="s">
        <v>107</v>
      </c>
      <c r="C123" s="13">
        <v>106</v>
      </c>
      <c r="D123" s="10" t="s">
        <v>94</v>
      </c>
      <c r="E123">
        <v>160</v>
      </c>
      <c r="F123" s="9">
        <v>7</v>
      </c>
      <c r="G123" s="9">
        <f>financials[[#This Row],[Units Sold]]*financials[[#This Row],[Sale Price]]</f>
        <v>1120</v>
      </c>
      <c r="H123" s="9">
        <f>IF(financials[[#This Row],[Discount Band]]="low",0.1,IF(financials[[#This Row],[Discount Band]]="medium",0.15,0.3))</f>
        <v>0.3</v>
      </c>
      <c r="I123" s="9">
        <f>financials[[#This Row],[Gross Sales]]-financials[[#This Row],[Gross Sales]]*financials[[#This Row],[Discounts]]</f>
        <v>784</v>
      </c>
      <c r="J123" s="9">
        <f>VLOOKUP(financials[[#This Row],[productid]],Products!$B$2:$H$10,3)</f>
        <v>9.1</v>
      </c>
      <c r="K123" s="9">
        <f>financials[[#This Row],[Sales]]-financials[[#This Row],[COGS]]</f>
        <v>774.9</v>
      </c>
      <c r="L123" s="17">
        <f t="shared" ca="1" si="3"/>
        <v>44838</v>
      </c>
      <c r="M123" t="str">
        <f t="shared" ca="1" si="2"/>
        <v>B0101</v>
      </c>
    </row>
    <row r="124" spans="1:13" x14ac:dyDescent="0.25">
      <c r="A124" t="s">
        <v>97</v>
      </c>
      <c r="B124" s="7" t="s">
        <v>251</v>
      </c>
      <c r="C124" s="13">
        <v>109</v>
      </c>
      <c r="D124" s="10" t="s">
        <v>102</v>
      </c>
      <c r="E124">
        <v>160</v>
      </c>
      <c r="F124" s="9">
        <v>7</v>
      </c>
      <c r="G124" s="9">
        <f>financials[[#This Row],[Units Sold]]*financials[[#This Row],[Sale Price]]</f>
        <v>1120</v>
      </c>
      <c r="H124" s="9">
        <f>IF(financials[[#This Row],[Discount Band]]="low",0.1,IF(financials[[#This Row],[Discount Band]]="medium",0.15,0.3))</f>
        <v>0.1</v>
      </c>
      <c r="I124" s="9">
        <f>financials[[#This Row],[Gross Sales]]-financials[[#This Row],[Gross Sales]]*financials[[#This Row],[Discounts]]</f>
        <v>1008</v>
      </c>
      <c r="J124" s="9">
        <f>VLOOKUP(financials[[#This Row],[productid]],Products!$B$2:$H$10,3)</f>
        <v>16.8</v>
      </c>
      <c r="K124" s="9">
        <f>financials[[#This Row],[Sales]]-financials[[#This Row],[COGS]]</f>
        <v>991.2</v>
      </c>
      <c r="L124" s="17">
        <f t="shared" ca="1" si="3"/>
        <v>45141</v>
      </c>
      <c r="M124" t="str">
        <f t="shared" ca="1" si="2"/>
        <v>B0101</v>
      </c>
    </row>
    <row r="125" spans="1:13" x14ac:dyDescent="0.25">
      <c r="A125" t="s">
        <v>97</v>
      </c>
      <c r="B125" s="7" t="s">
        <v>298</v>
      </c>
      <c r="C125" s="15">
        <v>101</v>
      </c>
      <c r="D125" s="16" t="s">
        <v>94</v>
      </c>
      <c r="E125">
        <v>160</v>
      </c>
      <c r="F125" s="9">
        <v>7</v>
      </c>
      <c r="G125" s="9">
        <f>financials[[#This Row],[Units Sold]]*financials[[#This Row],[Sale Price]]</f>
        <v>1120</v>
      </c>
      <c r="H125" s="9">
        <f>IF(financials[[#This Row],[Discount Band]]="low",0.1,IF(financials[[#This Row],[Discount Band]]="medium",0.15,0.3))</f>
        <v>0.3</v>
      </c>
      <c r="I125" s="9">
        <f>financials[[#This Row],[Gross Sales]]-financials[[#This Row],[Gross Sales]]*financials[[#This Row],[Discounts]]</f>
        <v>784</v>
      </c>
      <c r="J125" s="9">
        <f>VLOOKUP(financials[[#This Row],[productid]],Products!$B$2:$H$10,3)</f>
        <v>9.9499999999999993</v>
      </c>
      <c r="K125" s="9">
        <f>financials[[#This Row],[Sales]]-financials[[#This Row],[COGS]]</f>
        <v>774.05</v>
      </c>
      <c r="L125" s="17">
        <f t="shared" ca="1" si="3"/>
        <v>44792</v>
      </c>
      <c r="M125" t="str">
        <f t="shared" ca="1" si="2"/>
        <v>C0003</v>
      </c>
    </row>
    <row r="126" spans="1:13" x14ac:dyDescent="0.25">
      <c r="A126" t="s">
        <v>97</v>
      </c>
      <c r="B126" s="7" t="s">
        <v>628</v>
      </c>
      <c r="C126" s="15">
        <v>104</v>
      </c>
      <c r="D126" s="16" t="s">
        <v>94</v>
      </c>
      <c r="E126">
        <v>161</v>
      </c>
      <c r="F126" s="9">
        <v>7</v>
      </c>
      <c r="G126" s="9">
        <f>financials[[#This Row],[Units Sold]]*financials[[#This Row],[Sale Price]]</f>
        <v>1127</v>
      </c>
      <c r="H126" s="9">
        <f>IF(financials[[#This Row],[Discount Band]]="low",0.1,IF(financials[[#This Row],[Discount Band]]="medium",0.15,0.3))</f>
        <v>0.3</v>
      </c>
      <c r="I126" s="9">
        <f>financials[[#This Row],[Gross Sales]]-financials[[#This Row],[Gross Sales]]*financials[[#This Row],[Discounts]]</f>
        <v>788.90000000000009</v>
      </c>
      <c r="J126" s="9">
        <f>VLOOKUP(financials[[#This Row],[productid]],Products!$B$2:$H$10,3)</f>
        <v>2.9</v>
      </c>
      <c r="K126" s="9">
        <f>financials[[#This Row],[Sales]]-financials[[#This Row],[COGS]]</f>
        <v>786.00000000000011</v>
      </c>
      <c r="L126" s="17">
        <f t="shared" ca="1" si="3"/>
        <v>45449</v>
      </c>
      <c r="M126" t="str">
        <f t="shared" ca="1" si="2"/>
        <v>A0001</v>
      </c>
    </row>
    <row r="127" spans="1:13" x14ac:dyDescent="0.25">
      <c r="A127" t="s">
        <v>97</v>
      </c>
      <c r="B127" s="7" t="s">
        <v>556</v>
      </c>
      <c r="C127" s="15">
        <v>109</v>
      </c>
      <c r="D127" s="16" t="s">
        <v>94</v>
      </c>
      <c r="E127">
        <v>161</v>
      </c>
      <c r="F127" s="9">
        <v>7</v>
      </c>
      <c r="G127" s="9">
        <f>financials[[#This Row],[Units Sold]]*financials[[#This Row],[Sale Price]]</f>
        <v>1127</v>
      </c>
      <c r="H127" s="9">
        <f>IF(financials[[#This Row],[Discount Band]]="low",0.1,IF(financials[[#This Row],[Discount Band]]="medium",0.15,0.3))</f>
        <v>0.3</v>
      </c>
      <c r="I127" s="9">
        <f>financials[[#This Row],[Gross Sales]]-financials[[#This Row],[Gross Sales]]*financials[[#This Row],[Discounts]]</f>
        <v>788.90000000000009</v>
      </c>
      <c r="J127" s="9">
        <f>VLOOKUP(financials[[#This Row],[productid]],Products!$B$2:$H$10,3)</f>
        <v>16.8</v>
      </c>
      <c r="K127" s="9">
        <f>financials[[#This Row],[Sales]]-financials[[#This Row],[COGS]]</f>
        <v>772.10000000000014</v>
      </c>
      <c r="L127" s="17">
        <f t="shared" ca="1" si="3"/>
        <v>45204</v>
      </c>
      <c r="M127" t="str">
        <f t="shared" ca="1" si="2"/>
        <v>B0101</v>
      </c>
    </row>
    <row r="128" spans="1:13" x14ac:dyDescent="0.25">
      <c r="A128" t="s">
        <v>97</v>
      </c>
      <c r="B128" s="7" t="s">
        <v>628</v>
      </c>
      <c r="C128" s="15">
        <v>101</v>
      </c>
      <c r="D128" s="16" t="s">
        <v>102</v>
      </c>
      <c r="E128">
        <v>162</v>
      </c>
      <c r="F128" s="9">
        <v>7</v>
      </c>
      <c r="G128" s="9">
        <f>financials[[#This Row],[Units Sold]]*financials[[#This Row],[Sale Price]]</f>
        <v>1134</v>
      </c>
      <c r="H128" s="9">
        <f>IF(financials[[#This Row],[Discount Band]]="low",0.1,IF(financials[[#This Row],[Discount Band]]="medium",0.15,0.3))</f>
        <v>0.1</v>
      </c>
      <c r="I128" s="9">
        <f>financials[[#This Row],[Gross Sales]]-financials[[#This Row],[Gross Sales]]*financials[[#This Row],[Discounts]]</f>
        <v>1020.6</v>
      </c>
      <c r="J128" s="9">
        <f>VLOOKUP(financials[[#This Row],[productid]],Products!$B$2:$H$10,3)</f>
        <v>9.9499999999999993</v>
      </c>
      <c r="K128" s="9">
        <f>financials[[#This Row],[Sales]]-financials[[#This Row],[COGS]]</f>
        <v>1010.65</v>
      </c>
      <c r="L128" s="17">
        <f t="shared" ca="1" si="3"/>
        <v>45343</v>
      </c>
      <c r="M128" t="str">
        <f t="shared" ca="1" si="2"/>
        <v>B0001</v>
      </c>
    </row>
    <row r="129" spans="1:13" x14ac:dyDescent="0.25">
      <c r="A129" t="s">
        <v>97</v>
      </c>
      <c r="B129" s="7" t="s">
        <v>285</v>
      </c>
      <c r="C129" s="15">
        <v>107</v>
      </c>
      <c r="D129" s="16" t="s">
        <v>101</v>
      </c>
      <c r="E129">
        <v>162</v>
      </c>
      <c r="F129" s="9">
        <v>7</v>
      </c>
      <c r="G129" s="9">
        <f>financials[[#This Row],[Units Sold]]*financials[[#This Row],[Sale Price]]</f>
        <v>1134</v>
      </c>
      <c r="H129" s="9">
        <f>IF(financials[[#This Row],[Discount Band]]="low",0.1,IF(financials[[#This Row],[Discount Band]]="medium",0.15,0.3))</f>
        <v>0.15</v>
      </c>
      <c r="I129" s="9">
        <f>financials[[#This Row],[Gross Sales]]-financials[[#This Row],[Gross Sales]]*financials[[#This Row],[Discounts]]</f>
        <v>963.9</v>
      </c>
      <c r="J129" s="9">
        <f>VLOOKUP(financials[[#This Row],[productid]],Products!$B$2:$H$10,3)</f>
        <v>5.5</v>
      </c>
      <c r="K129" s="9">
        <f>financials[[#This Row],[Sales]]-financials[[#This Row],[COGS]]</f>
        <v>958.4</v>
      </c>
      <c r="L129" s="17">
        <f t="shared" ca="1" si="3"/>
        <v>44938</v>
      </c>
      <c r="M129" t="str">
        <f t="shared" ca="1" si="2"/>
        <v>B0101</v>
      </c>
    </row>
    <row r="130" spans="1:13" x14ac:dyDescent="0.25">
      <c r="A130" t="s">
        <v>97</v>
      </c>
      <c r="B130" s="7" t="s">
        <v>277</v>
      </c>
      <c r="C130" s="15">
        <v>105</v>
      </c>
      <c r="D130" s="16" t="s">
        <v>94</v>
      </c>
      <c r="E130">
        <v>162</v>
      </c>
      <c r="F130" s="9">
        <v>7</v>
      </c>
      <c r="G130" s="9">
        <f>financials[[#This Row],[Units Sold]]*financials[[#This Row],[Sale Price]]</f>
        <v>1134</v>
      </c>
      <c r="H130" s="9">
        <f>IF(financials[[#This Row],[Discount Band]]="low",0.1,IF(financials[[#This Row],[Discount Band]]="medium",0.15,0.3))</f>
        <v>0.3</v>
      </c>
      <c r="I130" s="9">
        <f>financials[[#This Row],[Gross Sales]]-financials[[#This Row],[Gross Sales]]*financials[[#This Row],[Discounts]]</f>
        <v>793.8</v>
      </c>
      <c r="J130" s="9">
        <f>VLOOKUP(financials[[#This Row],[productid]],Products!$B$2:$H$10,3)</f>
        <v>10</v>
      </c>
      <c r="K130" s="9">
        <f>financials[[#This Row],[Sales]]-financials[[#This Row],[COGS]]</f>
        <v>783.8</v>
      </c>
      <c r="L130" s="17">
        <f t="shared" ca="1" si="3"/>
        <v>45226</v>
      </c>
      <c r="M130" t="str">
        <f t="shared" ref="M130:M193" ca="1" si="4">VLOOKUP(RANDBETWEEN(1,5),rnlsalesperson,2)</f>
        <v>C0002</v>
      </c>
    </row>
    <row r="131" spans="1:13" x14ac:dyDescent="0.25">
      <c r="A131" t="s">
        <v>97</v>
      </c>
      <c r="B131" s="7" t="s">
        <v>298</v>
      </c>
      <c r="C131" s="15">
        <v>101</v>
      </c>
      <c r="D131" s="16" t="s">
        <v>94</v>
      </c>
      <c r="E131">
        <v>162</v>
      </c>
      <c r="F131" s="9">
        <v>7</v>
      </c>
      <c r="G131" s="9">
        <f>financials[[#This Row],[Units Sold]]*financials[[#This Row],[Sale Price]]</f>
        <v>1134</v>
      </c>
      <c r="H131" s="9">
        <f>IF(financials[[#This Row],[Discount Band]]="low",0.1,IF(financials[[#This Row],[Discount Band]]="medium",0.15,0.3))</f>
        <v>0.3</v>
      </c>
      <c r="I131" s="9">
        <f>financials[[#This Row],[Gross Sales]]-financials[[#This Row],[Gross Sales]]*financials[[#This Row],[Discounts]]</f>
        <v>793.8</v>
      </c>
      <c r="J131" s="9">
        <f>VLOOKUP(financials[[#This Row],[productid]],Products!$B$2:$H$10,3)</f>
        <v>9.9499999999999993</v>
      </c>
      <c r="K131" s="9">
        <f>financials[[#This Row],[Sales]]-financials[[#This Row],[COGS]]</f>
        <v>783.84999999999991</v>
      </c>
      <c r="L131" s="17">
        <f t="shared" ref="L131:L194" ca="1" si="5">RANDBETWEEN(44562,45534)</f>
        <v>44835</v>
      </c>
      <c r="M131" t="str">
        <f t="shared" ca="1" si="4"/>
        <v>C0002</v>
      </c>
    </row>
    <row r="132" spans="1:13" x14ac:dyDescent="0.25">
      <c r="A132" t="s">
        <v>97</v>
      </c>
      <c r="B132" s="7" t="s">
        <v>628</v>
      </c>
      <c r="C132" s="15">
        <v>103</v>
      </c>
      <c r="D132" s="16" t="s">
        <v>101</v>
      </c>
      <c r="E132">
        <v>162</v>
      </c>
      <c r="F132" s="9">
        <v>7</v>
      </c>
      <c r="G132" s="9">
        <f>financials[[#This Row],[Units Sold]]*financials[[#This Row],[Sale Price]]</f>
        <v>1134</v>
      </c>
      <c r="H132" s="9">
        <f>IF(financials[[#This Row],[Discount Band]]="low",0.1,IF(financials[[#This Row],[Discount Band]]="medium",0.15,0.3))</f>
        <v>0.15</v>
      </c>
      <c r="I132" s="9">
        <f>financials[[#This Row],[Gross Sales]]-financials[[#This Row],[Gross Sales]]*financials[[#This Row],[Discounts]]</f>
        <v>963.9</v>
      </c>
      <c r="J132" s="9">
        <f>VLOOKUP(financials[[#This Row],[productid]],Products!$B$2:$H$10,3)</f>
        <v>15</v>
      </c>
      <c r="K132" s="9">
        <f>financials[[#This Row],[Sales]]-financials[[#This Row],[COGS]]</f>
        <v>948.9</v>
      </c>
      <c r="L132" s="17">
        <f t="shared" ca="1" si="5"/>
        <v>45487</v>
      </c>
      <c r="M132" t="str">
        <f t="shared" ca="1" si="4"/>
        <v>A0001</v>
      </c>
    </row>
    <row r="133" spans="1:13" x14ac:dyDescent="0.25">
      <c r="A133" t="s">
        <v>97</v>
      </c>
      <c r="B133" s="7" t="s">
        <v>251</v>
      </c>
      <c r="C133" s="15">
        <v>103</v>
      </c>
      <c r="D133" s="16" t="s">
        <v>94</v>
      </c>
      <c r="E133">
        <v>163</v>
      </c>
      <c r="F133" s="9">
        <v>7</v>
      </c>
      <c r="G133" s="9">
        <f>financials[[#This Row],[Units Sold]]*financials[[#This Row],[Sale Price]]</f>
        <v>1141</v>
      </c>
      <c r="H133" s="9">
        <f>IF(financials[[#This Row],[Discount Band]]="low",0.1,IF(financials[[#This Row],[Discount Band]]="medium",0.15,0.3))</f>
        <v>0.3</v>
      </c>
      <c r="I133" s="9">
        <f>financials[[#This Row],[Gross Sales]]-financials[[#This Row],[Gross Sales]]*financials[[#This Row],[Discounts]]</f>
        <v>798.7</v>
      </c>
      <c r="J133" s="9">
        <f>VLOOKUP(financials[[#This Row],[productid]],Products!$B$2:$H$10,3)</f>
        <v>15</v>
      </c>
      <c r="K133" s="9">
        <f>financials[[#This Row],[Sales]]-financials[[#This Row],[COGS]]</f>
        <v>783.7</v>
      </c>
      <c r="L133" s="17">
        <f t="shared" ca="1" si="5"/>
        <v>44725</v>
      </c>
      <c r="M133" t="str">
        <f t="shared" ca="1" si="4"/>
        <v>B0001</v>
      </c>
    </row>
    <row r="134" spans="1:13" x14ac:dyDescent="0.25">
      <c r="A134" t="s">
        <v>97</v>
      </c>
      <c r="B134" s="7" t="s">
        <v>656</v>
      </c>
      <c r="C134" s="13">
        <v>106</v>
      </c>
      <c r="D134" s="10" t="s">
        <v>94</v>
      </c>
      <c r="E134">
        <v>164</v>
      </c>
      <c r="F134" s="9">
        <v>7</v>
      </c>
      <c r="G134" s="9">
        <f>financials[[#This Row],[Units Sold]]*financials[[#This Row],[Sale Price]]</f>
        <v>1148</v>
      </c>
      <c r="H134" s="9">
        <f>IF(financials[[#This Row],[Discount Band]]="low",0.1,IF(financials[[#This Row],[Discount Band]]="medium",0.15,0.3))</f>
        <v>0.3</v>
      </c>
      <c r="I134" s="9">
        <f>financials[[#This Row],[Gross Sales]]-financials[[#This Row],[Gross Sales]]*financials[[#This Row],[Discounts]]</f>
        <v>803.6</v>
      </c>
      <c r="J134" s="9">
        <f>VLOOKUP(financials[[#This Row],[productid]],Products!$B$2:$H$10,3)</f>
        <v>9.1</v>
      </c>
      <c r="K134" s="9">
        <f>financials[[#This Row],[Sales]]-financials[[#This Row],[COGS]]</f>
        <v>794.5</v>
      </c>
      <c r="L134" s="17">
        <f t="shared" ca="1" si="5"/>
        <v>45334</v>
      </c>
      <c r="M134" t="str">
        <f t="shared" ca="1" si="4"/>
        <v>B0001</v>
      </c>
    </row>
    <row r="135" spans="1:13" x14ac:dyDescent="0.25">
      <c r="A135" t="s">
        <v>97</v>
      </c>
      <c r="B135" s="7" t="s">
        <v>628</v>
      </c>
      <c r="C135" s="13">
        <v>109</v>
      </c>
      <c r="D135" s="10" t="s">
        <v>94</v>
      </c>
      <c r="E135">
        <v>164</v>
      </c>
      <c r="F135" s="9">
        <v>7</v>
      </c>
      <c r="G135" s="9">
        <f>financials[[#This Row],[Units Sold]]*financials[[#This Row],[Sale Price]]</f>
        <v>1148</v>
      </c>
      <c r="H135" s="9">
        <f>IF(financials[[#This Row],[Discount Band]]="low",0.1,IF(financials[[#This Row],[Discount Band]]="medium",0.15,0.3))</f>
        <v>0.3</v>
      </c>
      <c r="I135" s="9">
        <f>financials[[#This Row],[Gross Sales]]-financials[[#This Row],[Gross Sales]]*financials[[#This Row],[Discounts]]</f>
        <v>803.6</v>
      </c>
      <c r="J135" s="9">
        <f>VLOOKUP(financials[[#This Row],[productid]],Products!$B$2:$H$10,3)</f>
        <v>16.8</v>
      </c>
      <c r="K135" s="9">
        <f>financials[[#This Row],[Sales]]-financials[[#This Row],[COGS]]</f>
        <v>786.80000000000007</v>
      </c>
      <c r="L135" s="17">
        <f t="shared" ca="1" si="5"/>
        <v>45108</v>
      </c>
      <c r="M135" t="str">
        <f t="shared" ca="1" si="4"/>
        <v>B0001</v>
      </c>
    </row>
    <row r="136" spans="1:13" x14ac:dyDescent="0.25">
      <c r="A136" t="s">
        <v>97</v>
      </c>
      <c r="B136" s="7" t="s">
        <v>251</v>
      </c>
      <c r="C136" s="15">
        <v>105</v>
      </c>
      <c r="D136" s="16" t="s">
        <v>101</v>
      </c>
      <c r="E136">
        <v>164</v>
      </c>
      <c r="F136" s="9">
        <v>7</v>
      </c>
      <c r="G136" s="9">
        <f>financials[[#This Row],[Units Sold]]*financials[[#This Row],[Sale Price]]</f>
        <v>1148</v>
      </c>
      <c r="H136" s="9">
        <f>IF(financials[[#This Row],[Discount Band]]="low",0.1,IF(financials[[#This Row],[Discount Band]]="medium",0.15,0.3))</f>
        <v>0.15</v>
      </c>
      <c r="I136" s="9">
        <f>financials[[#This Row],[Gross Sales]]-financials[[#This Row],[Gross Sales]]*financials[[#This Row],[Discounts]]</f>
        <v>975.8</v>
      </c>
      <c r="J136" s="9">
        <f>VLOOKUP(financials[[#This Row],[productid]],Products!$B$2:$H$10,3)</f>
        <v>10</v>
      </c>
      <c r="K136" s="9">
        <f>financials[[#This Row],[Sales]]-financials[[#This Row],[COGS]]</f>
        <v>965.8</v>
      </c>
      <c r="L136" s="17">
        <f t="shared" ca="1" si="5"/>
        <v>44633</v>
      </c>
      <c r="M136" t="str">
        <f t="shared" ca="1" si="4"/>
        <v>C0003</v>
      </c>
    </row>
    <row r="137" spans="1:13" x14ac:dyDescent="0.25">
      <c r="A137" t="s">
        <v>97</v>
      </c>
      <c r="B137" s="7" t="s">
        <v>104</v>
      </c>
      <c r="C137" s="15">
        <v>101</v>
      </c>
      <c r="D137" s="16" t="s">
        <v>101</v>
      </c>
      <c r="E137">
        <v>164</v>
      </c>
      <c r="F137" s="9">
        <v>7</v>
      </c>
      <c r="G137" s="9">
        <f>financials[[#This Row],[Units Sold]]*financials[[#This Row],[Sale Price]]</f>
        <v>1148</v>
      </c>
      <c r="H137" s="9">
        <f>IF(financials[[#This Row],[Discount Band]]="low",0.1,IF(financials[[#This Row],[Discount Band]]="medium",0.15,0.3))</f>
        <v>0.15</v>
      </c>
      <c r="I137" s="9">
        <f>financials[[#This Row],[Gross Sales]]-financials[[#This Row],[Gross Sales]]*financials[[#This Row],[Discounts]]</f>
        <v>975.8</v>
      </c>
      <c r="J137" s="9">
        <f>VLOOKUP(financials[[#This Row],[productid]],Products!$B$2:$H$10,3)</f>
        <v>9.9499999999999993</v>
      </c>
      <c r="K137" s="9">
        <f>financials[[#This Row],[Sales]]-financials[[#This Row],[COGS]]</f>
        <v>965.84999999999991</v>
      </c>
      <c r="L137" s="17">
        <f t="shared" ca="1" si="5"/>
        <v>45448</v>
      </c>
      <c r="M137" t="str">
        <f t="shared" ca="1" si="4"/>
        <v>A0001</v>
      </c>
    </row>
    <row r="138" spans="1:13" x14ac:dyDescent="0.25">
      <c r="A138" t="s">
        <v>96</v>
      </c>
      <c r="B138" s="7" t="s">
        <v>277</v>
      </c>
      <c r="C138" s="15">
        <v>106</v>
      </c>
      <c r="D138" s="16" t="s">
        <v>94</v>
      </c>
      <c r="E138">
        <v>96</v>
      </c>
      <c r="F138" s="9">
        <v>12</v>
      </c>
      <c r="G138" s="9">
        <f>financials[[#This Row],[Units Sold]]*financials[[#This Row],[Sale Price]]</f>
        <v>1152</v>
      </c>
      <c r="H138" s="9">
        <f>IF(financials[[#This Row],[Discount Band]]="low",0.1,IF(financials[[#This Row],[Discount Band]]="medium",0.15,0.3))</f>
        <v>0.3</v>
      </c>
      <c r="I138" s="9">
        <f>financials[[#This Row],[Gross Sales]]-financials[[#This Row],[Gross Sales]]*financials[[#This Row],[Discounts]]</f>
        <v>806.40000000000009</v>
      </c>
      <c r="J138" s="9">
        <f>VLOOKUP(financials[[#This Row],[productid]],Products!$B$2:$H$10,3)</f>
        <v>9.1</v>
      </c>
      <c r="K138" s="9">
        <f>financials[[#This Row],[Sales]]-financials[[#This Row],[COGS]]</f>
        <v>797.30000000000007</v>
      </c>
      <c r="L138" s="17">
        <f t="shared" ca="1" si="5"/>
        <v>44952</v>
      </c>
      <c r="M138" t="str">
        <f t="shared" ca="1" si="4"/>
        <v>C0002</v>
      </c>
    </row>
    <row r="139" spans="1:13" x14ac:dyDescent="0.25">
      <c r="A139" t="s">
        <v>97</v>
      </c>
      <c r="B139" s="7" t="s">
        <v>208</v>
      </c>
      <c r="C139" s="15">
        <v>102</v>
      </c>
      <c r="D139" s="16" t="s">
        <v>94</v>
      </c>
      <c r="E139">
        <v>165</v>
      </c>
      <c r="F139" s="9">
        <v>7</v>
      </c>
      <c r="G139" s="9">
        <f>financials[[#This Row],[Units Sold]]*financials[[#This Row],[Sale Price]]</f>
        <v>1155</v>
      </c>
      <c r="H139" s="9">
        <f>IF(financials[[#This Row],[Discount Band]]="low",0.1,IF(financials[[#This Row],[Discount Band]]="medium",0.15,0.3))</f>
        <v>0.3</v>
      </c>
      <c r="I139" s="9">
        <f>financials[[#This Row],[Gross Sales]]-financials[[#This Row],[Gross Sales]]*financials[[#This Row],[Discounts]]</f>
        <v>808.5</v>
      </c>
      <c r="J139" s="9">
        <f>VLOOKUP(financials[[#This Row],[productid]],Products!$B$2:$H$10,3)</f>
        <v>13.95</v>
      </c>
      <c r="K139" s="9">
        <f>financials[[#This Row],[Sales]]-financials[[#This Row],[COGS]]</f>
        <v>794.55</v>
      </c>
      <c r="L139" s="17">
        <f t="shared" ca="1" si="5"/>
        <v>45362</v>
      </c>
      <c r="M139" t="str">
        <f t="shared" ca="1" si="4"/>
        <v>C0003</v>
      </c>
    </row>
    <row r="140" spans="1:13" x14ac:dyDescent="0.25">
      <c r="A140" t="s">
        <v>97</v>
      </c>
      <c r="B140" s="7" t="s">
        <v>104</v>
      </c>
      <c r="C140" s="15">
        <v>105</v>
      </c>
      <c r="D140" s="16" t="s">
        <v>94</v>
      </c>
      <c r="E140">
        <v>165</v>
      </c>
      <c r="F140" s="9">
        <v>7</v>
      </c>
      <c r="G140" s="9">
        <f>financials[[#This Row],[Units Sold]]*financials[[#This Row],[Sale Price]]</f>
        <v>1155</v>
      </c>
      <c r="H140" s="9">
        <f>IF(financials[[#This Row],[Discount Band]]="low",0.1,IF(financials[[#This Row],[Discount Band]]="medium",0.15,0.3))</f>
        <v>0.3</v>
      </c>
      <c r="I140" s="9">
        <f>financials[[#This Row],[Gross Sales]]-financials[[#This Row],[Gross Sales]]*financials[[#This Row],[Discounts]]</f>
        <v>808.5</v>
      </c>
      <c r="J140" s="9">
        <f>VLOOKUP(financials[[#This Row],[productid]],Products!$B$2:$H$10,3)</f>
        <v>10</v>
      </c>
      <c r="K140" s="9">
        <f>financials[[#This Row],[Sales]]-financials[[#This Row],[COGS]]</f>
        <v>798.5</v>
      </c>
      <c r="L140" s="17">
        <f t="shared" ca="1" si="5"/>
        <v>44564</v>
      </c>
      <c r="M140" t="str">
        <f t="shared" ca="1" si="4"/>
        <v>A0001</v>
      </c>
    </row>
    <row r="141" spans="1:13" x14ac:dyDescent="0.25">
      <c r="A141" t="s">
        <v>97</v>
      </c>
      <c r="B141" s="7" t="s">
        <v>169</v>
      </c>
      <c r="C141" s="13">
        <v>108</v>
      </c>
      <c r="D141" s="10" t="s">
        <v>94</v>
      </c>
      <c r="E141">
        <v>166</v>
      </c>
      <c r="F141" s="9">
        <v>7</v>
      </c>
      <c r="G141" s="9">
        <f>financials[[#This Row],[Units Sold]]*financials[[#This Row],[Sale Price]]</f>
        <v>1162</v>
      </c>
      <c r="H141" s="9">
        <f>IF(financials[[#This Row],[Discount Band]]="low",0.1,IF(financials[[#This Row],[Discount Band]]="medium",0.15,0.3))</f>
        <v>0.3</v>
      </c>
      <c r="I141" s="9">
        <f>financials[[#This Row],[Gross Sales]]-financials[[#This Row],[Gross Sales]]*financials[[#This Row],[Discounts]]</f>
        <v>813.40000000000009</v>
      </c>
      <c r="J141" s="9">
        <f>VLOOKUP(financials[[#This Row],[productid]],Products!$B$2:$H$10,3)</f>
        <v>3.99</v>
      </c>
      <c r="K141" s="9">
        <f>financials[[#This Row],[Sales]]-financials[[#This Row],[COGS]]</f>
        <v>809.41000000000008</v>
      </c>
      <c r="L141" s="17">
        <f t="shared" ca="1" si="5"/>
        <v>45306</v>
      </c>
      <c r="M141" t="str">
        <f t="shared" ca="1" si="4"/>
        <v>C0003</v>
      </c>
    </row>
    <row r="142" spans="1:13" x14ac:dyDescent="0.25">
      <c r="A142" t="s">
        <v>97</v>
      </c>
      <c r="B142" s="7" t="s">
        <v>107</v>
      </c>
      <c r="C142" s="15">
        <v>109</v>
      </c>
      <c r="D142" s="16" t="s">
        <v>101</v>
      </c>
      <c r="E142">
        <v>166</v>
      </c>
      <c r="F142" s="9">
        <v>7</v>
      </c>
      <c r="G142" s="9">
        <f>financials[[#This Row],[Units Sold]]*financials[[#This Row],[Sale Price]]</f>
        <v>1162</v>
      </c>
      <c r="H142" s="9">
        <f>IF(financials[[#This Row],[Discount Band]]="low",0.1,IF(financials[[#This Row],[Discount Band]]="medium",0.15,0.3))</f>
        <v>0.15</v>
      </c>
      <c r="I142" s="9">
        <f>financials[[#This Row],[Gross Sales]]-financials[[#This Row],[Gross Sales]]*financials[[#This Row],[Discounts]]</f>
        <v>987.7</v>
      </c>
      <c r="J142" s="9">
        <f>VLOOKUP(financials[[#This Row],[productid]],Products!$B$2:$H$10,3)</f>
        <v>16.8</v>
      </c>
      <c r="K142" s="9">
        <f>financials[[#This Row],[Sales]]-financials[[#This Row],[COGS]]</f>
        <v>970.90000000000009</v>
      </c>
      <c r="L142" s="17">
        <f t="shared" ca="1" si="5"/>
        <v>44625</v>
      </c>
      <c r="M142" t="str">
        <f t="shared" ca="1" si="4"/>
        <v>B0001</v>
      </c>
    </row>
    <row r="143" spans="1:13" x14ac:dyDescent="0.25">
      <c r="A143" t="s">
        <v>97</v>
      </c>
      <c r="B143" s="7" t="s">
        <v>298</v>
      </c>
      <c r="C143" s="15">
        <v>103</v>
      </c>
      <c r="D143" s="16" t="s">
        <v>103</v>
      </c>
      <c r="E143">
        <v>166</v>
      </c>
      <c r="F143" s="9">
        <v>7</v>
      </c>
      <c r="G143" s="9">
        <f>financials[[#This Row],[Units Sold]]*financials[[#This Row],[Sale Price]]</f>
        <v>1162</v>
      </c>
      <c r="H143" s="9">
        <f>IF(financials[[#This Row],[Discount Band]]="low",0.1,IF(financials[[#This Row],[Discount Band]]="medium",0.15,0.3))</f>
        <v>0.3</v>
      </c>
      <c r="I143" s="9">
        <f>financials[[#This Row],[Gross Sales]]-financials[[#This Row],[Gross Sales]]*financials[[#This Row],[Discounts]]</f>
        <v>813.40000000000009</v>
      </c>
      <c r="J143" s="9">
        <f>VLOOKUP(financials[[#This Row],[productid]],Products!$B$2:$H$10,3)</f>
        <v>15</v>
      </c>
      <c r="K143" s="9">
        <f>financials[[#This Row],[Sales]]-financials[[#This Row],[COGS]]</f>
        <v>798.40000000000009</v>
      </c>
      <c r="L143" s="17">
        <f t="shared" ca="1" si="5"/>
        <v>45534</v>
      </c>
      <c r="M143" t="str">
        <f t="shared" ca="1" si="4"/>
        <v>B0101</v>
      </c>
    </row>
    <row r="144" spans="1:13" x14ac:dyDescent="0.25">
      <c r="A144" t="s">
        <v>97</v>
      </c>
      <c r="B144" s="7" t="s">
        <v>298</v>
      </c>
      <c r="C144" s="15">
        <v>101</v>
      </c>
      <c r="D144" s="16" t="s">
        <v>94</v>
      </c>
      <c r="E144">
        <v>166</v>
      </c>
      <c r="F144" s="9">
        <v>7</v>
      </c>
      <c r="G144" s="9">
        <f>financials[[#This Row],[Units Sold]]*financials[[#This Row],[Sale Price]]</f>
        <v>1162</v>
      </c>
      <c r="H144" s="9">
        <f>IF(financials[[#This Row],[Discount Band]]="low",0.1,IF(financials[[#This Row],[Discount Band]]="medium",0.15,0.3))</f>
        <v>0.3</v>
      </c>
      <c r="I144" s="9">
        <f>financials[[#This Row],[Gross Sales]]-financials[[#This Row],[Gross Sales]]*financials[[#This Row],[Discounts]]</f>
        <v>813.40000000000009</v>
      </c>
      <c r="J144" s="9">
        <f>VLOOKUP(financials[[#This Row],[productid]],Products!$B$2:$H$10,3)</f>
        <v>9.9499999999999993</v>
      </c>
      <c r="K144" s="9">
        <f>financials[[#This Row],[Sales]]-financials[[#This Row],[COGS]]</f>
        <v>803.45</v>
      </c>
      <c r="L144" s="17">
        <f t="shared" ca="1" si="5"/>
        <v>44676</v>
      </c>
      <c r="M144" t="str">
        <f t="shared" ca="1" si="4"/>
        <v>B0101</v>
      </c>
    </row>
    <row r="145" spans="1:13" x14ac:dyDescent="0.25">
      <c r="A145" t="s">
        <v>97</v>
      </c>
      <c r="B145" s="7" t="s">
        <v>277</v>
      </c>
      <c r="C145" s="15">
        <v>108</v>
      </c>
      <c r="D145" s="16" t="s">
        <v>101</v>
      </c>
      <c r="E145">
        <v>166</v>
      </c>
      <c r="F145" s="9">
        <v>7</v>
      </c>
      <c r="G145" s="9">
        <f>financials[[#This Row],[Units Sold]]*financials[[#This Row],[Sale Price]]</f>
        <v>1162</v>
      </c>
      <c r="H145" s="9">
        <f>IF(financials[[#This Row],[Discount Band]]="low",0.1,IF(financials[[#This Row],[Discount Band]]="medium",0.15,0.3))</f>
        <v>0.15</v>
      </c>
      <c r="I145" s="9">
        <f>financials[[#This Row],[Gross Sales]]-financials[[#This Row],[Gross Sales]]*financials[[#This Row],[Discounts]]</f>
        <v>987.7</v>
      </c>
      <c r="J145" s="9">
        <f>VLOOKUP(financials[[#This Row],[productid]],Products!$B$2:$H$10,3)</f>
        <v>3.99</v>
      </c>
      <c r="K145" s="9">
        <f>financials[[#This Row],[Sales]]-financials[[#This Row],[COGS]]</f>
        <v>983.71</v>
      </c>
      <c r="L145" s="17">
        <f t="shared" ca="1" si="5"/>
        <v>44880</v>
      </c>
      <c r="M145" t="str">
        <f t="shared" ca="1" si="4"/>
        <v>B0001</v>
      </c>
    </row>
    <row r="146" spans="1:13" x14ac:dyDescent="0.25">
      <c r="A146" t="s">
        <v>97</v>
      </c>
      <c r="B146" s="7" t="s">
        <v>285</v>
      </c>
      <c r="C146" s="15">
        <v>109</v>
      </c>
      <c r="D146" s="16" t="s">
        <v>101</v>
      </c>
      <c r="E146">
        <v>166</v>
      </c>
      <c r="F146" s="9">
        <v>7</v>
      </c>
      <c r="G146" s="9">
        <f>financials[[#This Row],[Units Sold]]*financials[[#This Row],[Sale Price]]</f>
        <v>1162</v>
      </c>
      <c r="H146" s="9">
        <f>IF(financials[[#This Row],[Discount Band]]="low",0.1,IF(financials[[#This Row],[Discount Band]]="medium",0.15,0.3))</f>
        <v>0.15</v>
      </c>
      <c r="I146" s="9">
        <f>financials[[#This Row],[Gross Sales]]-financials[[#This Row],[Gross Sales]]*financials[[#This Row],[Discounts]]</f>
        <v>987.7</v>
      </c>
      <c r="J146" s="9">
        <f>VLOOKUP(financials[[#This Row],[productid]],Products!$B$2:$H$10,3)</f>
        <v>16.8</v>
      </c>
      <c r="K146" s="9">
        <f>financials[[#This Row],[Sales]]-financials[[#This Row],[COGS]]</f>
        <v>970.90000000000009</v>
      </c>
      <c r="L146" s="17">
        <f t="shared" ca="1" si="5"/>
        <v>44920</v>
      </c>
      <c r="M146" t="str">
        <f t="shared" ca="1" si="4"/>
        <v>B0001</v>
      </c>
    </row>
    <row r="147" spans="1:13" x14ac:dyDescent="0.25">
      <c r="A147" t="s">
        <v>97</v>
      </c>
      <c r="B147" s="7" t="s">
        <v>104</v>
      </c>
      <c r="C147" s="15">
        <v>104</v>
      </c>
      <c r="D147" s="16" t="s">
        <v>101</v>
      </c>
      <c r="E147">
        <v>166</v>
      </c>
      <c r="F147" s="9">
        <v>7</v>
      </c>
      <c r="G147" s="9">
        <f>financials[[#This Row],[Units Sold]]*financials[[#This Row],[Sale Price]]</f>
        <v>1162</v>
      </c>
      <c r="H147" s="9">
        <f>IF(financials[[#This Row],[Discount Band]]="low",0.1,IF(financials[[#This Row],[Discount Band]]="medium",0.15,0.3))</f>
        <v>0.15</v>
      </c>
      <c r="I147" s="9">
        <f>financials[[#This Row],[Gross Sales]]-financials[[#This Row],[Gross Sales]]*financials[[#This Row],[Discounts]]</f>
        <v>987.7</v>
      </c>
      <c r="J147" s="9">
        <f>VLOOKUP(financials[[#This Row],[productid]],Products!$B$2:$H$10,3)</f>
        <v>2.9</v>
      </c>
      <c r="K147" s="9">
        <f>financials[[#This Row],[Sales]]-financials[[#This Row],[COGS]]</f>
        <v>984.80000000000007</v>
      </c>
      <c r="L147" s="17">
        <f t="shared" ca="1" si="5"/>
        <v>45297</v>
      </c>
      <c r="M147" t="str">
        <f t="shared" ca="1" si="4"/>
        <v>C0002</v>
      </c>
    </row>
    <row r="148" spans="1:13" x14ac:dyDescent="0.25">
      <c r="A148" t="s">
        <v>97</v>
      </c>
      <c r="B148" s="7" t="s">
        <v>277</v>
      </c>
      <c r="C148" s="15">
        <v>108</v>
      </c>
      <c r="D148" s="16" t="s">
        <v>101</v>
      </c>
      <c r="E148">
        <v>166</v>
      </c>
      <c r="F148" s="9">
        <v>7</v>
      </c>
      <c r="G148" s="9">
        <f>financials[[#This Row],[Units Sold]]*financials[[#This Row],[Sale Price]]</f>
        <v>1162</v>
      </c>
      <c r="H148" s="9">
        <f>IF(financials[[#This Row],[Discount Band]]="low",0.1,IF(financials[[#This Row],[Discount Band]]="medium",0.15,0.3))</f>
        <v>0.15</v>
      </c>
      <c r="I148" s="9">
        <f>financials[[#This Row],[Gross Sales]]-financials[[#This Row],[Gross Sales]]*financials[[#This Row],[Discounts]]</f>
        <v>987.7</v>
      </c>
      <c r="J148" s="9">
        <f>VLOOKUP(financials[[#This Row],[productid]],Products!$B$2:$H$10,3)</f>
        <v>3.99</v>
      </c>
      <c r="K148" s="9">
        <f>financials[[#This Row],[Sales]]-financials[[#This Row],[COGS]]</f>
        <v>983.71</v>
      </c>
      <c r="L148" s="17">
        <f t="shared" ca="1" si="5"/>
        <v>45364</v>
      </c>
      <c r="M148" t="str">
        <f t="shared" ca="1" si="4"/>
        <v>C0002</v>
      </c>
    </row>
    <row r="149" spans="1:13" x14ac:dyDescent="0.25">
      <c r="A149" t="s">
        <v>100</v>
      </c>
      <c r="B149" s="7" t="s">
        <v>556</v>
      </c>
      <c r="C149" s="15">
        <v>108</v>
      </c>
      <c r="D149" s="16" t="s">
        <v>101</v>
      </c>
      <c r="E149">
        <v>78</v>
      </c>
      <c r="F149" s="9">
        <v>15</v>
      </c>
      <c r="G149" s="9">
        <f>financials[[#This Row],[Units Sold]]*financials[[#This Row],[Sale Price]]</f>
        <v>1170</v>
      </c>
      <c r="H149" s="9">
        <f>IF(financials[[#This Row],[Discount Band]]="low",0.1,IF(financials[[#This Row],[Discount Band]]="medium",0.15,0.3))</f>
        <v>0.15</v>
      </c>
      <c r="I149" s="9">
        <f>financials[[#This Row],[Gross Sales]]-financials[[#This Row],[Gross Sales]]*financials[[#This Row],[Discounts]]</f>
        <v>994.5</v>
      </c>
      <c r="J149" s="9">
        <f>VLOOKUP(financials[[#This Row],[productid]],Products!$B$2:$H$10,3)</f>
        <v>3.99</v>
      </c>
      <c r="K149" s="9">
        <f>financials[[#This Row],[Sales]]-financials[[#This Row],[COGS]]</f>
        <v>990.51</v>
      </c>
      <c r="L149" s="17">
        <f t="shared" ca="1" si="5"/>
        <v>45190</v>
      </c>
      <c r="M149" t="str">
        <f t="shared" ca="1" si="4"/>
        <v>B0001</v>
      </c>
    </row>
    <row r="150" spans="1:13" x14ac:dyDescent="0.25">
      <c r="A150" t="s">
        <v>97</v>
      </c>
      <c r="B150" s="7" t="s">
        <v>159</v>
      </c>
      <c r="C150" s="13">
        <v>106</v>
      </c>
      <c r="D150" s="10" t="s">
        <v>101</v>
      </c>
      <c r="E150">
        <v>168</v>
      </c>
      <c r="F150" s="9">
        <v>7</v>
      </c>
      <c r="G150" s="9">
        <f>financials[[#This Row],[Units Sold]]*financials[[#This Row],[Sale Price]]</f>
        <v>1176</v>
      </c>
      <c r="H150" s="9">
        <f>IF(financials[[#This Row],[Discount Band]]="low",0.1,IF(financials[[#This Row],[Discount Band]]="medium",0.15,0.3))</f>
        <v>0.15</v>
      </c>
      <c r="I150" s="9">
        <f>financials[[#This Row],[Gross Sales]]-financials[[#This Row],[Gross Sales]]*financials[[#This Row],[Discounts]]</f>
        <v>999.6</v>
      </c>
      <c r="J150" s="9">
        <f>VLOOKUP(financials[[#This Row],[productid]],Products!$B$2:$H$10,3)</f>
        <v>9.1</v>
      </c>
      <c r="K150" s="9">
        <f>financials[[#This Row],[Sales]]-financials[[#This Row],[COGS]]</f>
        <v>990.5</v>
      </c>
      <c r="L150" s="17">
        <f t="shared" ca="1" si="5"/>
        <v>44917</v>
      </c>
      <c r="M150" t="str">
        <f t="shared" ca="1" si="4"/>
        <v>C0003</v>
      </c>
    </row>
    <row r="151" spans="1:13" x14ac:dyDescent="0.25">
      <c r="A151" t="s">
        <v>97</v>
      </c>
      <c r="B151" s="7" t="s">
        <v>104</v>
      </c>
      <c r="C151" s="15">
        <v>101</v>
      </c>
      <c r="D151" s="16" t="s">
        <v>101</v>
      </c>
      <c r="E151">
        <v>168</v>
      </c>
      <c r="F151" s="9">
        <v>7</v>
      </c>
      <c r="G151" s="9">
        <f>financials[[#This Row],[Units Sold]]*financials[[#This Row],[Sale Price]]</f>
        <v>1176</v>
      </c>
      <c r="H151" s="9">
        <f>IF(financials[[#This Row],[Discount Band]]="low",0.1,IF(financials[[#This Row],[Discount Band]]="medium",0.15,0.3))</f>
        <v>0.15</v>
      </c>
      <c r="I151" s="9">
        <f>financials[[#This Row],[Gross Sales]]-financials[[#This Row],[Gross Sales]]*financials[[#This Row],[Discounts]]</f>
        <v>999.6</v>
      </c>
      <c r="J151" s="9">
        <f>VLOOKUP(financials[[#This Row],[productid]],Products!$B$2:$H$10,3)</f>
        <v>9.9499999999999993</v>
      </c>
      <c r="K151" s="9">
        <f>financials[[#This Row],[Sales]]-financials[[#This Row],[COGS]]</f>
        <v>989.65</v>
      </c>
      <c r="L151" s="17">
        <f t="shared" ca="1" si="5"/>
        <v>44996</v>
      </c>
      <c r="M151" t="str">
        <f t="shared" ca="1" si="4"/>
        <v>C0002</v>
      </c>
    </row>
    <row r="152" spans="1:13" x14ac:dyDescent="0.25">
      <c r="A152" t="s">
        <v>96</v>
      </c>
      <c r="B152" s="7" t="s">
        <v>277</v>
      </c>
      <c r="C152" s="15">
        <v>107</v>
      </c>
      <c r="D152" s="16" t="s">
        <v>102</v>
      </c>
      <c r="E152">
        <v>98</v>
      </c>
      <c r="F152" s="9">
        <v>12</v>
      </c>
      <c r="G152" s="9">
        <f>financials[[#This Row],[Units Sold]]*financials[[#This Row],[Sale Price]]</f>
        <v>1176</v>
      </c>
      <c r="H152" s="9">
        <f>IF(financials[[#This Row],[Discount Band]]="low",0.1,IF(financials[[#This Row],[Discount Band]]="medium",0.15,0.3))</f>
        <v>0.1</v>
      </c>
      <c r="I152" s="9">
        <f>financials[[#This Row],[Gross Sales]]-financials[[#This Row],[Gross Sales]]*financials[[#This Row],[Discounts]]</f>
        <v>1058.4000000000001</v>
      </c>
      <c r="J152" s="9">
        <f>VLOOKUP(financials[[#This Row],[productid]],Products!$B$2:$H$10,3)</f>
        <v>5.5</v>
      </c>
      <c r="K152" s="9">
        <f>financials[[#This Row],[Sales]]-financials[[#This Row],[COGS]]</f>
        <v>1052.9000000000001</v>
      </c>
      <c r="L152" s="17">
        <f t="shared" ca="1" si="5"/>
        <v>45067</v>
      </c>
      <c r="M152" t="str">
        <f t="shared" ca="1" si="4"/>
        <v>C0003</v>
      </c>
    </row>
    <row r="153" spans="1:13" x14ac:dyDescent="0.25">
      <c r="A153" t="s">
        <v>97</v>
      </c>
      <c r="B153" s="7" t="s">
        <v>169</v>
      </c>
      <c r="C153" s="15">
        <v>106</v>
      </c>
      <c r="D153" s="16" t="s">
        <v>94</v>
      </c>
      <c r="E153">
        <v>168</v>
      </c>
      <c r="F153" s="9">
        <v>7</v>
      </c>
      <c r="G153" s="9">
        <f>financials[[#This Row],[Units Sold]]*financials[[#This Row],[Sale Price]]</f>
        <v>1176</v>
      </c>
      <c r="H153" s="9">
        <f>IF(financials[[#This Row],[Discount Band]]="low",0.1,IF(financials[[#This Row],[Discount Band]]="medium",0.15,0.3))</f>
        <v>0.3</v>
      </c>
      <c r="I153" s="9">
        <f>financials[[#This Row],[Gross Sales]]-financials[[#This Row],[Gross Sales]]*financials[[#This Row],[Discounts]]</f>
        <v>823.2</v>
      </c>
      <c r="J153" s="9">
        <f>VLOOKUP(financials[[#This Row],[productid]],Products!$B$2:$H$10,3)</f>
        <v>9.1</v>
      </c>
      <c r="K153" s="9">
        <f>financials[[#This Row],[Sales]]-financials[[#This Row],[COGS]]</f>
        <v>814.1</v>
      </c>
      <c r="L153" s="17">
        <f t="shared" ca="1" si="5"/>
        <v>44716</v>
      </c>
      <c r="M153" t="str">
        <f t="shared" ca="1" si="4"/>
        <v>A0001</v>
      </c>
    </row>
    <row r="154" spans="1:13" x14ac:dyDescent="0.25">
      <c r="A154" t="s">
        <v>97</v>
      </c>
      <c r="B154" s="7" t="s">
        <v>136</v>
      </c>
      <c r="C154" s="15">
        <v>107</v>
      </c>
      <c r="D154" s="16" t="s">
        <v>94</v>
      </c>
      <c r="E154">
        <v>168</v>
      </c>
      <c r="F154" s="9">
        <v>7</v>
      </c>
      <c r="G154" s="9">
        <f>financials[[#This Row],[Units Sold]]*financials[[#This Row],[Sale Price]]</f>
        <v>1176</v>
      </c>
      <c r="H154" s="9">
        <f>IF(financials[[#This Row],[Discount Band]]="low",0.1,IF(financials[[#This Row],[Discount Band]]="medium",0.15,0.3))</f>
        <v>0.3</v>
      </c>
      <c r="I154" s="9">
        <f>financials[[#This Row],[Gross Sales]]-financials[[#This Row],[Gross Sales]]*financials[[#This Row],[Discounts]]</f>
        <v>823.2</v>
      </c>
      <c r="J154" s="9">
        <f>VLOOKUP(financials[[#This Row],[productid]],Products!$B$2:$H$10,3)</f>
        <v>5.5</v>
      </c>
      <c r="K154" s="9">
        <f>financials[[#This Row],[Sales]]-financials[[#This Row],[COGS]]</f>
        <v>817.7</v>
      </c>
      <c r="L154" s="17">
        <f t="shared" ca="1" si="5"/>
        <v>44771</v>
      </c>
      <c r="M154" t="str">
        <f t="shared" ca="1" si="4"/>
        <v>B0101</v>
      </c>
    </row>
    <row r="155" spans="1:13" x14ac:dyDescent="0.25">
      <c r="A155" t="s">
        <v>97</v>
      </c>
      <c r="B155" s="7" t="s">
        <v>277</v>
      </c>
      <c r="C155" s="15">
        <v>106</v>
      </c>
      <c r="D155" s="16" t="s">
        <v>101</v>
      </c>
      <c r="E155">
        <v>60</v>
      </c>
      <c r="F155" s="9">
        <v>20</v>
      </c>
      <c r="G155" s="9">
        <f>financials[[#This Row],[Units Sold]]*financials[[#This Row],[Sale Price]]</f>
        <v>1200</v>
      </c>
      <c r="H155" s="9">
        <f>IF(financials[[#This Row],[Discount Band]]="low",0.1,IF(financials[[#This Row],[Discount Band]]="medium",0.15,0.3))</f>
        <v>0.15</v>
      </c>
      <c r="I155" s="9">
        <f>financials[[#This Row],[Gross Sales]]-financials[[#This Row],[Gross Sales]]*financials[[#This Row],[Discounts]]</f>
        <v>1020</v>
      </c>
      <c r="J155" s="9">
        <f>VLOOKUP(financials[[#This Row],[productid]],Products!$B$2:$H$10,3)</f>
        <v>9.1</v>
      </c>
      <c r="K155" s="9">
        <f>financials[[#This Row],[Sales]]-financials[[#This Row],[COGS]]</f>
        <v>1010.9</v>
      </c>
      <c r="L155" s="17">
        <f t="shared" ca="1" si="5"/>
        <v>44736</v>
      </c>
      <c r="M155" t="str">
        <f t="shared" ca="1" si="4"/>
        <v>B0001</v>
      </c>
    </row>
    <row r="156" spans="1:13" x14ac:dyDescent="0.25">
      <c r="A156" t="s">
        <v>97</v>
      </c>
      <c r="B156" s="7" t="s">
        <v>159</v>
      </c>
      <c r="C156" s="13">
        <v>107</v>
      </c>
      <c r="D156" s="10" t="s">
        <v>101</v>
      </c>
      <c r="E156">
        <v>172</v>
      </c>
      <c r="F156" s="9">
        <v>7</v>
      </c>
      <c r="G156" s="9">
        <f>financials[[#This Row],[Units Sold]]*financials[[#This Row],[Sale Price]]</f>
        <v>1204</v>
      </c>
      <c r="H156" s="9">
        <f>IF(financials[[#This Row],[Discount Band]]="low",0.1,IF(financials[[#This Row],[Discount Band]]="medium",0.15,0.3))</f>
        <v>0.15</v>
      </c>
      <c r="I156" s="9">
        <f>financials[[#This Row],[Gross Sales]]-financials[[#This Row],[Gross Sales]]*financials[[#This Row],[Discounts]]</f>
        <v>1023.4</v>
      </c>
      <c r="J156" s="9">
        <f>VLOOKUP(financials[[#This Row],[productid]],Products!$B$2:$H$10,3)</f>
        <v>5.5</v>
      </c>
      <c r="K156" s="9">
        <f>financials[[#This Row],[Sales]]-financials[[#This Row],[COGS]]</f>
        <v>1017.9</v>
      </c>
      <c r="L156" s="17">
        <f t="shared" ca="1" si="5"/>
        <v>45118</v>
      </c>
      <c r="M156" t="str">
        <f t="shared" ca="1" si="4"/>
        <v>C0003</v>
      </c>
    </row>
    <row r="157" spans="1:13" x14ac:dyDescent="0.25">
      <c r="A157" t="s">
        <v>97</v>
      </c>
      <c r="B157" s="7" t="s">
        <v>656</v>
      </c>
      <c r="C157" s="15">
        <v>106</v>
      </c>
      <c r="D157" s="16" t="s">
        <v>94</v>
      </c>
      <c r="E157">
        <v>172</v>
      </c>
      <c r="F157" s="9">
        <v>7</v>
      </c>
      <c r="G157" s="9">
        <f>financials[[#This Row],[Units Sold]]*financials[[#This Row],[Sale Price]]</f>
        <v>1204</v>
      </c>
      <c r="H157" s="9">
        <f>IF(financials[[#This Row],[Discount Band]]="low",0.1,IF(financials[[#This Row],[Discount Band]]="medium",0.15,0.3))</f>
        <v>0.3</v>
      </c>
      <c r="I157" s="9">
        <f>financials[[#This Row],[Gross Sales]]-financials[[#This Row],[Gross Sales]]*financials[[#This Row],[Discounts]]</f>
        <v>842.8</v>
      </c>
      <c r="J157" s="9">
        <f>VLOOKUP(financials[[#This Row],[productid]],Products!$B$2:$H$10,3)</f>
        <v>9.1</v>
      </c>
      <c r="K157" s="9">
        <f>financials[[#This Row],[Sales]]-financials[[#This Row],[COGS]]</f>
        <v>833.69999999999993</v>
      </c>
      <c r="L157" s="17">
        <f t="shared" ca="1" si="5"/>
        <v>44727</v>
      </c>
      <c r="M157" t="str">
        <f t="shared" ca="1" si="4"/>
        <v>B0101</v>
      </c>
    </row>
    <row r="158" spans="1:13" x14ac:dyDescent="0.25">
      <c r="A158" t="s">
        <v>97</v>
      </c>
      <c r="B158" s="7" t="s">
        <v>628</v>
      </c>
      <c r="C158" s="15">
        <v>108</v>
      </c>
      <c r="D158" s="16" t="s">
        <v>101</v>
      </c>
      <c r="E158">
        <v>172</v>
      </c>
      <c r="F158" s="9">
        <v>7</v>
      </c>
      <c r="G158" s="9">
        <f>financials[[#This Row],[Units Sold]]*financials[[#This Row],[Sale Price]]</f>
        <v>1204</v>
      </c>
      <c r="H158" s="9">
        <f>IF(financials[[#This Row],[Discount Band]]="low",0.1,IF(financials[[#This Row],[Discount Band]]="medium",0.15,0.3))</f>
        <v>0.15</v>
      </c>
      <c r="I158" s="9">
        <f>financials[[#This Row],[Gross Sales]]-financials[[#This Row],[Gross Sales]]*financials[[#This Row],[Discounts]]</f>
        <v>1023.4</v>
      </c>
      <c r="J158" s="9">
        <f>VLOOKUP(financials[[#This Row],[productid]],Products!$B$2:$H$10,3)</f>
        <v>3.99</v>
      </c>
      <c r="K158" s="9">
        <f>financials[[#This Row],[Sales]]-financials[[#This Row],[COGS]]</f>
        <v>1019.41</v>
      </c>
      <c r="L158" s="17">
        <f t="shared" ca="1" si="5"/>
        <v>45335</v>
      </c>
      <c r="M158" t="str">
        <f t="shared" ca="1" si="4"/>
        <v>C0002</v>
      </c>
    </row>
    <row r="159" spans="1:13" x14ac:dyDescent="0.25">
      <c r="A159" t="s">
        <v>97</v>
      </c>
      <c r="B159" s="7" t="s">
        <v>159</v>
      </c>
      <c r="C159" s="15">
        <v>106</v>
      </c>
      <c r="D159" s="16" t="s">
        <v>94</v>
      </c>
      <c r="E159">
        <v>173</v>
      </c>
      <c r="F159" s="9">
        <v>7</v>
      </c>
      <c r="G159" s="9">
        <f>financials[[#This Row],[Units Sold]]*financials[[#This Row],[Sale Price]]</f>
        <v>1211</v>
      </c>
      <c r="H159" s="9">
        <f>IF(financials[[#This Row],[Discount Band]]="low",0.1,IF(financials[[#This Row],[Discount Band]]="medium",0.15,0.3))</f>
        <v>0.3</v>
      </c>
      <c r="I159" s="9">
        <f>financials[[#This Row],[Gross Sales]]-financials[[#This Row],[Gross Sales]]*financials[[#This Row],[Discounts]]</f>
        <v>847.7</v>
      </c>
      <c r="J159" s="9">
        <f>VLOOKUP(financials[[#This Row],[productid]],Products!$B$2:$H$10,3)</f>
        <v>9.1</v>
      </c>
      <c r="K159" s="9">
        <f>financials[[#This Row],[Sales]]-financials[[#This Row],[COGS]]</f>
        <v>838.6</v>
      </c>
      <c r="L159" s="17">
        <f t="shared" ca="1" si="5"/>
        <v>44929</v>
      </c>
      <c r="M159" t="str">
        <f t="shared" ca="1" si="4"/>
        <v>A0001</v>
      </c>
    </row>
    <row r="160" spans="1:13" x14ac:dyDescent="0.25">
      <c r="A160" t="s">
        <v>100</v>
      </c>
      <c r="B160" s="7" t="s">
        <v>277</v>
      </c>
      <c r="C160" s="13">
        <v>109</v>
      </c>
      <c r="D160" s="10" t="s">
        <v>103</v>
      </c>
      <c r="E160">
        <v>81</v>
      </c>
      <c r="F160" s="9">
        <v>15</v>
      </c>
      <c r="G160" s="9">
        <f>financials[[#This Row],[Units Sold]]*financials[[#This Row],[Sale Price]]</f>
        <v>1215</v>
      </c>
      <c r="H160" s="9">
        <f>IF(financials[[#This Row],[Discount Band]]="low",0.1,IF(financials[[#This Row],[Discount Band]]="medium",0.15,0.3))</f>
        <v>0.3</v>
      </c>
      <c r="I160" s="9">
        <f>financials[[#This Row],[Gross Sales]]-financials[[#This Row],[Gross Sales]]*financials[[#This Row],[Discounts]]</f>
        <v>850.5</v>
      </c>
      <c r="J160" s="9">
        <f>VLOOKUP(financials[[#This Row],[productid]],Products!$B$2:$H$10,3)</f>
        <v>16.8</v>
      </c>
      <c r="K160" s="9">
        <f>financials[[#This Row],[Sales]]-financials[[#This Row],[COGS]]</f>
        <v>833.7</v>
      </c>
      <c r="L160" s="17">
        <f t="shared" ca="1" si="5"/>
        <v>45449</v>
      </c>
      <c r="M160" t="str">
        <f t="shared" ca="1" si="4"/>
        <v>A0001</v>
      </c>
    </row>
    <row r="161" spans="1:13" x14ac:dyDescent="0.25">
      <c r="A161" t="s">
        <v>100</v>
      </c>
      <c r="B161" s="7" t="s">
        <v>556</v>
      </c>
      <c r="C161" s="15">
        <v>107</v>
      </c>
      <c r="D161" s="16" t="s">
        <v>94</v>
      </c>
      <c r="E161">
        <v>81</v>
      </c>
      <c r="F161" s="9">
        <v>15</v>
      </c>
      <c r="G161" s="9">
        <f>financials[[#This Row],[Units Sold]]*financials[[#This Row],[Sale Price]]</f>
        <v>1215</v>
      </c>
      <c r="H161" s="9">
        <f>IF(financials[[#This Row],[Discount Band]]="low",0.1,IF(financials[[#This Row],[Discount Band]]="medium",0.15,0.3))</f>
        <v>0.3</v>
      </c>
      <c r="I161" s="9">
        <f>financials[[#This Row],[Gross Sales]]-financials[[#This Row],[Gross Sales]]*financials[[#This Row],[Discounts]]</f>
        <v>850.5</v>
      </c>
      <c r="J161" s="9">
        <f>VLOOKUP(financials[[#This Row],[productid]],Products!$B$2:$H$10,3)</f>
        <v>5.5</v>
      </c>
      <c r="K161" s="9">
        <f>financials[[#This Row],[Sales]]-financials[[#This Row],[COGS]]</f>
        <v>845</v>
      </c>
      <c r="L161" s="17">
        <f t="shared" ca="1" si="5"/>
        <v>45089</v>
      </c>
      <c r="M161" t="str">
        <f t="shared" ca="1" si="4"/>
        <v>B0001</v>
      </c>
    </row>
    <row r="162" spans="1:13" x14ac:dyDescent="0.25">
      <c r="A162" t="s">
        <v>97</v>
      </c>
      <c r="B162" s="7" t="s">
        <v>169</v>
      </c>
      <c r="C162" s="15">
        <v>106</v>
      </c>
      <c r="D162" s="16" t="s">
        <v>101</v>
      </c>
      <c r="E162">
        <v>174</v>
      </c>
      <c r="F162" s="9">
        <v>7</v>
      </c>
      <c r="G162" s="9">
        <f>financials[[#This Row],[Units Sold]]*financials[[#This Row],[Sale Price]]</f>
        <v>1218</v>
      </c>
      <c r="H162" s="9">
        <f>IF(financials[[#This Row],[Discount Band]]="low",0.1,IF(financials[[#This Row],[Discount Band]]="medium",0.15,0.3))</f>
        <v>0.15</v>
      </c>
      <c r="I162" s="9">
        <f>financials[[#This Row],[Gross Sales]]-financials[[#This Row],[Gross Sales]]*financials[[#This Row],[Discounts]]</f>
        <v>1035.3</v>
      </c>
      <c r="J162" s="9">
        <f>VLOOKUP(financials[[#This Row],[productid]],Products!$B$2:$H$10,3)</f>
        <v>9.1</v>
      </c>
      <c r="K162" s="9">
        <f>financials[[#This Row],[Sales]]-financials[[#This Row],[COGS]]</f>
        <v>1026.2</v>
      </c>
      <c r="L162" s="17">
        <f t="shared" ca="1" si="5"/>
        <v>45253</v>
      </c>
      <c r="M162" t="str">
        <f t="shared" ca="1" si="4"/>
        <v>A0001</v>
      </c>
    </row>
    <row r="163" spans="1:13" x14ac:dyDescent="0.25">
      <c r="A163" t="s">
        <v>97</v>
      </c>
      <c r="B163" s="7" t="s">
        <v>655</v>
      </c>
      <c r="C163" s="13">
        <v>104</v>
      </c>
      <c r="D163" s="10" t="s">
        <v>94</v>
      </c>
      <c r="E163">
        <v>61</v>
      </c>
      <c r="F163" s="9">
        <v>20</v>
      </c>
      <c r="G163" s="9">
        <f>financials[[#This Row],[Units Sold]]*financials[[#This Row],[Sale Price]]</f>
        <v>1220</v>
      </c>
      <c r="H163" s="9">
        <f>IF(financials[[#This Row],[Discount Band]]="low",0.1,IF(financials[[#This Row],[Discount Band]]="medium",0.15,0.3))</f>
        <v>0.3</v>
      </c>
      <c r="I163" s="9">
        <f>financials[[#This Row],[Gross Sales]]-financials[[#This Row],[Gross Sales]]*financials[[#This Row],[Discounts]]</f>
        <v>854</v>
      </c>
      <c r="J163" s="9">
        <f>VLOOKUP(financials[[#This Row],[productid]],Products!$B$2:$H$10,3)</f>
        <v>2.9</v>
      </c>
      <c r="K163" s="9">
        <f>financials[[#This Row],[Sales]]-financials[[#This Row],[COGS]]</f>
        <v>851.1</v>
      </c>
      <c r="L163" s="17">
        <f t="shared" ca="1" si="5"/>
        <v>45081</v>
      </c>
      <c r="M163" t="str">
        <f t="shared" ca="1" si="4"/>
        <v>B0101</v>
      </c>
    </row>
    <row r="164" spans="1:13" x14ac:dyDescent="0.25">
      <c r="A164" t="s">
        <v>97</v>
      </c>
      <c r="B164" s="7" t="s">
        <v>655</v>
      </c>
      <c r="C164" s="15">
        <v>101</v>
      </c>
      <c r="D164" s="16" t="s">
        <v>101</v>
      </c>
      <c r="E164">
        <v>61</v>
      </c>
      <c r="F164" s="9">
        <v>20</v>
      </c>
      <c r="G164" s="9">
        <f>financials[[#This Row],[Units Sold]]*financials[[#This Row],[Sale Price]]</f>
        <v>1220</v>
      </c>
      <c r="H164" s="9">
        <f>IF(financials[[#This Row],[Discount Band]]="low",0.1,IF(financials[[#This Row],[Discount Band]]="medium",0.15,0.3))</f>
        <v>0.15</v>
      </c>
      <c r="I164" s="9">
        <f>financials[[#This Row],[Gross Sales]]-financials[[#This Row],[Gross Sales]]*financials[[#This Row],[Discounts]]</f>
        <v>1037</v>
      </c>
      <c r="J164" s="9">
        <f>VLOOKUP(financials[[#This Row],[productid]],Products!$B$2:$H$10,3)</f>
        <v>9.9499999999999993</v>
      </c>
      <c r="K164" s="9">
        <f>financials[[#This Row],[Sales]]-financials[[#This Row],[COGS]]</f>
        <v>1027.05</v>
      </c>
      <c r="L164" s="17">
        <f t="shared" ca="1" si="5"/>
        <v>44711</v>
      </c>
      <c r="M164" t="str">
        <f t="shared" ca="1" si="4"/>
        <v>B0001</v>
      </c>
    </row>
    <row r="165" spans="1:13" x14ac:dyDescent="0.25">
      <c r="A165" t="s">
        <v>97</v>
      </c>
      <c r="B165" s="7" t="s">
        <v>251</v>
      </c>
      <c r="C165" s="15">
        <v>108</v>
      </c>
      <c r="D165" s="16" t="s">
        <v>101</v>
      </c>
      <c r="E165">
        <v>175</v>
      </c>
      <c r="F165" s="9">
        <v>7</v>
      </c>
      <c r="G165" s="9">
        <f>financials[[#This Row],[Units Sold]]*financials[[#This Row],[Sale Price]]</f>
        <v>1225</v>
      </c>
      <c r="H165" s="9">
        <f>IF(financials[[#This Row],[Discount Band]]="low",0.1,IF(financials[[#This Row],[Discount Band]]="medium",0.15,0.3))</f>
        <v>0.15</v>
      </c>
      <c r="I165" s="9">
        <f>financials[[#This Row],[Gross Sales]]-financials[[#This Row],[Gross Sales]]*financials[[#This Row],[Discounts]]</f>
        <v>1041.25</v>
      </c>
      <c r="J165" s="9">
        <f>VLOOKUP(financials[[#This Row],[productid]],Products!$B$2:$H$10,3)</f>
        <v>3.99</v>
      </c>
      <c r="K165" s="9">
        <f>financials[[#This Row],[Sales]]-financials[[#This Row],[COGS]]</f>
        <v>1037.26</v>
      </c>
      <c r="L165" s="17">
        <f t="shared" ca="1" si="5"/>
        <v>45028</v>
      </c>
      <c r="M165" t="str">
        <f t="shared" ca="1" si="4"/>
        <v>B0001</v>
      </c>
    </row>
    <row r="166" spans="1:13" x14ac:dyDescent="0.25">
      <c r="A166" t="s">
        <v>97</v>
      </c>
      <c r="B166" s="7" t="s">
        <v>285</v>
      </c>
      <c r="C166" s="15">
        <v>107</v>
      </c>
      <c r="D166" s="16" t="s">
        <v>101</v>
      </c>
      <c r="E166">
        <v>175</v>
      </c>
      <c r="F166" s="9">
        <v>7</v>
      </c>
      <c r="G166" s="9">
        <f>financials[[#This Row],[Units Sold]]*financials[[#This Row],[Sale Price]]</f>
        <v>1225</v>
      </c>
      <c r="H166" s="9">
        <f>IF(financials[[#This Row],[Discount Band]]="low",0.1,IF(financials[[#This Row],[Discount Band]]="medium",0.15,0.3))</f>
        <v>0.15</v>
      </c>
      <c r="I166" s="9">
        <f>financials[[#This Row],[Gross Sales]]-financials[[#This Row],[Gross Sales]]*financials[[#This Row],[Discounts]]</f>
        <v>1041.25</v>
      </c>
      <c r="J166" s="9">
        <f>VLOOKUP(financials[[#This Row],[productid]],Products!$B$2:$H$10,3)</f>
        <v>5.5</v>
      </c>
      <c r="K166" s="9">
        <f>financials[[#This Row],[Sales]]-financials[[#This Row],[COGS]]</f>
        <v>1035.75</v>
      </c>
      <c r="L166" s="17">
        <f t="shared" ca="1" si="5"/>
        <v>45177</v>
      </c>
      <c r="M166" t="str">
        <f t="shared" ca="1" si="4"/>
        <v>B0101</v>
      </c>
    </row>
    <row r="167" spans="1:13" x14ac:dyDescent="0.25">
      <c r="A167" t="s">
        <v>97</v>
      </c>
      <c r="B167" s="7" t="s">
        <v>136</v>
      </c>
      <c r="C167" s="15">
        <v>104</v>
      </c>
      <c r="D167" s="16" t="s">
        <v>94</v>
      </c>
      <c r="E167">
        <v>175</v>
      </c>
      <c r="F167" s="9">
        <v>7</v>
      </c>
      <c r="G167" s="9">
        <f>financials[[#This Row],[Units Sold]]*financials[[#This Row],[Sale Price]]</f>
        <v>1225</v>
      </c>
      <c r="H167" s="9">
        <f>IF(financials[[#This Row],[Discount Band]]="low",0.1,IF(financials[[#This Row],[Discount Band]]="medium",0.15,0.3))</f>
        <v>0.3</v>
      </c>
      <c r="I167" s="9">
        <f>financials[[#This Row],[Gross Sales]]-financials[[#This Row],[Gross Sales]]*financials[[#This Row],[Discounts]]</f>
        <v>857.5</v>
      </c>
      <c r="J167" s="9">
        <f>VLOOKUP(financials[[#This Row],[productid]],Products!$B$2:$H$10,3)</f>
        <v>2.9</v>
      </c>
      <c r="K167" s="9">
        <f>financials[[#This Row],[Sales]]-financials[[#This Row],[COGS]]</f>
        <v>854.6</v>
      </c>
      <c r="L167" s="17">
        <f t="shared" ca="1" si="5"/>
        <v>45369</v>
      </c>
      <c r="M167" t="str">
        <f t="shared" ca="1" si="4"/>
        <v>A0001</v>
      </c>
    </row>
    <row r="168" spans="1:13" x14ac:dyDescent="0.25">
      <c r="A168" t="s">
        <v>97</v>
      </c>
      <c r="B168" s="7" t="s">
        <v>277</v>
      </c>
      <c r="C168" s="13">
        <v>109</v>
      </c>
      <c r="D168" s="10" t="s">
        <v>94</v>
      </c>
      <c r="E168">
        <v>176</v>
      </c>
      <c r="F168" s="9">
        <v>7</v>
      </c>
      <c r="G168" s="9">
        <f>financials[[#This Row],[Units Sold]]*financials[[#This Row],[Sale Price]]</f>
        <v>1232</v>
      </c>
      <c r="H168" s="9">
        <f>IF(financials[[#This Row],[Discount Band]]="low",0.1,IF(financials[[#This Row],[Discount Band]]="medium",0.15,0.3))</f>
        <v>0.3</v>
      </c>
      <c r="I168" s="9">
        <f>financials[[#This Row],[Gross Sales]]-financials[[#This Row],[Gross Sales]]*financials[[#This Row],[Discounts]]</f>
        <v>862.40000000000009</v>
      </c>
      <c r="J168" s="9">
        <f>VLOOKUP(financials[[#This Row],[productid]],Products!$B$2:$H$10,3)</f>
        <v>16.8</v>
      </c>
      <c r="K168" s="9">
        <f>financials[[#This Row],[Sales]]-financials[[#This Row],[COGS]]</f>
        <v>845.60000000000014</v>
      </c>
      <c r="L168" s="17">
        <f t="shared" ca="1" si="5"/>
        <v>45164</v>
      </c>
      <c r="M168" t="str">
        <f t="shared" ca="1" si="4"/>
        <v>A0001</v>
      </c>
    </row>
    <row r="169" spans="1:13" x14ac:dyDescent="0.25">
      <c r="A169" t="s">
        <v>97</v>
      </c>
      <c r="B169" s="7" t="s">
        <v>107</v>
      </c>
      <c r="C169" s="15">
        <v>103</v>
      </c>
      <c r="D169" s="16" t="s">
        <v>103</v>
      </c>
      <c r="E169">
        <v>176</v>
      </c>
      <c r="F169" s="9">
        <v>7</v>
      </c>
      <c r="G169" s="9">
        <f>financials[[#This Row],[Units Sold]]*financials[[#This Row],[Sale Price]]</f>
        <v>1232</v>
      </c>
      <c r="H169" s="9">
        <f>IF(financials[[#This Row],[Discount Band]]="low",0.1,IF(financials[[#This Row],[Discount Band]]="medium",0.15,0.3))</f>
        <v>0.3</v>
      </c>
      <c r="I169" s="9">
        <f>financials[[#This Row],[Gross Sales]]-financials[[#This Row],[Gross Sales]]*financials[[#This Row],[Discounts]]</f>
        <v>862.40000000000009</v>
      </c>
      <c r="J169" s="9">
        <f>VLOOKUP(financials[[#This Row],[productid]],Products!$B$2:$H$10,3)</f>
        <v>15</v>
      </c>
      <c r="K169" s="9">
        <f>financials[[#This Row],[Sales]]-financials[[#This Row],[COGS]]</f>
        <v>847.40000000000009</v>
      </c>
      <c r="L169" s="17">
        <f t="shared" ca="1" si="5"/>
        <v>45521</v>
      </c>
      <c r="M169" t="str">
        <f t="shared" ca="1" si="4"/>
        <v>C0003</v>
      </c>
    </row>
    <row r="170" spans="1:13" x14ac:dyDescent="0.25">
      <c r="A170" t="s">
        <v>97</v>
      </c>
      <c r="B170" s="7" t="s">
        <v>251</v>
      </c>
      <c r="C170" s="15">
        <v>103</v>
      </c>
      <c r="D170" s="16" t="s">
        <v>94</v>
      </c>
      <c r="E170">
        <v>176</v>
      </c>
      <c r="F170" s="9">
        <v>7</v>
      </c>
      <c r="G170" s="9">
        <f>financials[[#This Row],[Units Sold]]*financials[[#This Row],[Sale Price]]</f>
        <v>1232</v>
      </c>
      <c r="H170" s="9">
        <f>IF(financials[[#This Row],[Discount Band]]="low",0.1,IF(financials[[#This Row],[Discount Band]]="medium",0.15,0.3))</f>
        <v>0.3</v>
      </c>
      <c r="I170" s="9">
        <f>financials[[#This Row],[Gross Sales]]-financials[[#This Row],[Gross Sales]]*financials[[#This Row],[Discounts]]</f>
        <v>862.40000000000009</v>
      </c>
      <c r="J170" s="9">
        <f>VLOOKUP(financials[[#This Row],[productid]],Products!$B$2:$H$10,3)</f>
        <v>15</v>
      </c>
      <c r="K170" s="9">
        <f>financials[[#This Row],[Sales]]-financials[[#This Row],[COGS]]</f>
        <v>847.40000000000009</v>
      </c>
      <c r="L170" s="17">
        <f t="shared" ca="1" si="5"/>
        <v>45371</v>
      </c>
      <c r="M170" t="str">
        <f t="shared" ca="1" si="4"/>
        <v>B0001</v>
      </c>
    </row>
    <row r="171" spans="1:13" x14ac:dyDescent="0.25">
      <c r="A171" t="s">
        <v>97</v>
      </c>
      <c r="B171" s="7" t="s">
        <v>136</v>
      </c>
      <c r="C171" s="15">
        <v>102</v>
      </c>
      <c r="D171" s="16" t="s">
        <v>94</v>
      </c>
      <c r="E171">
        <v>176</v>
      </c>
      <c r="F171" s="9">
        <v>7</v>
      </c>
      <c r="G171" s="9">
        <f>financials[[#This Row],[Units Sold]]*financials[[#This Row],[Sale Price]]</f>
        <v>1232</v>
      </c>
      <c r="H171" s="9">
        <f>IF(financials[[#This Row],[Discount Band]]="low",0.1,IF(financials[[#This Row],[Discount Band]]="medium",0.15,0.3))</f>
        <v>0.3</v>
      </c>
      <c r="I171" s="9">
        <f>financials[[#This Row],[Gross Sales]]-financials[[#This Row],[Gross Sales]]*financials[[#This Row],[Discounts]]</f>
        <v>862.40000000000009</v>
      </c>
      <c r="J171" s="9">
        <f>VLOOKUP(financials[[#This Row],[productid]],Products!$B$2:$H$10,3)</f>
        <v>13.95</v>
      </c>
      <c r="K171" s="9">
        <f>financials[[#This Row],[Sales]]-financials[[#This Row],[COGS]]</f>
        <v>848.45</v>
      </c>
      <c r="L171" s="17">
        <f t="shared" ca="1" si="5"/>
        <v>44618</v>
      </c>
      <c r="M171" t="str">
        <f t="shared" ca="1" si="4"/>
        <v>B0001</v>
      </c>
    </row>
    <row r="172" spans="1:13" x14ac:dyDescent="0.25">
      <c r="A172" t="s">
        <v>97</v>
      </c>
      <c r="B172" s="7" t="s">
        <v>251</v>
      </c>
      <c r="C172" s="15">
        <v>108</v>
      </c>
      <c r="D172" s="16" t="s">
        <v>94</v>
      </c>
      <c r="E172">
        <v>176</v>
      </c>
      <c r="F172" s="9">
        <v>7</v>
      </c>
      <c r="G172" s="9">
        <f>financials[[#This Row],[Units Sold]]*financials[[#This Row],[Sale Price]]</f>
        <v>1232</v>
      </c>
      <c r="H172" s="9">
        <f>IF(financials[[#This Row],[Discount Band]]="low",0.1,IF(financials[[#This Row],[Discount Band]]="medium",0.15,0.3))</f>
        <v>0.3</v>
      </c>
      <c r="I172" s="9">
        <f>financials[[#This Row],[Gross Sales]]-financials[[#This Row],[Gross Sales]]*financials[[#This Row],[Discounts]]</f>
        <v>862.40000000000009</v>
      </c>
      <c r="J172" s="9">
        <f>VLOOKUP(financials[[#This Row],[productid]],Products!$B$2:$H$10,3)</f>
        <v>3.99</v>
      </c>
      <c r="K172" s="9">
        <f>financials[[#This Row],[Sales]]-financials[[#This Row],[COGS]]</f>
        <v>858.41000000000008</v>
      </c>
      <c r="L172" s="17">
        <f t="shared" ca="1" si="5"/>
        <v>45142</v>
      </c>
      <c r="M172" t="str">
        <f t="shared" ca="1" si="4"/>
        <v>C0002</v>
      </c>
    </row>
    <row r="173" spans="1:13" x14ac:dyDescent="0.25">
      <c r="A173" t="s">
        <v>96</v>
      </c>
      <c r="B173" s="7" t="s">
        <v>655</v>
      </c>
      <c r="C173" s="13">
        <v>106</v>
      </c>
      <c r="D173" s="10" t="s">
        <v>102</v>
      </c>
      <c r="E173">
        <v>103</v>
      </c>
      <c r="F173" s="9">
        <v>12</v>
      </c>
      <c r="G173" s="9">
        <f>financials[[#This Row],[Units Sold]]*financials[[#This Row],[Sale Price]]</f>
        <v>1236</v>
      </c>
      <c r="H173" s="9">
        <f>IF(financials[[#This Row],[Discount Band]]="low",0.1,IF(financials[[#This Row],[Discount Band]]="medium",0.15,0.3))</f>
        <v>0.1</v>
      </c>
      <c r="I173" s="9">
        <f>financials[[#This Row],[Gross Sales]]-financials[[#This Row],[Gross Sales]]*financials[[#This Row],[Discounts]]</f>
        <v>1112.4000000000001</v>
      </c>
      <c r="J173" s="9">
        <f>VLOOKUP(financials[[#This Row],[productid]],Products!$B$2:$H$10,3)</f>
        <v>9.1</v>
      </c>
      <c r="K173" s="9">
        <f>financials[[#This Row],[Sales]]-financials[[#This Row],[COGS]]</f>
        <v>1103.3000000000002</v>
      </c>
      <c r="L173" s="17">
        <f t="shared" ca="1" si="5"/>
        <v>44683</v>
      </c>
      <c r="M173" t="str">
        <f t="shared" ca="1" si="4"/>
        <v>C0002</v>
      </c>
    </row>
    <row r="174" spans="1:13" x14ac:dyDescent="0.25">
      <c r="A174" t="s">
        <v>96</v>
      </c>
      <c r="B174" s="7" t="s">
        <v>277</v>
      </c>
      <c r="C174" s="15">
        <v>106</v>
      </c>
      <c r="D174" s="16" t="s">
        <v>103</v>
      </c>
      <c r="E174">
        <v>103</v>
      </c>
      <c r="F174" s="9">
        <v>12</v>
      </c>
      <c r="G174" s="9">
        <f>financials[[#This Row],[Units Sold]]*financials[[#This Row],[Sale Price]]</f>
        <v>1236</v>
      </c>
      <c r="H174" s="9">
        <f>IF(financials[[#This Row],[Discount Band]]="low",0.1,IF(financials[[#This Row],[Discount Band]]="medium",0.15,0.3))</f>
        <v>0.3</v>
      </c>
      <c r="I174" s="9">
        <f>financials[[#This Row],[Gross Sales]]-financials[[#This Row],[Gross Sales]]*financials[[#This Row],[Discounts]]</f>
        <v>865.2</v>
      </c>
      <c r="J174" s="9">
        <f>VLOOKUP(financials[[#This Row],[productid]],Products!$B$2:$H$10,3)</f>
        <v>9.1</v>
      </c>
      <c r="K174" s="9">
        <f>financials[[#This Row],[Sales]]-financials[[#This Row],[COGS]]</f>
        <v>856.1</v>
      </c>
      <c r="L174" s="17">
        <f t="shared" ca="1" si="5"/>
        <v>45133</v>
      </c>
      <c r="M174" t="str">
        <f t="shared" ca="1" si="4"/>
        <v>C0003</v>
      </c>
    </row>
    <row r="175" spans="1:13" x14ac:dyDescent="0.25">
      <c r="A175" t="s">
        <v>97</v>
      </c>
      <c r="B175" s="7" t="s">
        <v>251</v>
      </c>
      <c r="C175" s="15">
        <v>106</v>
      </c>
      <c r="D175" s="16" t="s">
        <v>94</v>
      </c>
      <c r="E175">
        <v>177</v>
      </c>
      <c r="F175" s="9">
        <v>7</v>
      </c>
      <c r="G175" s="9">
        <f>financials[[#This Row],[Units Sold]]*financials[[#This Row],[Sale Price]]</f>
        <v>1239</v>
      </c>
      <c r="H175" s="9">
        <f>IF(financials[[#This Row],[Discount Band]]="low",0.1,IF(financials[[#This Row],[Discount Band]]="medium",0.15,0.3))</f>
        <v>0.3</v>
      </c>
      <c r="I175" s="9">
        <f>financials[[#This Row],[Gross Sales]]-financials[[#This Row],[Gross Sales]]*financials[[#This Row],[Discounts]]</f>
        <v>867.3</v>
      </c>
      <c r="J175" s="9">
        <f>VLOOKUP(financials[[#This Row],[productid]],Products!$B$2:$H$10,3)</f>
        <v>9.1</v>
      </c>
      <c r="K175" s="9">
        <f>financials[[#This Row],[Sales]]-financials[[#This Row],[COGS]]</f>
        <v>858.19999999999993</v>
      </c>
      <c r="L175" s="17">
        <f t="shared" ca="1" si="5"/>
        <v>44942</v>
      </c>
      <c r="M175" t="str">
        <f t="shared" ca="1" si="4"/>
        <v>A0001</v>
      </c>
    </row>
    <row r="176" spans="1:13" x14ac:dyDescent="0.25">
      <c r="A176" t="s">
        <v>97</v>
      </c>
      <c r="B176" s="7" t="s">
        <v>208</v>
      </c>
      <c r="C176" s="15">
        <v>102</v>
      </c>
      <c r="D176" s="16" t="s">
        <v>102</v>
      </c>
      <c r="E176">
        <v>178</v>
      </c>
      <c r="F176" s="9">
        <v>7</v>
      </c>
      <c r="G176" s="9">
        <f>financials[[#This Row],[Units Sold]]*financials[[#This Row],[Sale Price]]</f>
        <v>1246</v>
      </c>
      <c r="H176" s="9">
        <f>IF(financials[[#This Row],[Discount Band]]="low",0.1,IF(financials[[#This Row],[Discount Band]]="medium",0.15,0.3))</f>
        <v>0.1</v>
      </c>
      <c r="I176" s="9">
        <f>financials[[#This Row],[Gross Sales]]-financials[[#This Row],[Gross Sales]]*financials[[#This Row],[Discounts]]</f>
        <v>1121.4000000000001</v>
      </c>
      <c r="J176" s="9">
        <f>VLOOKUP(financials[[#This Row],[productid]],Products!$B$2:$H$10,3)</f>
        <v>13.95</v>
      </c>
      <c r="K176" s="9">
        <f>financials[[#This Row],[Sales]]-financials[[#This Row],[COGS]]</f>
        <v>1107.45</v>
      </c>
      <c r="L176" s="17">
        <f t="shared" ca="1" si="5"/>
        <v>44948</v>
      </c>
      <c r="M176" t="str">
        <f t="shared" ca="1" si="4"/>
        <v>B0001</v>
      </c>
    </row>
    <row r="177" spans="1:13" x14ac:dyDescent="0.25">
      <c r="A177" t="s">
        <v>97</v>
      </c>
      <c r="B177" s="7" t="s">
        <v>298</v>
      </c>
      <c r="C177" s="15">
        <v>104</v>
      </c>
      <c r="D177" s="16" t="s">
        <v>101</v>
      </c>
      <c r="E177">
        <v>178</v>
      </c>
      <c r="F177" s="9">
        <v>7</v>
      </c>
      <c r="G177" s="9">
        <f>financials[[#This Row],[Units Sold]]*financials[[#This Row],[Sale Price]]</f>
        <v>1246</v>
      </c>
      <c r="H177" s="9">
        <f>IF(financials[[#This Row],[Discount Band]]="low",0.1,IF(financials[[#This Row],[Discount Band]]="medium",0.15,0.3))</f>
        <v>0.15</v>
      </c>
      <c r="I177" s="9">
        <f>financials[[#This Row],[Gross Sales]]-financials[[#This Row],[Gross Sales]]*financials[[#This Row],[Discounts]]</f>
        <v>1059.0999999999999</v>
      </c>
      <c r="J177" s="9">
        <f>VLOOKUP(financials[[#This Row],[productid]],Products!$B$2:$H$10,3)</f>
        <v>2.9</v>
      </c>
      <c r="K177" s="9">
        <f>financials[[#This Row],[Sales]]-financials[[#This Row],[COGS]]</f>
        <v>1056.1999999999998</v>
      </c>
      <c r="L177" s="17">
        <f t="shared" ca="1" si="5"/>
        <v>44625</v>
      </c>
      <c r="M177" t="str">
        <f t="shared" ca="1" si="4"/>
        <v>B0101</v>
      </c>
    </row>
    <row r="178" spans="1:13" x14ac:dyDescent="0.25">
      <c r="A178" t="s">
        <v>97</v>
      </c>
      <c r="B178" s="7" t="s">
        <v>169</v>
      </c>
      <c r="C178" s="15">
        <v>109</v>
      </c>
      <c r="D178" s="16" t="s">
        <v>101</v>
      </c>
      <c r="E178">
        <v>179</v>
      </c>
      <c r="F178" s="9">
        <v>7</v>
      </c>
      <c r="G178" s="9">
        <f>financials[[#This Row],[Units Sold]]*financials[[#This Row],[Sale Price]]</f>
        <v>1253</v>
      </c>
      <c r="H178" s="9">
        <f>IF(financials[[#This Row],[Discount Band]]="low",0.1,IF(financials[[#This Row],[Discount Band]]="medium",0.15,0.3))</f>
        <v>0.15</v>
      </c>
      <c r="I178" s="9">
        <f>financials[[#This Row],[Gross Sales]]-financials[[#This Row],[Gross Sales]]*financials[[#This Row],[Discounts]]</f>
        <v>1065.05</v>
      </c>
      <c r="J178" s="9">
        <f>VLOOKUP(financials[[#This Row],[productid]],Products!$B$2:$H$10,3)</f>
        <v>16.8</v>
      </c>
      <c r="K178" s="9">
        <f>financials[[#This Row],[Sales]]-financials[[#This Row],[COGS]]</f>
        <v>1048.25</v>
      </c>
      <c r="L178" s="17">
        <f t="shared" ca="1" si="5"/>
        <v>44693</v>
      </c>
      <c r="M178" t="str">
        <f t="shared" ca="1" si="4"/>
        <v>C0002</v>
      </c>
    </row>
    <row r="179" spans="1:13" x14ac:dyDescent="0.25">
      <c r="A179" t="s">
        <v>97</v>
      </c>
      <c r="B179" s="7" t="s">
        <v>656</v>
      </c>
      <c r="C179" s="15">
        <v>106</v>
      </c>
      <c r="D179" s="16" t="s">
        <v>101</v>
      </c>
      <c r="E179">
        <v>180</v>
      </c>
      <c r="F179" s="9">
        <v>7</v>
      </c>
      <c r="G179" s="9">
        <f>financials[[#This Row],[Units Sold]]*financials[[#This Row],[Sale Price]]</f>
        <v>1260</v>
      </c>
      <c r="H179" s="9">
        <f>IF(financials[[#This Row],[Discount Band]]="low",0.1,IF(financials[[#This Row],[Discount Band]]="medium",0.15,0.3))</f>
        <v>0.15</v>
      </c>
      <c r="I179" s="9">
        <f>financials[[#This Row],[Gross Sales]]-financials[[#This Row],[Gross Sales]]*financials[[#This Row],[Discounts]]</f>
        <v>1071</v>
      </c>
      <c r="J179" s="9">
        <f>VLOOKUP(financials[[#This Row],[productid]],Products!$B$2:$H$10,3)</f>
        <v>9.1</v>
      </c>
      <c r="K179" s="9">
        <f>financials[[#This Row],[Sales]]-financials[[#This Row],[COGS]]</f>
        <v>1061.9000000000001</v>
      </c>
      <c r="L179" s="17">
        <f t="shared" ca="1" si="5"/>
        <v>45148</v>
      </c>
      <c r="M179" t="str">
        <f t="shared" ca="1" si="4"/>
        <v>B0001</v>
      </c>
    </row>
    <row r="180" spans="1:13" x14ac:dyDescent="0.25">
      <c r="A180" t="s">
        <v>96</v>
      </c>
      <c r="B180" s="7" t="s">
        <v>655</v>
      </c>
      <c r="C180" s="15">
        <v>107</v>
      </c>
      <c r="D180" s="16" t="s">
        <v>103</v>
      </c>
      <c r="E180">
        <v>105</v>
      </c>
      <c r="F180" s="9">
        <v>12</v>
      </c>
      <c r="G180" s="9">
        <f>financials[[#This Row],[Units Sold]]*financials[[#This Row],[Sale Price]]</f>
        <v>1260</v>
      </c>
      <c r="H180" s="9">
        <f>IF(financials[[#This Row],[Discount Band]]="low",0.1,IF(financials[[#This Row],[Discount Band]]="medium",0.15,0.3))</f>
        <v>0.3</v>
      </c>
      <c r="I180" s="9">
        <f>financials[[#This Row],[Gross Sales]]-financials[[#This Row],[Gross Sales]]*financials[[#This Row],[Discounts]]</f>
        <v>882</v>
      </c>
      <c r="J180" s="9">
        <f>VLOOKUP(financials[[#This Row],[productid]],Products!$B$2:$H$10,3)</f>
        <v>5.5</v>
      </c>
      <c r="K180" s="9">
        <f>financials[[#This Row],[Sales]]-financials[[#This Row],[COGS]]</f>
        <v>876.5</v>
      </c>
      <c r="L180" s="17">
        <f t="shared" ca="1" si="5"/>
        <v>44741</v>
      </c>
      <c r="M180" t="str">
        <f t="shared" ca="1" si="4"/>
        <v>B0101</v>
      </c>
    </row>
    <row r="181" spans="1:13" x14ac:dyDescent="0.25">
      <c r="A181" t="s">
        <v>96</v>
      </c>
      <c r="B181" s="7" t="s">
        <v>655</v>
      </c>
      <c r="C181" s="15">
        <v>107</v>
      </c>
      <c r="D181" s="16" t="s">
        <v>101</v>
      </c>
      <c r="E181">
        <v>105</v>
      </c>
      <c r="F181" s="9">
        <v>12</v>
      </c>
      <c r="G181" s="9">
        <f>financials[[#This Row],[Units Sold]]*financials[[#This Row],[Sale Price]]</f>
        <v>1260</v>
      </c>
      <c r="H181" s="9">
        <f>IF(financials[[#This Row],[Discount Band]]="low",0.1,IF(financials[[#This Row],[Discount Band]]="medium",0.15,0.3))</f>
        <v>0.15</v>
      </c>
      <c r="I181" s="9">
        <f>financials[[#This Row],[Gross Sales]]-financials[[#This Row],[Gross Sales]]*financials[[#This Row],[Discounts]]</f>
        <v>1071</v>
      </c>
      <c r="J181" s="9">
        <f>VLOOKUP(financials[[#This Row],[productid]],Products!$B$2:$H$10,3)</f>
        <v>5.5</v>
      </c>
      <c r="K181" s="9">
        <f>financials[[#This Row],[Sales]]-financials[[#This Row],[COGS]]</f>
        <v>1065.5</v>
      </c>
      <c r="L181" s="17">
        <f t="shared" ca="1" si="5"/>
        <v>45186</v>
      </c>
      <c r="M181" t="str">
        <f t="shared" ca="1" si="4"/>
        <v>C0002</v>
      </c>
    </row>
    <row r="182" spans="1:13" x14ac:dyDescent="0.25">
      <c r="A182" t="s">
        <v>97</v>
      </c>
      <c r="B182" s="7" t="s">
        <v>277</v>
      </c>
      <c r="C182" s="15">
        <v>106</v>
      </c>
      <c r="D182" s="16" t="s">
        <v>101</v>
      </c>
      <c r="E182">
        <v>181</v>
      </c>
      <c r="F182" s="9">
        <v>7</v>
      </c>
      <c r="G182" s="9">
        <f>financials[[#This Row],[Units Sold]]*financials[[#This Row],[Sale Price]]</f>
        <v>1267</v>
      </c>
      <c r="H182" s="9">
        <f>IF(financials[[#This Row],[Discount Band]]="low",0.1,IF(financials[[#This Row],[Discount Band]]="medium",0.15,0.3))</f>
        <v>0.15</v>
      </c>
      <c r="I182" s="9">
        <f>financials[[#This Row],[Gross Sales]]-financials[[#This Row],[Gross Sales]]*financials[[#This Row],[Discounts]]</f>
        <v>1076.95</v>
      </c>
      <c r="J182" s="9">
        <f>VLOOKUP(financials[[#This Row],[productid]],Products!$B$2:$H$10,3)</f>
        <v>9.1</v>
      </c>
      <c r="K182" s="9">
        <f>financials[[#This Row],[Sales]]-financials[[#This Row],[COGS]]</f>
        <v>1067.8500000000001</v>
      </c>
      <c r="L182" s="17">
        <f t="shared" ca="1" si="5"/>
        <v>44926</v>
      </c>
      <c r="M182" t="str">
        <f t="shared" ca="1" si="4"/>
        <v>A0001</v>
      </c>
    </row>
    <row r="183" spans="1:13" x14ac:dyDescent="0.25">
      <c r="A183" t="s">
        <v>96</v>
      </c>
      <c r="B183" s="7" t="s">
        <v>277</v>
      </c>
      <c r="C183" s="15">
        <v>104</v>
      </c>
      <c r="D183" s="16" t="s">
        <v>101</v>
      </c>
      <c r="E183">
        <v>106</v>
      </c>
      <c r="F183" s="9">
        <v>12</v>
      </c>
      <c r="G183" s="9">
        <f>financials[[#This Row],[Units Sold]]*financials[[#This Row],[Sale Price]]</f>
        <v>1272</v>
      </c>
      <c r="H183" s="9">
        <f>IF(financials[[#This Row],[Discount Band]]="low",0.1,IF(financials[[#This Row],[Discount Band]]="medium",0.15,0.3))</f>
        <v>0.15</v>
      </c>
      <c r="I183" s="9">
        <f>financials[[#This Row],[Gross Sales]]-financials[[#This Row],[Gross Sales]]*financials[[#This Row],[Discounts]]</f>
        <v>1081.2</v>
      </c>
      <c r="J183" s="9">
        <f>VLOOKUP(financials[[#This Row],[productid]],Products!$B$2:$H$10,3)</f>
        <v>2.9</v>
      </c>
      <c r="K183" s="9">
        <f>financials[[#This Row],[Sales]]-financials[[#This Row],[COGS]]</f>
        <v>1078.3</v>
      </c>
      <c r="L183" s="17">
        <f t="shared" ca="1" si="5"/>
        <v>45458</v>
      </c>
      <c r="M183" t="str">
        <f t="shared" ca="1" si="4"/>
        <v>A0001</v>
      </c>
    </row>
    <row r="184" spans="1:13" x14ac:dyDescent="0.25">
      <c r="A184" t="s">
        <v>97</v>
      </c>
      <c r="B184" s="7" t="s">
        <v>251</v>
      </c>
      <c r="C184" s="15">
        <v>105</v>
      </c>
      <c r="D184" s="16" t="s">
        <v>102</v>
      </c>
      <c r="E184">
        <v>182</v>
      </c>
      <c r="F184" s="9">
        <v>7</v>
      </c>
      <c r="G184" s="9">
        <f>financials[[#This Row],[Units Sold]]*financials[[#This Row],[Sale Price]]</f>
        <v>1274</v>
      </c>
      <c r="H184" s="9">
        <f>IF(financials[[#This Row],[Discount Band]]="low",0.1,IF(financials[[#This Row],[Discount Band]]="medium",0.15,0.3))</f>
        <v>0.1</v>
      </c>
      <c r="I184" s="9">
        <f>financials[[#This Row],[Gross Sales]]-financials[[#This Row],[Gross Sales]]*financials[[#This Row],[Discounts]]</f>
        <v>1146.5999999999999</v>
      </c>
      <c r="J184" s="9">
        <f>VLOOKUP(financials[[#This Row],[productid]],Products!$B$2:$H$10,3)</f>
        <v>10</v>
      </c>
      <c r="K184" s="9">
        <f>financials[[#This Row],[Sales]]-financials[[#This Row],[COGS]]</f>
        <v>1136.5999999999999</v>
      </c>
      <c r="L184" s="17">
        <f t="shared" ca="1" si="5"/>
        <v>44833</v>
      </c>
      <c r="M184" t="str">
        <f t="shared" ca="1" si="4"/>
        <v>B0101</v>
      </c>
    </row>
    <row r="185" spans="1:13" x14ac:dyDescent="0.25">
      <c r="A185" t="s">
        <v>97</v>
      </c>
      <c r="B185" s="7" t="s">
        <v>298</v>
      </c>
      <c r="C185" s="15">
        <v>104</v>
      </c>
      <c r="D185" s="16" t="s">
        <v>102</v>
      </c>
      <c r="E185">
        <v>183</v>
      </c>
      <c r="F185" s="9">
        <v>7</v>
      </c>
      <c r="G185" s="9">
        <f>financials[[#This Row],[Units Sold]]*financials[[#This Row],[Sale Price]]</f>
        <v>1281</v>
      </c>
      <c r="H185" s="9">
        <f>IF(financials[[#This Row],[Discount Band]]="low",0.1,IF(financials[[#This Row],[Discount Band]]="medium",0.15,0.3))</f>
        <v>0.1</v>
      </c>
      <c r="I185" s="9">
        <f>financials[[#This Row],[Gross Sales]]-financials[[#This Row],[Gross Sales]]*financials[[#This Row],[Discounts]]</f>
        <v>1152.9000000000001</v>
      </c>
      <c r="J185" s="9">
        <f>VLOOKUP(financials[[#This Row],[productid]],Products!$B$2:$H$10,3)</f>
        <v>2.9</v>
      </c>
      <c r="K185" s="9">
        <f>financials[[#This Row],[Sales]]-financials[[#This Row],[COGS]]</f>
        <v>1150</v>
      </c>
      <c r="L185" s="17">
        <f t="shared" ca="1" si="5"/>
        <v>45347</v>
      </c>
      <c r="M185" t="str">
        <f t="shared" ca="1" si="4"/>
        <v>C0002</v>
      </c>
    </row>
    <row r="186" spans="1:13" x14ac:dyDescent="0.25">
      <c r="A186" t="s">
        <v>97</v>
      </c>
      <c r="B186" s="7" t="s">
        <v>136</v>
      </c>
      <c r="C186" s="13">
        <v>106</v>
      </c>
      <c r="D186" s="10" t="s">
        <v>94</v>
      </c>
      <c r="E186">
        <v>184</v>
      </c>
      <c r="F186" s="9">
        <v>7</v>
      </c>
      <c r="G186" s="9">
        <f>financials[[#This Row],[Units Sold]]*financials[[#This Row],[Sale Price]]</f>
        <v>1288</v>
      </c>
      <c r="H186" s="9">
        <f>IF(financials[[#This Row],[Discount Band]]="low",0.1,IF(financials[[#This Row],[Discount Band]]="medium",0.15,0.3))</f>
        <v>0.3</v>
      </c>
      <c r="I186" s="9">
        <f>financials[[#This Row],[Gross Sales]]-financials[[#This Row],[Gross Sales]]*financials[[#This Row],[Discounts]]</f>
        <v>901.6</v>
      </c>
      <c r="J186" s="9">
        <f>VLOOKUP(financials[[#This Row],[productid]],Products!$B$2:$H$10,3)</f>
        <v>9.1</v>
      </c>
      <c r="K186" s="9">
        <f>financials[[#This Row],[Sales]]-financials[[#This Row],[COGS]]</f>
        <v>892.5</v>
      </c>
      <c r="L186" s="17">
        <f t="shared" ca="1" si="5"/>
        <v>45219</v>
      </c>
      <c r="M186" t="str">
        <f t="shared" ca="1" si="4"/>
        <v>B0001</v>
      </c>
    </row>
    <row r="187" spans="1:13" x14ac:dyDescent="0.25">
      <c r="A187" t="s">
        <v>97</v>
      </c>
      <c r="B187" s="7" t="s">
        <v>169</v>
      </c>
      <c r="C187" s="15">
        <v>102</v>
      </c>
      <c r="D187" s="16" t="s">
        <v>101</v>
      </c>
      <c r="E187">
        <v>184</v>
      </c>
      <c r="F187" s="9">
        <v>7</v>
      </c>
      <c r="G187" s="9">
        <f>financials[[#This Row],[Units Sold]]*financials[[#This Row],[Sale Price]]</f>
        <v>1288</v>
      </c>
      <c r="H187" s="9">
        <f>IF(financials[[#This Row],[Discount Band]]="low",0.1,IF(financials[[#This Row],[Discount Band]]="medium",0.15,0.3))</f>
        <v>0.15</v>
      </c>
      <c r="I187" s="9">
        <f>financials[[#This Row],[Gross Sales]]-financials[[#This Row],[Gross Sales]]*financials[[#This Row],[Discounts]]</f>
        <v>1094.8</v>
      </c>
      <c r="J187" s="9">
        <f>VLOOKUP(financials[[#This Row],[productid]],Products!$B$2:$H$10,3)</f>
        <v>13.95</v>
      </c>
      <c r="K187" s="9">
        <f>financials[[#This Row],[Sales]]-financials[[#This Row],[COGS]]</f>
        <v>1080.8499999999999</v>
      </c>
      <c r="L187" s="17">
        <f t="shared" ca="1" si="5"/>
        <v>45177</v>
      </c>
      <c r="M187" t="str">
        <f t="shared" ca="1" si="4"/>
        <v>B0101</v>
      </c>
    </row>
    <row r="188" spans="1:13" x14ac:dyDescent="0.25">
      <c r="A188" t="s">
        <v>97</v>
      </c>
      <c r="B188" s="7" t="s">
        <v>251</v>
      </c>
      <c r="C188" s="15">
        <v>101</v>
      </c>
      <c r="D188" s="16" t="s">
        <v>102</v>
      </c>
      <c r="E188">
        <v>185</v>
      </c>
      <c r="F188" s="9">
        <v>7</v>
      </c>
      <c r="G188" s="9">
        <f>financials[[#This Row],[Units Sold]]*financials[[#This Row],[Sale Price]]</f>
        <v>1295</v>
      </c>
      <c r="H188" s="9">
        <f>IF(financials[[#This Row],[Discount Band]]="low",0.1,IF(financials[[#This Row],[Discount Band]]="medium",0.15,0.3))</f>
        <v>0.1</v>
      </c>
      <c r="I188" s="9">
        <f>financials[[#This Row],[Gross Sales]]-financials[[#This Row],[Gross Sales]]*financials[[#This Row],[Discounts]]</f>
        <v>1165.5</v>
      </c>
      <c r="J188" s="9">
        <f>VLOOKUP(financials[[#This Row],[productid]],Products!$B$2:$H$10,3)</f>
        <v>9.9499999999999993</v>
      </c>
      <c r="K188" s="9">
        <f>financials[[#This Row],[Sales]]-financials[[#This Row],[COGS]]</f>
        <v>1155.55</v>
      </c>
      <c r="L188" s="17">
        <f t="shared" ca="1" si="5"/>
        <v>44633</v>
      </c>
      <c r="M188" t="str">
        <f t="shared" ca="1" si="4"/>
        <v>B0001</v>
      </c>
    </row>
    <row r="189" spans="1:13" x14ac:dyDescent="0.25">
      <c r="A189" t="s">
        <v>97</v>
      </c>
      <c r="B189" s="7" t="s">
        <v>107</v>
      </c>
      <c r="C189" s="15">
        <v>103</v>
      </c>
      <c r="D189" s="16" t="s">
        <v>101</v>
      </c>
      <c r="E189">
        <v>185</v>
      </c>
      <c r="F189" s="9">
        <v>7</v>
      </c>
      <c r="G189" s="9">
        <f>financials[[#This Row],[Units Sold]]*financials[[#This Row],[Sale Price]]</f>
        <v>1295</v>
      </c>
      <c r="H189" s="9">
        <f>IF(financials[[#This Row],[Discount Band]]="low",0.1,IF(financials[[#This Row],[Discount Band]]="medium",0.15,0.3))</f>
        <v>0.15</v>
      </c>
      <c r="I189" s="9">
        <f>financials[[#This Row],[Gross Sales]]-financials[[#This Row],[Gross Sales]]*financials[[#This Row],[Discounts]]</f>
        <v>1100.75</v>
      </c>
      <c r="J189" s="9">
        <f>VLOOKUP(financials[[#This Row],[productid]],Products!$B$2:$H$10,3)</f>
        <v>15</v>
      </c>
      <c r="K189" s="9">
        <f>financials[[#This Row],[Sales]]-financials[[#This Row],[COGS]]</f>
        <v>1085.75</v>
      </c>
      <c r="L189" s="17">
        <f t="shared" ca="1" si="5"/>
        <v>44949</v>
      </c>
      <c r="M189" t="str">
        <f t="shared" ca="1" si="4"/>
        <v>C0002</v>
      </c>
    </row>
    <row r="190" spans="1:13" x14ac:dyDescent="0.25">
      <c r="A190" t="s">
        <v>97</v>
      </c>
      <c r="B190" s="7" t="s">
        <v>107</v>
      </c>
      <c r="C190" s="15">
        <v>105</v>
      </c>
      <c r="D190" s="16" t="s">
        <v>94</v>
      </c>
      <c r="E190">
        <v>186</v>
      </c>
      <c r="F190" s="9">
        <v>7</v>
      </c>
      <c r="G190" s="9">
        <f>financials[[#This Row],[Units Sold]]*financials[[#This Row],[Sale Price]]</f>
        <v>1302</v>
      </c>
      <c r="H190" s="9">
        <f>IF(financials[[#This Row],[Discount Band]]="low",0.1,IF(financials[[#This Row],[Discount Band]]="medium",0.15,0.3))</f>
        <v>0.3</v>
      </c>
      <c r="I190" s="9">
        <f>financials[[#This Row],[Gross Sales]]-financials[[#This Row],[Gross Sales]]*financials[[#This Row],[Discounts]]</f>
        <v>911.40000000000009</v>
      </c>
      <c r="J190" s="9">
        <f>VLOOKUP(financials[[#This Row],[productid]],Products!$B$2:$H$10,3)</f>
        <v>10</v>
      </c>
      <c r="K190" s="9">
        <f>financials[[#This Row],[Sales]]-financials[[#This Row],[COGS]]</f>
        <v>901.40000000000009</v>
      </c>
      <c r="L190" s="17">
        <f t="shared" ca="1" si="5"/>
        <v>44813</v>
      </c>
      <c r="M190" t="str">
        <f t="shared" ca="1" si="4"/>
        <v>C0002</v>
      </c>
    </row>
    <row r="191" spans="1:13" x14ac:dyDescent="0.25">
      <c r="A191" t="s">
        <v>97</v>
      </c>
      <c r="B191" s="7" t="s">
        <v>556</v>
      </c>
      <c r="C191" s="15">
        <v>102</v>
      </c>
      <c r="D191" s="16" t="s">
        <v>103</v>
      </c>
      <c r="E191">
        <v>186</v>
      </c>
      <c r="F191" s="9">
        <v>7</v>
      </c>
      <c r="G191" s="9">
        <f>financials[[#This Row],[Units Sold]]*financials[[#This Row],[Sale Price]]</f>
        <v>1302</v>
      </c>
      <c r="H191" s="9">
        <f>IF(financials[[#This Row],[Discount Band]]="low",0.1,IF(financials[[#This Row],[Discount Band]]="medium",0.15,0.3))</f>
        <v>0.3</v>
      </c>
      <c r="I191" s="9">
        <f>financials[[#This Row],[Gross Sales]]-financials[[#This Row],[Gross Sales]]*financials[[#This Row],[Discounts]]</f>
        <v>911.40000000000009</v>
      </c>
      <c r="J191" s="9">
        <f>VLOOKUP(financials[[#This Row],[productid]],Products!$B$2:$H$10,3)</f>
        <v>13.95</v>
      </c>
      <c r="K191" s="9">
        <f>financials[[#This Row],[Sales]]-financials[[#This Row],[COGS]]</f>
        <v>897.45</v>
      </c>
      <c r="L191" s="17">
        <f t="shared" ca="1" si="5"/>
        <v>45060</v>
      </c>
      <c r="M191" t="str">
        <f t="shared" ca="1" si="4"/>
        <v>B0001</v>
      </c>
    </row>
    <row r="192" spans="1:13" x14ac:dyDescent="0.25">
      <c r="A192" t="s">
        <v>97</v>
      </c>
      <c r="B192" s="7" t="s">
        <v>159</v>
      </c>
      <c r="C192" s="15">
        <v>109</v>
      </c>
      <c r="D192" s="16" t="s">
        <v>101</v>
      </c>
      <c r="E192">
        <v>186</v>
      </c>
      <c r="F192" s="9">
        <v>7</v>
      </c>
      <c r="G192" s="9">
        <f>financials[[#This Row],[Units Sold]]*financials[[#This Row],[Sale Price]]</f>
        <v>1302</v>
      </c>
      <c r="H192" s="9">
        <f>IF(financials[[#This Row],[Discount Band]]="low",0.1,IF(financials[[#This Row],[Discount Band]]="medium",0.15,0.3))</f>
        <v>0.15</v>
      </c>
      <c r="I192" s="9">
        <f>financials[[#This Row],[Gross Sales]]-financials[[#This Row],[Gross Sales]]*financials[[#This Row],[Discounts]]</f>
        <v>1106.7</v>
      </c>
      <c r="J192" s="9">
        <f>VLOOKUP(financials[[#This Row],[productid]],Products!$B$2:$H$10,3)</f>
        <v>16.8</v>
      </c>
      <c r="K192" s="9">
        <f>financials[[#This Row],[Sales]]-financials[[#This Row],[COGS]]</f>
        <v>1089.9000000000001</v>
      </c>
      <c r="L192" s="17">
        <f t="shared" ca="1" si="5"/>
        <v>44616</v>
      </c>
      <c r="M192" t="str">
        <f t="shared" ca="1" si="4"/>
        <v>C0003</v>
      </c>
    </row>
    <row r="193" spans="1:13" x14ac:dyDescent="0.25">
      <c r="A193" t="s">
        <v>97</v>
      </c>
      <c r="B193" s="7" t="s">
        <v>107</v>
      </c>
      <c r="C193" s="15">
        <v>104</v>
      </c>
      <c r="D193" s="16" t="s">
        <v>101</v>
      </c>
      <c r="E193">
        <v>187</v>
      </c>
      <c r="F193" s="9">
        <v>7</v>
      </c>
      <c r="G193" s="9">
        <f>financials[[#This Row],[Units Sold]]*financials[[#This Row],[Sale Price]]</f>
        <v>1309</v>
      </c>
      <c r="H193" s="9">
        <f>IF(financials[[#This Row],[Discount Band]]="low",0.1,IF(financials[[#This Row],[Discount Band]]="medium",0.15,0.3))</f>
        <v>0.15</v>
      </c>
      <c r="I193" s="9">
        <f>financials[[#This Row],[Gross Sales]]-financials[[#This Row],[Gross Sales]]*financials[[#This Row],[Discounts]]</f>
        <v>1112.6500000000001</v>
      </c>
      <c r="J193" s="9">
        <f>VLOOKUP(financials[[#This Row],[productid]],Products!$B$2:$H$10,3)</f>
        <v>2.9</v>
      </c>
      <c r="K193" s="9">
        <f>financials[[#This Row],[Sales]]-financials[[#This Row],[COGS]]</f>
        <v>1109.75</v>
      </c>
      <c r="L193" s="17">
        <f t="shared" ca="1" si="5"/>
        <v>45116</v>
      </c>
      <c r="M193" t="str">
        <f t="shared" ca="1" si="4"/>
        <v>B0101</v>
      </c>
    </row>
    <row r="194" spans="1:13" x14ac:dyDescent="0.25">
      <c r="A194" t="s">
        <v>97</v>
      </c>
      <c r="B194" s="7" t="s">
        <v>208</v>
      </c>
      <c r="C194" s="15">
        <v>102</v>
      </c>
      <c r="D194" s="16" t="s">
        <v>94</v>
      </c>
      <c r="E194">
        <v>187</v>
      </c>
      <c r="F194" s="9">
        <v>7</v>
      </c>
      <c r="G194" s="9">
        <f>financials[[#This Row],[Units Sold]]*financials[[#This Row],[Sale Price]]</f>
        <v>1309</v>
      </c>
      <c r="H194" s="9">
        <f>IF(financials[[#This Row],[Discount Band]]="low",0.1,IF(financials[[#This Row],[Discount Band]]="medium",0.15,0.3))</f>
        <v>0.3</v>
      </c>
      <c r="I194" s="9">
        <f>financials[[#This Row],[Gross Sales]]-financials[[#This Row],[Gross Sales]]*financials[[#This Row],[Discounts]]</f>
        <v>916.3</v>
      </c>
      <c r="J194" s="9">
        <f>VLOOKUP(financials[[#This Row],[productid]],Products!$B$2:$H$10,3)</f>
        <v>13.95</v>
      </c>
      <c r="K194" s="9">
        <f>financials[[#This Row],[Sales]]-financials[[#This Row],[COGS]]</f>
        <v>902.34999999999991</v>
      </c>
      <c r="L194" s="17">
        <f t="shared" ca="1" si="5"/>
        <v>44943</v>
      </c>
      <c r="M194" t="str">
        <f t="shared" ref="M194:M257" ca="1" si="6">VLOOKUP(RANDBETWEEN(1,5),rnlsalesperson,2)</f>
        <v>B0001</v>
      </c>
    </row>
    <row r="195" spans="1:13" x14ac:dyDescent="0.25">
      <c r="A195" t="s">
        <v>97</v>
      </c>
      <c r="B195" s="7" t="s">
        <v>169</v>
      </c>
      <c r="C195" s="15">
        <v>103</v>
      </c>
      <c r="D195" s="16" t="s">
        <v>102</v>
      </c>
      <c r="E195">
        <v>187</v>
      </c>
      <c r="F195" s="9">
        <v>7</v>
      </c>
      <c r="G195" s="9">
        <f>financials[[#This Row],[Units Sold]]*financials[[#This Row],[Sale Price]]</f>
        <v>1309</v>
      </c>
      <c r="H195" s="9">
        <f>IF(financials[[#This Row],[Discount Band]]="low",0.1,IF(financials[[#This Row],[Discount Band]]="medium",0.15,0.3))</f>
        <v>0.1</v>
      </c>
      <c r="I195" s="9">
        <f>financials[[#This Row],[Gross Sales]]-financials[[#This Row],[Gross Sales]]*financials[[#This Row],[Discounts]]</f>
        <v>1178.0999999999999</v>
      </c>
      <c r="J195" s="9">
        <f>VLOOKUP(financials[[#This Row],[productid]],Products!$B$2:$H$10,3)</f>
        <v>15</v>
      </c>
      <c r="K195" s="9">
        <f>financials[[#This Row],[Sales]]-financials[[#This Row],[COGS]]</f>
        <v>1163.0999999999999</v>
      </c>
      <c r="L195" s="17">
        <f t="shared" ref="L195:L258" ca="1" si="7">RANDBETWEEN(44562,45534)</f>
        <v>44922</v>
      </c>
      <c r="M195" t="str">
        <f t="shared" ca="1" si="6"/>
        <v>B0001</v>
      </c>
    </row>
    <row r="196" spans="1:13" x14ac:dyDescent="0.25">
      <c r="A196" t="s">
        <v>96</v>
      </c>
      <c r="B196" s="7" t="s">
        <v>277</v>
      </c>
      <c r="C196" s="13">
        <v>104</v>
      </c>
      <c r="D196" s="10" t="s">
        <v>101</v>
      </c>
      <c r="E196">
        <v>110</v>
      </c>
      <c r="F196" s="9">
        <v>12</v>
      </c>
      <c r="G196" s="9">
        <f>financials[[#This Row],[Units Sold]]*financials[[#This Row],[Sale Price]]</f>
        <v>1320</v>
      </c>
      <c r="H196" s="9">
        <f>IF(financials[[#This Row],[Discount Band]]="low",0.1,IF(financials[[#This Row],[Discount Band]]="medium",0.15,0.3))</f>
        <v>0.15</v>
      </c>
      <c r="I196" s="9">
        <f>financials[[#This Row],[Gross Sales]]-financials[[#This Row],[Gross Sales]]*financials[[#This Row],[Discounts]]</f>
        <v>1122</v>
      </c>
      <c r="J196" s="9">
        <f>VLOOKUP(financials[[#This Row],[productid]],Products!$B$2:$H$10,3)</f>
        <v>2.9</v>
      </c>
      <c r="K196" s="9">
        <f>financials[[#This Row],[Sales]]-financials[[#This Row],[COGS]]</f>
        <v>1119.0999999999999</v>
      </c>
      <c r="L196" s="17">
        <f t="shared" ca="1" si="7"/>
        <v>45052</v>
      </c>
      <c r="M196" t="str">
        <f t="shared" ca="1" si="6"/>
        <v>B0101</v>
      </c>
    </row>
    <row r="197" spans="1:13" x14ac:dyDescent="0.25">
      <c r="A197" t="s">
        <v>96</v>
      </c>
      <c r="B197" s="7" t="s">
        <v>104</v>
      </c>
      <c r="C197" s="13">
        <v>108</v>
      </c>
      <c r="D197" s="10" t="s">
        <v>101</v>
      </c>
      <c r="E197">
        <v>110</v>
      </c>
      <c r="F197" s="9">
        <v>12</v>
      </c>
      <c r="G197" s="9">
        <f>financials[[#This Row],[Units Sold]]*financials[[#This Row],[Sale Price]]</f>
        <v>1320</v>
      </c>
      <c r="H197" s="9">
        <f>IF(financials[[#This Row],[Discount Band]]="low",0.1,IF(financials[[#This Row],[Discount Band]]="medium",0.15,0.3))</f>
        <v>0.15</v>
      </c>
      <c r="I197" s="9">
        <f>financials[[#This Row],[Gross Sales]]-financials[[#This Row],[Gross Sales]]*financials[[#This Row],[Discounts]]</f>
        <v>1122</v>
      </c>
      <c r="J197" s="9">
        <f>VLOOKUP(financials[[#This Row],[productid]],Products!$B$2:$H$10,3)</f>
        <v>3.99</v>
      </c>
      <c r="K197" s="9">
        <f>financials[[#This Row],[Sales]]-financials[[#This Row],[COGS]]</f>
        <v>1118.01</v>
      </c>
      <c r="L197" s="17">
        <f t="shared" ca="1" si="7"/>
        <v>45248</v>
      </c>
      <c r="M197" t="str">
        <f t="shared" ca="1" si="6"/>
        <v>B0001</v>
      </c>
    </row>
    <row r="198" spans="1:13" x14ac:dyDescent="0.25">
      <c r="A198" t="s">
        <v>96</v>
      </c>
      <c r="B198" s="7" t="s">
        <v>655</v>
      </c>
      <c r="C198" s="15">
        <v>106</v>
      </c>
      <c r="D198" s="16" t="s">
        <v>101</v>
      </c>
      <c r="E198">
        <v>110</v>
      </c>
      <c r="F198" s="9">
        <v>12</v>
      </c>
      <c r="G198" s="9">
        <f>financials[[#This Row],[Units Sold]]*financials[[#This Row],[Sale Price]]</f>
        <v>1320</v>
      </c>
      <c r="H198" s="9">
        <f>IF(financials[[#This Row],[Discount Band]]="low",0.1,IF(financials[[#This Row],[Discount Band]]="medium",0.15,0.3))</f>
        <v>0.15</v>
      </c>
      <c r="I198" s="9">
        <f>financials[[#This Row],[Gross Sales]]-financials[[#This Row],[Gross Sales]]*financials[[#This Row],[Discounts]]</f>
        <v>1122</v>
      </c>
      <c r="J198" s="9">
        <f>VLOOKUP(financials[[#This Row],[productid]],Products!$B$2:$H$10,3)</f>
        <v>9.1</v>
      </c>
      <c r="K198" s="9">
        <f>financials[[#This Row],[Sales]]-financials[[#This Row],[COGS]]</f>
        <v>1112.9000000000001</v>
      </c>
      <c r="L198" s="17">
        <f t="shared" ca="1" si="7"/>
        <v>44967</v>
      </c>
      <c r="M198" t="str">
        <f t="shared" ca="1" si="6"/>
        <v>B0101</v>
      </c>
    </row>
    <row r="199" spans="1:13" x14ac:dyDescent="0.25">
      <c r="A199" t="s">
        <v>97</v>
      </c>
      <c r="B199" s="7" t="s">
        <v>656</v>
      </c>
      <c r="C199" s="13">
        <v>104</v>
      </c>
      <c r="D199" s="10" t="s">
        <v>103</v>
      </c>
      <c r="E199">
        <v>190</v>
      </c>
      <c r="F199" s="9">
        <v>7</v>
      </c>
      <c r="G199" s="9">
        <f>financials[[#This Row],[Units Sold]]*financials[[#This Row],[Sale Price]]</f>
        <v>1330</v>
      </c>
      <c r="H199" s="9">
        <f>IF(financials[[#This Row],[Discount Band]]="low",0.1,IF(financials[[#This Row],[Discount Band]]="medium",0.15,0.3))</f>
        <v>0.3</v>
      </c>
      <c r="I199" s="9">
        <f>financials[[#This Row],[Gross Sales]]-financials[[#This Row],[Gross Sales]]*financials[[#This Row],[Discounts]]</f>
        <v>931</v>
      </c>
      <c r="J199" s="9">
        <f>VLOOKUP(financials[[#This Row],[productid]],Products!$B$2:$H$10,3)</f>
        <v>2.9</v>
      </c>
      <c r="K199" s="9">
        <f>financials[[#This Row],[Sales]]-financials[[#This Row],[COGS]]</f>
        <v>928.1</v>
      </c>
      <c r="L199" s="17">
        <f t="shared" ca="1" si="7"/>
        <v>45505</v>
      </c>
      <c r="M199" t="str">
        <f t="shared" ca="1" si="6"/>
        <v>B0101</v>
      </c>
    </row>
    <row r="200" spans="1:13" x14ac:dyDescent="0.25">
      <c r="A200" t="s">
        <v>100</v>
      </c>
      <c r="B200" s="7" t="s">
        <v>277</v>
      </c>
      <c r="C200" s="15">
        <v>103</v>
      </c>
      <c r="D200" s="16" t="s">
        <v>94</v>
      </c>
      <c r="E200">
        <v>89</v>
      </c>
      <c r="F200" s="9">
        <v>15</v>
      </c>
      <c r="G200" s="9">
        <f>financials[[#This Row],[Units Sold]]*financials[[#This Row],[Sale Price]]</f>
        <v>1335</v>
      </c>
      <c r="H200" s="9">
        <f>IF(financials[[#This Row],[Discount Band]]="low",0.1,IF(financials[[#This Row],[Discount Band]]="medium",0.15,0.3))</f>
        <v>0.3</v>
      </c>
      <c r="I200" s="9">
        <f>financials[[#This Row],[Gross Sales]]-financials[[#This Row],[Gross Sales]]*financials[[#This Row],[Discounts]]</f>
        <v>934.5</v>
      </c>
      <c r="J200" s="9">
        <f>VLOOKUP(financials[[#This Row],[productid]],Products!$B$2:$H$10,3)</f>
        <v>15</v>
      </c>
      <c r="K200" s="9">
        <f>financials[[#This Row],[Sales]]-financials[[#This Row],[COGS]]</f>
        <v>919.5</v>
      </c>
      <c r="L200" s="17">
        <f t="shared" ca="1" si="7"/>
        <v>45402</v>
      </c>
      <c r="M200" t="str">
        <f t="shared" ca="1" si="6"/>
        <v>B0001</v>
      </c>
    </row>
    <row r="201" spans="1:13" x14ac:dyDescent="0.25">
      <c r="A201" t="s">
        <v>97</v>
      </c>
      <c r="B201" s="7" t="s">
        <v>136</v>
      </c>
      <c r="C201" s="15">
        <v>109</v>
      </c>
      <c r="D201" s="16" t="s">
        <v>94</v>
      </c>
      <c r="E201">
        <v>191</v>
      </c>
      <c r="F201" s="9">
        <v>7</v>
      </c>
      <c r="G201" s="9">
        <f>financials[[#This Row],[Units Sold]]*financials[[#This Row],[Sale Price]]</f>
        <v>1337</v>
      </c>
      <c r="H201" s="9">
        <f>IF(financials[[#This Row],[Discount Band]]="low",0.1,IF(financials[[#This Row],[Discount Band]]="medium",0.15,0.3))</f>
        <v>0.3</v>
      </c>
      <c r="I201" s="9">
        <f>financials[[#This Row],[Gross Sales]]-financials[[#This Row],[Gross Sales]]*financials[[#This Row],[Discounts]]</f>
        <v>935.90000000000009</v>
      </c>
      <c r="J201" s="9">
        <f>VLOOKUP(financials[[#This Row],[productid]],Products!$B$2:$H$10,3)</f>
        <v>16.8</v>
      </c>
      <c r="K201" s="9">
        <f>financials[[#This Row],[Sales]]-financials[[#This Row],[COGS]]</f>
        <v>919.10000000000014</v>
      </c>
      <c r="L201" s="17">
        <f t="shared" ca="1" si="7"/>
        <v>44897</v>
      </c>
      <c r="M201" t="str">
        <f t="shared" ca="1" si="6"/>
        <v>B0001</v>
      </c>
    </row>
    <row r="202" spans="1:13" x14ac:dyDescent="0.25">
      <c r="A202" t="s">
        <v>97</v>
      </c>
      <c r="B202" s="7" t="s">
        <v>285</v>
      </c>
      <c r="C202" s="15">
        <v>103</v>
      </c>
      <c r="D202" s="16" t="s">
        <v>102</v>
      </c>
      <c r="E202">
        <v>192</v>
      </c>
      <c r="F202" s="9">
        <v>7</v>
      </c>
      <c r="G202" s="9">
        <f>financials[[#This Row],[Units Sold]]*financials[[#This Row],[Sale Price]]</f>
        <v>1344</v>
      </c>
      <c r="H202" s="9">
        <f>IF(financials[[#This Row],[Discount Band]]="low",0.1,IF(financials[[#This Row],[Discount Band]]="medium",0.15,0.3))</f>
        <v>0.1</v>
      </c>
      <c r="I202" s="9">
        <f>financials[[#This Row],[Gross Sales]]-financials[[#This Row],[Gross Sales]]*financials[[#This Row],[Discounts]]</f>
        <v>1209.5999999999999</v>
      </c>
      <c r="J202" s="9">
        <f>VLOOKUP(financials[[#This Row],[productid]],Products!$B$2:$H$10,3)</f>
        <v>15</v>
      </c>
      <c r="K202" s="9">
        <f>financials[[#This Row],[Sales]]-financials[[#This Row],[COGS]]</f>
        <v>1194.5999999999999</v>
      </c>
      <c r="L202" s="17">
        <f t="shared" ca="1" si="7"/>
        <v>45346</v>
      </c>
      <c r="M202" t="str">
        <f t="shared" ca="1" si="6"/>
        <v>A0001</v>
      </c>
    </row>
    <row r="203" spans="1:13" x14ac:dyDescent="0.25">
      <c r="A203" t="s">
        <v>97</v>
      </c>
      <c r="B203" s="7" t="s">
        <v>136</v>
      </c>
      <c r="C203" s="15">
        <v>101</v>
      </c>
      <c r="D203" s="16" t="s">
        <v>102</v>
      </c>
      <c r="E203">
        <v>193</v>
      </c>
      <c r="F203" s="9">
        <v>7</v>
      </c>
      <c r="G203" s="9">
        <f>financials[[#This Row],[Units Sold]]*financials[[#This Row],[Sale Price]]</f>
        <v>1351</v>
      </c>
      <c r="H203" s="9">
        <f>IF(financials[[#This Row],[Discount Band]]="low",0.1,IF(financials[[#This Row],[Discount Band]]="medium",0.15,0.3))</f>
        <v>0.1</v>
      </c>
      <c r="I203" s="9">
        <f>financials[[#This Row],[Gross Sales]]-financials[[#This Row],[Gross Sales]]*financials[[#This Row],[Discounts]]</f>
        <v>1215.9000000000001</v>
      </c>
      <c r="J203" s="9">
        <f>VLOOKUP(financials[[#This Row],[productid]],Products!$B$2:$H$10,3)</f>
        <v>9.9499999999999993</v>
      </c>
      <c r="K203" s="9">
        <f>financials[[#This Row],[Sales]]-financials[[#This Row],[COGS]]</f>
        <v>1205.95</v>
      </c>
      <c r="L203" s="17">
        <f t="shared" ca="1" si="7"/>
        <v>45345</v>
      </c>
      <c r="M203" t="str">
        <f t="shared" ca="1" si="6"/>
        <v>B0001</v>
      </c>
    </row>
    <row r="204" spans="1:13" x14ac:dyDescent="0.25">
      <c r="A204" t="s">
        <v>97</v>
      </c>
      <c r="B204" s="7" t="s">
        <v>251</v>
      </c>
      <c r="C204" s="13">
        <v>103</v>
      </c>
      <c r="D204" s="10" t="s">
        <v>94</v>
      </c>
      <c r="E204">
        <v>194</v>
      </c>
      <c r="F204" s="9">
        <v>7</v>
      </c>
      <c r="G204" s="9">
        <f>financials[[#This Row],[Units Sold]]*financials[[#This Row],[Sale Price]]</f>
        <v>1358</v>
      </c>
      <c r="H204" s="9">
        <f>IF(financials[[#This Row],[Discount Band]]="low",0.1,IF(financials[[#This Row],[Discount Band]]="medium",0.15,0.3))</f>
        <v>0.3</v>
      </c>
      <c r="I204" s="9">
        <f>financials[[#This Row],[Gross Sales]]-financials[[#This Row],[Gross Sales]]*financials[[#This Row],[Discounts]]</f>
        <v>950.6</v>
      </c>
      <c r="J204" s="9">
        <f>VLOOKUP(financials[[#This Row],[productid]],Products!$B$2:$H$10,3)</f>
        <v>15</v>
      </c>
      <c r="K204" s="9">
        <f>financials[[#This Row],[Sales]]-financials[[#This Row],[COGS]]</f>
        <v>935.6</v>
      </c>
      <c r="L204" s="17">
        <f t="shared" ca="1" si="7"/>
        <v>45125</v>
      </c>
      <c r="M204" t="str">
        <f t="shared" ca="1" si="6"/>
        <v>C0003</v>
      </c>
    </row>
    <row r="205" spans="1:13" x14ac:dyDescent="0.25">
      <c r="A205" t="s">
        <v>97</v>
      </c>
      <c r="B205" s="7" t="s">
        <v>159</v>
      </c>
      <c r="C205" s="15">
        <v>109</v>
      </c>
      <c r="D205" s="16" t="s">
        <v>102</v>
      </c>
      <c r="E205">
        <v>194</v>
      </c>
      <c r="F205" s="9">
        <v>7</v>
      </c>
      <c r="G205" s="9">
        <f>financials[[#This Row],[Units Sold]]*financials[[#This Row],[Sale Price]]</f>
        <v>1358</v>
      </c>
      <c r="H205" s="9">
        <f>IF(financials[[#This Row],[Discount Band]]="low",0.1,IF(financials[[#This Row],[Discount Band]]="medium",0.15,0.3))</f>
        <v>0.1</v>
      </c>
      <c r="I205" s="9">
        <f>financials[[#This Row],[Gross Sales]]-financials[[#This Row],[Gross Sales]]*financials[[#This Row],[Discounts]]</f>
        <v>1222.2</v>
      </c>
      <c r="J205" s="9">
        <f>VLOOKUP(financials[[#This Row],[productid]],Products!$B$2:$H$10,3)</f>
        <v>16.8</v>
      </c>
      <c r="K205" s="9">
        <f>financials[[#This Row],[Sales]]-financials[[#This Row],[COGS]]</f>
        <v>1205.4000000000001</v>
      </c>
      <c r="L205" s="17">
        <f t="shared" ca="1" si="7"/>
        <v>45072</v>
      </c>
      <c r="M205" t="str">
        <f t="shared" ca="1" si="6"/>
        <v>C0003</v>
      </c>
    </row>
    <row r="206" spans="1:13" x14ac:dyDescent="0.25">
      <c r="A206" t="s">
        <v>97</v>
      </c>
      <c r="B206" s="7" t="s">
        <v>159</v>
      </c>
      <c r="C206" s="15">
        <v>103</v>
      </c>
      <c r="D206" s="16" t="s">
        <v>101</v>
      </c>
      <c r="E206">
        <v>194</v>
      </c>
      <c r="F206" s="9">
        <v>7</v>
      </c>
      <c r="G206" s="9">
        <f>financials[[#This Row],[Units Sold]]*financials[[#This Row],[Sale Price]]</f>
        <v>1358</v>
      </c>
      <c r="H206" s="9">
        <f>IF(financials[[#This Row],[Discount Band]]="low",0.1,IF(financials[[#This Row],[Discount Band]]="medium",0.15,0.3))</f>
        <v>0.15</v>
      </c>
      <c r="I206" s="9">
        <f>financials[[#This Row],[Gross Sales]]-financials[[#This Row],[Gross Sales]]*financials[[#This Row],[Discounts]]</f>
        <v>1154.3</v>
      </c>
      <c r="J206" s="9">
        <f>VLOOKUP(financials[[#This Row],[productid]],Products!$B$2:$H$10,3)</f>
        <v>15</v>
      </c>
      <c r="K206" s="9">
        <f>financials[[#This Row],[Sales]]-financials[[#This Row],[COGS]]</f>
        <v>1139.3</v>
      </c>
      <c r="L206" s="17">
        <f t="shared" ca="1" si="7"/>
        <v>44838</v>
      </c>
      <c r="M206" t="str">
        <f t="shared" ca="1" si="6"/>
        <v>C0002</v>
      </c>
    </row>
    <row r="207" spans="1:13" x14ac:dyDescent="0.25">
      <c r="A207" t="s">
        <v>97</v>
      </c>
      <c r="B207" s="7" t="s">
        <v>277</v>
      </c>
      <c r="C207" s="15">
        <v>102</v>
      </c>
      <c r="D207" s="16" t="s">
        <v>94</v>
      </c>
      <c r="E207">
        <v>68</v>
      </c>
      <c r="F207" s="9">
        <v>20</v>
      </c>
      <c r="G207" s="9">
        <f>financials[[#This Row],[Units Sold]]*financials[[#This Row],[Sale Price]]</f>
        <v>1360</v>
      </c>
      <c r="H207" s="9">
        <f>IF(financials[[#This Row],[Discount Band]]="low",0.1,IF(financials[[#This Row],[Discount Band]]="medium",0.15,0.3))</f>
        <v>0.3</v>
      </c>
      <c r="I207" s="9">
        <f>financials[[#This Row],[Gross Sales]]-financials[[#This Row],[Gross Sales]]*financials[[#This Row],[Discounts]]</f>
        <v>952</v>
      </c>
      <c r="J207" s="9">
        <f>VLOOKUP(financials[[#This Row],[productid]],Products!$B$2:$H$10,3)</f>
        <v>13.95</v>
      </c>
      <c r="K207" s="9">
        <f>financials[[#This Row],[Sales]]-financials[[#This Row],[COGS]]</f>
        <v>938.05</v>
      </c>
      <c r="L207" s="17">
        <f t="shared" ca="1" si="7"/>
        <v>44874</v>
      </c>
      <c r="M207" t="str">
        <f t="shared" ca="1" si="6"/>
        <v>B0001</v>
      </c>
    </row>
    <row r="208" spans="1:13" x14ac:dyDescent="0.25">
      <c r="A208" t="s">
        <v>97</v>
      </c>
      <c r="B208" s="7" t="s">
        <v>107</v>
      </c>
      <c r="C208" s="15">
        <v>101</v>
      </c>
      <c r="D208" s="16" t="s">
        <v>94</v>
      </c>
      <c r="E208">
        <v>195</v>
      </c>
      <c r="F208" s="9">
        <v>7</v>
      </c>
      <c r="G208" s="9">
        <f>financials[[#This Row],[Units Sold]]*financials[[#This Row],[Sale Price]]</f>
        <v>1365</v>
      </c>
      <c r="H208" s="9">
        <f>IF(financials[[#This Row],[Discount Band]]="low",0.1,IF(financials[[#This Row],[Discount Band]]="medium",0.15,0.3))</f>
        <v>0.3</v>
      </c>
      <c r="I208" s="9">
        <f>financials[[#This Row],[Gross Sales]]-financials[[#This Row],[Gross Sales]]*financials[[#This Row],[Discounts]]</f>
        <v>955.5</v>
      </c>
      <c r="J208" s="9">
        <f>VLOOKUP(financials[[#This Row],[productid]],Products!$B$2:$H$10,3)</f>
        <v>9.9499999999999993</v>
      </c>
      <c r="K208" s="9">
        <f>financials[[#This Row],[Sales]]-financials[[#This Row],[COGS]]</f>
        <v>945.55</v>
      </c>
      <c r="L208" s="17">
        <f t="shared" ca="1" si="7"/>
        <v>44889</v>
      </c>
      <c r="M208" t="str">
        <f t="shared" ca="1" si="6"/>
        <v>C0002</v>
      </c>
    </row>
    <row r="209" spans="1:13" x14ac:dyDescent="0.25">
      <c r="A209" t="s">
        <v>97</v>
      </c>
      <c r="B209" s="7" t="s">
        <v>277</v>
      </c>
      <c r="C209" s="15">
        <v>105</v>
      </c>
      <c r="D209" s="16" t="s">
        <v>101</v>
      </c>
      <c r="E209">
        <v>195</v>
      </c>
      <c r="F209" s="9">
        <v>7</v>
      </c>
      <c r="G209" s="9">
        <f>financials[[#This Row],[Units Sold]]*financials[[#This Row],[Sale Price]]</f>
        <v>1365</v>
      </c>
      <c r="H209" s="9">
        <f>IF(financials[[#This Row],[Discount Band]]="low",0.1,IF(financials[[#This Row],[Discount Band]]="medium",0.15,0.3))</f>
        <v>0.15</v>
      </c>
      <c r="I209" s="9">
        <f>financials[[#This Row],[Gross Sales]]-financials[[#This Row],[Gross Sales]]*financials[[#This Row],[Discounts]]</f>
        <v>1160.25</v>
      </c>
      <c r="J209" s="9">
        <f>VLOOKUP(financials[[#This Row],[productid]],Products!$B$2:$H$10,3)</f>
        <v>10</v>
      </c>
      <c r="K209" s="9">
        <f>financials[[#This Row],[Sales]]-financials[[#This Row],[COGS]]</f>
        <v>1150.25</v>
      </c>
      <c r="L209" s="17">
        <f t="shared" ca="1" si="7"/>
        <v>44814</v>
      </c>
      <c r="M209" t="str">
        <f t="shared" ca="1" si="6"/>
        <v>B0001</v>
      </c>
    </row>
    <row r="210" spans="1:13" x14ac:dyDescent="0.25">
      <c r="A210" t="s">
        <v>97</v>
      </c>
      <c r="B210" s="7" t="s">
        <v>251</v>
      </c>
      <c r="C210" s="15">
        <v>104</v>
      </c>
      <c r="D210" s="16" t="s">
        <v>101</v>
      </c>
      <c r="E210">
        <v>196</v>
      </c>
      <c r="F210" s="9">
        <v>7</v>
      </c>
      <c r="G210" s="9">
        <f>financials[[#This Row],[Units Sold]]*financials[[#This Row],[Sale Price]]</f>
        <v>1372</v>
      </c>
      <c r="H210" s="9">
        <f>IF(financials[[#This Row],[Discount Band]]="low",0.1,IF(financials[[#This Row],[Discount Band]]="medium",0.15,0.3))</f>
        <v>0.15</v>
      </c>
      <c r="I210" s="9">
        <f>financials[[#This Row],[Gross Sales]]-financials[[#This Row],[Gross Sales]]*financials[[#This Row],[Discounts]]</f>
        <v>1166.2</v>
      </c>
      <c r="J210" s="9">
        <f>VLOOKUP(financials[[#This Row],[productid]],Products!$B$2:$H$10,3)</f>
        <v>2.9</v>
      </c>
      <c r="K210" s="9">
        <f>financials[[#This Row],[Sales]]-financials[[#This Row],[COGS]]</f>
        <v>1163.3</v>
      </c>
      <c r="L210" s="17">
        <f t="shared" ca="1" si="7"/>
        <v>45045</v>
      </c>
      <c r="M210" t="str">
        <f t="shared" ca="1" si="6"/>
        <v>B0001</v>
      </c>
    </row>
    <row r="211" spans="1:13" x14ac:dyDescent="0.25">
      <c r="A211" t="s">
        <v>97</v>
      </c>
      <c r="B211" s="7" t="s">
        <v>285</v>
      </c>
      <c r="C211" s="15">
        <v>108</v>
      </c>
      <c r="D211" s="16" t="s">
        <v>101</v>
      </c>
      <c r="E211">
        <v>198</v>
      </c>
      <c r="F211" s="9">
        <v>7</v>
      </c>
      <c r="G211" s="9">
        <f>financials[[#This Row],[Units Sold]]*financials[[#This Row],[Sale Price]]</f>
        <v>1386</v>
      </c>
      <c r="H211" s="9">
        <f>IF(financials[[#This Row],[Discount Band]]="low",0.1,IF(financials[[#This Row],[Discount Band]]="medium",0.15,0.3))</f>
        <v>0.15</v>
      </c>
      <c r="I211" s="9">
        <f>financials[[#This Row],[Gross Sales]]-financials[[#This Row],[Gross Sales]]*financials[[#This Row],[Discounts]]</f>
        <v>1178.0999999999999</v>
      </c>
      <c r="J211" s="9">
        <f>VLOOKUP(financials[[#This Row],[productid]],Products!$B$2:$H$10,3)</f>
        <v>3.99</v>
      </c>
      <c r="K211" s="9">
        <f>financials[[#This Row],[Sales]]-financials[[#This Row],[COGS]]</f>
        <v>1174.1099999999999</v>
      </c>
      <c r="L211" s="17">
        <f t="shared" ca="1" si="7"/>
        <v>45492</v>
      </c>
      <c r="M211" t="str">
        <f t="shared" ca="1" si="6"/>
        <v>A0001</v>
      </c>
    </row>
    <row r="212" spans="1:13" x14ac:dyDescent="0.25">
      <c r="A212" t="s">
        <v>97</v>
      </c>
      <c r="B212" s="7" t="s">
        <v>285</v>
      </c>
      <c r="C212" s="15">
        <v>102</v>
      </c>
      <c r="D212" s="16" t="s">
        <v>101</v>
      </c>
      <c r="E212">
        <v>198</v>
      </c>
      <c r="F212" s="9">
        <v>7</v>
      </c>
      <c r="G212" s="9">
        <f>financials[[#This Row],[Units Sold]]*financials[[#This Row],[Sale Price]]</f>
        <v>1386</v>
      </c>
      <c r="H212" s="9">
        <f>IF(financials[[#This Row],[Discount Band]]="low",0.1,IF(financials[[#This Row],[Discount Band]]="medium",0.15,0.3))</f>
        <v>0.15</v>
      </c>
      <c r="I212" s="9">
        <f>financials[[#This Row],[Gross Sales]]-financials[[#This Row],[Gross Sales]]*financials[[#This Row],[Discounts]]</f>
        <v>1178.0999999999999</v>
      </c>
      <c r="J212" s="9">
        <f>VLOOKUP(financials[[#This Row],[productid]],Products!$B$2:$H$10,3)</f>
        <v>13.95</v>
      </c>
      <c r="K212" s="9">
        <f>financials[[#This Row],[Sales]]-financials[[#This Row],[COGS]]</f>
        <v>1164.1499999999999</v>
      </c>
      <c r="L212" s="17">
        <f t="shared" ca="1" si="7"/>
        <v>45366</v>
      </c>
      <c r="M212" t="str">
        <f t="shared" ca="1" si="6"/>
        <v>C0002</v>
      </c>
    </row>
    <row r="213" spans="1:13" x14ac:dyDescent="0.25">
      <c r="A213" t="s">
        <v>97</v>
      </c>
      <c r="B213" s="7" t="s">
        <v>656</v>
      </c>
      <c r="C213" s="15">
        <v>107</v>
      </c>
      <c r="D213" s="16" t="s">
        <v>101</v>
      </c>
      <c r="E213">
        <v>198</v>
      </c>
      <c r="F213" s="9">
        <v>7</v>
      </c>
      <c r="G213" s="9">
        <f>financials[[#This Row],[Units Sold]]*financials[[#This Row],[Sale Price]]</f>
        <v>1386</v>
      </c>
      <c r="H213" s="9">
        <f>IF(financials[[#This Row],[Discount Band]]="low",0.1,IF(financials[[#This Row],[Discount Band]]="medium",0.15,0.3))</f>
        <v>0.15</v>
      </c>
      <c r="I213" s="9">
        <f>financials[[#This Row],[Gross Sales]]-financials[[#This Row],[Gross Sales]]*financials[[#This Row],[Discounts]]</f>
        <v>1178.0999999999999</v>
      </c>
      <c r="J213" s="9">
        <f>VLOOKUP(financials[[#This Row],[productid]],Products!$B$2:$H$10,3)</f>
        <v>5.5</v>
      </c>
      <c r="K213" s="9">
        <f>financials[[#This Row],[Sales]]-financials[[#This Row],[COGS]]</f>
        <v>1172.5999999999999</v>
      </c>
      <c r="L213" s="17">
        <f t="shared" ca="1" si="7"/>
        <v>45186</v>
      </c>
      <c r="M213" t="str">
        <f t="shared" ca="1" si="6"/>
        <v>A0001</v>
      </c>
    </row>
    <row r="214" spans="1:13" x14ac:dyDescent="0.25">
      <c r="A214" t="s">
        <v>97</v>
      </c>
      <c r="B214" s="7" t="s">
        <v>208</v>
      </c>
      <c r="C214" s="15">
        <v>101</v>
      </c>
      <c r="D214" s="16" t="s">
        <v>94</v>
      </c>
      <c r="E214">
        <v>199</v>
      </c>
      <c r="F214" s="9">
        <v>7</v>
      </c>
      <c r="G214" s="9">
        <f>financials[[#This Row],[Units Sold]]*financials[[#This Row],[Sale Price]]</f>
        <v>1393</v>
      </c>
      <c r="H214" s="9">
        <f>IF(financials[[#This Row],[Discount Band]]="low",0.1,IF(financials[[#This Row],[Discount Band]]="medium",0.15,0.3))</f>
        <v>0.3</v>
      </c>
      <c r="I214" s="9">
        <f>financials[[#This Row],[Gross Sales]]-financials[[#This Row],[Gross Sales]]*financials[[#This Row],[Discounts]]</f>
        <v>975.1</v>
      </c>
      <c r="J214" s="9">
        <f>VLOOKUP(financials[[#This Row],[productid]],Products!$B$2:$H$10,3)</f>
        <v>9.9499999999999993</v>
      </c>
      <c r="K214" s="9">
        <f>financials[[#This Row],[Sales]]-financials[[#This Row],[COGS]]</f>
        <v>965.15</v>
      </c>
      <c r="L214" s="17">
        <f t="shared" ca="1" si="7"/>
        <v>45234</v>
      </c>
      <c r="M214" t="str">
        <f t="shared" ca="1" si="6"/>
        <v>A0001</v>
      </c>
    </row>
    <row r="215" spans="1:13" x14ac:dyDescent="0.25">
      <c r="A215" t="s">
        <v>100</v>
      </c>
      <c r="B215" s="7" t="s">
        <v>655</v>
      </c>
      <c r="C215" s="13">
        <v>103</v>
      </c>
      <c r="D215" s="10" t="s">
        <v>94</v>
      </c>
      <c r="E215">
        <v>93</v>
      </c>
      <c r="F215" s="9">
        <v>15</v>
      </c>
      <c r="G215" s="9">
        <f>financials[[#This Row],[Units Sold]]*financials[[#This Row],[Sale Price]]</f>
        <v>1395</v>
      </c>
      <c r="H215" s="9">
        <f>IF(financials[[#This Row],[Discount Band]]="low",0.1,IF(financials[[#This Row],[Discount Band]]="medium",0.15,0.3))</f>
        <v>0.3</v>
      </c>
      <c r="I215" s="9">
        <f>financials[[#This Row],[Gross Sales]]-financials[[#This Row],[Gross Sales]]*financials[[#This Row],[Discounts]]</f>
        <v>976.5</v>
      </c>
      <c r="J215" s="9">
        <f>VLOOKUP(financials[[#This Row],[productid]],Products!$B$2:$H$10,3)</f>
        <v>15</v>
      </c>
      <c r="K215" s="9">
        <f>financials[[#This Row],[Sales]]-financials[[#This Row],[COGS]]</f>
        <v>961.5</v>
      </c>
      <c r="L215" s="17">
        <f t="shared" ca="1" si="7"/>
        <v>44844</v>
      </c>
      <c r="M215" t="str">
        <f t="shared" ca="1" si="6"/>
        <v>A0001</v>
      </c>
    </row>
    <row r="216" spans="1:13" x14ac:dyDescent="0.25">
      <c r="A216" t="s">
        <v>100</v>
      </c>
      <c r="B216" s="7" t="s">
        <v>655</v>
      </c>
      <c r="C216" s="15">
        <v>104</v>
      </c>
      <c r="D216" s="16" t="s">
        <v>94</v>
      </c>
      <c r="E216">
        <v>93</v>
      </c>
      <c r="F216" s="9">
        <v>15</v>
      </c>
      <c r="G216" s="9">
        <f>financials[[#This Row],[Units Sold]]*financials[[#This Row],[Sale Price]]</f>
        <v>1395</v>
      </c>
      <c r="H216" s="9">
        <f>IF(financials[[#This Row],[Discount Band]]="low",0.1,IF(financials[[#This Row],[Discount Band]]="medium",0.15,0.3))</f>
        <v>0.3</v>
      </c>
      <c r="I216" s="9">
        <f>financials[[#This Row],[Gross Sales]]-financials[[#This Row],[Gross Sales]]*financials[[#This Row],[Discounts]]</f>
        <v>976.5</v>
      </c>
      <c r="J216" s="9">
        <f>VLOOKUP(financials[[#This Row],[productid]],Products!$B$2:$H$10,3)</f>
        <v>2.9</v>
      </c>
      <c r="K216" s="9">
        <f>financials[[#This Row],[Sales]]-financials[[#This Row],[COGS]]</f>
        <v>973.6</v>
      </c>
      <c r="L216" s="17">
        <f t="shared" ca="1" si="7"/>
        <v>44696</v>
      </c>
      <c r="M216" t="str">
        <f t="shared" ca="1" si="6"/>
        <v>C0002</v>
      </c>
    </row>
    <row r="217" spans="1:13" x14ac:dyDescent="0.25">
      <c r="A217" t="s">
        <v>97</v>
      </c>
      <c r="B217" s="7" t="s">
        <v>298</v>
      </c>
      <c r="C217" s="13">
        <v>105</v>
      </c>
      <c r="D217" s="10" t="s">
        <v>94</v>
      </c>
      <c r="E217">
        <v>200</v>
      </c>
      <c r="F217" s="9">
        <v>7</v>
      </c>
      <c r="G217" s="9">
        <f>financials[[#This Row],[Units Sold]]*financials[[#This Row],[Sale Price]]</f>
        <v>1400</v>
      </c>
      <c r="H217" s="9">
        <f>IF(financials[[#This Row],[Discount Band]]="low",0.1,IF(financials[[#This Row],[Discount Band]]="medium",0.15,0.3))</f>
        <v>0.3</v>
      </c>
      <c r="I217" s="9">
        <f>financials[[#This Row],[Gross Sales]]-financials[[#This Row],[Gross Sales]]*financials[[#This Row],[Discounts]]</f>
        <v>980</v>
      </c>
      <c r="J217" s="9">
        <f>VLOOKUP(financials[[#This Row],[productid]],Products!$B$2:$H$10,3)</f>
        <v>10</v>
      </c>
      <c r="K217" s="9">
        <f>financials[[#This Row],[Sales]]-financials[[#This Row],[COGS]]</f>
        <v>970</v>
      </c>
      <c r="L217" s="17">
        <f t="shared" ca="1" si="7"/>
        <v>45216</v>
      </c>
      <c r="M217" t="str">
        <f t="shared" ca="1" si="6"/>
        <v>C0003</v>
      </c>
    </row>
    <row r="218" spans="1:13" x14ac:dyDescent="0.25">
      <c r="A218" t="s">
        <v>97</v>
      </c>
      <c r="B218" s="7" t="s">
        <v>251</v>
      </c>
      <c r="C218" s="15">
        <v>109</v>
      </c>
      <c r="D218" s="16" t="s">
        <v>94</v>
      </c>
      <c r="E218">
        <v>200</v>
      </c>
      <c r="F218" s="9">
        <v>7</v>
      </c>
      <c r="G218" s="9">
        <f>financials[[#This Row],[Units Sold]]*financials[[#This Row],[Sale Price]]</f>
        <v>1400</v>
      </c>
      <c r="H218" s="9">
        <f>IF(financials[[#This Row],[Discount Band]]="low",0.1,IF(financials[[#This Row],[Discount Band]]="medium",0.15,0.3))</f>
        <v>0.3</v>
      </c>
      <c r="I218" s="9">
        <f>financials[[#This Row],[Gross Sales]]-financials[[#This Row],[Gross Sales]]*financials[[#This Row],[Discounts]]</f>
        <v>980</v>
      </c>
      <c r="J218" s="9">
        <f>VLOOKUP(financials[[#This Row],[productid]],Products!$B$2:$H$10,3)</f>
        <v>16.8</v>
      </c>
      <c r="K218" s="9">
        <f>financials[[#This Row],[Sales]]-financials[[#This Row],[COGS]]</f>
        <v>963.2</v>
      </c>
      <c r="L218" s="17">
        <f t="shared" ca="1" si="7"/>
        <v>44877</v>
      </c>
      <c r="M218" t="str">
        <f t="shared" ca="1" si="6"/>
        <v>B0101</v>
      </c>
    </row>
    <row r="219" spans="1:13" x14ac:dyDescent="0.25">
      <c r="A219" t="s">
        <v>97</v>
      </c>
      <c r="B219" s="7" t="s">
        <v>556</v>
      </c>
      <c r="C219" s="15">
        <v>102</v>
      </c>
      <c r="D219" s="16" t="s">
        <v>101</v>
      </c>
      <c r="E219">
        <v>200</v>
      </c>
      <c r="F219" s="9">
        <v>7</v>
      </c>
      <c r="G219" s="9">
        <f>financials[[#This Row],[Units Sold]]*financials[[#This Row],[Sale Price]]</f>
        <v>1400</v>
      </c>
      <c r="H219" s="9">
        <f>IF(financials[[#This Row],[Discount Band]]="low",0.1,IF(financials[[#This Row],[Discount Band]]="medium",0.15,0.3))</f>
        <v>0.15</v>
      </c>
      <c r="I219" s="9">
        <f>financials[[#This Row],[Gross Sales]]-financials[[#This Row],[Gross Sales]]*financials[[#This Row],[Discounts]]</f>
        <v>1190</v>
      </c>
      <c r="J219" s="9">
        <f>VLOOKUP(financials[[#This Row],[productid]],Products!$B$2:$H$10,3)</f>
        <v>13.95</v>
      </c>
      <c r="K219" s="9">
        <f>financials[[#This Row],[Sales]]-financials[[#This Row],[COGS]]</f>
        <v>1176.05</v>
      </c>
      <c r="L219" s="17">
        <f t="shared" ca="1" si="7"/>
        <v>44908</v>
      </c>
      <c r="M219" t="str">
        <f t="shared" ca="1" si="6"/>
        <v>C0003</v>
      </c>
    </row>
    <row r="220" spans="1:13" x14ac:dyDescent="0.25">
      <c r="A220" t="s">
        <v>97</v>
      </c>
      <c r="B220" s="7" t="s">
        <v>243</v>
      </c>
      <c r="C220" s="15">
        <v>104</v>
      </c>
      <c r="D220" s="16" t="s">
        <v>94</v>
      </c>
      <c r="E220">
        <v>200</v>
      </c>
      <c r="F220" s="9">
        <v>7</v>
      </c>
      <c r="G220" s="9">
        <f>financials[[#This Row],[Units Sold]]*financials[[#This Row],[Sale Price]]</f>
        <v>1400</v>
      </c>
      <c r="H220" s="9">
        <f>IF(financials[[#This Row],[Discount Band]]="low",0.1,IF(financials[[#This Row],[Discount Band]]="medium",0.15,0.3))</f>
        <v>0.3</v>
      </c>
      <c r="I220" s="9">
        <f>financials[[#This Row],[Gross Sales]]-financials[[#This Row],[Gross Sales]]*financials[[#This Row],[Discounts]]</f>
        <v>980</v>
      </c>
      <c r="J220" s="9">
        <f>VLOOKUP(financials[[#This Row],[productid]],Products!$B$2:$H$10,3)</f>
        <v>2.9</v>
      </c>
      <c r="K220" s="9">
        <f>financials[[#This Row],[Sales]]-financials[[#This Row],[COGS]]</f>
        <v>977.1</v>
      </c>
      <c r="L220" s="17">
        <f t="shared" ca="1" si="7"/>
        <v>44801</v>
      </c>
      <c r="M220" t="str">
        <f t="shared" ca="1" si="6"/>
        <v>A0001</v>
      </c>
    </row>
    <row r="221" spans="1:13" x14ac:dyDescent="0.25">
      <c r="A221" t="s">
        <v>97</v>
      </c>
      <c r="B221" s="7" t="s">
        <v>104</v>
      </c>
      <c r="C221" s="15">
        <v>101</v>
      </c>
      <c r="D221" s="16" t="s">
        <v>101</v>
      </c>
      <c r="E221">
        <v>201</v>
      </c>
      <c r="F221" s="9">
        <v>7</v>
      </c>
      <c r="G221" s="9">
        <f>financials[[#This Row],[Units Sold]]*financials[[#This Row],[Sale Price]]</f>
        <v>1407</v>
      </c>
      <c r="H221" s="9">
        <f>IF(financials[[#This Row],[Discount Band]]="low",0.1,IF(financials[[#This Row],[Discount Band]]="medium",0.15,0.3))</f>
        <v>0.15</v>
      </c>
      <c r="I221" s="9">
        <f>financials[[#This Row],[Gross Sales]]-financials[[#This Row],[Gross Sales]]*financials[[#This Row],[Discounts]]</f>
        <v>1195.95</v>
      </c>
      <c r="J221" s="9">
        <f>VLOOKUP(financials[[#This Row],[productid]],Products!$B$2:$H$10,3)</f>
        <v>9.9499999999999993</v>
      </c>
      <c r="K221" s="9">
        <f>financials[[#This Row],[Sales]]-financials[[#This Row],[COGS]]</f>
        <v>1186</v>
      </c>
      <c r="L221" s="17">
        <f t="shared" ca="1" si="7"/>
        <v>44697</v>
      </c>
      <c r="M221" t="str">
        <f t="shared" ca="1" si="6"/>
        <v>C0003</v>
      </c>
    </row>
    <row r="222" spans="1:13" x14ac:dyDescent="0.25">
      <c r="A222" t="s">
        <v>97</v>
      </c>
      <c r="B222" s="7" t="s">
        <v>243</v>
      </c>
      <c r="C222" s="15">
        <v>104</v>
      </c>
      <c r="D222" s="16" t="s">
        <v>101</v>
      </c>
      <c r="E222">
        <v>201</v>
      </c>
      <c r="F222" s="9">
        <v>7</v>
      </c>
      <c r="G222" s="9">
        <f>financials[[#This Row],[Units Sold]]*financials[[#This Row],[Sale Price]]</f>
        <v>1407</v>
      </c>
      <c r="H222" s="9">
        <f>IF(financials[[#This Row],[Discount Band]]="low",0.1,IF(financials[[#This Row],[Discount Band]]="medium",0.15,0.3))</f>
        <v>0.15</v>
      </c>
      <c r="I222" s="9">
        <f>financials[[#This Row],[Gross Sales]]-financials[[#This Row],[Gross Sales]]*financials[[#This Row],[Discounts]]</f>
        <v>1195.95</v>
      </c>
      <c r="J222" s="9">
        <f>VLOOKUP(financials[[#This Row],[productid]],Products!$B$2:$H$10,3)</f>
        <v>2.9</v>
      </c>
      <c r="K222" s="9">
        <f>financials[[#This Row],[Sales]]-financials[[#This Row],[COGS]]</f>
        <v>1193.05</v>
      </c>
      <c r="L222" s="17">
        <f t="shared" ca="1" si="7"/>
        <v>45471</v>
      </c>
      <c r="M222" t="str">
        <f t="shared" ca="1" si="6"/>
        <v>C0003</v>
      </c>
    </row>
    <row r="223" spans="1:13" x14ac:dyDescent="0.25">
      <c r="A223" t="s">
        <v>97</v>
      </c>
      <c r="B223" s="7" t="s">
        <v>136</v>
      </c>
      <c r="C223" s="15">
        <v>107</v>
      </c>
      <c r="D223" s="16" t="s">
        <v>101</v>
      </c>
      <c r="E223">
        <v>201</v>
      </c>
      <c r="F223" s="9">
        <v>7</v>
      </c>
      <c r="G223" s="9">
        <f>financials[[#This Row],[Units Sold]]*financials[[#This Row],[Sale Price]]</f>
        <v>1407</v>
      </c>
      <c r="H223" s="9">
        <f>IF(financials[[#This Row],[Discount Band]]="low",0.1,IF(financials[[#This Row],[Discount Band]]="medium",0.15,0.3))</f>
        <v>0.15</v>
      </c>
      <c r="I223" s="9">
        <f>financials[[#This Row],[Gross Sales]]-financials[[#This Row],[Gross Sales]]*financials[[#This Row],[Discounts]]</f>
        <v>1195.95</v>
      </c>
      <c r="J223" s="9">
        <f>VLOOKUP(financials[[#This Row],[productid]],Products!$B$2:$H$10,3)</f>
        <v>5.5</v>
      </c>
      <c r="K223" s="9">
        <f>financials[[#This Row],[Sales]]-financials[[#This Row],[COGS]]</f>
        <v>1190.45</v>
      </c>
      <c r="L223" s="17">
        <f t="shared" ca="1" si="7"/>
        <v>44671</v>
      </c>
      <c r="M223" t="str">
        <f t="shared" ca="1" si="6"/>
        <v>B0101</v>
      </c>
    </row>
    <row r="224" spans="1:13" x14ac:dyDescent="0.25">
      <c r="A224" t="s">
        <v>97</v>
      </c>
      <c r="B224" s="7" t="s">
        <v>159</v>
      </c>
      <c r="C224" s="15">
        <v>101</v>
      </c>
      <c r="D224" s="16" t="s">
        <v>101</v>
      </c>
      <c r="E224">
        <v>202</v>
      </c>
      <c r="F224" s="9">
        <v>7</v>
      </c>
      <c r="G224" s="9">
        <f>financials[[#This Row],[Units Sold]]*financials[[#This Row],[Sale Price]]</f>
        <v>1414</v>
      </c>
      <c r="H224" s="9">
        <f>IF(financials[[#This Row],[Discount Band]]="low",0.1,IF(financials[[#This Row],[Discount Band]]="medium",0.15,0.3))</f>
        <v>0.15</v>
      </c>
      <c r="I224" s="9">
        <f>financials[[#This Row],[Gross Sales]]-financials[[#This Row],[Gross Sales]]*financials[[#This Row],[Discounts]]</f>
        <v>1201.9000000000001</v>
      </c>
      <c r="J224" s="9">
        <f>VLOOKUP(financials[[#This Row],[productid]],Products!$B$2:$H$10,3)</f>
        <v>9.9499999999999993</v>
      </c>
      <c r="K224" s="9">
        <f>financials[[#This Row],[Sales]]-financials[[#This Row],[COGS]]</f>
        <v>1191.95</v>
      </c>
      <c r="L224" s="17">
        <f t="shared" ca="1" si="7"/>
        <v>45258</v>
      </c>
      <c r="M224" t="str">
        <f t="shared" ca="1" si="6"/>
        <v>C0002</v>
      </c>
    </row>
    <row r="225" spans="1:13" x14ac:dyDescent="0.25">
      <c r="A225" t="s">
        <v>97</v>
      </c>
      <c r="B225" s="7" t="s">
        <v>298</v>
      </c>
      <c r="C225" s="15">
        <v>106</v>
      </c>
      <c r="D225" s="16" t="s">
        <v>102</v>
      </c>
      <c r="E225">
        <v>203</v>
      </c>
      <c r="F225" s="9">
        <v>7</v>
      </c>
      <c r="G225" s="9">
        <f>financials[[#This Row],[Units Sold]]*financials[[#This Row],[Sale Price]]</f>
        <v>1421</v>
      </c>
      <c r="H225" s="9">
        <f>IF(financials[[#This Row],[Discount Band]]="low",0.1,IF(financials[[#This Row],[Discount Band]]="medium",0.15,0.3))</f>
        <v>0.1</v>
      </c>
      <c r="I225" s="9">
        <f>financials[[#This Row],[Gross Sales]]-financials[[#This Row],[Gross Sales]]*financials[[#This Row],[Discounts]]</f>
        <v>1278.9000000000001</v>
      </c>
      <c r="J225" s="9">
        <f>VLOOKUP(financials[[#This Row],[productid]],Products!$B$2:$H$10,3)</f>
        <v>9.1</v>
      </c>
      <c r="K225" s="9">
        <f>financials[[#This Row],[Sales]]-financials[[#This Row],[COGS]]</f>
        <v>1269.8000000000002</v>
      </c>
      <c r="L225" s="17">
        <f t="shared" ca="1" si="7"/>
        <v>44562</v>
      </c>
      <c r="M225" t="str">
        <f t="shared" ca="1" si="6"/>
        <v>C0002</v>
      </c>
    </row>
    <row r="226" spans="1:13" x14ac:dyDescent="0.25">
      <c r="A226" t="s">
        <v>97</v>
      </c>
      <c r="B226" s="7" t="s">
        <v>243</v>
      </c>
      <c r="C226" s="15">
        <v>105</v>
      </c>
      <c r="D226" s="16" t="s">
        <v>101</v>
      </c>
      <c r="E226">
        <v>204</v>
      </c>
      <c r="F226" s="9">
        <v>7</v>
      </c>
      <c r="G226" s="9">
        <f>financials[[#This Row],[Units Sold]]*financials[[#This Row],[Sale Price]]</f>
        <v>1428</v>
      </c>
      <c r="H226" s="9">
        <f>IF(financials[[#This Row],[Discount Band]]="low",0.1,IF(financials[[#This Row],[Discount Band]]="medium",0.15,0.3))</f>
        <v>0.15</v>
      </c>
      <c r="I226" s="9">
        <f>financials[[#This Row],[Gross Sales]]-financials[[#This Row],[Gross Sales]]*financials[[#This Row],[Discounts]]</f>
        <v>1213.8</v>
      </c>
      <c r="J226" s="9">
        <f>VLOOKUP(financials[[#This Row],[productid]],Products!$B$2:$H$10,3)</f>
        <v>10</v>
      </c>
      <c r="K226" s="9">
        <f>financials[[#This Row],[Sales]]-financials[[#This Row],[COGS]]</f>
        <v>1203.8</v>
      </c>
      <c r="L226" s="17">
        <f t="shared" ca="1" si="7"/>
        <v>45280</v>
      </c>
      <c r="M226" t="str">
        <f t="shared" ca="1" si="6"/>
        <v>A0001</v>
      </c>
    </row>
    <row r="227" spans="1:13" x14ac:dyDescent="0.25">
      <c r="A227" t="s">
        <v>97</v>
      </c>
      <c r="B227" s="7" t="s">
        <v>628</v>
      </c>
      <c r="C227" s="15">
        <v>102</v>
      </c>
      <c r="D227" s="16" t="s">
        <v>101</v>
      </c>
      <c r="E227">
        <v>204</v>
      </c>
      <c r="F227" s="9">
        <v>7</v>
      </c>
      <c r="G227" s="9">
        <f>financials[[#This Row],[Units Sold]]*financials[[#This Row],[Sale Price]]</f>
        <v>1428</v>
      </c>
      <c r="H227" s="9">
        <f>IF(financials[[#This Row],[Discount Band]]="low",0.1,IF(financials[[#This Row],[Discount Band]]="medium",0.15,0.3))</f>
        <v>0.15</v>
      </c>
      <c r="I227" s="9">
        <f>financials[[#This Row],[Gross Sales]]-financials[[#This Row],[Gross Sales]]*financials[[#This Row],[Discounts]]</f>
        <v>1213.8</v>
      </c>
      <c r="J227" s="9">
        <f>VLOOKUP(financials[[#This Row],[productid]],Products!$B$2:$H$10,3)</f>
        <v>13.95</v>
      </c>
      <c r="K227" s="9">
        <f>financials[[#This Row],[Sales]]-financials[[#This Row],[COGS]]</f>
        <v>1199.8499999999999</v>
      </c>
      <c r="L227" s="17">
        <f t="shared" ca="1" si="7"/>
        <v>45066</v>
      </c>
      <c r="M227" t="str">
        <f t="shared" ca="1" si="6"/>
        <v>B0101</v>
      </c>
    </row>
    <row r="228" spans="1:13" x14ac:dyDescent="0.25">
      <c r="A228" t="s">
        <v>97</v>
      </c>
      <c r="B228" s="7" t="s">
        <v>159</v>
      </c>
      <c r="C228" s="15">
        <v>109</v>
      </c>
      <c r="D228" s="16" t="s">
        <v>101</v>
      </c>
      <c r="E228">
        <v>204</v>
      </c>
      <c r="F228" s="9">
        <v>7</v>
      </c>
      <c r="G228" s="9">
        <f>financials[[#This Row],[Units Sold]]*financials[[#This Row],[Sale Price]]</f>
        <v>1428</v>
      </c>
      <c r="H228" s="9">
        <f>IF(financials[[#This Row],[Discount Band]]="low",0.1,IF(financials[[#This Row],[Discount Band]]="medium",0.15,0.3))</f>
        <v>0.15</v>
      </c>
      <c r="I228" s="9">
        <f>financials[[#This Row],[Gross Sales]]-financials[[#This Row],[Gross Sales]]*financials[[#This Row],[Discounts]]</f>
        <v>1213.8</v>
      </c>
      <c r="J228" s="9">
        <f>VLOOKUP(financials[[#This Row],[productid]],Products!$B$2:$H$10,3)</f>
        <v>16.8</v>
      </c>
      <c r="K228" s="9">
        <f>financials[[#This Row],[Sales]]-financials[[#This Row],[COGS]]</f>
        <v>1197</v>
      </c>
      <c r="L228" s="17">
        <f t="shared" ca="1" si="7"/>
        <v>44614</v>
      </c>
      <c r="M228" t="str">
        <f t="shared" ca="1" si="6"/>
        <v>B0001</v>
      </c>
    </row>
    <row r="229" spans="1:13" x14ac:dyDescent="0.25">
      <c r="A229" t="s">
        <v>97</v>
      </c>
      <c r="B229" s="7" t="s">
        <v>169</v>
      </c>
      <c r="C229" s="15">
        <v>107</v>
      </c>
      <c r="D229" s="16" t="s">
        <v>102</v>
      </c>
      <c r="E229">
        <v>205</v>
      </c>
      <c r="F229" s="9">
        <v>7</v>
      </c>
      <c r="G229" s="9">
        <f>financials[[#This Row],[Units Sold]]*financials[[#This Row],[Sale Price]]</f>
        <v>1435</v>
      </c>
      <c r="H229" s="9">
        <f>IF(financials[[#This Row],[Discount Band]]="low",0.1,IF(financials[[#This Row],[Discount Band]]="medium",0.15,0.3))</f>
        <v>0.1</v>
      </c>
      <c r="I229" s="9">
        <f>financials[[#This Row],[Gross Sales]]-financials[[#This Row],[Gross Sales]]*financials[[#This Row],[Discounts]]</f>
        <v>1291.5</v>
      </c>
      <c r="J229" s="9">
        <f>VLOOKUP(financials[[#This Row],[productid]],Products!$B$2:$H$10,3)</f>
        <v>5.5</v>
      </c>
      <c r="K229" s="9">
        <f>financials[[#This Row],[Sales]]-financials[[#This Row],[COGS]]</f>
        <v>1286</v>
      </c>
      <c r="L229" s="17">
        <f t="shared" ca="1" si="7"/>
        <v>45377</v>
      </c>
      <c r="M229" t="str">
        <f t="shared" ca="1" si="6"/>
        <v>B0001</v>
      </c>
    </row>
    <row r="230" spans="1:13" x14ac:dyDescent="0.25">
      <c r="A230" t="s">
        <v>97</v>
      </c>
      <c r="B230" s="7" t="s">
        <v>628</v>
      </c>
      <c r="C230" s="15">
        <v>105</v>
      </c>
      <c r="D230" s="16" t="s">
        <v>94</v>
      </c>
      <c r="E230">
        <v>205</v>
      </c>
      <c r="F230" s="9">
        <v>7</v>
      </c>
      <c r="G230" s="9">
        <f>financials[[#This Row],[Units Sold]]*financials[[#This Row],[Sale Price]]</f>
        <v>1435</v>
      </c>
      <c r="H230" s="9">
        <f>IF(financials[[#This Row],[Discount Band]]="low",0.1,IF(financials[[#This Row],[Discount Band]]="medium",0.15,0.3))</f>
        <v>0.3</v>
      </c>
      <c r="I230" s="9">
        <f>financials[[#This Row],[Gross Sales]]-financials[[#This Row],[Gross Sales]]*financials[[#This Row],[Discounts]]</f>
        <v>1004.5</v>
      </c>
      <c r="J230" s="9">
        <f>VLOOKUP(financials[[#This Row],[productid]],Products!$B$2:$H$10,3)</f>
        <v>10</v>
      </c>
      <c r="K230" s="9">
        <f>financials[[#This Row],[Sales]]-financials[[#This Row],[COGS]]</f>
        <v>994.5</v>
      </c>
      <c r="L230" s="17">
        <f t="shared" ca="1" si="7"/>
        <v>44922</v>
      </c>
      <c r="M230" t="str">
        <f t="shared" ca="1" si="6"/>
        <v>A0001</v>
      </c>
    </row>
    <row r="231" spans="1:13" x14ac:dyDescent="0.25">
      <c r="A231" t="s">
        <v>96</v>
      </c>
      <c r="B231" s="7" t="s">
        <v>277</v>
      </c>
      <c r="C231" s="15">
        <v>103</v>
      </c>
      <c r="D231" s="16" t="s">
        <v>102</v>
      </c>
      <c r="E231">
        <v>120</v>
      </c>
      <c r="F231" s="9">
        <v>12</v>
      </c>
      <c r="G231" s="9">
        <f>financials[[#This Row],[Units Sold]]*financials[[#This Row],[Sale Price]]</f>
        <v>1440</v>
      </c>
      <c r="H231" s="9">
        <f>IF(financials[[#This Row],[Discount Band]]="low",0.1,IF(financials[[#This Row],[Discount Band]]="medium",0.15,0.3))</f>
        <v>0.1</v>
      </c>
      <c r="I231" s="9">
        <f>financials[[#This Row],[Gross Sales]]-financials[[#This Row],[Gross Sales]]*financials[[#This Row],[Discounts]]</f>
        <v>1296</v>
      </c>
      <c r="J231" s="9">
        <f>VLOOKUP(financials[[#This Row],[productid]],Products!$B$2:$H$10,3)</f>
        <v>15</v>
      </c>
      <c r="K231" s="9">
        <f>financials[[#This Row],[Sales]]-financials[[#This Row],[COGS]]</f>
        <v>1281</v>
      </c>
      <c r="L231" s="17">
        <f t="shared" ca="1" si="7"/>
        <v>44904</v>
      </c>
      <c r="M231" t="str">
        <f t="shared" ca="1" si="6"/>
        <v>C0002</v>
      </c>
    </row>
    <row r="232" spans="1:13" x14ac:dyDescent="0.25">
      <c r="A232" t="s">
        <v>97</v>
      </c>
      <c r="B232" s="7" t="s">
        <v>251</v>
      </c>
      <c r="C232" s="15">
        <v>105</v>
      </c>
      <c r="D232" s="16" t="s">
        <v>101</v>
      </c>
      <c r="E232">
        <v>206</v>
      </c>
      <c r="F232" s="9">
        <v>7</v>
      </c>
      <c r="G232" s="9">
        <f>financials[[#This Row],[Units Sold]]*financials[[#This Row],[Sale Price]]</f>
        <v>1442</v>
      </c>
      <c r="H232" s="9">
        <f>IF(financials[[#This Row],[Discount Band]]="low",0.1,IF(financials[[#This Row],[Discount Band]]="medium",0.15,0.3))</f>
        <v>0.15</v>
      </c>
      <c r="I232" s="9">
        <f>financials[[#This Row],[Gross Sales]]-financials[[#This Row],[Gross Sales]]*financials[[#This Row],[Discounts]]</f>
        <v>1225.7</v>
      </c>
      <c r="J232" s="9">
        <f>VLOOKUP(financials[[#This Row],[productid]],Products!$B$2:$H$10,3)</f>
        <v>10</v>
      </c>
      <c r="K232" s="9">
        <f>financials[[#This Row],[Sales]]-financials[[#This Row],[COGS]]</f>
        <v>1215.7</v>
      </c>
      <c r="L232" s="17">
        <f t="shared" ca="1" si="7"/>
        <v>45100</v>
      </c>
      <c r="M232" t="str">
        <f t="shared" ca="1" si="6"/>
        <v>B0101</v>
      </c>
    </row>
    <row r="233" spans="1:13" x14ac:dyDescent="0.25">
      <c r="A233" t="s">
        <v>97</v>
      </c>
      <c r="B233" s="7" t="s">
        <v>239</v>
      </c>
      <c r="C233" s="13">
        <v>106</v>
      </c>
      <c r="D233" s="10" t="s">
        <v>101</v>
      </c>
      <c r="E233">
        <v>207</v>
      </c>
      <c r="F233" s="9">
        <v>7</v>
      </c>
      <c r="G233" s="9">
        <f>financials[[#This Row],[Units Sold]]*financials[[#This Row],[Sale Price]]</f>
        <v>1449</v>
      </c>
      <c r="H233" s="9">
        <f>IF(financials[[#This Row],[Discount Band]]="low",0.1,IF(financials[[#This Row],[Discount Band]]="medium",0.15,0.3))</f>
        <v>0.15</v>
      </c>
      <c r="I233" s="9">
        <f>financials[[#This Row],[Gross Sales]]-financials[[#This Row],[Gross Sales]]*financials[[#This Row],[Discounts]]</f>
        <v>1231.6500000000001</v>
      </c>
      <c r="J233" s="9">
        <f>VLOOKUP(financials[[#This Row],[productid]],Products!$B$2:$H$10,3)</f>
        <v>9.1</v>
      </c>
      <c r="K233" s="9">
        <f>financials[[#This Row],[Sales]]-financials[[#This Row],[COGS]]</f>
        <v>1222.5500000000002</v>
      </c>
      <c r="L233" s="17">
        <f t="shared" ca="1" si="7"/>
        <v>44877</v>
      </c>
      <c r="M233" t="str">
        <f t="shared" ca="1" si="6"/>
        <v>A0001</v>
      </c>
    </row>
    <row r="234" spans="1:13" x14ac:dyDescent="0.25">
      <c r="A234" t="s">
        <v>97</v>
      </c>
      <c r="B234" s="7" t="s">
        <v>251</v>
      </c>
      <c r="C234" s="15">
        <v>106</v>
      </c>
      <c r="D234" s="16" t="s">
        <v>94</v>
      </c>
      <c r="E234">
        <v>207</v>
      </c>
      <c r="F234" s="9">
        <v>7</v>
      </c>
      <c r="G234" s="9">
        <f>financials[[#This Row],[Units Sold]]*financials[[#This Row],[Sale Price]]</f>
        <v>1449</v>
      </c>
      <c r="H234" s="9">
        <f>IF(financials[[#This Row],[Discount Band]]="low",0.1,IF(financials[[#This Row],[Discount Band]]="medium",0.15,0.3))</f>
        <v>0.3</v>
      </c>
      <c r="I234" s="9">
        <f>financials[[#This Row],[Gross Sales]]-financials[[#This Row],[Gross Sales]]*financials[[#This Row],[Discounts]]</f>
        <v>1014.3</v>
      </c>
      <c r="J234" s="9">
        <f>VLOOKUP(financials[[#This Row],[productid]],Products!$B$2:$H$10,3)</f>
        <v>9.1</v>
      </c>
      <c r="K234" s="9">
        <f>financials[[#This Row],[Sales]]-financials[[#This Row],[COGS]]</f>
        <v>1005.1999999999999</v>
      </c>
      <c r="L234" s="17">
        <f t="shared" ca="1" si="7"/>
        <v>44957</v>
      </c>
      <c r="M234" t="str">
        <f t="shared" ca="1" si="6"/>
        <v>C0003</v>
      </c>
    </row>
    <row r="235" spans="1:13" x14ac:dyDescent="0.25">
      <c r="A235" t="s">
        <v>97</v>
      </c>
      <c r="B235" s="7" t="s">
        <v>106</v>
      </c>
      <c r="C235" s="15">
        <v>104</v>
      </c>
      <c r="D235" s="16" t="s">
        <v>94</v>
      </c>
      <c r="E235">
        <v>207</v>
      </c>
      <c r="F235" s="9">
        <v>7</v>
      </c>
      <c r="G235" s="9">
        <f>financials[[#This Row],[Units Sold]]*financials[[#This Row],[Sale Price]]</f>
        <v>1449</v>
      </c>
      <c r="H235" s="9">
        <f>IF(financials[[#This Row],[Discount Band]]="low",0.1,IF(financials[[#This Row],[Discount Band]]="medium",0.15,0.3))</f>
        <v>0.3</v>
      </c>
      <c r="I235" s="9">
        <f>financials[[#This Row],[Gross Sales]]-financials[[#This Row],[Gross Sales]]*financials[[#This Row],[Discounts]]</f>
        <v>1014.3</v>
      </c>
      <c r="J235" s="9">
        <f>VLOOKUP(financials[[#This Row],[productid]],Products!$B$2:$H$10,3)</f>
        <v>2.9</v>
      </c>
      <c r="K235" s="9">
        <f>financials[[#This Row],[Sales]]-financials[[#This Row],[COGS]]</f>
        <v>1011.4</v>
      </c>
      <c r="L235" s="17">
        <f t="shared" ca="1" si="7"/>
        <v>45182</v>
      </c>
      <c r="M235" t="str">
        <f t="shared" ca="1" si="6"/>
        <v>B0001</v>
      </c>
    </row>
    <row r="236" spans="1:13" x14ac:dyDescent="0.25">
      <c r="A236" t="s">
        <v>100</v>
      </c>
      <c r="B236" s="7" t="s">
        <v>655</v>
      </c>
      <c r="C236" s="15">
        <v>101</v>
      </c>
      <c r="D236" s="16" t="s">
        <v>102</v>
      </c>
      <c r="E236">
        <v>97</v>
      </c>
      <c r="F236" s="9">
        <v>15</v>
      </c>
      <c r="G236" s="9">
        <f>financials[[#This Row],[Units Sold]]*financials[[#This Row],[Sale Price]]</f>
        <v>1455</v>
      </c>
      <c r="H236" s="9">
        <f>IF(financials[[#This Row],[Discount Band]]="low",0.1,IF(financials[[#This Row],[Discount Band]]="medium",0.15,0.3))</f>
        <v>0.1</v>
      </c>
      <c r="I236" s="9">
        <f>financials[[#This Row],[Gross Sales]]-financials[[#This Row],[Gross Sales]]*financials[[#This Row],[Discounts]]</f>
        <v>1309.5</v>
      </c>
      <c r="J236" s="9">
        <f>VLOOKUP(financials[[#This Row],[productid]],Products!$B$2:$H$10,3)</f>
        <v>9.9499999999999993</v>
      </c>
      <c r="K236" s="9">
        <f>financials[[#This Row],[Sales]]-financials[[#This Row],[COGS]]</f>
        <v>1299.55</v>
      </c>
      <c r="L236" s="17">
        <f t="shared" ca="1" si="7"/>
        <v>45203</v>
      </c>
      <c r="M236" t="str">
        <f t="shared" ca="1" si="6"/>
        <v>C0003</v>
      </c>
    </row>
    <row r="237" spans="1:13" x14ac:dyDescent="0.25">
      <c r="A237" t="s">
        <v>97</v>
      </c>
      <c r="B237" s="7" t="s">
        <v>136</v>
      </c>
      <c r="C237" s="13">
        <v>101</v>
      </c>
      <c r="D237" s="10" t="s">
        <v>102</v>
      </c>
      <c r="E237">
        <v>208</v>
      </c>
      <c r="F237" s="9">
        <v>7</v>
      </c>
      <c r="G237" s="9">
        <f>financials[[#This Row],[Units Sold]]*financials[[#This Row],[Sale Price]]</f>
        <v>1456</v>
      </c>
      <c r="H237" s="9">
        <f>IF(financials[[#This Row],[Discount Band]]="low",0.1,IF(financials[[#This Row],[Discount Band]]="medium",0.15,0.3))</f>
        <v>0.1</v>
      </c>
      <c r="I237" s="9">
        <f>financials[[#This Row],[Gross Sales]]-financials[[#This Row],[Gross Sales]]*financials[[#This Row],[Discounts]]</f>
        <v>1310.4000000000001</v>
      </c>
      <c r="J237" s="9">
        <f>VLOOKUP(financials[[#This Row],[productid]],Products!$B$2:$H$10,3)</f>
        <v>9.9499999999999993</v>
      </c>
      <c r="K237" s="9">
        <f>financials[[#This Row],[Sales]]-financials[[#This Row],[COGS]]</f>
        <v>1300.45</v>
      </c>
      <c r="L237" s="17">
        <f t="shared" ca="1" si="7"/>
        <v>45236</v>
      </c>
      <c r="M237" t="str">
        <f t="shared" ca="1" si="6"/>
        <v>C0003</v>
      </c>
    </row>
    <row r="238" spans="1:13" x14ac:dyDescent="0.25">
      <c r="A238" t="s">
        <v>97</v>
      </c>
      <c r="B238" s="7" t="s">
        <v>239</v>
      </c>
      <c r="C238" s="15">
        <v>104</v>
      </c>
      <c r="D238" s="16" t="s">
        <v>101</v>
      </c>
      <c r="E238">
        <v>208</v>
      </c>
      <c r="F238" s="9">
        <v>7</v>
      </c>
      <c r="G238" s="9">
        <f>financials[[#This Row],[Units Sold]]*financials[[#This Row],[Sale Price]]</f>
        <v>1456</v>
      </c>
      <c r="H238" s="9">
        <f>IF(financials[[#This Row],[Discount Band]]="low",0.1,IF(financials[[#This Row],[Discount Band]]="medium",0.15,0.3))</f>
        <v>0.15</v>
      </c>
      <c r="I238" s="9">
        <f>financials[[#This Row],[Gross Sales]]-financials[[#This Row],[Gross Sales]]*financials[[#This Row],[Discounts]]</f>
        <v>1237.5999999999999</v>
      </c>
      <c r="J238" s="9">
        <f>VLOOKUP(financials[[#This Row],[productid]],Products!$B$2:$H$10,3)</f>
        <v>2.9</v>
      </c>
      <c r="K238" s="9">
        <f>financials[[#This Row],[Sales]]-financials[[#This Row],[COGS]]</f>
        <v>1234.6999999999998</v>
      </c>
      <c r="L238" s="17">
        <f t="shared" ca="1" si="7"/>
        <v>45089</v>
      </c>
      <c r="M238" t="str">
        <f t="shared" ca="1" si="6"/>
        <v>B0001</v>
      </c>
    </row>
    <row r="239" spans="1:13" x14ac:dyDescent="0.25">
      <c r="A239" t="s">
        <v>97</v>
      </c>
      <c r="B239" s="7" t="s">
        <v>656</v>
      </c>
      <c r="C239" s="15">
        <v>107</v>
      </c>
      <c r="D239" s="16" t="s">
        <v>101</v>
      </c>
      <c r="E239">
        <v>208</v>
      </c>
      <c r="F239" s="9">
        <v>7</v>
      </c>
      <c r="G239" s="9">
        <f>financials[[#This Row],[Units Sold]]*financials[[#This Row],[Sale Price]]</f>
        <v>1456</v>
      </c>
      <c r="H239" s="9">
        <f>IF(financials[[#This Row],[Discount Band]]="low",0.1,IF(financials[[#This Row],[Discount Band]]="medium",0.15,0.3))</f>
        <v>0.15</v>
      </c>
      <c r="I239" s="9">
        <f>financials[[#This Row],[Gross Sales]]-financials[[#This Row],[Gross Sales]]*financials[[#This Row],[Discounts]]</f>
        <v>1237.5999999999999</v>
      </c>
      <c r="J239" s="9">
        <f>VLOOKUP(financials[[#This Row],[productid]],Products!$B$2:$H$10,3)</f>
        <v>5.5</v>
      </c>
      <c r="K239" s="9">
        <f>financials[[#This Row],[Sales]]-financials[[#This Row],[COGS]]</f>
        <v>1232.0999999999999</v>
      </c>
      <c r="L239" s="17">
        <f t="shared" ca="1" si="7"/>
        <v>45158</v>
      </c>
      <c r="M239" t="str">
        <f t="shared" ca="1" si="6"/>
        <v>B0101</v>
      </c>
    </row>
    <row r="240" spans="1:13" x14ac:dyDescent="0.25">
      <c r="A240" t="s">
        <v>97</v>
      </c>
      <c r="B240" s="7" t="s">
        <v>107</v>
      </c>
      <c r="C240" s="15">
        <v>101</v>
      </c>
      <c r="D240" s="16" t="s">
        <v>102</v>
      </c>
      <c r="E240">
        <v>209</v>
      </c>
      <c r="F240" s="9">
        <v>7</v>
      </c>
      <c r="G240" s="9">
        <f>financials[[#This Row],[Units Sold]]*financials[[#This Row],[Sale Price]]</f>
        <v>1463</v>
      </c>
      <c r="H240" s="9">
        <f>IF(financials[[#This Row],[Discount Band]]="low",0.1,IF(financials[[#This Row],[Discount Band]]="medium",0.15,0.3))</f>
        <v>0.1</v>
      </c>
      <c r="I240" s="9">
        <f>financials[[#This Row],[Gross Sales]]-financials[[#This Row],[Gross Sales]]*financials[[#This Row],[Discounts]]</f>
        <v>1316.7</v>
      </c>
      <c r="J240" s="9">
        <f>VLOOKUP(financials[[#This Row],[productid]],Products!$B$2:$H$10,3)</f>
        <v>9.9499999999999993</v>
      </c>
      <c r="K240" s="9">
        <f>financials[[#This Row],[Sales]]-financials[[#This Row],[COGS]]</f>
        <v>1306.75</v>
      </c>
      <c r="L240" s="17">
        <f t="shared" ca="1" si="7"/>
        <v>44962</v>
      </c>
      <c r="M240" t="str">
        <f t="shared" ca="1" si="6"/>
        <v>B0001</v>
      </c>
    </row>
    <row r="241" spans="1:13" x14ac:dyDescent="0.25">
      <c r="A241" t="s">
        <v>97</v>
      </c>
      <c r="B241" s="7" t="s">
        <v>169</v>
      </c>
      <c r="C241" s="15">
        <v>103</v>
      </c>
      <c r="D241" s="16" t="s">
        <v>94</v>
      </c>
      <c r="E241">
        <v>209</v>
      </c>
      <c r="F241" s="9">
        <v>7</v>
      </c>
      <c r="G241" s="9">
        <f>financials[[#This Row],[Units Sold]]*financials[[#This Row],[Sale Price]]</f>
        <v>1463</v>
      </c>
      <c r="H241" s="9">
        <f>IF(financials[[#This Row],[Discount Band]]="low",0.1,IF(financials[[#This Row],[Discount Band]]="medium",0.15,0.3))</f>
        <v>0.3</v>
      </c>
      <c r="I241" s="9">
        <f>financials[[#This Row],[Gross Sales]]-financials[[#This Row],[Gross Sales]]*financials[[#This Row],[Discounts]]</f>
        <v>1024.0999999999999</v>
      </c>
      <c r="J241" s="9">
        <f>VLOOKUP(financials[[#This Row],[productid]],Products!$B$2:$H$10,3)</f>
        <v>15</v>
      </c>
      <c r="K241" s="9">
        <f>financials[[#This Row],[Sales]]-financials[[#This Row],[COGS]]</f>
        <v>1009.0999999999999</v>
      </c>
      <c r="L241" s="17">
        <f t="shared" ca="1" si="7"/>
        <v>44699</v>
      </c>
      <c r="M241" t="str">
        <f t="shared" ca="1" si="6"/>
        <v>C0002</v>
      </c>
    </row>
    <row r="242" spans="1:13" x14ac:dyDescent="0.25">
      <c r="A242" t="s">
        <v>97</v>
      </c>
      <c r="B242" s="7" t="s">
        <v>169</v>
      </c>
      <c r="C242" s="15">
        <v>101</v>
      </c>
      <c r="D242" s="16" t="s">
        <v>102</v>
      </c>
      <c r="E242">
        <v>209</v>
      </c>
      <c r="F242" s="9">
        <v>7</v>
      </c>
      <c r="G242" s="9">
        <f>financials[[#This Row],[Units Sold]]*financials[[#This Row],[Sale Price]]</f>
        <v>1463</v>
      </c>
      <c r="H242" s="9">
        <f>IF(financials[[#This Row],[Discount Band]]="low",0.1,IF(financials[[#This Row],[Discount Band]]="medium",0.15,0.3))</f>
        <v>0.1</v>
      </c>
      <c r="I242" s="9">
        <f>financials[[#This Row],[Gross Sales]]-financials[[#This Row],[Gross Sales]]*financials[[#This Row],[Discounts]]</f>
        <v>1316.7</v>
      </c>
      <c r="J242" s="9">
        <f>VLOOKUP(financials[[#This Row],[productid]],Products!$B$2:$H$10,3)</f>
        <v>9.9499999999999993</v>
      </c>
      <c r="K242" s="9">
        <f>financials[[#This Row],[Sales]]-financials[[#This Row],[COGS]]</f>
        <v>1306.75</v>
      </c>
      <c r="L242" s="17">
        <f t="shared" ca="1" si="7"/>
        <v>44575</v>
      </c>
      <c r="M242" t="str">
        <f t="shared" ca="1" si="6"/>
        <v>C0002</v>
      </c>
    </row>
    <row r="243" spans="1:13" x14ac:dyDescent="0.25">
      <c r="A243" t="s">
        <v>97</v>
      </c>
      <c r="B243" s="7" t="s">
        <v>656</v>
      </c>
      <c r="C243" s="13">
        <v>107</v>
      </c>
      <c r="D243" s="10" t="s">
        <v>101</v>
      </c>
      <c r="E243">
        <v>211</v>
      </c>
      <c r="F243" s="9">
        <v>7</v>
      </c>
      <c r="G243" s="9">
        <f>financials[[#This Row],[Units Sold]]*financials[[#This Row],[Sale Price]]</f>
        <v>1477</v>
      </c>
      <c r="H243" s="9">
        <f>IF(financials[[#This Row],[Discount Band]]="low",0.1,IF(financials[[#This Row],[Discount Band]]="medium",0.15,0.3))</f>
        <v>0.15</v>
      </c>
      <c r="I243" s="9">
        <f>financials[[#This Row],[Gross Sales]]-financials[[#This Row],[Gross Sales]]*financials[[#This Row],[Discounts]]</f>
        <v>1255.45</v>
      </c>
      <c r="J243" s="9">
        <f>VLOOKUP(financials[[#This Row],[productid]],Products!$B$2:$H$10,3)</f>
        <v>5.5</v>
      </c>
      <c r="K243" s="9">
        <f>financials[[#This Row],[Sales]]-financials[[#This Row],[COGS]]</f>
        <v>1249.95</v>
      </c>
      <c r="L243" s="17">
        <f t="shared" ca="1" si="7"/>
        <v>45470</v>
      </c>
      <c r="M243" t="str">
        <f t="shared" ca="1" si="6"/>
        <v>C0002</v>
      </c>
    </row>
    <row r="244" spans="1:13" x14ac:dyDescent="0.25">
      <c r="A244" t="s">
        <v>97</v>
      </c>
      <c r="B244" s="7" t="s">
        <v>208</v>
      </c>
      <c r="C244" s="15">
        <v>106</v>
      </c>
      <c r="D244" s="16" t="s">
        <v>102</v>
      </c>
      <c r="E244">
        <v>211</v>
      </c>
      <c r="F244" s="9">
        <v>7</v>
      </c>
      <c r="G244" s="9">
        <f>financials[[#This Row],[Units Sold]]*financials[[#This Row],[Sale Price]]</f>
        <v>1477</v>
      </c>
      <c r="H244" s="9">
        <f>IF(financials[[#This Row],[Discount Band]]="low",0.1,IF(financials[[#This Row],[Discount Band]]="medium",0.15,0.3))</f>
        <v>0.1</v>
      </c>
      <c r="I244" s="9">
        <f>financials[[#This Row],[Gross Sales]]-financials[[#This Row],[Gross Sales]]*financials[[#This Row],[Discounts]]</f>
        <v>1329.3</v>
      </c>
      <c r="J244" s="9">
        <f>VLOOKUP(financials[[#This Row],[productid]],Products!$B$2:$H$10,3)</f>
        <v>9.1</v>
      </c>
      <c r="K244" s="9">
        <f>financials[[#This Row],[Sales]]-financials[[#This Row],[COGS]]</f>
        <v>1320.2</v>
      </c>
      <c r="L244" s="17">
        <f t="shared" ca="1" si="7"/>
        <v>45074</v>
      </c>
      <c r="M244" t="str">
        <f t="shared" ca="1" si="6"/>
        <v>C0002</v>
      </c>
    </row>
    <row r="245" spans="1:13" x14ac:dyDescent="0.25">
      <c r="A245" t="s">
        <v>97</v>
      </c>
      <c r="B245" s="7" t="s">
        <v>298</v>
      </c>
      <c r="C245" s="15">
        <v>109</v>
      </c>
      <c r="D245" s="16" t="s">
        <v>94</v>
      </c>
      <c r="E245">
        <v>211</v>
      </c>
      <c r="F245" s="9">
        <v>7</v>
      </c>
      <c r="G245" s="9">
        <f>financials[[#This Row],[Units Sold]]*financials[[#This Row],[Sale Price]]</f>
        <v>1477</v>
      </c>
      <c r="H245" s="9">
        <f>IF(financials[[#This Row],[Discount Band]]="low",0.1,IF(financials[[#This Row],[Discount Band]]="medium",0.15,0.3))</f>
        <v>0.3</v>
      </c>
      <c r="I245" s="9">
        <f>financials[[#This Row],[Gross Sales]]-financials[[#This Row],[Gross Sales]]*financials[[#This Row],[Discounts]]</f>
        <v>1033.9000000000001</v>
      </c>
      <c r="J245" s="9">
        <f>VLOOKUP(financials[[#This Row],[productid]],Products!$B$2:$H$10,3)</f>
        <v>16.8</v>
      </c>
      <c r="K245" s="9">
        <f>financials[[#This Row],[Sales]]-financials[[#This Row],[COGS]]</f>
        <v>1017.1000000000001</v>
      </c>
      <c r="L245" s="17">
        <f t="shared" ca="1" si="7"/>
        <v>45474</v>
      </c>
      <c r="M245" t="str">
        <f t="shared" ca="1" si="6"/>
        <v>B0101</v>
      </c>
    </row>
    <row r="246" spans="1:13" x14ac:dyDescent="0.25">
      <c r="A246" t="s">
        <v>97</v>
      </c>
      <c r="B246" s="7" t="s">
        <v>239</v>
      </c>
      <c r="C246" s="15">
        <v>106</v>
      </c>
      <c r="D246" s="16" t="s">
        <v>94</v>
      </c>
      <c r="E246">
        <v>212</v>
      </c>
      <c r="F246" s="9">
        <v>7</v>
      </c>
      <c r="G246" s="9">
        <f>financials[[#This Row],[Units Sold]]*financials[[#This Row],[Sale Price]]</f>
        <v>1484</v>
      </c>
      <c r="H246" s="9">
        <f>IF(financials[[#This Row],[Discount Band]]="low",0.1,IF(financials[[#This Row],[Discount Band]]="medium",0.15,0.3))</f>
        <v>0.3</v>
      </c>
      <c r="I246" s="9">
        <f>financials[[#This Row],[Gross Sales]]-financials[[#This Row],[Gross Sales]]*financials[[#This Row],[Discounts]]</f>
        <v>1038.8</v>
      </c>
      <c r="J246" s="9">
        <f>VLOOKUP(financials[[#This Row],[productid]],Products!$B$2:$H$10,3)</f>
        <v>9.1</v>
      </c>
      <c r="K246" s="9">
        <f>financials[[#This Row],[Sales]]-financials[[#This Row],[COGS]]</f>
        <v>1029.7</v>
      </c>
      <c r="L246" s="17">
        <f t="shared" ca="1" si="7"/>
        <v>44740</v>
      </c>
      <c r="M246" t="str">
        <f t="shared" ca="1" si="6"/>
        <v>C0003</v>
      </c>
    </row>
    <row r="247" spans="1:13" x14ac:dyDescent="0.25">
      <c r="A247" t="s">
        <v>97</v>
      </c>
      <c r="B247" s="7" t="s">
        <v>159</v>
      </c>
      <c r="C247" s="15">
        <v>102</v>
      </c>
      <c r="D247" s="16" t="s">
        <v>101</v>
      </c>
      <c r="E247">
        <v>212</v>
      </c>
      <c r="F247" s="9">
        <v>7</v>
      </c>
      <c r="G247" s="9">
        <f>financials[[#This Row],[Units Sold]]*financials[[#This Row],[Sale Price]]</f>
        <v>1484</v>
      </c>
      <c r="H247" s="9">
        <f>IF(financials[[#This Row],[Discount Band]]="low",0.1,IF(financials[[#This Row],[Discount Band]]="medium",0.15,0.3))</f>
        <v>0.15</v>
      </c>
      <c r="I247" s="9">
        <f>financials[[#This Row],[Gross Sales]]-financials[[#This Row],[Gross Sales]]*financials[[#This Row],[Discounts]]</f>
        <v>1261.4000000000001</v>
      </c>
      <c r="J247" s="9">
        <f>VLOOKUP(financials[[#This Row],[productid]],Products!$B$2:$H$10,3)</f>
        <v>13.95</v>
      </c>
      <c r="K247" s="9">
        <f>financials[[#This Row],[Sales]]-financials[[#This Row],[COGS]]</f>
        <v>1247.45</v>
      </c>
      <c r="L247" s="17">
        <f t="shared" ca="1" si="7"/>
        <v>45080</v>
      </c>
      <c r="M247" t="str">
        <f t="shared" ca="1" si="6"/>
        <v>C0002</v>
      </c>
    </row>
    <row r="248" spans="1:13" x14ac:dyDescent="0.25">
      <c r="A248" t="s">
        <v>97</v>
      </c>
      <c r="B248" s="7" t="s">
        <v>104</v>
      </c>
      <c r="C248" s="15">
        <v>107</v>
      </c>
      <c r="D248" s="16" t="s">
        <v>101</v>
      </c>
      <c r="E248">
        <v>213</v>
      </c>
      <c r="F248" s="9">
        <v>7</v>
      </c>
      <c r="G248" s="9">
        <f>financials[[#This Row],[Units Sold]]*financials[[#This Row],[Sale Price]]</f>
        <v>1491</v>
      </c>
      <c r="H248" s="9">
        <f>IF(financials[[#This Row],[Discount Band]]="low",0.1,IF(financials[[#This Row],[Discount Band]]="medium",0.15,0.3))</f>
        <v>0.15</v>
      </c>
      <c r="I248" s="9">
        <f>financials[[#This Row],[Gross Sales]]-financials[[#This Row],[Gross Sales]]*financials[[#This Row],[Discounts]]</f>
        <v>1267.3499999999999</v>
      </c>
      <c r="J248" s="9">
        <f>VLOOKUP(financials[[#This Row],[productid]],Products!$B$2:$H$10,3)</f>
        <v>5.5</v>
      </c>
      <c r="K248" s="9">
        <f>financials[[#This Row],[Sales]]-financials[[#This Row],[COGS]]</f>
        <v>1261.8499999999999</v>
      </c>
      <c r="L248" s="17">
        <f t="shared" ca="1" si="7"/>
        <v>45153</v>
      </c>
      <c r="M248" t="str">
        <f t="shared" ca="1" si="6"/>
        <v>A0001</v>
      </c>
    </row>
    <row r="249" spans="1:13" x14ac:dyDescent="0.25">
      <c r="A249" t="s">
        <v>97</v>
      </c>
      <c r="B249" s="7" t="s">
        <v>136</v>
      </c>
      <c r="C249" s="13">
        <v>105</v>
      </c>
      <c r="D249" s="10" t="s">
        <v>101</v>
      </c>
      <c r="E249">
        <v>214</v>
      </c>
      <c r="F249" s="9">
        <v>7</v>
      </c>
      <c r="G249" s="9">
        <f>financials[[#This Row],[Units Sold]]*financials[[#This Row],[Sale Price]]</f>
        <v>1498</v>
      </c>
      <c r="H249" s="9">
        <f>IF(financials[[#This Row],[Discount Band]]="low",0.1,IF(financials[[#This Row],[Discount Band]]="medium",0.15,0.3))</f>
        <v>0.15</v>
      </c>
      <c r="I249" s="9">
        <f>financials[[#This Row],[Gross Sales]]-financials[[#This Row],[Gross Sales]]*financials[[#This Row],[Discounts]]</f>
        <v>1273.3</v>
      </c>
      <c r="J249" s="9">
        <f>VLOOKUP(financials[[#This Row],[productid]],Products!$B$2:$H$10,3)</f>
        <v>10</v>
      </c>
      <c r="K249" s="9">
        <f>financials[[#This Row],[Sales]]-financials[[#This Row],[COGS]]</f>
        <v>1263.3</v>
      </c>
      <c r="L249" s="17">
        <f t="shared" ca="1" si="7"/>
        <v>45398</v>
      </c>
      <c r="M249" t="str">
        <f t="shared" ca="1" si="6"/>
        <v>B0001</v>
      </c>
    </row>
    <row r="250" spans="1:13" x14ac:dyDescent="0.25">
      <c r="A250" t="s">
        <v>97</v>
      </c>
      <c r="B250" s="7" t="s">
        <v>277</v>
      </c>
      <c r="C250" s="13">
        <v>103</v>
      </c>
      <c r="D250" s="10" t="s">
        <v>102</v>
      </c>
      <c r="E250">
        <v>75</v>
      </c>
      <c r="F250" s="9">
        <v>20</v>
      </c>
      <c r="G250" s="9">
        <f>financials[[#This Row],[Units Sold]]*financials[[#This Row],[Sale Price]]</f>
        <v>1500</v>
      </c>
      <c r="H250" s="9">
        <f>IF(financials[[#This Row],[Discount Band]]="low",0.1,IF(financials[[#This Row],[Discount Band]]="medium",0.15,0.3))</f>
        <v>0.1</v>
      </c>
      <c r="I250" s="9">
        <f>financials[[#This Row],[Gross Sales]]-financials[[#This Row],[Gross Sales]]*financials[[#This Row],[Discounts]]</f>
        <v>1350</v>
      </c>
      <c r="J250" s="9">
        <f>VLOOKUP(financials[[#This Row],[productid]],Products!$B$2:$H$10,3)</f>
        <v>15</v>
      </c>
      <c r="K250" s="9">
        <f>financials[[#This Row],[Sales]]-financials[[#This Row],[COGS]]</f>
        <v>1335</v>
      </c>
      <c r="L250" s="17">
        <f t="shared" ca="1" si="7"/>
        <v>45220</v>
      </c>
      <c r="M250" t="str">
        <f t="shared" ca="1" si="6"/>
        <v>A0001</v>
      </c>
    </row>
    <row r="251" spans="1:13" x14ac:dyDescent="0.25">
      <c r="A251" t="s">
        <v>97</v>
      </c>
      <c r="B251" s="7" t="s">
        <v>208</v>
      </c>
      <c r="C251" s="15">
        <v>108</v>
      </c>
      <c r="D251" s="16" t="s">
        <v>102</v>
      </c>
      <c r="E251">
        <v>215</v>
      </c>
      <c r="F251" s="9">
        <v>7</v>
      </c>
      <c r="G251" s="9">
        <f>financials[[#This Row],[Units Sold]]*financials[[#This Row],[Sale Price]]</f>
        <v>1505</v>
      </c>
      <c r="H251" s="9">
        <f>IF(financials[[#This Row],[Discount Band]]="low",0.1,IF(financials[[#This Row],[Discount Band]]="medium",0.15,0.3))</f>
        <v>0.1</v>
      </c>
      <c r="I251" s="9">
        <f>financials[[#This Row],[Gross Sales]]-financials[[#This Row],[Gross Sales]]*financials[[#This Row],[Discounts]]</f>
        <v>1354.5</v>
      </c>
      <c r="J251" s="9">
        <f>VLOOKUP(financials[[#This Row],[productid]],Products!$B$2:$H$10,3)</f>
        <v>3.99</v>
      </c>
      <c r="K251" s="9">
        <f>financials[[#This Row],[Sales]]-financials[[#This Row],[COGS]]</f>
        <v>1350.51</v>
      </c>
      <c r="L251" s="17">
        <f t="shared" ca="1" si="7"/>
        <v>45292</v>
      </c>
      <c r="M251" t="str">
        <f t="shared" ca="1" si="6"/>
        <v>C0002</v>
      </c>
    </row>
    <row r="252" spans="1:13" x14ac:dyDescent="0.25">
      <c r="A252" t="s">
        <v>97</v>
      </c>
      <c r="B252" s="7" t="s">
        <v>298</v>
      </c>
      <c r="C252" s="15">
        <v>107</v>
      </c>
      <c r="D252" s="16" t="s">
        <v>101</v>
      </c>
      <c r="E252">
        <v>215</v>
      </c>
      <c r="F252" s="9">
        <v>7</v>
      </c>
      <c r="G252" s="9">
        <f>financials[[#This Row],[Units Sold]]*financials[[#This Row],[Sale Price]]</f>
        <v>1505</v>
      </c>
      <c r="H252" s="9">
        <f>IF(financials[[#This Row],[Discount Band]]="low",0.1,IF(financials[[#This Row],[Discount Band]]="medium",0.15,0.3))</f>
        <v>0.15</v>
      </c>
      <c r="I252" s="9">
        <f>financials[[#This Row],[Gross Sales]]-financials[[#This Row],[Gross Sales]]*financials[[#This Row],[Discounts]]</f>
        <v>1279.25</v>
      </c>
      <c r="J252" s="9">
        <f>VLOOKUP(financials[[#This Row],[productid]],Products!$B$2:$H$10,3)</f>
        <v>5.5</v>
      </c>
      <c r="K252" s="9">
        <f>financials[[#This Row],[Sales]]-financials[[#This Row],[COGS]]</f>
        <v>1273.75</v>
      </c>
      <c r="L252" s="17">
        <f t="shared" ca="1" si="7"/>
        <v>44638</v>
      </c>
      <c r="M252" t="str">
        <f t="shared" ca="1" si="6"/>
        <v>A0001</v>
      </c>
    </row>
    <row r="253" spans="1:13" x14ac:dyDescent="0.25">
      <c r="A253" t="s">
        <v>97</v>
      </c>
      <c r="B253" s="7" t="s">
        <v>104</v>
      </c>
      <c r="C253" s="15">
        <v>101</v>
      </c>
      <c r="D253" s="16" t="s">
        <v>102</v>
      </c>
      <c r="E253">
        <v>216</v>
      </c>
      <c r="F253" s="9">
        <v>7</v>
      </c>
      <c r="G253" s="9">
        <f>financials[[#This Row],[Units Sold]]*financials[[#This Row],[Sale Price]]</f>
        <v>1512</v>
      </c>
      <c r="H253" s="9">
        <f>IF(financials[[#This Row],[Discount Band]]="low",0.1,IF(financials[[#This Row],[Discount Band]]="medium",0.15,0.3))</f>
        <v>0.1</v>
      </c>
      <c r="I253" s="9">
        <f>financials[[#This Row],[Gross Sales]]-financials[[#This Row],[Gross Sales]]*financials[[#This Row],[Discounts]]</f>
        <v>1360.8</v>
      </c>
      <c r="J253" s="9">
        <f>VLOOKUP(financials[[#This Row],[productid]],Products!$B$2:$H$10,3)</f>
        <v>9.9499999999999993</v>
      </c>
      <c r="K253" s="9">
        <f>financials[[#This Row],[Sales]]-financials[[#This Row],[COGS]]</f>
        <v>1350.85</v>
      </c>
      <c r="L253" s="17">
        <f t="shared" ca="1" si="7"/>
        <v>45337</v>
      </c>
      <c r="M253" t="str">
        <f t="shared" ca="1" si="6"/>
        <v>A0001</v>
      </c>
    </row>
    <row r="254" spans="1:13" x14ac:dyDescent="0.25">
      <c r="A254" t="s">
        <v>97</v>
      </c>
      <c r="B254" s="7" t="s">
        <v>106</v>
      </c>
      <c r="C254" s="15">
        <v>101</v>
      </c>
      <c r="D254" s="16" t="s">
        <v>103</v>
      </c>
      <c r="E254">
        <v>216</v>
      </c>
      <c r="F254" s="9">
        <v>7</v>
      </c>
      <c r="G254" s="9">
        <f>financials[[#This Row],[Units Sold]]*financials[[#This Row],[Sale Price]]</f>
        <v>1512</v>
      </c>
      <c r="H254" s="9">
        <f>IF(financials[[#This Row],[Discount Band]]="low",0.1,IF(financials[[#This Row],[Discount Band]]="medium",0.15,0.3))</f>
        <v>0.3</v>
      </c>
      <c r="I254" s="9">
        <f>financials[[#This Row],[Gross Sales]]-financials[[#This Row],[Gross Sales]]*financials[[#This Row],[Discounts]]</f>
        <v>1058.4000000000001</v>
      </c>
      <c r="J254" s="9">
        <f>VLOOKUP(financials[[#This Row],[productid]],Products!$B$2:$H$10,3)</f>
        <v>9.9499999999999993</v>
      </c>
      <c r="K254" s="9">
        <f>financials[[#This Row],[Sales]]-financials[[#This Row],[COGS]]</f>
        <v>1048.45</v>
      </c>
      <c r="L254" s="17">
        <f t="shared" ca="1" si="7"/>
        <v>45342</v>
      </c>
      <c r="M254" t="str">
        <f t="shared" ca="1" si="6"/>
        <v>B0001</v>
      </c>
    </row>
    <row r="255" spans="1:13" x14ac:dyDescent="0.25">
      <c r="A255" t="s">
        <v>97</v>
      </c>
      <c r="B255" s="7" t="s">
        <v>628</v>
      </c>
      <c r="C255" s="15">
        <v>108</v>
      </c>
      <c r="D255" s="16" t="s">
        <v>101</v>
      </c>
      <c r="E255">
        <v>216</v>
      </c>
      <c r="F255" s="9">
        <v>7</v>
      </c>
      <c r="G255" s="9">
        <f>financials[[#This Row],[Units Sold]]*financials[[#This Row],[Sale Price]]</f>
        <v>1512</v>
      </c>
      <c r="H255" s="9">
        <f>IF(financials[[#This Row],[Discount Band]]="low",0.1,IF(financials[[#This Row],[Discount Band]]="medium",0.15,0.3))</f>
        <v>0.15</v>
      </c>
      <c r="I255" s="9">
        <f>financials[[#This Row],[Gross Sales]]-financials[[#This Row],[Gross Sales]]*financials[[#This Row],[Discounts]]</f>
        <v>1285.2</v>
      </c>
      <c r="J255" s="9">
        <f>VLOOKUP(financials[[#This Row],[productid]],Products!$B$2:$H$10,3)</f>
        <v>3.99</v>
      </c>
      <c r="K255" s="9">
        <f>financials[[#This Row],[Sales]]-financials[[#This Row],[COGS]]</f>
        <v>1281.21</v>
      </c>
      <c r="L255" s="17">
        <f t="shared" ca="1" si="7"/>
        <v>44772</v>
      </c>
      <c r="M255" t="str">
        <f t="shared" ca="1" si="6"/>
        <v>A0001</v>
      </c>
    </row>
    <row r="256" spans="1:13" x14ac:dyDescent="0.25">
      <c r="A256" t="s">
        <v>97</v>
      </c>
      <c r="B256" s="7" t="s">
        <v>628</v>
      </c>
      <c r="C256" s="15">
        <v>105</v>
      </c>
      <c r="D256" s="16" t="s">
        <v>102</v>
      </c>
      <c r="E256">
        <v>216</v>
      </c>
      <c r="F256" s="9">
        <v>7</v>
      </c>
      <c r="G256" s="9">
        <f>financials[[#This Row],[Units Sold]]*financials[[#This Row],[Sale Price]]</f>
        <v>1512</v>
      </c>
      <c r="H256" s="9">
        <f>IF(financials[[#This Row],[Discount Band]]="low",0.1,IF(financials[[#This Row],[Discount Band]]="medium",0.15,0.3))</f>
        <v>0.1</v>
      </c>
      <c r="I256" s="9">
        <f>financials[[#This Row],[Gross Sales]]-financials[[#This Row],[Gross Sales]]*financials[[#This Row],[Discounts]]</f>
        <v>1360.8</v>
      </c>
      <c r="J256" s="9">
        <f>VLOOKUP(financials[[#This Row],[productid]],Products!$B$2:$H$10,3)</f>
        <v>10</v>
      </c>
      <c r="K256" s="9">
        <f>financials[[#This Row],[Sales]]-financials[[#This Row],[COGS]]</f>
        <v>1350.8</v>
      </c>
      <c r="L256" s="17">
        <f t="shared" ca="1" si="7"/>
        <v>44611</v>
      </c>
      <c r="M256" t="str">
        <f t="shared" ca="1" si="6"/>
        <v>B0001</v>
      </c>
    </row>
    <row r="257" spans="1:13" x14ac:dyDescent="0.25">
      <c r="A257" t="s">
        <v>100</v>
      </c>
      <c r="B257" s="7" t="s">
        <v>655</v>
      </c>
      <c r="C257" s="15">
        <v>102</v>
      </c>
      <c r="D257" s="16" t="s">
        <v>94</v>
      </c>
      <c r="E257">
        <v>101</v>
      </c>
      <c r="F257" s="9">
        <v>15</v>
      </c>
      <c r="G257" s="9">
        <f>financials[[#This Row],[Units Sold]]*financials[[#This Row],[Sale Price]]</f>
        <v>1515</v>
      </c>
      <c r="H257" s="9">
        <f>IF(financials[[#This Row],[Discount Band]]="low",0.1,IF(financials[[#This Row],[Discount Band]]="medium",0.15,0.3))</f>
        <v>0.3</v>
      </c>
      <c r="I257" s="9">
        <f>financials[[#This Row],[Gross Sales]]-financials[[#This Row],[Gross Sales]]*financials[[#This Row],[Discounts]]</f>
        <v>1060.5</v>
      </c>
      <c r="J257" s="9">
        <f>VLOOKUP(financials[[#This Row],[productid]],Products!$B$2:$H$10,3)</f>
        <v>13.95</v>
      </c>
      <c r="K257" s="9">
        <f>financials[[#This Row],[Sales]]-financials[[#This Row],[COGS]]</f>
        <v>1046.55</v>
      </c>
      <c r="L257" s="17">
        <f t="shared" ca="1" si="7"/>
        <v>44758</v>
      </c>
      <c r="M257" t="str">
        <f t="shared" ca="1" si="6"/>
        <v>C0003</v>
      </c>
    </row>
    <row r="258" spans="1:13" x14ac:dyDescent="0.25">
      <c r="A258" t="s">
        <v>97</v>
      </c>
      <c r="B258" s="7" t="s">
        <v>298</v>
      </c>
      <c r="C258" s="13">
        <v>105</v>
      </c>
      <c r="D258" s="10" t="s">
        <v>94</v>
      </c>
      <c r="E258">
        <v>217</v>
      </c>
      <c r="F258" s="9">
        <v>7</v>
      </c>
      <c r="G258" s="9">
        <f>financials[[#This Row],[Units Sold]]*financials[[#This Row],[Sale Price]]</f>
        <v>1519</v>
      </c>
      <c r="H258" s="9">
        <f>IF(financials[[#This Row],[Discount Band]]="low",0.1,IF(financials[[#This Row],[Discount Band]]="medium",0.15,0.3))</f>
        <v>0.3</v>
      </c>
      <c r="I258" s="9">
        <f>financials[[#This Row],[Gross Sales]]-financials[[#This Row],[Gross Sales]]*financials[[#This Row],[Discounts]]</f>
        <v>1063.3</v>
      </c>
      <c r="J258" s="9">
        <f>VLOOKUP(financials[[#This Row],[productid]],Products!$B$2:$H$10,3)</f>
        <v>10</v>
      </c>
      <c r="K258" s="9">
        <f>financials[[#This Row],[Sales]]-financials[[#This Row],[COGS]]</f>
        <v>1053.3</v>
      </c>
      <c r="L258" s="17">
        <f t="shared" ca="1" si="7"/>
        <v>44668</v>
      </c>
      <c r="M258" t="str">
        <f t="shared" ref="M258:M321" ca="1" si="8">VLOOKUP(RANDBETWEEN(1,5),rnlsalesperson,2)</f>
        <v>B0101</v>
      </c>
    </row>
    <row r="259" spans="1:13" x14ac:dyDescent="0.25">
      <c r="A259" t="s">
        <v>97</v>
      </c>
      <c r="B259" s="7" t="s">
        <v>285</v>
      </c>
      <c r="C259" s="15">
        <v>106</v>
      </c>
      <c r="D259" s="16" t="s">
        <v>102</v>
      </c>
      <c r="E259">
        <v>217</v>
      </c>
      <c r="F259" s="9">
        <v>7</v>
      </c>
      <c r="G259" s="9">
        <f>financials[[#This Row],[Units Sold]]*financials[[#This Row],[Sale Price]]</f>
        <v>1519</v>
      </c>
      <c r="H259" s="9">
        <f>IF(financials[[#This Row],[Discount Band]]="low",0.1,IF(financials[[#This Row],[Discount Band]]="medium",0.15,0.3))</f>
        <v>0.1</v>
      </c>
      <c r="I259" s="9">
        <f>financials[[#This Row],[Gross Sales]]-financials[[#This Row],[Gross Sales]]*financials[[#This Row],[Discounts]]</f>
        <v>1367.1</v>
      </c>
      <c r="J259" s="9">
        <f>VLOOKUP(financials[[#This Row],[productid]],Products!$B$2:$H$10,3)</f>
        <v>9.1</v>
      </c>
      <c r="K259" s="9">
        <f>financials[[#This Row],[Sales]]-financials[[#This Row],[COGS]]</f>
        <v>1358</v>
      </c>
      <c r="L259" s="17">
        <f t="shared" ref="L259:L322" ca="1" si="9">RANDBETWEEN(44562,45534)</f>
        <v>44893</v>
      </c>
      <c r="M259" t="str">
        <f t="shared" ca="1" si="8"/>
        <v>B0101</v>
      </c>
    </row>
    <row r="260" spans="1:13" x14ac:dyDescent="0.25">
      <c r="A260" t="s">
        <v>97</v>
      </c>
      <c r="B260" s="7" t="s">
        <v>104</v>
      </c>
      <c r="C260" s="15">
        <v>104</v>
      </c>
      <c r="D260" s="16" t="s">
        <v>102</v>
      </c>
      <c r="E260">
        <v>217</v>
      </c>
      <c r="F260" s="9">
        <v>7</v>
      </c>
      <c r="G260" s="9">
        <f>financials[[#This Row],[Units Sold]]*financials[[#This Row],[Sale Price]]</f>
        <v>1519</v>
      </c>
      <c r="H260" s="9">
        <f>IF(financials[[#This Row],[Discount Band]]="low",0.1,IF(financials[[#This Row],[Discount Band]]="medium",0.15,0.3))</f>
        <v>0.1</v>
      </c>
      <c r="I260" s="9">
        <f>financials[[#This Row],[Gross Sales]]-financials[[#This Row],[Gross Sales]]*financials[[#This Row],[Discounts]]</f>
        <v>1367.1</v>
      </c>
      <c r="J260" s="9">
        <f>VLOOKUP(financials[[#This Row],[productid]],Products!$B$2:$H$10,3)</f>
        <v>2.9</v>
      </c>
      <c r="K260" s="9">
        <f>financials[[#This Row],[Sales]]-financials[[#This Row],[COGS]]</f>
        <v>1364.1999999999998</v>
      </c>
      <c r="L260" s="17">
        <f t="shared" ca="1" si="9"/>
        <v>45232</v>
      </c>
      <c r="M260" t="str">
        <f t="shared" ca="1" si="8"/>
        <v>A0001</v>
      </c>
    </row>
    <row r="261" spans="1:13" x14ac:dyDescent="0.25">
      <c r="A261" t="s">
        <v>97</v>
      </c>
      <c r="B261" s="7" t="s">
        <v>251</v>
      </c>
      <c r="C261" s="15">
        <v>107</v>
      </c>
      <c r="D261" s="16" t="s">
        <v>102</v>
      </c>
      <c r="E261">
        <v>217</v>
      </c>
      <c r="F261" s="9">
        <v>7</v>
      </c>
      <c r="G261" s="9">
        <f>financials[[#This Row],[Units Sold]]*financials[[#This Row],[Sale Price]]</f>
        <v>1519</v>
      </c>
      <c r="H261" s="9">
        <f>IF(financials[[#This Row],[Discount Band]]="low",0.1,IF(financials[[#This Row],[Discount Band]]="medium",0.15,0.3))</f>
        <v>0.1</v>
      </c>
      <c r="I261" s="9">
        <f>financials[[#This Row],[Gross Sales]]-financials[[#This Row],[Gross Sales]]*financials[[#This Row],[Discounts]]</f>
        <v>1367.1</v>
      </c>
      <c r="J261" s="9">
        <f>VLOOKUP(financials[[#This Row],[productid]],Products!$B$2:$H$10,3)</f>
        <v>5.5</v>
      </c>
      <c r="K261" s="9">
        <f>financials[[#This Row],[Sales]]-financials[[#This Row],[COGS]]</f>
        <v>1361.6</v>
      </c>
      <c r="L261" s="17">
        <f t="shared" ca="1" si="9"/>
        <v>44825</v>
      </c>
      <c r="M261" t="str">
        <f t="shared" ca="1" si="8"/>
        <v>C0003</v>
      </c>
    </row>
    <row r="262" spans="1:13" x14ac:dyDescent="0.25">
      <c r="A262" t="s">
        <v>97</v>
      </c>
      <c r="B262" s="7" t="s">
        <v>169</v>
      </c>
      <c r="C262" s="15">
        <v>107</v>
      </c>
      <c r="D262" s="16" t="s">
        <v>94</v>
      </c>
      <c r="E262">
        <v>218</v>
      </c>
      <c r="F262" s="9">
        <v>7</v>
      </c>
      <c r="G262" s="9">
        <f>financials[[#This Row],[Units Sold]]*financials[[#This Row],[Sale Price]]</f>
        <v>1526</v>
      </c>
      <c r="H262" s="9">
        <f>IF(financials[[#This Row],[Discount Band]]="low",0.1,IF(financials[[#This Row],[Discount Band]]="medium",0.15,0.3))</f>
        <v>0.3</v>
      </c>
      <c r="I262" s="9">
        <f>financials[[#This Row],[Gross Sales]]-financials[[#This Row],[Gross Sales]]*financials[[#This Row],[Discounts]]</f>
        <v>1068.2</v>
      </c>
      <c r="J262" s="9">
        <f>VLOOKUP(financials[[#This Row],[productid]],Products!$B$2:$H$10,3)</f>
        <v>5.5</v>
      </c>
      <c r="K262" s="9">
        <f>financials[[#This Row],[Sales]]-financials[[#This Row],[COGS]]</f>
        <v>1062.7</v>
      </c>
      <c r="L262" s="17">
        <f t="shared" ca="1" si="9"/>
        <v>45310</v>
      </c>
      <c r="M262" t="str">
        <f t="shared" ca="1" si="8"/>
        <v>A0001</v>
      </c>
    </row>
    <row r="263" spans="1:13" x14ac:dyDescent="0.25">
      <c r="A263" t="s">
        <v>97</v>
      </c>
      <c r="B263" s="7" t="s">
        <v>104</v>
      </c>
      <c r="C263" s="15">
        <v>103</v>
      </c>
      <c r="D263" s="16" t="s">
        <v>101</v>
      </c>
      <c r="E263">
        <v>218</v>
      </c>
      <c r="F263" s="9">
        <v>7</v>
      </c>
      <c r="G263" s="9">
        <f>financials[[#This Row],[Units Sold]]*financials[[#This Row],[Sale Price]]</f>
        <v>1526</v>
      </c>
      <c r="H263" s="9">
        <f>IF(financials[[#This Row],[Discount Band]]="low",0.1,IF(financials[[#This Row],[Discount Band]]="medium",0.15,0.3))</f>
        <v>0.15</v>
      </c>
      <c r="I263" s="9">
        <f>financials[[#This Row],[Gross Sales]]-financials[[#This Row],[Gross Sales]]*financials[[#This Row],[Discounts]]</f>
        <v>1297.0999999999999</v>
      </c>
      <c r="J263" s="9">
        <f>VLOOKUP(financials[[#This Row],[productid]],Products!$B$2:$H$10,3)</f>
        <v>15</v>
      </c>
      <c r="K263" s="9">
        <f>financials[[#This Row],[Sales]]-financials[[#This Row],[COGS]]</f>
        <v>1282.0999999999999</v>
      </c>
      <c r="L263" s="17">
        <f t="shared" ca="1" si="9"/>
        <v>44727</v>
      </c>
      <c r="M263" t="str">
        <f t="shared" ca="1" si="8"/>
        <v>C0002</v>
      </c>
    </row>
    <row r="264" spans="1:13" x14ac:dyDescent="0.25">
      <c r="A264" t="s">
        <v>97</v>
      </c>
      <c r="B264" s="7" t="s">
        <v>239</v>
      </c>
      <c r="C264" s="15">
        <v>101</v>
      </c>
      <c r="D264" s="16" t="s">
        <v>102</v>
      </c>
      <c r="E264">
        <v>219</v>
      </c>
      <c r="F264" s="9">
        <v>7</v>
      </c>
      <c r="G264" s="9">
        <f>financials[[#This Row],[Units Sold]]*financials[[#This Row],[Sale Price]]</f>
        <v>1533</v>
      </c>
      <c r="H264" s="9">
        <f>IF(financials[[#This Row],[Discount Band]]="low",0.1,IF(financials[[#This Row],[Discount Band]]="medium",0.15,0.3))</f>
        <v>0.1</v>
      </c>
      <c r="I264" s="9">
        <f>financials[[#This Row],[Gross Sales]]-financials[[#This Row],[Gross Sales]]*financials[[#This Row],[Discounts]]</f>
        <v>1379.7</v>
      </c>
      <c r="J264" s="9">
        <f>VLOOKUP(financials[[#This Row],[productid]],Products!$B$2:$H$10,3)</f>
        <v>9.9499999999999993</v>
      </c>
      <c r="K264" s="9">
        <f>financials[[#This Row],[Sales]]-financials[[#This Row],[COGS]]</f>
        <v>1369.75</v>
      </c>
      <c r="L264" s="17">
        <f t="shared" ca="1" si="9"/>
        <v>45517</v>
      </c>
      <c r="M264" t="str">
        <f t="shared" ca="1" si="8"/>
        <v>B0001</v>
      </c>
    </row>
    <row r="265" spans="1:13" x14ac:dyDescent="0.25">
      <c r="A265" t="s">
        <v>97</v>
      </c>
      <c r="B265" s="7" t="s">
        <v>285</v>
      </c>
      <c r="C265" s="15">
        <v>103</v>
      </c>
      <c r="D265" s="16" t="s">
        <v>101</v>
      </c>
      <c r="E265">
        <v>219</v>
      </c>
      <c r="F265" s="9">
        <v>7</v>
      </c>
      <c r="G265" s="9">
        <f>financials[[#This Row],[Units Sold]]*financials[[#This Row],[Sale Price]]</f>
        <v>1533</v>
      </c>
      <c r="H265" s="9">
        <f>IF(financials[[#This Row],[Discount Band]]="low",0.1,IF(financials[[#This Row],[Discount Band]]="medium",0.15,0.3))</f>
        <v>0.15</v>
      </c>
      <c r="I265" s="9">
        <f>financials[[#This Row],[Gross Sales]]-financials[[#This Row],[Gross Sales]]*financials[[#This Row],[Discounts]]</f>
        <v>1303.05</v>
      </c>
      <c r="J265" s="9">
        <f>VLOOKUP(financials[[#This Row],[productid]],Products!$B$2:$H$10,3)</f>
        <v>15</v>
      </c>
      <c r="K265" s="9">
        <f>financials[[#This Row],[Sales]]-financials[[#This Row],[COGS]]</f>
        <v>1288.05</v>
      </c>
      <c r="L265" s="17">
        <f t="shared" ca="1" si="9"/>
        <v>44661</v>
      </c>
      <c r="M265" t="str">
        <f t="shared" ca="1" si="8"/>
        <v>B0101</v>
      </c>
    </row>
    <row r="266" spans="1:13" x14ac:dyDescent="0.25">
      <c r="A266" t="s">
        <v>97</v>
      </c>
      <c r="B266" s="7" t="s">
        <v>279</v>
      </c>
      <c r="C266" s="15">
        <v>102</v>
      </c>
      <c r="D266" s="16" t="s">
        <v>102</v>
      </c>
      <c r="E266">
        <v>220</v>
      </c>
      <c r="F266" s="9">
        <v>7</v>
      </c>
      <c r="G266" s="9">
        <f>financials[[#This Row],[Units Sold]]*financials[[#This Row],[Sale Price]]</f>
        <v>1540</v>
      </c>
      <c r="H266" s="9">
        <f>IF(financials[[#This Row],[Discount Band]]="low",0.1,IF(financials[[#This Row],[Discount Band]]="medium",0.15,0.3))</f>
        <v>0.1</v>
      </c>
      <c r="I266" s="9">
        <f>financials[[#This Row],[Gross Sales]]-financials[[#This Row],[Gross Sales]]*financials[[#This Row],[Discounts]]</f>
        <v>1386</v>
      </c>
      <c r="J266" s="9">
        <f>VLOOKUP(financials[[#This Row],[productid]],Products!$B$2:$H$10,3)</f>
        <v>13.95</v>
      </c>
      <c r="K266" s="9">
        <f>financials[[#This Row],[Sales]]-financials[[#This Row],[COGS]]</f>
        <v>1372.05</v>
      </c>
      <c r="L266" s="17">
        <f t="shared" ca="1" si="9"/>
        <v>44678</v>
      </c>
      <c r="M266" t="str">
        <f t="shared" ca="1" si="8"/>
        <v>B0101</v>
      </c>
    </row>
    <row r="267" spans="1:13" x14ac:dyDescent="0.25">
      <c r="A267" t="s">
        <v>97</v>
      </c>
      <c r="B267" s="7" t="s">
        <v>239</v>
      </c>
      <c r="C267" s="15">
        <v>105</v>
      </c>
      <c r="D267" s="16" t="s">
        <v>101</v>
      </c>
      <c r="E267">
        <v>220</v>
      </c>
      <c r="F267" s="9">
        <v>7</v>
      </c>
      <c r="G267" s="9">
        <f>financials[[#This Row],[Units Sold]]*financials[[#This Row],[Sale Price]]</f>
        <v>1540</v>
      </c>
      <c r="H267" s="9">
        <f>IF(financials[[#This Row],[Discount Band]]="low",0.1,IF(financials[[#This Row],[Discount Band]]="medium",0.15,0.3))</f>
        <v>0.15</v>
      </c>
      <c r="I267" s="9">
        <f>financials[[#This Row],[Gross Sales]]-financials[[#This Row],[Gross Sales]]*financials[[#This Row],[Discounts]]</f>
        <v>1309</v>
      </c>
      <c r="J267" s="9">
        <f>VLOOKUP(financials[[#This Row],[productid]],Products!$B$2:$H$10,3)</f>
        <v>10</v>
      </c>
      <c r="K267" s="9">
        <f>financials[[#This Row],[Sales]]-financials[[#This Row],[COGS]]</f>
        <v>1299</v>
      </c>
      <c r="L267" s="17">
        <f t="shared" ca="1" si="9"/>
        <v>45215</v>
      </c>
      <c r="M267" t="str">
        <f t="shared" ca="1" si="8"/>
        <v>B0001</v>
      </c>
    </row>
    <row r="268" spans="1:13" x14ac:dyDescent="0.25">
      <c r="A268" t="s">
        <v>97</v>
      </c>
      <c r="B268" s="7" t="s">
        <v>104</v>
      </c>
      <c r="C268" s="15">
        <v>109</v>
      </c>
      <c r="D268" s="16" t="s">
        <v>102</v>
      </c>
      <c r="E268">
        <v>221</v>
      </c>
      <c r="F268" s="9">
        <v>7</v>
      </c>
      <c r="G268" s="9">
        <f>financials[[#This Row],[Units Sold]]*financials[[#This Row],[Sale Price]]</f>
        <v>1547</v>
      </c>
      <c r="H268" s="9">
        <f>IF(financials[[#This Row],[Discount Band]]="low",0.1,IF(financials[[#This Row],[Discount Band]]="medium",0.15,0.3))</f>
        <v>0.1</v>
      </c>
      <c r="I268" s="9">
        <f>financials[[#This Row],[Gross Sales]]-financials[[#This Row],[Gross Sales]]*financials[[#This Row],[Discounts]]</f>
        <v>1392.3</v>
      </c>
      <c r="J268" s="9">
        <f>VLOOKUP(financials[[#This Row],[productid]],Products!$B$2:$H$10,3)</f>
        <v>16.8</v>
      </c>
      <c r="K268" s="9">
        <f>financials[[#This Row],[Sales]]-financials[[#This Row],[COGS]]</f>
        <v>1375.5</v>
      </c>
      <c r="L268" s="17">
        <f t="shared" ca="1" si="9"/>
        <v>45333</v>
      </c>
      <c r="M268" t="str">
        <f t="shared" ca="1" si="8"/>
        <v>C0002</v>
      </c>
    </row>
    <row r="269" spans="1:13" x14ac:dyDescent="0.25">
      <c r="A269" t="s">
        <v>97</v>
      </c>
      <c r="B269" s="7" t="s">
        <v>239</v>
      </c>
      <c r="C269" s="15">
        <v>101</v>
      </c>
      <c r="D269" s="16" t="s">
        <v>101</v>
      </c>
      <c r="E269">
        <v>221</v>
      </c>
      <c r="F269" s="9">
        <v>7</v>
      </c>
      <c r="G269" s="9">
        <f>financials[[#This Row],[Units Sold]]*financials[[#This Row],[Sale Price]]</f>
        <v>1547</v>
      </c>
      <c r="H269" s="9">
        <f>IF(financials[[#This Row],[Discount Band]]="low",0.1,IF(financials[[#This Row],[Discount Band]]="medium",0.15,0.3))</f>
        <v>0.15</v>
      </c>
      <c r="I269" s="9">
        <f>financials[[#This Row],[Gross Sales]]-financials[[#This Row],[Gross Sales]]*financials[[#This Row],[Discounts]]</f>
        <v>1314.95</v>
      </c>
      <c r="J269" s="9">
        <f>VLOOKUP(financials[[#This Row],[productid]],Products!$B$2:$H$10,3)</f>
        <v>9.9499999999999993</v>
      </c>
      <c r="K269" s="9">
        <f>financials[[#This Row],[Sales]]-financials[[#This Row],[COGS]]</f>
        <v>1305</v>
      </c>
      <c r="L269" s="17">
        <f t="shared" ca="1" si="9"/>
        <v>45491</v>
      </c>
      <c r="M269" t="str">
        <f t="shared" ca="1" si="8"/>
        <v>C0003</v>
      </c>
    </row>
    <row r="270" spans="1:13" x14ac:dyDescent="0.25">
      <c r="A270" t="s">
        <v>97</v>
      </c>
      <c r="B270" s="7" t="s">
        <v>159</v>
      </c>
      <c r="C270" s="15">
        <v>101</v>
      </c>
      <c r="D270" s="16" t="s">
        <v>102</v>
      </c>
      <c r="E270">
        <v>222</v>
      </c>
      <c r="F270" s="9">
        <v>7</v>
      </c>
      <c r="G270" s="9">
        <f>financials[[#This Row],[Units Sold]]*financials[[#This Row],[Sale Price]]</f>
        <v>1554</v>
      </c>
      <c r="H270" s="9">
        <f>IF(financials[[#This Row],[Discount Band]]="low",0.1,IF(financials[[#This Row],[Discount Band]]="medium",0.15,0.3))</f>
        <v>0.1</v>
      </c>
      <c r="I270" s="9">
        <f>financials[[#This Row],[Gross Sales]]-financials[[#This Row],[Gross Sales]]*financials[[#This Row],[Discounts]]</f>
        <v>1398.6</v>
      </c>
      <c r="J270" s="9">
        <f>VLOOKUP(financials[[#This Row],[productid]],Products!$B$2:$H$10,3)</f>
        <v>9.9499999999999993</v>
      </c>
      <c r="K270" s="9">
        <f>financials[[#This Row],[Sales]]-financials[[#This Row],[COGS]]</f>
        <v>1388.6499999999999</v>
      </c>
      <c r="L270" s="17">
        <f t="shared" ca="1" si="9"/>
        <v>45194</v>
      </c>
      <c r="M270" t="str">
        <f t="shared" ca="1" si="8"/>
        <v>C0002</v>
      </c>
    </row>
    <row r="271" spans="1:13" x14ac:dyDescent="0.25">
      <c r="A271" t="s">
        <v>97</v>
      </c>
      <c r="B271" s="7" t="s">
        <v>169</v>
      </c>
      <c r="C271" s="15">
        <v>103</v>
      </c>
      <c r="D271" s="16" t="s">
        <v>94</v>
      </c>
      <c r="E271">
        <v>222</v>
      </c>
      <c r="F271" s="9">
        <v>7</v>
      </c>
      <c r="G271" s="9">
        <f>financials[[#This Row],[Units Sold]]*financials[[#This Row],[Sale Price]]</f>
        <v>1554</v>
      </c>
      <c r="H271" s="9">
        <f>IF(financials[[#This Row],[Discount Band]]="low",0.1,IF(financials[[#This Row],[Discount Band]]="medium",0.15,0.3))</f>
        <v>0.3</v>
      </c>
      <c r="I271" s="9">
        <f>financials[[#This Row],[Gross Sales]]-financials[[#This Row],[Gross Sales]]*financials[[#This Row],[Discounts]]</f>
        <v>1087.8</v>
      </c>
      <c r="J271" s="9">
        <f>VLOOKUP(financials[[#This Row],[productid]],Products!$B$2:$H$10,3)</f>
        <v>15</v>
      </c>
      <c r="K271" s="9">
        <f>financials[[#This Row],[Sales]]-financials[[#This Row],[COGS]]</f>
        <v>1072.8</v>
      </c>
      <c r="L271" s="17">
        <f t="shared" ca="1" si="9"/>
        <v>44908</v>
      </c>
      <c r="M271" t="str">
        <f t="shared" ca="1" si="8"/>
        <v>C0003</v>
      </c>
    </row>
    <row r="272" spans="1:13" x14ac:dyDescent="0.25">
      <c r="A272" t="s">
        <v>97</v>
      </c>
      <c r="B272" s="7" t="s">
        <v>556</v>
      </c>
      <c r="C272" s="15">
        <v>101</v>
      </c>
      <c r="D272" s="16" t="s">
        <v>101</v>
      </c>
      <c r="E272">
        <v>222</v>
      </c>
      <c r="F272" s="9">
        <v>7</v>
      </c>
      <c r="G272" s="9">
        <f>financials[[#This Row],[Units Sold]]*financials[[#This Row],[Sale Price]]</f>
        <v>1554</v>
      </c>
      <c r="H272" s="9">
        <f>IF(financials[[#This Row],[Discount Band]]="low",0.1,IF(financials[[#This Row],[Discount Band]]="medium",0.15,0.3))</f>
        <v>0.15</v>
      </c>
      <c r="I272" s="9">
        <f>financials[[#This Row],[Gross Sales]]-financials[[#This Row],[Gross Sales]]*financials[[#This Row],[Discounts]]</f>
        <v>1320.9</v>
      </c>
      <c r="J272" s="9">
        <f>VLOOKUP(financials[[#This Row],[productid]],Products!$B$2:$H$10,3)</f>
        <v>9.9499999999999993</v>
      </c>
      <c r="K272" s="9">
        <f>financials[[#This Row],[Sales]]-financials[[#This Row],[COGS]]</f>
        <v>1310.95</v>
      </c>
      <c r="L272" s="17">
        <f t="shared" ca="1" si="9"/>
        <v>44723</v>
      </c>
      <c r="M272" t="str">
        <f t="shared" ca="1" si="8"/>
        <v>B0001</v>
      </c>
    </row>
    <row r="273" spans="1:13" x14ac:dyDescent="0.25">
      <c r="A273" t="s">
        <v>100</v>
      </c>
      <c r="B273" s="7" t="s">
        <v>556</v>
      </c>
      <c r="C273" s="15">
        <v>101</v>
      </c>
      <c r="D273" s="16" t="s">
        <v>94</v>
      </c>
      <c r="E273">
        <v>104</v>
      </c>
      <c r="F273" s="9">
        <v>15</v>
      </c>
      <c r="G273" s="9">
        <f>financials[[#This Row],[Units Sold]]*financials[[#This Row],[Sale Price]]</f>
        <v>1560</v>
      </c>
      <c r="H273" s="9">
        <f>IF(financials[[#This Row],[Discount Band]]="low",0.1,IF(financials[[#This Row],[Discount Band]]="medium",0.15,0.3))</f>
        <v>0.3</v>
      </c>
      <c r="I273" s="9">
        <f>financials[[#This Row],[Gross Sales]]-financials[[#This Row],[Gross Sales]]*financials[[#This Row],[Discounts]]</f>
        <v>1092</v>
      </c>
      <c r="J273" s="9">
        <f>VLOOKUP(financials[[#This Row],[productid]],Products!$B$2:$H$10,3)</f>
        <v>9.9499999999999993</v>
      </c>
      <c r="K273" s="9">
        <f>financials[[#This Row],[Sales]]-financials[[#This Row],[COGS]]</f>
        <v>1082.05</v>
      </c>
      <c r="L273" s="17">
        <f t="shared" ca="1" si="9"/>
        <v>45053</v>
      </c>
      <c r="M273" t="str">
        <f t="shared" ca="1" si="8"/>
        <v>B0101</v>
      </c>
    </row>
    <row r="274" spans="1:13" x14ac:dyDescent="0.25">
      <c r="A274" t="s">
        <v>97</v>
      </c>
      <c r="B274" s="7" t="s">
        <v>656</v>
      </c>
      <c r="C274" s="15">
        <v>106</v>
      </c>
      <c r="D274" s="16" t="s">
        <v>101</v>
      </c>
      <c r="E274">
        <v>223</v>
      </c>
      <c r="F274" s="9">
        <v>7</v>
      </c>
      <c r="G274" s="9">
        <f>financials[[#This Row],[Units Sold]]*financials[[#This Row],[Sale Price]]</f>
        <v>1561</v>
      </c>
      <c r="H274" s="9">
        <f>IF(financials[[#This Row],[Discount Band]]="low",0.1,IF(financials[[#This Row],[Discount Band]]="medium",0.15,0.3))</f>
        <v>0.15</v>
      </c>
      <c r="I274" s="9">
        <f>financials[[#This Row],[Gross Sales]]-financials[[#This Row],[Gross Sales]]*financials[[#This Row],[Discounts]]</f>
        <v>1326.85</v>
      </c>
      <c r="J274" s="9">
        <f>VLOOKUP(financials[[#This Row],[productid]],Products!$B$2:$H$10,3)</f>
        <v>9.1</v>
      </c>
      <c r="K274" s="9">
        <f>financials[[#This Row],[Sales]]-financials[[#This Row],[COGS]]</f>
        <v>1317.75</v>
      </c>
      <c r="L274" s="17">
        <f t="shared" ca="1" si="9"/>
        <v>45156</v>
      </c>
      <c r="M274" t="str">
        <f t="shared" ca="1" si="8"/>
        <v>C0003</v>
      </c>
    </row>
    <row r="275" spans="1:13" x14ac:dyDescent="0.25">
      <c r="A275" t="s">
        <v>97</v>
      </c>
      <c r="B275" s="7" t="s">
        <v>239</v>
      </c>
      <c r="C275" s="13">
        <v>108</v>
      </c>
      <c r="D275" s="10" t="s">
        <v>101</v>
      </c>
      <c r="E275">
        <v>224</v>
      </c>
      <c r="F275" s="9">
        <v>7</v>
      </c>
      <c r="G275" s="9">
        <f>financials[[#This Row],[Units Sold]]*financials[[#This Row],[Sale Price]]</f>
        <v>1568</v>
      </c>
      <c r="H275" s="9">
        <f>IF(financials[[#This Row],[Discount Band]]="low",0.1,IF(financials[[#This Row],[Discount Band]]="medium",0.15,0.3))</f>
        <v>0.15</v>
      </c>
      <c r="I275" s="9">
        <f>financials[[#This Row],[Gross Sales]]-financials[[#This Row],[Gross Sales]]*financials[[#This Row],[Discounts]]</f>
        <v>1332.8</v>
      </c>
      <c r="J275" s="9">
        <f>VLOOKUP(financials[[#This Row],[productid]],Products!$B$2:$H$10,3)</f>
        <v>3.99</v>
      </c>
      <c r="K275" s="9">
        <f>financials[[#This Row],[Sales]]-financials[[#This Row],[COGS]]</f>
        <v>1328.81</v>
      </c>
      <c r="L275" s="17">
        <f t="shared" ca="1" si="9"/>
        <v>45262</v>
      </c>
      <c r="M275" t="str">
        <f t="shared" ca="1" si="8"/>
        <v>B0001</v>
      </c>
    </row>
    <row r="276" spans="1:13" x14ac:dyDescent="0.25">
      <c r="A276" t="s">
        <v>97</v>
      </c>
      <c r="B276" s="7" t="s">
        <v>251</v>
      </c>
      <c r="C276" s="15">
        <v>105</v>
      </c>
      <c r="D276" s="16" t="s">
        <v>101</v>
      </c>
      <c r="E276">
        <v>224</v>
      </c>
      <c r="F276" s="9">
        <v>7</v>
      </c>
      <c r="G276" s="9">
        <f>financials[[#This Row],[Units Sold]]*financials[[#This Row],[Sale Price]]</f>
        <v>1568</v>
      </c>
      <c r="H276" s="9">
        <f>IF(financials[[#This Row],[Discount Band]]="low",0.1,IF(financials[[#This Row],[Discount Band]]="medium",0.15,0.3))</f>
        <v>0.15</v>
      </c>
      <c r="I276" s="9">
        <f>financials[[#This Row],[Gross Sales]]-financials[[#This Row],[Gross Sales]]*financials[[#This Row],[Discounts]]</f>
        <v>1332.8</v>
      </c>
      <c r="J276" s="9">
        <f>VLOOKUP(financials[[#This Row],[productid]],Products!$B$2:$H$10,3)</f>
        <v>10</v>
      </c>
      <c r="K276" s="9">
        <f>financials[[#This Row],[Sales]]-financials[[#This Row],[COGS]]</f>
        <v>1322.8</v>
      </c>
      <c r="L276" s="17">
        <f t="shared" ca="1" si="9"/>
        <v>45526</v>
      </c>
      <c r="M276" t="str">
        <f t="shared" ca="1" si="8"/>
        <v>A0001</v>
      </c>
    </row>
    <row r="277" spans="1:13" x14ac:dyDescent="0.25">
      <c r="A277" t="s">
        <v>97</v>
      </c>
      <c r="B277" s="7" t="s">
        <v>239</v>
      </c>
      <c r="C277" s="15">
        <v>105</v>
      </c>
      <c r="D277" s="16" t="s">
        <v>94</v>
      </c>
      <c r="E277">
        <v>225</v>
      </c>
      <c r="F277" s="9">
        <v>7</v>
      </c>
      <c r="G277" s="9">
        <f>financials[[#This Row],[Units Sold]]*financials[[#This Row],[Sale Price]]</f>
        <v>1575</v>
      </c>
      <c r="H277" s="9">
        <f>IF(financials[[#This Row],[Discount Band]]="low",0.1,IF(financials[[#This Row],[Discount Band]]="medium",0.15,0.3))</f>
        <v>0.3</v>
      </c>
      <c r="I277" s="9">
        <f>financials[[#This Row],[Gross Sales]]-financials[[#This Row],[Gross Sales]]*financials[[#This Row],[Discounts]]</f>
        <v>1102.5</v>
      </c>
      <c r="J277" s="9">
        <f>VLOOKUP(financials[[#This Row],[productid]],Products!$B$2:$H$10,3)</f>
        <v>10</v>
      </c>
      <c r="K277" s="9">
        <f>financials[[#This Row],[Sales]]-financials[[#This Row],[COGS]]</f>
        <v>1092.5</v>
      </c>
      <c r="L277" s="17">
        <f t="shared" ca="1" si="9"/>
        <v>45208</v>
      </c>
      <c r="M277" t="str">
        <f t="shared" ca="1" si="8"/>
        <v>C0003</v>
      </c>
    </row>
    <row r="278" spans="1:13" x14ac:dyDescent="0.25">
      <c r="A278" t="s">
        <v>97</v>
      </c>
      <c r="B278" s="7" t="s">
        <v>208</v>
      </c>
      <c r="C278" s="15">
        <v>103</v>
      </c>
      <c r="D278" s="16" t="s">
        <v>94</v>
      </c>
      <c r="E278">
        <v>225</v>
      </c>
      <c r="F278" s="9">
        <v>7</v>
      </c>
      <c r="G278" s="9">
        <f>financials[[#This Row],[Units Sold]]*financials[[#This Row],[Sale Price]]</f>
        <v>1575</v>
      </c>
      <c r="H278" s="9">
        <f>IF(financials[[#This Row],[Discount Band]]="low",0.1,IF(financials[[#This Row],[Discount Band]]="medium",0.15,0.3))</f>
        <v>0.3</v>
      </c>
      <c r="I278" s="9">
        <f>financials[[#This Row],[Gross Sales]]-financials[[#This Row],[Gross Sales]]*financials[[#This Row],[Discounts]]</f>
        <v>1102.5</v>
      </c>
      <c r="J278" s="9">
        <f>VLOOKUP(financials[[#This Row],[productid]],Products!$B$2:$H$10,3)</f>
        <v>15</v>
      </c>
      <c r="K278" s="9">
        <f>financials[[#This Row],[Sales]]-financials[[#This Row],[COGS]]</f>
        <v>1087.5</v>
      </c>
      <c r="L278" s="17">
        <f t="shared" ca="1" si="9"/>
        <v>44698</v>
      </c>
      <c r="M278" t="str">
        <f t="shared" ca="1" si="8"/>
        <v>C0002</v>
      </c>
    </row>
    <row r="279" spans="1:13" x14ac:dyDescent="0.25">
      <c r="A279" t="s">
        <v>97</v>
      </c>
      <c r="B279" s="7" t="s">
        <v>106</v>
      </c>
      <c r="C279" s="15">
        <v>106</v>
      </c>
      <c r="D279" s="16" t="s">
        <v>101</v>
      </c>
      <c r="E279">
        <v>226</v>
      </c>
      <c r="F279" s="9">
        <v>7</v>
      </c>
      <c r="G279" s="9">
        <f>financials[[#This Row],[Units Sold]]*financials[[#This Row],[Sale Price]]</f>
        <v>1582</v>
      </c>
      <c r="H279" s="9">
        <f>IF(financials[[#This Row],[Discount Band]]="low",0.1,IF(financials[[#This Row],[Discount Band]]="medium",0.15,0.3))</f>
        <v>0.15</v>
      </c>
      <c r="I279" s="9">
        <f>financials[[#This Row],[Gross Sales]]-financials[[#This Row],[Gross Sales]]*financials[[#This Row],[Discounts]]</f>
        <v>1344.7</v>
      </c>
      <c r="J279" s="9">
        <f>VLOOKUP(financials[[#This Row],[productid]],Products!$B$2:$H$10,3)</f>
        <v>9.1</v>
      </c>
      <c r="K279" s="9">
        <f>financials[[#This Row],[Sales]]-financials[[#This Row],[COGS]]</f>
        <v>1335.6000000000001</v>
      </c>
      <c r="L279" s="17">
        <f t="shared" ca="1" si="9"/>
        <v>45085</v>
      </c>
      <c r="M279" t="str">
        <f t="shared" ca="1" si="8"/>
        <v>B0001</v>
      </c>
    </row>
    <row r="280" spans="1:13" x14ac:dyDescent="0.25">
      <c r="A280" t="s">
        <v>97</v>
      </c>
      <c r="B280" s="7" t="s">
        <v>556</v>
      </c>
      <c r="C280" s="15">
        <v>102</v>
      </c>
      <c r="D280" s="16" t="s">
        <v>102</v>
      </c>
      <c r="E280">
        <v>226</v>
      </c>
      <c r="F280" s="9">
        <v>7</v>
      </c>
      <c r="G280" s="9">
        <f>financials[[#This Row],[Units Sold]]*financials[[#This Row],[Sale Price]]</f>
        <v>1582</v>
      </c>
      <c r="H280" s="9">
        <f>IF(financials[[#This Row],[Discount Band]]="low",0.1,IF(financials[[#This Row],[Discount Band]]="medium",0.15,0.3))</f>
        <v>0.1</v>
      </c>
      <c r="I280" s="9">
        <f>financials[[#This Row],[Gross Sales]]-financials[[#This Row],[Gross Sales]]*financials[[#This Row],[Discounts]]</f>
        <v>1423.8</v>
      </c>
      <c r="J280" s="9">
        <f>VLOOKUP(financials[[#This Row],[productid]],Products!$B$2:$H$10,3)</f>
        <v>13.95</v>
      </c>
      <c r="K280" s="9">
        <f>financials[[#This Row],[Sales]]-financials[[#This Row],[COGS]]</f>
        <v>1409.85</v>
      </c>
      <c r="L280" s="17">
        <f t="shared" ca="1" si="9"/>
        <v>45009</v>
      </c>
      <c r="M280" t="str">
        <f t="shared" ca="1" si="8"/>
        <v>C0003</v>
      </c>
    </row>
    <row r="281" spans="1:13" x14ac:dyDescent="0.25">
      <c r="A281" t="s">
        <v>100</v>
      </c>
      <c r="B281" s="7" t="s">
        <v>104</v>
      </c>
      <c r="C281" s="15">
        <v>107</v>
      </c>
      <c r="D281" s="16" t="s">
        <v>101</v>
      </c>
      <c r="E281">
        <v>106</v>
      </c>
      <c r="F281" s="9">
        <v>15</v>
      </c>
      <c r="G281" s="9">
        <f>financials[[#This Row],[Units Sold]]*financials[[#This Row],[Sale Price]]</f>
        <v>1590</v>
      </c>
      <c r="H281" s="9">
        <f>IF(financials[[#This Row],[Discount Band]]="low",0.1,IF(financials[[#This Row],[Discount Band]]="medium",0.15,0.3))</f>
        <v>0.15</v>
      </c>
      <c r="I281" s="9">
        <f>financials[[#This Row],[Gross Sales]]-financials[[#This Row],[Gross Sales]]*financials[[#This Row],[Discounts]]</f>
        <v>1351.5</v>
      </c>
      <c r="J281" s="9">
        <f>VLOOKUP(financials[[#This Row],[productid]],Products!$B$2:$H$10,3)</f>
        <v>5.5</v>
      </c>
      <c r="K281" s="9">
        <f>financials[[#This Row],[Sales]]-financials[[#This Row],[COGS]]</f>
        <v>1346</v>
      </c>
      <c r="L281" s="17">
        <f t="shared" ca="1" si="9"/>
        <v>45345</v>
      </c>
      <c r="M281" t="str">
        <f t="shared" ca="1" si="8"/>
        <v>C0002</v>
      </c>
    </row>
    <row r="282" spans="1:13" x14ac:dyDescent="0.25">
      <c r="A282" t="s">
        <v>97</v>
      </c>
      <c r="B282" s="7" t="s">
        <v>208</v>
      </c>
      <c r="C282" s="15">
        <v>103</v>
      </c>
      <c r="D282" s="16" t="s">
        <v>94</v>
      </c>
      <c r="E282">
        <v>228</v>
      </c>
      <c r="F282" s="9">
        <v>7</v>
      </c>
      <c r="G282" s="9">
        <f>financials[[#This Row],[Units Sold]]*financials[[#This Row],[Sale Price]]</f>
        <v>1596</v>
      </c>
      <c r="H282" s="9">
        <f>IF(financials[[#This Row],[Discount Band]]="low",0.1,IF(financials[[#This Row],[Discount Band]]="medium",0.15,0.3))</f>
        <v>0.3</v>
      </c>
      <c r="I282" s="9">
        <f>financials[[#This Row],[Gross Sales]]-financials[[#This Row],[Gross Sales]]*financials[[#This Row],[Discounts]]</f>
        <v>1117.2</v>
      </c>
      <c r="J282" s="9">
        <f>VLOOKUP(financials[[#This Row],[productid]],Products!$B$2:$H$10,3)</f>
        <v>15</v>
      </c>
      <c r="K282" s="9">
        <f>financials[[#This Row],[Sales]]-financials[[#This Row],[COGS]]</f>
        <v>1102.2</v>
      </c>
      <c r="L282" s="17">
        <f t="shared" ca="1" si="9"/>
        <v>45309</v>
      </c>
      <c r="M282" t="str">
        <f t="shared" ca="1" si="8"/>
        <v>C0002</v>
      </c>
    </row>
    <row r="283" spans="1:13" x14ac:dyDescent="0.25">
      <c r="A283" t="s">
        <v>97</v>
      </c>
      <c r="B283" s="7" t="s">
        <v>251</v>
      </c>
      <c r="C283" s="15">
        <v>102</v>
      </c>
      <c r="D283" s="16" t="s">
        <v>101</v>
      </c>
      <c r="E283">
        <v>228</v>
      </c>
      <c r="F283" s="9">
        <v>7</v>
      </c>
      <c r="G283" s="9">
        <f>financials[[#This Row],[Units Sold]]*financials[[#This Row],[Sale Price]]</f>
        <v>1596</v>
      </c>
      <c r="H283" s="9">
        <f>IF(financials[[#This Row],[Discount Band]]="low",0.1,IF(financials[[#This Row],[Discount Band]]="medium",0.15,0.3))</f>
        <v>0.15</v>
      </c>
      <c r="I283" s="9">
        <f>financials[[#This Row],[Gross Sales]]-financials[[#This Row],[Gross Sales]]*financials[[#This Row],[Discounts]]</f>
        <v>1356.6</v>
      </c>
      <c r="J283" s="9">
        <f>VLOOKUP(financials[[#This Row],[productid]],Products!$B$2:$H$10,3)</f>
        <v>13.95</v>
      </c>
      <c r="K283" s="9">
        <f>financials[[#This Row],[Sales]]-financials[[#This Row],[COGS]]</f>
        <v>1342.6499999999999</v>
      </c>
      <c r="L283" s="17">
        <f t="shared" ca="1" si="9"/>
        <v>44621</v>
      </c>
      <c r="M283" t="str">
        <f t="shared" ca="1" si="8"/>
        <v>A0001</v>
      </c>
    </row>
    <row r="284" spans="1:13" x14ac:dyDescent="0.25">
      <c r="A284" t="s">
        <v>97</v>
      </c>
      <c r="B284" s="7" t="s">
        <v>277</v>
      </c>
      <c r="C284" s="15">
        <v>103</v>
      </c>
      <c r="D284" s="16" t="s">
        <v>101</v>
      </c>
      <c r="E284">
        <v>80</v>
      </c>
      <c r="F284" s="9">
        <v>20</v>
      </c>
      <c r="G284" s="9">
        <f>financials[[#This Row],[Units Sold]]*financials[[#This Row],[Sale Price]]</f>
        <v>1600</v>
      </c>
      <c r="H284" s="9">
        <f>IF(financials[[#This Row],[Discount Band]]="low",0.1,IF(financials[[#This Row],[Discount Band]]="medium",0.15,0.3))</f>
        <v>0.15</v>
      </c>
      <c r="I284" s="9">
        <f>financials[[#This Row],[Gross Sales]]-financials[[#This Row],[Gross Sales]]*financials[[#This Row],[Discounts]]</f>
        <v>1360</v>
      </c>
      <c r="J284" s="9">
        <f>VLOOKUP(financials[[#This Row],[productid]],Products!$B$2:$H$10,3)</f>
        <v>15</v>
      </c>
      <c r="K284" s="9">
        <f>financials[[#This Row],[Sales]]-financials[[#This Row],[COGS]]</f>
        <v>1345</v>
      </c>
      <c r="L284" s="17">
        <f t="shared" ca="1" si="9"/>
        <v>44695</v>
      </c>
      <c r="M284" t="str">
        <f t="shared" ca="1" si="8"/>
        <v>B0101</v>
      </c>
    </row>
    <row r="285" spans="1:13" x14ac:dyDescent="0.25">
      <c r="A285" t="s">
        <v>97</v>
      </c>
      <c r="B285" s="7" t="s">
        <v>208</v>
      </c>
      <c r="C285" s="13">
        <v>107</v>
      </c>
      <c r="D285" s="10" t="s">
        <v>94</v>
      </c>
      <c r="E285">
        <v>229</v>
      </c>
      <c r="F285" s="9">
        <v>7</v>
      </c>
      <c r="G285" s="9">
        <f>financials[[#This Row],[Units Sold]]*financials[[#This Row],[Sale Price]]</f>
        <v>1603</v>
      </c>
      <c r="H285" s="9">
        <f>IF(financials[[#This Row],[Discount Band]]="low",0.1,IF(financials[[#This Row],[Discount Band]]="medium",0.15,0.3))</f>
        <v>0.3</v>
      </c>
      <c r="I285" s="9">
        <f>financials[[#This Row],[Gross Sales]]-financials[[#This Row],[Gross Sales]]*financials[[#This Row],[Discounts]]</f>
        <v>1122.0999999999999</v>
      </c>
      <c r="J285" s="9">
        <f>VLOOKUP(financials[[#This Row],[productid]],Products!$B$2:$H$10,3)</f>
        <v>5.5</v>
      </c>
      <c r="K285" s="9">
        <f>financials[[#This Row],[Sales]]-financials[[#This Row],[COGS]]</f>
        <v>1116.5999999999999</v>
      </c>
      <c r="L285" s="17">
        <f t="shared" ca="1" si="9"/>
        <v>45403</v>
      </c>
      <c r="M285" t="str">
        <f t="shared" ca="1" si="8"/>
        <v>B0001</v>
      </c>
    </row>
    <row r="286" spans="1:13" x14ac:dyDescent="0.25">
      <c r="A286" t="s">
        <v>97</v>
      </c>
      <c r="B286" s="7" t="s">
        <v>208</v>
      </c>
      <c r="C286" s="15">
        <v>109</v>
      </c>
      <c r="D286" s="16" t="s">
        <v>101</v>
      </c>
      <c r="E286">
        <v>229</v>
      </c>
      <c r="F286" s="9">
        <v>7</v>
      </c>
      <c r="G286" s="9">
        <f>financials[[#This Row],[Units Sold]]*financials[[#This Row],[Sale Price]]</f>
        <v>1603</v>
      </c>
      <c r="H286" s="9">
        <f>IF(financials[[#This Row],[Discount Band]]="low",0.1,IF(financials[[#This Row],[Discount Band]]="medium",0.15,0.3))</f>
        <v>0.15</v>
      </c>
      <c r="I286" s="9">
        <f>financials[[#This Row],[Gross Sales]]-financials[[#This Row],[Gross Sales]]*financials[[#This Row],[Discounts]]</f>
        <v>1362.55</v>
      </c>
      <c r="J286" s="9">
        <f>VLOOKUP(financials[[#This Row],[productid]],Products!$B$2:$H$10,3)</f>
        <v>16.8</v>
      </c>
      <c r="K286" s="9">
        <f>financials[[#This Row],[Sales]]-financials[[#This Row],[COGS]]</f>
        <v>1345.75</v>
      </c>
      <c r="L286" s="17">
        <f t="shared" ca="1" si="9"/>
        <v>45372</v>
      </c>
      <c r="M286" t="str">
        <f t="shared" ca="1" si="8"/>
        <v>B0001</v>
      </c>
    </row>
    <row r="287" spans="1:13" x14ac:dyDescent="0.25">
      <c r="A287" t="s">
        <v>97</v>
      </c>
      <c r="B287" s="7" t="s">
        <v>239</v>
      </c>
      <c r="C287" s="15">
        <v>101</v>
      </c>
      <c r="D287" s="16" t="s">
        <v>101</v>
      </c>
      <c r="E287">
        <v>229</v>
      </c>
      <c r="F287" s="9">
        <v>7</v>
      </c>
      <c r="G287" s="9">
        <f>financials[[#This Row],[Units Sold]]*financials[[#This Row],[Sale Price]]</f>
        <v>1603</v>
      </c>
      <c r="H287" s="9">
        <f>IF(financials[[#This Row],[Discount Band]]="low",0.1,IF(financials[[#This Row],[Discount Band]]="medium",0.15,0.3))</f>
        <v>0.15</v>
      </c>
      <c r="I287" s="9">
        <f>financials[[#This Row],[Gross Sales]]-financials[[#This Row],[Gross Sales]]*financials[[#This Row],[Discounts]]</f>
        <v>1362.55</v>
      </c>
      <c r="J287" s="9">
        <f>VLOOKUP(financials[[#This Row],[productid]],Products!$B$2:$H$10,3)</f>
        <v>9.9499999999999993</v>
      </c>
      <c r="K287" s="9">
        <f>financials[[#This Row],[Sales]]-financials[[#This Row],[COGS]]</f>
        <v>1352.6</v>
      </c>
      <c r="L287" s="17">
        <f t="shared" ca="1" si="9"/>
        <v>45420</v>
      </c>
      <c r="M287" t="str">
        <f t="shared" ca="1" si="8"/>
        <v>B0001</v>
      </c>
    </row>
    <row r="288" spans="1:13" x14ac:dyDescent="0.25">
      <c r="A288" t="s">
        <v>97</v>
      </c>
      <c r="B288" s="7" t="s">
        <v>556</v>
      </c>
      <c r="C288" s="15">
        <v>102</v>
      </c>
      <c r="D288" s="16" t="s">
        <v>102</v>
      </c>
      <c r="E288">
        <v>229</v>
      </c>
      <c r="F288" s="9">
        <v>7</v>
      </c>
      <c r="G288" s="9">
        <f>financials[[#This Row],[Units Sold]]*financials[[#This Row],[Sale Price]]</f>
        <v>1603</v>
      </c>
      <c r="H288" s="9">
        <f>IF(financials[[#This Row],[Discount Band]]="low",0.1,IF(financials[[#This Row],[Discount Band]]="medium",0.15,0.3))</f>
        <v>0.1</v>
      </c>
      <c r="I288" s="9">
        <f>financials[[#This Row],[Gross Sales]]-financials[[#This Row],[Gross Sales]]*financials[[#This Row],[Discounts]]</f>
        <v>1442.7</v>
      </c>
      <c r="J288" s="9">
        <f>VLOOKUP(financials[[#This Row],[productid]],Products!$B$2:$H$10,3)</f>
        <v>13.95</v>
      </c>
      <c r="K288" s="9">
        <f>financials[[#This Row],[Sales]]-financials[[#This Row],[COGS]]</f>
        <v>1428.75</v>
      </c>
      <c r="L288" s="17">
        <f t="shared" ca="1" si="9"/>
        <v>44966</v>
      </c>
      <c r="M288" t="str">
        <f t="shared" ca="1" si="8"/>
        <v>C0003</v>
      </c>
    </row>
    <row r="289" spans="1:13" x14ac:dyDescent="0.25">
      <c r="A289" t="s">
        <v>97</v>
      </c>
      <c r="B289" s="7" t="s">
        <v>251</v>
      </c>
      <c r="C289" s="15">
        <v>105</v>
      </c>
      <c r="D289" s="16" t="s">
        <v>102</v>
      </c>
      <c r="E289">
        <v>230</v>
      </c>
      <c r="F289" s="9">
        <v>7</v>
      </c>
      <c r="G289" s="9">
        <f>financials[[#This Row],[Units Sold]]*financials[[#This Row],[Sale Price]]</f>
        <v>1610</v>
      </c>
      <c r="H289" s="9">
        <f>IF(financials[[#This Row],[Discount Band]]="low",0.1,IF(financials[[#This Row],[Discount Band]]="medium",0.15,0.3))</f>
        <v>0.1</v>
      </c>
      <c r="I289" s="9">
        <f>financials[[#This Row],[Gross Sales]]-financials[[#This Row],[Gross Sales]]*financials[[#This Row],[Discounts]]</f>
        <v>1449</v>
      </c>
      <c r="J289" s="9">
        <f>VLOOKUP(financials[[#This Row],[productid]],Products!$B$2:$H$10,3)</f>
        <v>10</v>
      </c>
      <c r="K289" s="9">
        <f>financials[[#This Row],[Sales]]-financials[[#This Row],[COGS]]</f>
        <v>1439</v>
      </c>
      <c r="L289" s="17">
        <f t="shared" ca="1" si="9"/>
        <v>44645</v>
      </c>
      <c r="M289" t="str">
        <f t="shared" ca="1" si="8"/>
        <v>B0001</v>
      </c>
    </row>
    <row r="290" spans="1:13" x14ac:dyDescent="0.25">
      <c r="A290" t="s">
        <v>97</v>
      </c>
      <c r="B290" s="7" t="s">
        <v>556</v>
      </c>
      <c r="C290" s="15">
        <v>109</v>
      </c>
      <c r="D290" s="16" t="s">
        <v>94</v>
      </c>
      <c r="E290">
        <v>230</v>
      </c>
      <c r="F290" s="9">
        <v>7</v>
      </c>
      <c r="G290" s="9">
        <f>financials[[#This Row],[Units Sold]]*financials[[#This Row],[Sale Price]]</f>
        <v>1610</v>
      </c>
      <c r="H290" s="9">
        <f>IF(financials[[#This Row],[Discount Band]]="low",0.1,IF(financials[[#This Row],[Discount Band]]="medium",0.15,0.3))</f>
        <v>0.3</v>
      </c>
      <c r="I290" s="9">
        <f>financials[[#This Row],[Gross Sales]]-financials[[#This Row],[Gross Sales]]*financials[[#This Row],[Discounts]]</f>
        <v>1127</v>
      </c>
      <c r="J290" s="9">
        <f>VLOOKUP(financials[[#This Row],[productid]],Products!$B$2:$H$10,3)</f>
        <v>16.8</v>
      </c>
      <c r="K290" s="9">
        <f>financials[[#This Row],[Sales]]-financials[[#This Row],[COGS]]</f>
        <v>1110.2</v>
      </c>
      <c r="L290" s="17">
        <f t="shared" ca="1" si="9"/>
        <v>44916</v>
      </c>
      <c r="M290" t="str">
        <f t="shared" ca="1" si="8"/>
        <v>B0101</v>
      </c>
    </row>
    <row r="291" spans="1:13" x14ac:dyDescent="0.25">
      <c r="A291" t="s">
        <v>96</v>
      </c>
      <c r="B291" s="7" t="s">
        <v>104</v>
      </c>
      <c r="C291" s="15">
        <v>102</v>
      </c>
      <c r="D291" s="16" t="s">
        <v>94</v>
      </c>
      <c r="E291">
        <v>135</v>
      </c>
      <c r="F291" s="9">
        <v>12</v>
      </c>
      <c r="G291" s="9">
        <f>financials[[#This Row],[Units Sold]]*financials[[#This Row],[Sale Price]]</f>
        <v>1620</v>
      </c>
      <c r="H291" s="9">
        <f>IF(financials[[#This Row],[Discount Band]]="low",0.1,IF(financials[[#This Row],[Discount Band]]="medium",0.15,0.3))</f>
        <v>0.3</v>
      </c>
      <c r="I291" s="9">
        <f>financials[[#This Row],[Gross Sales]]-financials[[#This Row],[Gross Sales]]*financials[[#This Row],[Discounts]]</f>
        <v>1134</v>
      </c>
      <c r="J291" s="9">
        <f>VLOOKUP(financials[[#This Row],[productid]],Products!$B$2:$H$10,3)</f>
        <v>13.95</v>
      </c>
      <c r="K291" s="9">
        <f>financials[[#This Row],[Sales]]-financials[[#This Row],[COGS]]</f>
        <v>1120.05</v>
      </c>
      <c r="L291" s="17">
        <f t="shared" ca="1" si="9"/>
        <v>44808</v>
      </c>
      <c r="M291" t="str">
        <f t="shared" ca="1" si="8"/>
        <v>C0002</v>
      </c>
    </row>
    <row r="292" spans="1:13" x14ac:dyDescent="0.25">
      <c r="A292" t="s">
        <v>98</v>
      </c>
      <c r="B292" s="7" t="s">
        <v>655</v>
      </c>
      <c r="C292" s="15">
        <v>108</v>
      </c>
      <c r="D292" s="16" t="s">
        <v>101</v>
      </c>
      <c r="E292">
        <v>13</v>
      </c>
      <c r="F292" s="9">
        <v>125</v>
      </c>
      <c r="G292" s="9">
        <f>financials[[#This Row],[Units Sold]]*financials[[#This Row],[Sale Price]]</f>
        <v>1625</v>
      </c>
      <c r="H292" s="9">
        <f>IF(financials[[#This Row],[Discount Band]]="low",0.1,IF(financials[[#This Row],[Discount Band]]="medium",0.15,0.3))</f>
        <v>0.15</v>
      </c>
      <c r="I292" s="9">
        <f>financials[[#This Row],[Gross Sales]]-financials[[#This Row],[Gross Sales]]*financials[[#This Row],[Discounts]]</f>
        <v>1381.25</v>
      </c>
      <c r="J292" s="9">
        <f>VLOOKUP(financials[[#This Row],[productid]],Products!$B$2:$H$10,3)</f>
        <v>3.99</v>
      </c>
      <c r="K292" s="9">
        <f>financials[[#This Row],[Sales]]-financials[[#This Row],[COGS]]</f>
        <v>1377.26</v>
      </c>
      <c r="L292" s="17">
        <f t="shared" ca="1" si="9"/>
        <v>45452</v>
      </c>
      <c r="M292" t="str">
        <f t="shared" ca="1" si="8"/>
        <v>C0003</v>
      </c>
    </row>
    <row r="293" spans="1:13" x14ac:dyDescent="0.25">
      <c r="A293" t="s">
        <v>97</v>
      </c>
      <c r="B293" s="7" t="s">
        <v>279</v>
      </c>
      <c r="C293" s="15">
        <v>102</v>
      </c>
      <c r="D293" s="16" t="s">
        <v>94</v>
      </c>
      <c r="E293">
        <v>233</v>
      </c>
      <c r="F293" s="9">
        <v>7</v>
      </c>
      <c r="G293" s="9">
        <f>financials[[#This Row],[Units Sold]]*financials[[#This Row],[Sale Price]]</f>
        <v>1631</v>
      </c>
      <c r="H293" s="9">
        <f>IF(financials[[#This Row],[Discount Band]]="low",0.1,IF(financials[[#This Row],[Discount Band]]="medium",0.15,0.3))</f>
        <v>0.3</v>
      </c>
      <c r="I293" s="9">
        <f>financials[[#This Row],[Gross Sales]]-financials[[#This Row],[Gross Sales]]*financials[[#This Row],[Discounts]]</f>
        <v>1141.7</v>
      </c>
      <c r="J293" s="9">
        <f>VLOOKUP(financials[[#This Row],[productid]],Products!$B$2:$H$10,3)</f>
        <v>13.95</v>
      </c>
      <c r="K293" s="9">
        <f>financials[[#This Row],[Sales]]-financials[[#This Row],[COGS]]</f>
        <v>1127.75</v>
      </c>
      <c r="L293" s="17">
        <f t="shared" ca="1" si="9"/>
        <v>45534</v>
      </c>
      <c r="M293" t="str">
        <f t="shared" ca="1" si="8"/>
        <v>A0001</v>
      </c>
    </row>
    <row r="294" spans="1:13" x14ac:dyDescent="0.25">
      <c r="A294" t="s">
        <v>97</v>
      </c>
      <c r="B294" s="7" t="s">
        <v>136</v>
      </c>
      <c r="C294" s="15">
        <v>105</v>
      </c>
      <c r="D294" s="16" t="s">
        <v>102</v>
      </c>
      <c r="E294">
        <v>233</v>
      </c>
      <c r="F294" s="9">
        <v>7</v>
      </c>
      <c r="G294" s="9">
        <f>financials[[#This Row],[Units Sold]]*financials[[#This Row],[Sale Price]]</f>
        <v>1631</v>
      </c>
      <c r="H294" s="9">
        <f>IF(financials[[#This Row],[Discount Band]]="low",0.1,IF(financials[[#This Row],[Discount Band]]="medium",0.15,0.3))</f>
        <v>0.1</v>
      </c>
      <c r="I294" s="9">
        <f>financials[[#This Row],[Gross Sales]]-financials[[#This Row],[Gross Sales]]*financials[[#This Row],[Discounts]]</f>
        <v>1467.9</v>
      </c>
      <c r="J294" s="9">
        <f>VLOOKUP(financials[[#This Row],[productid]],Products!$B$2:$H$10,3)</f>
        <v>10</v>
      </c>
      <c r="K294" s="9">
        <f>financials[[#This Row],[Sales]]-financials[[#This Row],[COGS]]</f>
        <v>1457.9</v>
      </c>
      <c r="L294" s="17">
        <f t="shared" ca="1" si="9"/>
        <v>44788</v>
      </c>
      <c r="M294" t="str">
        <f t="shared" ca="1" si="8"/>
        <v>B0101</v>
      </c>
    </row>
    <row r="295" spans="1:13" x14ac:dyDescent="0.25">
      <c r="A295" t="s">
        <v>96</v>
      </c>
      <c r="B295" s="7" t="s">
        <v>277</v>
      </c>
      <c r="C295" s="15">
        <v>107</v>
      </c>
      <c r="D295" s="16" t="s">
        <v>103</v>
      </c>
      <c r="E295">
        <v>136</v>
      </c>
      <c r="F295" s="9">
        <v>12</v>
      </c>
      <c r="G295" s="9">
        <f>financials[[#This Row],[Units Sold]]*financials[[#This Row],[Sale Price]]</f>
        <v>1632</v>
      </c>
      <c r="H295" s="9">
        <f>IF(financials[[#This Row],[Discount Band]]="low",0.1,IF(financials[[#This Row],[Discount Band]]="medium",0.15,0.3))</f>
        <v>0.3</v>
      </c>
      <c r="I295" s="9">
        <f>financials[[#This Row],[Gross Sales]]-financials[[#This Row],[Gross Sales]]*financials[[#This Row],[Discounts]]</f>
        <v>1142.4000000000001</v>
      </c>
      <c r="J295" s="9">
        <f>VLOOKUP(financials[[#This Row],[productid]],Products!$B$2:$H$10,3)</f>
        <v>5.5</v>
      </c>
      <c r="K295" s="9">
        <f>financials[[#This Row],[Sales]]-financials[[#This Row],[COGS]]</f>
        <v>1136.9000000000001</v>
      </c>
      <c r="L295" s="17">
        <f t="shared" ca="1" si="9"/>
        <v>44935</v>
      </c>
      <c r="M295" t="str">
        <f t="shared" ca="1" si="8"/>
        <v>C0003</v>
      </c>
    </row>
    <row r="296" spans="1:13" x14ac:dyDescent="0.25">
      <c r="A296" t="s">
        <v>96</v>
      </c>
      <c r="B296" s="7" t="s">
        <v>277</v>
      </c>
      <c r="C296" s="15">
        <v>101</v>
      </c>
      <c r="D296" s="16" t="s">
        <v>94</v>
      </c>
      <c r="E296">
        <v>137</v>
      </c>
      <c r="F296" s="9">
        <v>12</v>
      </c>
      <c r="G296" s="9">
        <f>financials[[#This Row],[Units Sold]]*financials[[#This Row],[Sale Price]]</f>
        <v>1644</v>
      </c>
      <c r="H296" s="9">
        <f>IF(financials[[#This Row],[Discount Band]]="low",0.1,IF(financials[[#This Row],[Discount Band]]="medium",0.15,0.3))</f>
        <v>0.3</v>
      </c>
      <c r="I296" s="9">
        <f>financials[[#This Row],[Gross Sales]]-financials[[#This Row],[Gross Sales]]*financials[[#This Row],[Discounts]]</f>
        <v>1150.8</v>
      </c>
      <c r="J296" s="9">
        <f>VLOOKUP(financials[[#This Row],[productid]],Products!$B$2:$H$10,3)</f>
        <v>9.9499999999999993</v>
      </c>
      <c r="K296" s="9">
        <f>financials[[#This Row],[Sales]]-financials[[#This Row],[COGS]]</f>
        <v>1140.8499999999999</v>
      </c>
      <c r="L296" s="17">
        <f t="shared" ca="1" si="9"/>
        <v>44684</v>
      </c>
      <c r="M296" t="str">
        <f t="shared" ca="1" si="8"/>
        <v>B0101</v>
      </c>
    </row>
    <row r="297" spans="1:13" x14ac:dyDescent="0.25">
      <c r="A297" t="s">
        <v>96</v>
      </c>
      <c r="B297" s="7" t="s">
        <v>556</v>
      </c>
      <c r="C297" s="15">
        <v>109</v>
      </c>
      <c r="D297" s="16" t="s">
        <v>101</v>
      </c>
      <c r="E297">
        <v>137</v>
      </c>
      <c r="F297" s="9">
        <v>12</v>
      </c>
      <c r="G297" s="9">
        <f>financials[[#This Row],[Units Sold]]*financials[[#This Row],[Sale Price]]</f>
        <v>1644</v>
      </c>
      <c r="H297" s="9">
        <f>IF(financials[[#This Row],[Discount Band]]="low",0.1,IF(financials[[#This Row],[Discount Band]]="medium",0.15,0.3))</f>
        <v>0.15</v>
      </c>
      <c r="I297" s="9">
        <f>financials[[#This Row],[Gross Sales]]-financials[[#This Row],[Gross Sales]]*financials[[#This Row],[Discounts]]</f>
        <v>1397.4</v>
      </c>
      <c r="J297" s="9">
        <f>VLOOKUP(financials[[#This Row],[productid]],Products!$B$2:$H$10,3)</f>
        <v>16.8</v>
      </c>
      <c r="K297" s="9">
        <f>financials[[#This Row],[Sales]]-financials[[#This Row],[COGS]]</f>
        <v>1380.6000000000001</v>
      </c>
      <c r="L297" s="17">
        <f t="shared" ca="1" si="9"/>
        <v>45149</v>
      </c>
      <c r="M297" t="str">
        <f t="shared" ca="1" si="8"/>
        <v>B0001</v>
      </c>
    </row>
    <row r="298" spans="1:13" x14ac:dyDescent="0.25">
      <c r="A298" t="s">
        <v>96</v>
      </c>
      <c r="B298" s="7" t="s">
        <v>104</v>
      </c>
      <c r="C298" s="15">
        <v>104</v>
      </c>
      <c r="D298" s="16" t="s">
        <v>94</v>
      </c>
      <c r="E298">
        <v>137</v>
      </c>
      <c r="F298" s="9">
        <v>12</v>
      </c>
      <c r="G298" s="9">
        <f>financials[[#This Row],[Units Sold]]*financials[[#This Row],[Sale Price]]</f>
        <v>1644</v>
      </c>
      <c r="H298" s="9">
        <f>IF(financials[[#This Row],[Discount Band]]="low",0.1,IF(financials[[#This Row],[Discount Band]]="medium",0.15,0.3))</f>
        <v>0.3</v>
      </c>
      <c r="I298" s="9">
        <f>financials[[#This Row],[Gross Sales]]-financials[[#This Row],[Gross Sales]]*financials[[#This Row],[Discounts]]</f>
        <v>1150.8</v>
      </c>
      <c r="J298" s="9">
        <f>VLOOKUP(financials[[#This Row],[productid]],Products!$B$2:$H$10,3)</f>
        <v>2.9</v>
      </c>
      <c r="K298" s="9">
        <f>financials[[#This Row],[Sales]]-financials[[#This Row],[COGS]]</f>
        <v>1147.8999999999999</v>
      </c>
      <c r="L298" s="17">
        <f t="shared" ca="1" si="9"/>
        <v>44940</v>
      </c>
      <c r="M298" t="str">
        <f t="shared" ca="1" si="8"/>
        <v>C0003</v>
      </c>
    </row>
    <row r="299" spans="1:13" x14ac:dyDescent="0.25">
      <c r="A299" t="s">
        <v>100</v>
      </c>
      <c r="B299" s="7" t="s">
        <v>277</v>
      </c>
      <c r="C299" s="15">
        <v>103</v>
      </c>
      <c r="D299" s="16" t="s">
        <v>94</v>
      </c>
      <c r="E299">
        <v>110</v>
      </c>
      <c r="F299" s="9">
        <v>15</v>
      </c>
      <c r="G299" s="9">
        <f>financials[[#This Row],[Units Sold]]*financials[[#This Row],[Sale Price]]</f>
        <v>1650</v>
      </c>
      <c r="H299" s="9">
        <f>IF(financials[[#This Row],[Discount Band]]="low",0.1,IF(financials[[#This Row],[Discount Band]]="medium",0.15,0.3))</f>
        <v>0.3</v>
      </c>
      <c r="I299" s="9">
        <f>financials[[#This Row],[Gross Sales]]-financials[[#This Row],[Gross Sales]]*financials[[#This Row],[Discounts]]</f>
        <v>1155</v>
      </c>
      <c r="J299" s="9">
        <f>VLOOKUP(financials[[#This Row],[productid]],Products!$B$2:$H$10,3)</f>
        <v>15</v>
      </c>
      <c r="K299" s="9">
        <f>financials[[#This Row],[Sales]]-financials[[#This Row],[COGS]]</f>
        <v>1140</v>
      </c>
      <c r="L299" s="17">
        <f t="shared" ca="1" si="9"/>
        <v>45257</v>
      </c>
      <c r="M299" t="str">
        <f t="shared" ca="1" si="8"/>
        <v>C0003</v>
      </c>
    </row>
    <row r="300" spans="1:13" x14ac:dyDescent="0.25">
      <c r="A300" t="s">
        <v>97</v>
      </c>
      <c r="B300" s="7" t="s">
        <v>106</v>
      </c>
      <c r="C300" s="15">
        <v>104</v>
      </c>
      <c r="D300" s="16" t="s">
        <v>101</v>
      </c>
      <c r="E300">
        <v>236</v>
      </c>
      <c r="F300" s="9">
        <v>7</v>
      </c>
      <c r="G300" s="9">
        <f>financials[[#This Row],[Units Sold]]*financials[[#This Row],[Sale Price]]</f>
        <v>1652</v>
      </c>
      <c r="H300" s="9">
        <f>IF(financials[[#This Row],[Discount Band]]="low",0.1,IF(financials[[#This Row],[Discount Band]]="medium",0.15,0.3))</f>
        <v>0.15</v>
      </c>
      <c r="I300" s="9">
        <f>financials[[#This Row],[Gross Sales]]-financials[[#This Row],[Gross Sales]]*financials[[#This Row],[Discounts]]</f>
        <v>1404.2</v>
      </c>
      <c r="J300" s="9">
        <f>VLOOKUP(financials[[#This Row],[productid]],Products!$B$2:$H$10,3)</f>
        <v>2.9</v>
      </c>
      <c r="K300" s="9">
        <f>financials[[#This Row],[Sales]]-financials[[#This Row],[COGS]]</f>
        <v>1401.3</v>
      </c>
      <c r="L300" s="17">
        <f t="shared" ca="1" si="9"/>
        <v>45046</v>
      </c>
      <c r="M300" t="str">
        <f t="shared" ca="1" si="8"/>
        <v>A0001</v>
      </c>
    </row>
    <row r="301" spans="1:13" x14ac:dyDescent="0.25">
      <c r="A301" t="s">
        <v>97</v>
      </c>
      <c r="B301" s="7" t="s">
        <v>239</v>
      </c>
      <c r="C301" s="13">
        <v>109</v>
      </c>
      <c r="D301" s="10" t="s">
        <v>102</v>
      </c>
      <c r="E301">
        <v>237</v>
      </c>
      <c r="F301" s="9">
        <v>7</v>
      </c>
      <c r="G301" s="9">
        <f>financials[[#This Row],[Units Sold]]*financials[[#This Row],[Sale Price]]</f>
        <v>1659</v>
      </c>
      <c r="H301" s="9">
        <f>IF(financials[[#This Row],[Discount Band]]="low",0.1,IF(financials[[#This Row],[Discount Band]]="medium",0.15,0.3))</f>
        <v>0.1</v>
      </c>
      <c r="I301" s="9">
        <f>financials[[#This Row],[Gross Sales]]-financials[[#This Row],[Gross Sales]]*financials[[#This Row],[Discounts]]</f>
        <v>1493.1</v>
      </c>
      <c r="J301" s="9">
        <f>VLOOKUP(financials[[#This Row],[productid]],Products!$B$2:$H$10,3)</f>
        <v>16.8</v>
      </c>
      <c r="K301" s="9">
        <f>financials[[#This Row],[Sales]]-financials[[#This Row],[COGS]]</f>
        <v>1476.3</v>
      </c>
      <c r="L301" s="17">
        <f t="shared" ca="1" si="9"/>
        <v>44812</v>
      </c>
      <c r="M301" t="str">
        <f t="shared" ca="1" si="8"/>
        <v>B0101</v>
      </c>
    </row>
    <row r="302" spans="1:13" x14ac:dyDescent="0.25">
      <c r="A302" t="s">
        <v>97</v>
      </c>
      <c r="B302" s="7" t="s">
        <v>159</v>
      </c>
      <c r="C302" s="15">
        <v>104</v>
      </c>
      <c r="D302" s="16" t="s">
        <v>103</v>
      </c>
      <c r="E302">
        <v>237</v>
      </c>
      <c r="F302" s="9">
        <v>7</v>
      </c>
      <c r="G302" s="9">
        <f>financials[[#This Row],[Units Sold]]*financials[[#This Row],[Sale Price]]</f>
        <v>1659</v>
      </c>
      <c r="H302" s="9">
        <f>IF(financials[[#This Row],[Discount Band]]="low",0.1,IF(financials[[#This Row],[Discount Band]]="medium",0.15,0.3))</f>
        <v>0.3</v>
      </c>
      <c r="I302" s="9">
        <f>financials[[#This Row],[Gross Sales]]-financials[[#This Row],[Gross Sales]]*financials[[#This Row],[Discounts]]</f>
        <v>1161.3</v>
      </c>
      <c r="J302" s="9">
        <f>VLOOKUP(financials[[#This Row],[productid]],Products!$B$2:$H$10,3)</f>
        <v>2.9</v>
      </c>
      <c r="K302" s="9">
        <f>financials[[#This Row],[Sales]]-financials[[#This Row],[COGS]]</f>
        <v>1158.3999999999999</v>
      </c>
      <c r="L302" s="17">
        <f t="shared" ca="1" si="9"/>
        <v>44910</v>
      </c>
      <c r="M302" t="str">
        <f t="shared" ca="1" si="8"/>
        <v>C0002</v>
      </c>
    </row>
    <row r="303" spans="1:13" x14ac:dyDescent="0.25">
      <c r="A303" t="s">
        <v>97</v>
      </c>
      <c r="B303" s="7" t="s">
        <v>628</v>
      </c>
      <c r="C303" s="15">
        <v>107</v>
      </c>
      <c r="D303" s="16" t="s">
        <v>102</v>
      </c>
      <c r="E303">
        <v>239</v>
      </c>
      <c r="F303" s="9">
        <v>7</v>
      </c>
      <c r="G303" s="9">
        <f>financials[[#This Row],[Units Sold]]*financials[[#This Row],[Sale Price]]</f>
        <v>1673</v>
      </c>
      <c r="H303" s="9">
        <f>IF(financials[[#This Row],[Discount Band]]="low",0.1,IF(financials[[#This Row],[Discount Band]]="medium",0.15,0.3))</f>
        <v>0.1</v>
      </c>
      <c r="I303" s="9">
        <f>financials[[#This Row],[Gross Sales]]-financials[[#This Row],[Gross Sales]]*financials[[#This Row],[Discounts]]</f>
        <v>1505.7</v>
      </c>
      <c r="J303" s="9">
        <f>VLOOKUP(financials[[#This Row],[productid]],Products!$B$2:$H$10,3)</f>
        <v>5.5</v>
      </c>
      <c r="K303" s="9">
        <f>financials[[#This Row],[Sales]]-financials[[#This Row],[COGS]]</f>
        <v>1500.2</v>
      </c>
      <c r="L303" s="17">
        <f t="shared" ca="1" si="9"/>
        <v>45520</v>
      </c>
      <c r="M303" t="str">
        <f t="shared" ca="1" si="8"/>
        <v>C0002</v>
      </c>
    </row>
    <row r="304" spans="1:13" x14ac:dyDescent="0.25">
      <c r="A304" t="s">
        <v>97</v>
      </c>
      <c r="B304" s="7" t="s">
        <v>243</v>
      </c>
      <c r="C304" s="15">
        <v>106</v>
      </c>
      <c r="D304" s="16" t="s">
        <v>101</v>
      </c>
      <c r="E304">
        <v>239</v>
      </c>
      <c r="F304" s="9">
        <v>7</v>
      </c>
      <c r="G304" s="9">
        <f>financials[[#This Row],[Units Sold]]*financials[[#This Row],[Sale Price]]</f>
        <v>1673</v>
      </c>
      <c r="H304" s="9">
        <f>IF(financials[[#This Row],[Discount Band]]="low",0.1,IF(financials[[#This Row],[Discount Band]]="medium",0.15,0.3))</f>
        <v>0.15</v>
      </c>
      <c r="I304" s="9">
        <f>financials[[#This Row],[Gross Sales]]-financials[[#This Row],[Gross Sales]]*financials[[#This Row],[Discounts]]</f>
        <v>1422.05</v>
      </c>
      <c r="J304" s="9">
        <f>VLOOKUP(financials[[#This Row],[productid]],Products!$B$2:$H$10,3)</f>
        <v>9.1</v>
      </c>
      <c r="K304" s="9">
        <f>financials[[#This Row],[Sales]]-financials[[#This Row],[COGS]]</f>
        <v>1412.95</v>
      </c>
      <c r="L304" s="17">
        <f t="shared" ca="1" si="9"/>
        <v>44815</v>
      </c>
      <c r="M304" t="str">
        <f t="shared" ca="1" si="8"/>
        <v>C0002</v>
      </c>
    </row>
    <row r="305" spans="1:13" x14ac:dyDescent="0.25">
      <c r="A305" t="s">
        <v>97</v>
      </c>
      <c r="B305" s="7" t="s">
        <v>285</v>
      </c>
      <c r="C305" s="15">
        <v>105</v>
      </c>
      <c r="D305" s="16" t="s">
        <v>103</v>
      </c>
      <c r="E305">
        <v>239</v>
      </c>
      <c r="F305" s="9">
        <v>7</v>
      </c>
      <c r="G305" s="9">
        <f>financials[[#This Row],[Units Sold]]*financials[[#This Row],[Sale Price]]</f>
        <v>1673</v>
      </c>
      <c r="H305" s="9">
        <f>IF(financials[[#This Row],[Discount Band]]="low",0.1,IF(financials[[#This Row],[Discount Band]]="medium",0.15,0.3))</f>
        <v>0.3</v>
      </c>
      <c r="I305" s="9">
        <f>financials[[#This Row],[Gross Sales]]-financials[[#This Row],[Gross Sales]]*financials[[#This Row],[Discounts]]</f>
        <v>1171.0999999999999</v>
      </c>
      <c r="J305" s="9">
        <f>VLOOKUP(financials[[#This Row],[productid]],Products!$B$2:$H$10,3)</f>
        <v>10</v>
      </c>
      <c r="K305" s="9">
        <f>financials[[#This Row],[Sales]]-financials[[#This Row],[COGS]]</f>
        <v>1161.0999999999999</v>
      </c>
      <c r="L305" s="17">
        <f t="shared" ca="1" si="9"/>
        <v>45091</v>
      </c>
      <c r="M305" t="str">
        <f t="shared" ca="1" si="8"/>
        <v>C0003</v>
      </c>
    </row>
    <row r="306" spans="1:13" x14ac:dyDescent="0.25">
      <c r="A306" t="s">
        <v>97</v>
      </c>
      <c r="B306" s="7" t="s">
        <v>298</v>
      </c>
      <c r="C306" s="15">
        <v>105</v>
      </c>
      <c r="D306" s="16" t="s">
        <v>101</v>
      </c>
      <c r="E306">
        <v>241</v>
      </c>
      <c r="F306" s="9">
        <v>7</v>
      </c>
      <c r="G306" s="9">
        <f>financials[[#This Row],[Units Sold]]*financials[[#This Row],[Sale Price]]</f>
        <v>1687</v>
      </c>
      <c r="H306" s="9">
        <f>IF(financials[[#This Row],[Discount Band]]="low",0.1,IF(financials[[#This Row],[Discount Band]]="medium",0.15,0.3))</f>
        <v>0.15</v>
      </c>
      <c r="I306" s="9">
        <f>financials[[#This Row],[Gross Sales]]-financials[[#This Row],[Gross Sales]]*financials[[#This Row],[Discounts]]</f>
        <v>1433.95</v>
      </c>
      <c r="J306" s="9">
        <f>VLOOKUP(financials[[#This Row],[productid]],Products!$B$2:$H$10,3)</f>
        <v>10</v>
      </c>
      <c r="K306" s="9">
        <f>financials[[#This Row],[Sales]]-financials[[#This Row],[COGS]]</f>
        <v>1423.95</v>
      </c>
      <c r="L306" s="17">
        <f t="shared" ca="1" si="9"/>
        <v>45045</v>
      </c>
      <c r="M306" t="str">
        <f t="shared" ca="1" si="8"/>
        <v>C0002</v>
      </c>
    </row>
    <row r="307" spans="1:13" x14ac:dyDescent="0.25">
      <c r="A307" t="s">
        <v>97</v>
      </c>
      <c r="B307" s="7" t="s">
        <v>556</v>
      </c>
      <c r="C307" s="15">
        <v>106</v>
      </c>
      <c r="D307" s="16" t="s">
        <v>101</v>
      </c>
      <c r="E307">
        <v>241</v>
      </c>
      <c r="F307" s="9">
        <v>7</v>
      </c>
      <c r="G307" s="9">
        <f>financials[[#This Row],[Units Sold]]*financials[[#This Row],[Sale Price]]</f>
        <v>1687</v>
      </c>
      <c r="H307" s="9">
        <f>IF(financials[[#This Row],[Discount Band]]="low",0.1,IF(financials[[#This Row],[Discount Band]]="medium",0.15,0.3))</f>
        <v>0.15</v>
      </c>
      <c r="I307" s="9">
        <f>financials[[#This Row],[Gross Sales]]-financials[[#This Row],[Gross Sales]]*financials[[#This Row],[Discounts]]</f>
        <v>1433.95</v>
      </c>
      <c r="J307" s="9">
        <f>VLOOKUP(financials[[#This Row],[productid]],Products!$B$2:$H$10,3)</f>
        <v>9.1</v>
      </c>
      <c r="K307" s="9">
        <f>financials[[#This Row],[Sales]]-financials[[#This Row],[COGS]]</f>
        <v>1424.8500000000001</v>
      </c>
      <c r="L307" s="17">
        <f t="shared" ca="1" si="9"/>
        <v>45020</v>
      </c>
      <c r="M307" t="str">
        <f t="shared" ca="1" si="8"/>
        <v>B0001</v>
      </c>
    </row>
    <row r="308" spans="1:13" x14ac:dyDescent="0.25">
      <c r="A308" t="s">
        <v>97</v>
      </c>
      <c r="B308" s="7" t="s">
        <v>243</v>
      </c>
      <c r="C308" s="15">
        <v>105</v>
      </c>
      <c r="D308" s="16" t="s">
        <v>94</v>
      </c>
      <c r="E308">
        <v>241</v>
      </c>
      <c r="F308" s="9">
        <v>7</v>
      </c>
      <c r="G308" s="9">
        <f>financials[[#This Row],[Units Sold]]*financials[[#This Row],[Sale Price]]</f>
        <v>1687</v>
      </c>
      <c r="H308" s="9">
        <f>IF(financials[[#This Row],[Discount Band]]="low",0.1,IF(financials[[#This Row],[Discount Band]]="medium",0.15,0.3))</f>
        <v>0.3</v>
      </c>
      <c r="I308" s="9">
        <f>financials[[#This Row],[Gross Sales]]-financials[[#This Row],[Gross Sales]]*financials[[#This Row],[Discounts]]</f>
        <v>1180.9000000000001</v>
      </c>
      <c r="J308" s="9">
        <f>VLOOKUP(financials[[#This Row],[productid]],Products!$B$2:$H$10,3)</f>
        <v>10</v>
      </c>
      <c r="K308" s="9">
        <f>financials[[#This Row],[Sales]]-financials[[#This Row],[COGS]]</f>
        <v>1170.9000000000001</v>
      </c>
      <c r="L308" s="17">
        <f t="shared" ca="1" si="9"/>
        <v>45183</v>
      </c>
      <c r="M308" t="str">
        <f t="shared" ca="1" si="8"/>
        <v>B0001</v>
      </c>
    </row>
    <row r="309" spans="1:13" x14ac:dyDescent="0.25">
      <c r="A309" t="s">
        <v>96</v>
      </c>
      <c r="B309" s="7" t="s">
        <v>656</v>
      </c>
      <c r="C309" s="15">
        <v>102</v>
      </c>
      <c r="D309" s="16" t="s">
        <v>102</v>
      </c>
      <c r="E309">
        <v>141</v>
      </c>
      <c r="F309" s="9">
        <v>12</v>
      </c>
      <c r="G309" s="9">
        <f>financials[[#This Row],[Units Sold]]*financials[[#This Row],[Sale Price]]</f>
        <v>1692</v>
      </c>
      <c r="H309" s="9">
        <f>IF(financials[[#This Row],[Discount Band]]="low",0.1,IF(financials[[#This Row],[Discount Band]]="medium",0.15,0.3))</f>
        <v>0.1</v>
      </c>
      <c r="I309" s="9">
        <f>financials[[#This Row],[Gross Sales]]-financials[[#This Row],[Gross Sales]]*financials[[#This Row],[Discounts]]</f>
        <v>1522.8</v>
      </c>
      <c r="J309" s="9">
        <f>VLOOKUP(financials[[#This Row],[productid]],Products!$B$2:$H$10,3)</f>
        <v>13.95</v>
      </c>
      <c r="K309" s="9">
        <f>financials[[#This Row],[Sales]]-financials[[#This Row],[COGS]]</f>
        <v>1508.85</v>
      </c>
      <c r="L309" s="17">
        <f t="shared" ca="1" si="9"/>
        <v>45465</v>
      </c>
      <c r="M309" t="str">
        <f t="shared" ca="1" si="8"/>
        <v>C0002</v>
      </c>
    </row>
    <row r="310" spans="1:13" x14ac:dyDescent="0.25">
      <c r="A310" t="s">
        <v>96</v>
      </c>
      <c r="B310" s="7" t="s">
        <v>169</v>
      </c>
      <c r="C310" s="15">
        <v>109</v>
      </c>
      <c r="D310" s="16" t="s">
        <v>101</v>
      </c>
      <c r="E310">
        <v>142</v>
      </c>
      <c r="F310" s="9">
        <v>12</v>
      </c>
      <c r="G310" s="9">
        <f>financials[[#This Row],[Units Sold]]*financials[[#This Row],[Sale Price]]</f>
        <v>1704</v>
      </c>
      <c r="H310" s="9">
        <f>IF(financials[[#This Row],[Discount Band]]="low",0.1,IF(financials[[#This Row],[Discount Band]]="medium",0.15,0.3))</f>
        <v>0.15</v>
      </c>
      <c r="I310" s="9">
        <f>financials[[#This Row],[Gross Sales]]-financials[[#This Row],[Gross Sales]]*financials[[#This Row],[Discounts]]</f>
        <v>1448.4</v>
      </c>
      <c r="J310" s="9">
        <f>VLOOKUP(financials[[#This Row],[productid]],Products!$B$2:$H$10,3)</f>
        <v>16.8</v>
      </c>
      <c r="K310" s="9">
        <f>financials[[#This Row],[Sales]]-financials[[#This Row],[COGS]]</f>
        <v>1431.6000000000001</v>
      </c>
      <c r="L310" s="17">
        <f t="shared" ca="1" si="9"/>
        <v>44949</v>
      </c>
      <c r="M310" t="str">
        <f t="shared" ca="1" si="8"/>
        <v>A0001</v>
      </c>
    </row>
    <row r="311" spans="1:13" x14ac:dyDescent="0.25">
      <c r="A311" t="s">
        <v>100</v>
      </c>
      <c r="B311" s="7" t="s">
        <v>277</v>
      </c>
      <c r="C311" s="13">
        <v>108</v>
      </c>
      <c r="D311" s="10" t="s">
        <v>102</v>
      </c>
      <c r="E311">
        <v>114</v>
      </c>
      <c r="F311" s="9">
        <v>15</v>
      </c>
      <c r="G311" s="9">
        <f>financials[[#This Row],[Units Sold]]*financials[[#This Row],[Sale Price]]</f>
        <v>1710</v>
      </c>
      <c r="H311" s="9">
        <f>IF(financials[[#This Row],[Discount Band]]="low",0.1,IF(financials[[#This Row],[Discount Band]]="medium",0.15,0.3))</f>
        <v>0.1</v>
      </c>
      <c r="I311" s="9">
        <f>financials[[#This Row],[Gross Sales]]-financials[[#This Row],[Gross Sales]]*financials[[#This Row],[Discounts]]</f>
        <v>1539</v>
      </c>
      <c r="J311" s="9">
        <f>VLOOKUP(financials[[#This Row],[productid]],Products!$B$2:$H$10,3)</f>
        <v>3.99</v>
      </c>
      <c r="K311" s="9">
        <f>financials[[#This Row],[Sales]]-financials[[#This Row],[COGS]]</f>
        <v>1535.01</v>
      </c>
      <c r="L311" s="17">
        <f t="shared" ca="1" si="9"/>
        <v>45194</v>
      </c>
      <c r="M311" t="str">
        <f t="shared" ca="1" si="8"/>
        <v>A0001</v>
      </c>
    </row>
    <row r="312" spans="1:13" x14ac:dyDescent="0.25">
      <c r="A312" t="s">
        <v>97</v>
      </c>
      <c r="B312" s="7" t="s">
        <v>208</v>
      </c>
      <c r="C312" s="15">
        <v>102</v>
      </c>
      <c r="D312" s="16" t="s">
        <v>94</v>
      </c>
      <c r="E312">
        <v>245</v>
      </c>
      <c r="F312" s="9">
        <v>7</v>
      </c>
      <c r="G312" s="9">
        <f>financials[[#This Row],[Units Sold]]*financials[[#This Row],[Sale Price]]</f>
        <v>1715</v>
      </c>
      <c r="H312" s="9">
        <f>IF(financials[[#This Row],[Discount Band]]="low",0.1,IF(financials[[#This Row],[Discount Band]]="medium",0.15,0.3))</f>
        <v>0.3</v>
      </c>
      <c r="I312" s="9">
        <f>financials[[#This Row],[Gross Sales]]-financials[[#This Row],[Gross Sales]]*financials[[#This Row],[Discounts]]</f>
        <v>1200.5</v>
      </c>
      <c r="J312" s="9">
        <f>VLOOKUP(financials[[#This Row],[productid]],Products!$B$2:$H$10,3)</f>
        <v>13.95</v>
      </c>
      <c r="K312" s="9">
        <f>financials[[#This Row],[Sales]]-financials[[#This Row],[COGS]]</f>
        <v>1186.55</v>
      </c>
      <c r="L312" s="17">
        <f t="shared" ca="1" si="9"/>
        <v>44564</v>
      </c>
      <c r="M312" t="str">
        <f t="shared" ca="1" si="8"/>
        <v>C0003</v>
      </c>
    </row>
    <row r="313" spans="1:13" x14ac:dyDescent="0.25">
      <c r="A313" t="s">
        <v>97</v>
      </c>
      <c r="B313" s="7" t="s">
        <v>239</v>
      </c>
      <c r="C313" s="13">
        <v>108</v>
      </c>
      <c r="D313" s="10" t="s">
        <v>94</v>
      </c>
      <c r="E313">
        <v>246</v>
      </c>
      <c r="F313" s="9">
        <v>7</v>
      </c>
      <c r="G313" s="9">
        <f>financials[[#This Row],[Units Sold]]*financials[[#This Row],[Sale Price]]</f>
        <v>1722</v>
      </c>
      <c r="H313" s="9">
        <f>IF(financials[[#This Row],[Discount Band]]="low",0.1,IF(financials[[#This Row],[Discount Band]]="medium",0.15,0.3))</f>
        <v>0.3</v>
      </c>
      <c r="I313" s="9">
        <f>financials[[#This Row],[Gross Sales]]-financials[[#This Row],[Gross Sales]]*financials[[#This Row],[Discounts]]</f>
        <v>1205.4000000000001</v>
      </c>
      <c r="J313" s="9">
        <f>VLOOKUP(financials[[#This Row],[productid]],Products!$B$2:$H$10,3)</f>
        <v>3.99</v>
      </c>
      <c r="K313" s="9">
        <f>financials[[#This Row],[Sales]]-financials[[#This Row],[COGS]]</f>
        <v>1201.4100000000001</v>
      </c>
      <c r="L313" s="17">
        <f t="shared" ca="1" si="9"/>
        <v>44589</v>
      </c>
      <c r="M313" t="str">
        <f t="shared" ca="1" si="8"/>
        <v>B0101</v>
      </c>
    </row>
    <row r="314" spans="1:13" x14ac:dyDescent="0.25">
      <c r="A314" t="s">
        <v>97</v>
      </c>
      <c r="B314" s="7" t="s">
        <v>104</v>
      </c>
      <c r="C314" s="15">
        <v>102</v>
      </c>
      <c r="D314" s="16" t="s">
        <v>94</v>
      </c>
      <c r="E314">
        <v>246</v>
      </c>
      <c r="F314" s="9">
        <v>7</v>
      </c>
      <c r="G314" s="9">
        <f>financials[[#This Row],[Units Sold]]*financials[[#This Row],[Sale Price]]</f>
        <v>1722</v>
      </c>
      <c r="H314" s="9">
        <f>IF(financials[[#This Row],[Discount Band]]="low",0.1,IF(financials[[#This Row],[Discount Band]]="medium",0.15,0.3))</f>
        <v>0.3</v>
      </c>
      <c r="I314" s="9">
        <f>financials[[#This Row],[Gross Sales]]-financials[[#This Row],[Gross Sales]]*financials[[#This Row],[Discounts]]</f>
        <v>1205.4000000000001</v>
      </c>
      <c r="J314" s="9">
        <f>VLOOKUP(financials[[#This Row],[productid]],Products!$B$2:$H$10,3)</f>
        <v>13.95</v>
      </c>
      <c r="K314" s="9">
        <f>financials[[#This Row],[Sales]]-financials[[#This Row],[COGS]]</f>
        <v>1191.45</v>
      </c>
      <c r="L314" s="17">
        <f t="shared" ca="1" si="9"/>
        <v>44785</v>
      </c>
      <c r="M314" t="str">
        <f t="shared" ca="1" si="8"/>
        <v>B0101</v>
      </c>
    </row>
    <row r="315" spans="1:13" x14ac:dyDescent="0.25">
      <c r="A315" t="s">
        <v>100</v>
      </c>
      <c r="B315" s="7" t="s">
        <v>104</v>
      </c>
      <c r="C315" s="15">
        <v>102</v>
      </c>
      <c r="D315" s="16" t="s">
        <v>94</v>
      </c>
      <c r="E315">
        <v>115</v>
      </c>
      <c r="F315" s="9">
        <v>15</v>
      </c>
      <c r="G315" s="9">
        <f>financials[[#This Row],[Units Sold]]*financials[[#This Row],[Sale Price]]</f>
        <v>1725</v>
      </c>
      <c r="H315" s="9">
        <f>IF(financials[[#This Row],[Discount Band]]="low",0.1,IF(financials[[#This Row],[Discount Band]]="medium",0.15,0.3))</f>
        <v>0.3</v>
      </c>
      <c r="I315" s="9">
        <f>financials[[#This Row],[Gross Sales]]-financials[[#This Row],[Gross Sales]]*financials[[#This Row],[Discounts]]</f>
        <v>1207.5</v>
      </c>
      <c r="J315" s="9">
        <f>VLOOKUP(financials[[#This Row],[productid]],Products!$B$2:$H$10,3)</f>
        <v>13.95</v>
      </c>
      <c r="K315" s="9">
        <f>financials[[#This Row],[Sales]]-financials[[#This Row],[COGS]]</f>
        <v>1193.55</v>
      </c>
      <c r="L315" s="17">
        <f t="shared" ca="1" si="9"/>
        <v>44697</v>
      </c>
      <c r="M315" t="str">
        <f t="shared" ca="1" si="8"/>
        <v>C0003</v>
      </c>
    </row>
    <row r="316" spans="1:13" x14ac:dyDescent="0.25">
      <c r="A316" t="s">
        <v>96</v>
      </c>
      <c r="B316" s="7" t="s">
        <v>628</v>
      </c>
      <c r="C316" s="15">
        <v>105</v>
      </c>
      <c r="D316" s="16" t="s">
        <v>103</v>
      </c>
      <c r="E316">
        <v>144</v>
      </c>
      <c r="F316" s="9">
        <v>12</v>
      </c>
      <c r="G316" s="9">
        <f>financials[[#This Row],[Units Sold]]*financials[[#This Row],[Sale Price]]</f>
        <v>1728</v>
      </c>
      <c r="H316" s="9">
        <f>IF(financials[[#This Row],[Discount Band]]="low",0.1,IF(financials[[#This Row],[Discount Band]]="medium",0.15,0.3))</f>
        <v>0.3</v>
      </c>
      <c r="I316" s="9">
        <f>financials[[#This Row],[Gross Sales]]-financials[[#This Row],[Gross Sales]]*financials[[#This Row],[Discounts]]</f>
        <v>1209.5999999999999</v>
      </c>
      <c r="J316" s="9">
        <f>VLOOKUP(financials[[#This Row],[productid]],Products!$B$2:$H$10,3)</f>
        <v>10</v>
      </c>
      <c r="K316" s="9">
        <f>financials[[#This Row],[Sales]]-financials[[#This Row],[COGS]]</f>
        <v>1199.5999999999999</v>
      </c>
      <c r="L316" s="17">
        <f t="shared" ca="1" si="9"/>
        <v>45423</v>
      </c>
      <c r="M316" t="str">
        <f t="shared" ca="1" si="8"/>
        <v>B0001</v>
      </c>
    </row>
    <row r="317" spans="1:13" x14ac:dyDescent="0.25">
      <c r="A317" t="s">
        <v>96</v>
      </c>
      <c r="B317" s="7" t="s">
        <v>285</v>
      </c>
      <c r="C317" s="15">
        <v>102</v>
      </c>
      <c r="D317" s="16" t="s">
        <v>94</v>
      </c>
      <c r="E317">
        <v>144</v>
      </c>
      <c r="F317" s="9">
        <v>12</v>
      </c>
      <c r="G317" s="9">
        <f>financials[[#This Row],[Units Sold]]*financials[[#This Row],[Sale Price]]</f>
        <v>1728</v>
      </c>
      <c r="H317" s="9">
        <f>IF(financials[[#This Row],[Discount Band]]="low",0.1,IF(financials[[#This Row],[Discount Band]]="medium",0.15,0.3))</f>
        <v>0.3</v>
      </c>
      <c r="I317" s="9">
        <f>financials[[#This Row],[Gross Sales]]-financials[[#This Row],[Gross Sales]]*financials[[#This Row],[Discounts]]</f>
        <v>1209.5999999999999</v>
      </c>
      <c r="J317" s="9">
        <f>VLOOKUP(financials[[#This Row],[productid]],Products!$B$2:$H$10,3)</f>
        <v>13.95</v>
      </c>
      <c r="K317" s="9">
        <f>financials[[#This Row],[Sales]]-financials[[#This Row],[COGS]]</f>
        <v>1195.6499999999999</v>
      </c>
      <c r="L317" s="17">
        <f t="shared" ca="1" si="9"/>
        <v>45279</v>
      </c>
      <c r="M317" t="str">
        <f t="shared" ca="1" si="8"/>
        <v>B0001</v>
      </c>
    </row>
    <row r="318" spans="1:13" x14ac:dyDescent="0.25">
      <c r="A318" t="s">
        <v>97</v>
      </c>
      <c r="B318" s="7" t="s">
        <v>279</v>
      </c>
      <c r="C318" s="13">
        <v>107</v>
      </c>
      <c r="D318" s="10" t="s">
        <v>101</v>
      </c>
      <c r="E318">
        <v>247</v>
      </c>
      <c r="F318" s="9">
        <v>7</v>
      </c>
      <c r="G318" s="9">
        <f>financials[[#This Row],[Units Sold]]*financials[[#This Row],[Sale Price]]</f>
        <v>1729</v>
      </c>
      <c r="H318" s="9">
        <f>IF(financials[[#This Row],[Discount Band]]="low",0.1,IF(financials[[#This Row],[Discount Band]]="medium",0.15,0.3))</f>
        <v>0.15</v>
      </c>
      <c r="I318" s="9">
        <f>financials[[#This Row],[Gross Sales]]-financials[[#This Row],[Gross Sales]]*financials[[#This Row],[Discounts]]</f>
        <v>1469.65</v>
      </c>
      <c r="J318" s="9">
        <f>VLOOKUP(financials[[#This Row],[productid]],Products!$B$2:$H$10,3)</f>
        <v>5.5</v>
      </c>
      <c r="K318" s="9">
        <f>financials[[#This Row],[Sales]]-financials[[#This Row],[COGS]]</f>
        <v>1464.15</v>
      </c>
      <c r="L318" s="17">
        <f t="shared" ca="1" si="9"/>
        <v>45300</v>
      </c>
      <c r="M318" t="str">
        <f t="shared" ca="1" si="8"/>
        <v>C0002</v>
      </c>
    </row>
    <row r="319" spans="1:13" x14ac:dyDescent="0.25">
      <c r="A319" t="s">
        <v>97</v>
      </c>
      <c r="B319" s="7" t="s">
        <v>159</v>
      </c>
      <c r="C319" s="15">
        <v>107</v>
      </c>
      <c r="D319" s="16" t="s">
        <v>94</v>
      </c>
      <c r="E319">
        <v>247</v>
      </c>
      <c r="F319" s="9">
        <v>7</v>
      </c>
      <c r="G319" s="9">
        <f>financials[[#This Row],[Units Sold]]*financials[[#This Row],[Sale Price]]</f>
        <v>1729</v>
      </c>
      <c r="H319" s="9">
        <f>IF(financials[[#This Row],[Discount Band]]="low",0.1,IF(financials[[#This Row],[Discount Band]]="medium",0.15,0.3))</f>
        <v>0.3</v>
      </c>
      <c r="I319" s="9">
        <f>financials[[#This Row],[Gross Sales]]-financials[[#This Row],[Gross Sales]]*financials[[#This Row],[Discounts]]</f>
        <v>1210.3000000000002</v>
      </c>
      <c r="J319" s="9">
        <f>VLOOKUP(financials[[#This Row],[productid]],Products!$B$2:$H$10,3)</f>
        <v>5.5</v>
      </c>
      <c r="K319" s="9">
        <f>financials[[#This Row],[Sales]]-financials[[#This Row],[COGS]]</f>
        <v>1204.8000000000002</v>
      </c>
      <c r="L319" s="17">
        <f t="shared" ca="1" si="9"/>
        <v>45425</v>
      </c>
      <c r="M319" t="str">
        <f t="shared" ca="1" si="8"/>
        <v>C0003</v>
      </c>
    </row>
    <row r="320" spans="1:13" x14ac:dyDescent="0.25">
      <c r="A320" t="s">
        <v>97</v>
      </c>
      <c r="B320" s="7" t="s">
        <v>251</v>
      </c>
      <c r="C320" s="15">
        <v>105</v>
      </c>
      <c r="D320" s="16" t="s">
        <v>101</v>
      </c>
      <c r="E320">
        <v>247</v>
      </c>
      <c r="F320" s="9">
        <v>7</v>
      </c>
      <c r="G320" s="9">
        <f>financials[[#This Row],[Units Sold]]*financials[[#This Row],[Sale Price]]</f>
        <v>1729</v>
      </c>
      <c r="H320" s="9">
        <f>IF(financials[[#This Row],[Discount Band]]="low",0.1,IF(financials[[#This Row],[Discount Band]]="medium",0.15,0.3))</f>
        <v>0.15</v>
      </c>
      <c r="I320" s="9">
        <f>financials[[#This Row],[Gross Sales]]-financials[[#This Row],[Gross Sales]]*financials[[#This Row],[Discounts]]</f>
        <v>1469.65</v>
      </c>
      <c r="J320" s="9">
        <f>VLOOKUP(financials[[#This Row],[productid]],Products!$B$2:$H$10,3)</f>
        <v>10</v>
      </c>
      <c r="K320" s="9">
        <f>financials[[#This Row],[Sales]]-financials[[#This Row],[COGS]]</f>
        <v>1459.65</v>
      </c>
      <c r="L320" s="17">
        <f t="shared" ca="1" si="9"/>
        <v>45082</v>
      </c>
      <c r="M320" t="str">
        <f t="shared" ca="1" si="8"/>
        <v>B0101</v>
      </c>
    </row>
    <row r="321" spans="1:13" x14ac:dyDescent="0.25">
      <c r="A321" t="s">
        <v>97</v>
      </c>
      <c r="B321" s="7" t="s">
        <v>159</v>
      </c>
      <c r="C321" s="15">
        <v>108</v>
      </c>
      <c r="D321" s="16" t="s">
        <v>94</v>
      </c>
      <c r="E321">
        <v>248</v>
      </c>
      <c r="F321" s="9">
        <v>7</v>
      </c>
      <c r="G321" s="9">
        <f>financials[[#This Row],[Units Sold]]*financials[[#This Row],[Sale Price]]</f>
        <v>1736</v>
      </c>
      <c r="H321" s="9">
        <f>IF(financials[[#This Row],[Discount Band]]="low",0.1,IF(financials[[#This Row],[Discount Band]]="medium",0.15,0.3))</f>
        <v>0.3</v>
      </c>
      <c r="I321" s="9">
        <f>financials[[#This Row],[Gross Sales]]-financials[[#This Row],[Gross Sales]]*financials[[#This Row],[Discounts]]</f>
        <v>1215.2</v>
      </c>
      <c r="J321" s="9">
        <f>VLOOKUP(financials[[#This Row],[productid]],Products!$B$2:$H$10,3)</f>
        <v>3.99</v>
      </c>
      <c r="K321" s="9">
        <f>financials[[#This Row],[Sales]]-financials[[#This Row],[COGS]]</f>
        <v>1211.21</v>
      </c>
      <c r="L321" s="17">
        <f t="shared" ca="1" si="9"/>
        <v>45009</v>
      </c>
      <c r="M321" t="str">
        <f t="shared" ca="1" si="8"/>
        <v>B0001</v>
      </c>
    </row>
    <row r="322" spans="1:13" x14ac:dyDescent="0.25">
      <c r="A322" t="s">
        <v>100</v>
      </c>
      <c r="B322" s="7" t="s">
        <v>277</v>
      </c>
      <c r="C322" s="15">
        <v>106</v>
      </c>
      <c r="D322" s="16" t="s">
        <v>94</v>
      </c>
      <c r="E322">
        <v>116</v>
      </c>
      <c r="F322" s="9">
        <v>15</v>
      </c>
      <c r="G322" s="9">
        <f>financials[[#This Row],[Units Sold]]*financials[[#This Row],[Sale Price]]</f>
        <v>1740</v>
      </c>
      <c r="H322" s="9">
        <f>IF(financials[[#This Row],[Discount Band]]="low",0.1,IF(financials[[#This Row],[Discount Band]]="medium",0.15,0.3))</f>
        <v>0.3</v>
      </c>
      <c r="I322" s="9">
        <f>financials[[#This Row],[Gross Sales]]-financials[[#This Row],[Gross Sales]]*financials[[#This Row],[Discounts]]</f>
        <v>1218</v>
      </c>
      <c r="J322" s="9">
        <f>VLOOKUP(financials[[#This Row],[productid]],Products!$B$2:$H$10,3)</f>
        <v>9.1</v>
      </c>
      <c r="K322" s="9">
        <f>financials[[#This Row],[Sales]]-financials[[#This Row],[COGS]]</f>
        <v>1208.9000000000001</v>
      </c>
      <c r="L322" s="17">
        <f t="shared" ca="1" si="9"/>
        <v>45488</v>
      </c>
      <c r="M322" t="str">
        <f t="shared" ref="M322:M385" ca="1" si="10">VLOOKUP(RANDBETWEEN(1,5),rnlsalesperson,2)</f>
        <v>B0001</v>
      </c>
    </row>
    <row r="323" spans="1:13" x14ac:dyDescent="0.25">
      <c r="A323" t="s">
        <v>97</v>
      </c>
      <c r="B323" s="7" t="s">
        <v>628</v>
      </c>
      <c r="C323" s="13">
        <v>103</v>
      </c>
      <c r="D323" s="10" t="s">
        <v>101</v>
      </c>
      <c r="E323">
        <v>249</v>
      </c>
      <c r="F323" s="9">
        <v>7</v>
      </c>
      <c r="G323" s="9">
        <f>financials[[#This Row],[Units Sold]]*financials[[#This Row],[Sale Price]]</f>
        <v>1743</v>
      </c>
      <c r="H323" s="9">
        <f>IF(financials[[#This Row],[Discount Band]]="low",0.1,IF(financials[[#This Row],[Discount Band]]="medium",0.15,0.3))</f>
        <v>0.15</v>
      </c>
      <c r="I323" s="9">
        <f>financials[[#This Row],[Gross Sales]]-financials[[#This Row],[Gross Sales]]*financials[[#This Row],[Discounts]]</f>
        <v>1481.55</v>
      </c>
      <c r="J323" s="9">
        <f>VLOOKUP(financials[[#This Row],[productid]],Products!$B$2:$H$10,3)</f>
        <v>15</v>
      </c>
      <c r="K323" s="9">
        <f>financials[[#This Row],[Sales]]-financials[[#This Row],[COGS]]</f>
        <v>1466.55</v>
      </c>
      <c r="L323" s="17">
        <f t="shared" ref="L323:L386" ca="1" si="11">RANDBETWEEN(44562,45534)</f>
        <v>45175</v>
      </c>
      <c r="M323" t="str">
        <f t="shared" ca="1" si="10"/>
        <v>B0001</v>
      </c>
    </row>
    <row r="324" spans="1:13" x14ac:dyDescent="0.25">
      <c r="A324" t="s">
        <v>97</v>
      </c>
      <c r="B324" s="7" t="s">
        <v>208</v>
      </c>
      <c r="C324" s="15">
        <v>109</v>
      </c>
      <c r="D324" s="16" t="s">
        <v>101</v>
      </c>
      <c r="E324">
        <v>249</v>
      </c>
      <c r="F324" s="9">
        <v>7</v>
      </c>
      <c r="G324" s="9">
        <f>financials[[#This Row],[Units Sold]]*financials[[#This Row],[Sale Price]]</f>
        <v>1743</v>
      </c>
      <c r="H324" s="9">
        <f>IF(financials[[#This Row],[Discount Band]]="low",0.1,IF(financials[[#This Row],[Discount Band]]="medium",0.15,0.3))</f>
        <v>0.15</v>
      </c>
      <c r="I324" s="9">
        <f>financials[[#This Row],[Gross Sales]]-financials[[#This Row],[Gross Sales]]*financials[[#This Row],[Discounts]]</f>
        <v>1481.55</v>
      </c>
      <c r="J324" s="9">
        <f>VLOOKUP(financials[[#This Row],[productid]],Products!$B$2:$H$10,3)</f>
        <v>16.8</v>
      </c>
      <c r="K324" s="9">
        <f>financials[[#This Row],[Sales]]-financials[[#This Row],[COGS]]</f>
        <v>1464.75</v>
      </c>
      <c r="L324" s="17">
        <f t="shared" ca="1" si="11"/>
        <v>44699</v>
      </c>
      <c r="M324" t="str">
        <f t="shared" ca="1" si="10"/>
        <v>B0101</v>
      </c>
    </row>
    <row r="325" spans="1:13" x14ac:dyDescent="0.25">
      <c r="A325" t="s">
        <v>97</v>
      </c>
      <c r="B325" s="7" t="s">
        <v>208</v>
      </c>
      <c r="C325" s="13">
        <v>101</v>
      </c>
      <c r="D325" s="10" t="s">
        <v>94</v>
      </c>
      <c r="E325">
        <v>250</v>
      </c>
      <c r="F325" s="9">
        <v>7</v>
      </c>
      <c r="G325" s="9">
        <f>financials[[#This Row],[Units Sold]]*financials[[#This Row],[Sale Price]]</f>
        <v>1750</v>
      </c>
      <c r="H325" s="9">
        <f>IF(financials[[#This Row],[Discount Band]]="low",0.1,IF(financials[[#This Row],[Discount Band]]="medium",0.15,0.3))</f>
        <v>0.3</v>
      </c>
      <c r="I325" s="9">
        <f>financials[[#This Row],[Gross Sales]]-financials[[#This Row],[Gross Sales]]*financials[[#This Row],[Discounts]]</f>
        <v>1225</v>
      </c>
      <c r="J325" s="9">
        <f>VLOOKUP(financials[[#This Row],[productid]],Products!$B$2:$H$10,3)</f>
        <v>9.9499999999999993</v>
      </c>
      <c r="K325" s="9">
        <f>financials[[#This Row],[Sales]]-financials[[#This Row],[COGS]]</f>
        <v>1215.05</v>
      </c>
      <c r="L325" s="17">
        <f t="shared" ca="1" si="11"/>
        <v>45070</v>
      </c>
      <c r="M325" t="str">
        <f t="shared" ca="1" si="10"/>
        <v>C0003</v>
      </c>
    </row>
    <row r="326" spans="1:13" x14ac:dyDescent="0.25">
      <c r="A326" t="s">
        <v>97</v>
      </c>
      <c r="B326" s="7" t="s">
        <v>105</v>
      </c>
      <c r="C326" s="15">
        <v>102</v>
      </c>
      <c r="D326" s="16" t="s">
        <v>102</v>
      </c>
      <c r="E326">
        <v>250</v>
      </c>
      <c r="F326" s="9">
        <v>7</v>
      </c>
      <c r="G326" s="9">
        <f>financials[[#This Row],[Units Sold]]*financials[[#This Row],[Sale Price]]</f>
        <v>1750</v>
      </c>
      <c r="H326" s="9">
        <f>IF(financials[[#This Row],[Discount Band]]="low",0.1,IF(financials[[#This Row],[Discount Band]]="medium",0.15,0.3))</f>
        <v>0.1</v>
      </c>
      <c r="I326" s="9">
        <f>financials[[#This Row],[Gross Sales]]-financials[[#This Row],[Gross Sales]]*financials[[#This Row],[Discounts]]</f>
        <v>1575</v>
      </c>
      <c r="J326" s="9">
        <f>VLOOKUP(financials[[#This Row],[productid]],Products!$B$2:$H$10,3)</f>
        <v>13.95</v>
      </c>
      <c r="K326" s="9">
        <f>financials[[#This Row],[Sales]]-financials[[#This Row],[COGS]]</f>
        <v>1561.05</v>
      </c>
      <c r="L326" s="17">
        <f t="shared" ca="1" si="11"/>
        <v>45231</v>
      </c>
      <c r="M326" t="str">
        <f t="shared" ca="1" si="10"/>
        <v>B0101</v>
      </c>
    </row>
    <row r="327" spans="1:13" x14ac:dyDescent="0.25">
      <c r="A327" t="s">
        <v>97</v>
      </c>
      <c r="B327" s="7" t="s">
        <v>656</v>
      </c>
      <c r="C327" s="15">
        <v>104</v>
      </c>
      <c r="D327" s="16" t="s">
        <v>101</v>
      </c>
      <c r="E327">
        <v>250</v>
      </c>
      <c r="F327" s="9">
        <v>7</v>
      </c>
      <c r="G327" s="9">
        <f>financials[[#This Row],[Units Sold]]*financials[[#This Row],[Sale Price]]</f>
        <v>1750</v>
      </c>
      <c r="H327" s="9">
        <f>IF(financials[[#This Row],[Discount Band]]="low",0.1,IF(financials[[#This Row],[Discount Band]]="medium",0.15,0.3))</f>
        <v>0.15</v>
      </c>
      <c r="I327" s="9">
        <f>financials[[#This Row],[Gross Sales]]-financials[[#This Row],[Gross Sales]]*financials[[#This Row],[Discounts]]</f>
        <v>1487.5</v>
      </c>
      <c r="J327" s="9">
        <f>VLOOKUP(financials[[#This Row],[productid]],Products!$B$2:$H$10,3)</f>
        <v>2.9</v>
      </c>
      <c r="K327" s="9">
        <f>financials[[#This Row],[Sales]]-financials[[#This Row],[COGS]]</f>
        <v>1484.6</v>
      </c>
      <c r="L327" s="17">
        <f t="shared" ca="1" si="11"/>
        <v>45287</v>
      </c>
      <c r="M327" t="str">
        <f t="shared" ca="1" si="10"/>
        <v>C0003</v>
      </c>
    </row>
    <row r="328" spans="1:13" x14ac:dyDescent="0.25">
      <c r="A328" t="s">
        <v>96</v>
      </c>
      <c r="B328" s="7" t="s">
        <v>277</v>
      </c>
      <c r="C328" s="15">
        <v>108</v>
      </c>
      <c r="D328" s="16" t="s">
        <v>101</v>
      </c>
      <c r="E328">
        <v>146</v>
      </c>
      <c r="F328" s="9">
        <v>12</v>
      </c>
      <c r="G328" s="9">
        <f>financials[[#This Row],[Units Sold]]*financials[[#This Row],[Sale Price]]</f>
        <v>1752</v>
      </c>
      <c r="H328" s="9">
        <f>IF(financials[[#This Row],[Discount Band]]="low",0.1,IF(financials[[#This Row],[Discount Band]]="medium",0.15,0.3))</f>
        <v>0.15</v>
      </c>
      <c r="I328" s="9">
        <f>financials[[#This Row],[Gross Sales]]-financials[[#This Row],[Gross Sales]]*financials[[#This Row],[Discounts]]</f>
        <v>1489.2</v>
      </c>
      <c r="J328" s="9">
        <f>VLOOKUP(financials[[#This Row],[productid]],Products!$B$2:$H$10,3)</f>
        <v>3.99</v>
      </c>
      <c r="K328" s="9">
        <f>financials[[#This Row],[Sales]]-financials[[#This Row],[COGS]]</f>
        <v>1485.21</v>
      </c>
      <c r="L328" s="17">
        <f t="shared" ca="1" si="11"/>
        <v>45294</v>
      </c>
      <c r="M328" t="str">
        <f t="shared" ca="1" si="10"/>
        <v>C0003</v>
      </c>
    </row>
    <row r="329" spans="1:13" x14ac:dyDescent="0.25">
      <c r="A329" t="s">
        <v>97</v>
      </c>
      <c r="B329" s="7" t="s">
        <v>556</v>
      </c>
      <c r="C329" s="15">
        <v>106</v>
      </c>
      <c r="D329" s="16" t="s">
        <v>94</v>
      </c>
      <c r="E329">
        <v>88</v>
      </c>
      <c r="F329" s="9">
        <v>20</v>
      </c>
      <c r="G329" s="9">
        <f>financials[[#This Row],[Units Sold]]*financials[[#This Row],[Sale Price]]</f>
        <v>1760</v>
      </c>
      <c r="H329" s="9">
        <f>IF(financials[[#This Row],[Discount Band]]="low",0.1,IF(financials[[#This Row],[Discount Band]]="medium",0.15,0.3))</f>
        <v>0.3</v>
      </c>
      <c r="I329" s="9">
        <f>financials[[#This Row],[Gross Sales]]-financials[[#This Row],[Gross Sales]]*financials[[#This Row],[Discounts]]</f>
        <v>1232</v>
      </c>
      <c r="J329" s="9">
        <f>VLOOKUP(financials[[#This Row],[productid]],Products!$B$2:$H$10,3)</f>
        <v>9.1</v>
      </c>
      <c r="K329" s="9">
        <f>financials[[#This Row],[Sales]]-financials[[#This Row],[COGS]]</f>
        <v>1222.9000000000001</v>
      </c>
      <c r="L329" s="17">
        <f t="shared" ca="1" si="11"/>
        <v>44858</v>
      </c>
      <c r="M329" t="str">
        <f t="shared" ca="1" si="10"/>
        <v>B0001</v>
      </c>
    </row>
    <row r="330" spans="1:13" x14ac:dyDescent="0.25">
      <c r="A330" t="s">
        <v>96</v>
      </c>
      <c r="B330" s="7" t="s">
        <v>656</v>
      </c>
      <c r="C330" s="13">
        <v>103</v>
      </c>
      <c r="D330" s="10" t="s">
        <v>103</v>
      </c>
      <c r="E330">
        <v>147</v>
      </c>
      <c r="F330" s="9">
        <v>12</v>
      </c>
      <c r="G330" s="9">
        <f>financials[[#This Row],[Units Sold]]*financials[[#This Row],[Sale Price]]</f>
        <v>1764</v>
      </c>
      <c r="H330" s="9">
        <f>IF(financials[[#This Row],[Discount Band]]="low",0.1,IF(financials[[#This Row],[Discount Band]]="medium",0.15,0.3))</f>
        <v>0.3</v>
      </c>
      <c r="I330" s="9">
        <f>financials[[#This Row],[Gross Sales]]-financials[[#This Row],[Gross Sales]]*financials[[#This Row],[Discounts]]</f>
        <v>1234.8000000000002</v>
      </c>
      <c r="J330" s="9">
        <f>VLOOKUP(financials[[#This Row],[productid]],Products!$B$2:$H$10,3)</f>
        <v>15</v>
      </c>
      <c r="K330" s="9">
        <f>financials[[#This Row],[Sales]]-financials[[#This Row],[COGS]]</f>
        <v>1219.8000000000002</v>
      </c>
      <c r="L330" s="17">
        <f t="shared" ca="1" si="11"/>
        <v>44998</v>
      </c>
      <c r="M330" t="str">
        <f t="shared" ca="1" si="10"/>
        <v>B0001</v>
      </c>
    </row>
    <row r="331" spans="1:13" x14ac:dyDescent="0.25">
      <c r="A331" t="s">
        <v>97</v>
      </c>
      <c r="B331" s="7" t="s">
        <v>169</v>
      </c>
      <c r="C331" s="13">
        <v>104</v>
      </c>
      <c r="D331" s="10" t="s">
        <v>101</v>
      </c>
      <c r="E331">
        <v>252</v>
      </c>
      <c r="F331" s="9">
        <v>7</v>
      </c>
      <c r="G331" s="9">
        <f>financials[[#This Row],[Units Sold]]*financials[[#This Row],[Sale Price]]</f>
        <v>1764</v>
      </c>
      <c r="H331" s="9">
        <f>IF(financials[[#This Row],[Discount Band]]="low",0.1,IF(financials[[#This Row],[Discount Band]]="medium",0.15,0.3))</f>
        <v>0.15</v>
      </c>
      <c r="I331" s="9">
        <f>financials[[#This Row],[Gross Sales]]-financials[[#This Row],[Gross Sales]]*financials[[#This Row],[Discounts]]</f>
        <v>1499.4</v>
      </c>
      <c r="J331" s="9">
        <f>VLOOKUP(financials[[#This Row],[productid]],Products!$B$2:$H$10,3)</f>
        <v>2.9</v>
      </c>
      <c r="K331" s="9">
        <f>financials[[#This Row],[Sales]]-financials[[#This Row],[COGS]]</f>
        <v>1496.5</v>
      </c>
      <c r="L331" s="17">
        <f t="shared" ca="1" si="11"/>
        <v>44648</v>
      </c>
      <c r="M331" t="str">
        <f t="shared" ca="1" si="10"/>
        <v>C0003</v>
      </c>
    </row>
    <row r="332" spans="1:13" x14ac:dyDescent="0.25">
      <c r="A332" t="s">
        <v>97</v>
      </c>
      <c r="B332" s="7" t="s">
        <v>628</v>
      </c>
      <c r="C332" s="15">
        <v>107</v>
      </c>
      <c r="D332" s="16" t="s">
        <v>101</v>
      </c>
      <c r="E332">
        <v>252</v>
      </c>
      <c r="F332" s="9">
        <v>7</v>
      </c>
      <c r="G332" s="9">
        <f>financials[[#This Row],[Units Sold]]*financials[[#This Row],[Sale Price]]</f>
        <v>1764</v>
      </c>
      <c r="H332" s="9">
        <f>IF(financials[[#This Row],[Discount Band]]="low",0.1,IF(financials[[#This Row],[Discount Band]]="medium",0.15,0.3))</f>
        <v>0.15</v>
      </c>
      <c r="I332" s="9">
        <f>financials[[#This Row],[Gross Sales]]-financials[[#This Row],[Gross Sales]]*financials[[#This Row],[Discounts]]</f>
        <v>1499.4</v>
      </c>
      <c r="J332" s="9">
        <f>VLOOKUP(financials[[#This Row],[productid]],Products!$B$2:$H$10,3)</f>
        <v>5.5</v>
      </c>
      <c r="K332" s="9">
        <f>financials[[#This Row],[Sales]]-financials[[#This Row],[COGS]]</f>
        <v>1493.9</v>
      </c>
      <c r="L332" s="17">
        <f t="shared" ca="1" si="11"/>
        <v>44845</v>
      </c>
      <c r="M332" t="str">
        <f t="shared" ca="1" si="10"/>
        <v>C0003</v>
      </c>
    </row>
    <row r="333" spans="1:13" x14ac:dyDescent="0.25">
      <c r="A333" t="s">
        <v>96</v>
      </c>
      <c r="B333" s="7" t="s">
        <v>298</v>
      </c>
      <c r="C333" s="15">
        <v>108</v>
      </c>
      <c r="D333" s="16" t="s">
        <v>101</v>
      </c>
      <c r="E333">
        <v>147</v>
      </c>
      <c r="F333" s="9">
        <v>12</v>
      </c>
      <c r="G333" s="9">
        <f>financials[[#This Row],[Units Sold]]*financials[[#This Row],[Sale Price]]</f>
        <v>1764</v>
      </c>
      <c r="H333" s="9">
        <f>IF(financials[[#This Row],[Discount Band]]="low",0.1,IF(financials[[#This Row],[Discount Band]]="medium",0.15,0.3))</f>
        <v>0.15</v>
      </c>
      <c r="I333" s="9">
        <f>financials[[#This Row],[Gross Sales]]-financials[[#This Row],[Gross Sales]]*financials[[#This Row],[Discounts]]</f>
        <v>1499.4</v>
      </c>
      <c r="J333" s="9">
        <f>VLOOKUP(financials[[#This Row],[productid]],Products!$B$2:$H$10,3)</f>
        <v>3.99</v>
      </c>
      <c r="K333" s="9">
        <f>financials[[#This Row],[Sales]]-financials[[#This Row],[COGS]]</f>
        <v>1495.41</v>
      </c>
      <c r="L333" s="17">
        <f t="shared" ca="1" si="11"/>
        <v>45414</v>
      </c>
      <c r="M333" t="str">
        <f t="shared" ca="1" si="10"/>
        <v>A0001</v>
      </c>
    </row>
    <row r="334" spans="1:13" x14ac:dyDescent="0.25">
      <c r="A334" t="s">
        <v>97</v>
      </c>
      <c r="B334" s="7" t="s">
        <v>656</v>
      </c>
      <c r="C334" s="15">
        <v>108</v>
      </c>
      <c r="D334" s="16" t="s">
        <v>101</v>
      </c>
      <c r="E334">
        <v>252</v>
      </c>
      <c r="F334" s="9">
        <v>7</v>
      </c>
      <c r="G334" s="9">
        <f>financials[[#This Row],[Units Sold]]*financials[[#This Row],[Sale Price]]</f>
        <v>1764</v>
      </c>
      <c r="H334" s="9">
        <f>IF(financials[[#This Row],[Discount Band]]="low",0.1,IF(financials[[#This Row],[Discount Band]]="medium",0.15,0.3))</f>
        <v>0.15</v>
      </c>
      <c r="I334" s="9">
        <f>financials[[#This Row],[Gross Sales]]-financials[[#This Row],[Gross Sales]]*financials[[#This Row],[Discounts]]</f>
        <v>1499.4</v>
      </c>
      <c r="J334" s="9">
        <f>VLOOKUP(financials[[#This Row],[productid]],Products!$B$2:$H$10,3)</f>
        <v>3.99</v>
      </c>
      <c r="K334" s="9">
        <f>financials[[#This Row],[Sales]]-financials[[#This Row],[COGS]]</f>
        <v>1495.41</v>
      </c>
      <c r="L334" s="17">
        <f t="shared" ca="1" si="11"/>
        <v>44594</v>
      </c>
      <c r="M334" t="str">
        <f t="shared" ca="1" si="10"/>
        <v>B0001</v>
      </c>
    </row>
    <row r="335" spans="1:13" x14ac:dyDescent="0.25">
      <c r="A335" t="s">
        <v>96</v>
      </c>
      <c r="B335" s="7" t="s">
        <v>169</v>
      </c>
      <c r="C335" s="15">
        <v>109</v>
      </c>
      <c r="D335" s="16" t="s">
        <v>94</v>
      </c>
      <c r="E335">
        <v>147</v>
      </c>
      <c r="F335" s="9">
        <v>12</v>
      </c>
      <c r="G335" s="9">
        <f>financials[[#This Row],[Units Sold]]*financials[[#This Row],[Sale Price]]</f>
        <v>1764</v>
      </c>
      <c r="H335" s="9">
        <f>IF(financials[[#This Row],[Discount Band]]="low",0.1,IF(financials[[#This Row],[Discount Band]]="medium",0.15,0.3))</f>
        <v>0.3</v>
      </c>
      <c r="I335" s="9">
        <f>financials[[#This Row],[Gross Sales]]-financials[[#This Row],[Gross Sales]]*financials[[#This Row],[Discounts]]</f>
        <v>1234.8000000000002</v>
      </c>
      <c r="J335" s="9">
        <f>VLOOKUP(financials[[#This Row],[productid]],Products!$B$2:$H$10,3)</f>
        <v>16.8</v>
      </c>
      <c r="K335" s="9">
        <f>financials[[#This Row],[Sales]]-financials[[#This Row],[COGS]]</f>
        <v>1218.0000000000002</v>
      </c>
      <c r="L335" s="17">
        <f t="shared" ca="1" si="11"/>
        <v>44996</v>
      </c>
      <c r="M335" t="str">
        <f t="shared" ca="1" si="10"/>
        <v>A0001</v>
      </c>
    </row>
    <row r="336" spans="1:13" x14ac:dyDescent="0.25">
      <c r="A336" t="s">
        <v>96</v>
      </c>
      <c r="B336" s="7" t="s">
        <v>298</v>
      </c>
      <c r="C336" s="15">
        <v>108</v>
      </c>
      <c r="D336" s="16" t="s">
        <v>94</v>
      </c>
      <c r="E336">
        <v>148</v>
      </c>
      <c r="F336" s="9">
        <v>12</v>
      </c>
      <c r="G336" s="9">
        <f>financials[[#This Row],[Units Sold]]*financials[[#This Row],[Sale Price]]</f>
        <v>1776</v>
      </c>
      <c r="H336" s="9">
        <f>IF(financials[[#This Row],[Discount Band]]="low",0.1,IF(financials[[#This Row],[Discount Band]]="medium",0.15,0.3))</f>
        <v>0.3</v>
      </c>
      <c r="I336" s="9">
        <f>financials[[#This Row],[Gross Sales]]-financials[[#This Row],[Gross Sales]]*financials[[#This Row],[Discounts]]</f>
        <v>1243.2</v>
      </c>
      <c r="J336" s="9">
        <f>VLOOKUP(financials[[#This Row],[productid]],Products!$B$2:$H$10,3)</f>
        <v>3.99</v>
      </c>
      <c r="K336" s="9">
        <f>financials[[#This Row],[Sales]]-financials[[#This Row],[COGS]]</f>
        <v>1239.21</v>
      </c>
      <c r="L336" s="17">
        <f t="shared" ca="1" si="11"/>
        <v>44623</v>
      </c>
      <c r="M336" t="str">
        <f t="shared" ca="1" si="10"/>
        <v>C0003</v>
      </c>
    </row>
    <row r="337" spans="1:13" x14ac:dyDescent="0.25">
      <c r="A337" t="s">
        <v>97</v>
      </c>
      <c r="B337" s="7" t="s">
        <v>298</v>
      </c>
      <c r="C337" s="15">
        <v>105</v>
      </c>
      <c r="D337" s="16" t="s">
        <v>102</v>
      </c>
      <c r="E337">
        <v>254</v>
      </c>
      <c r="F337" s="9">
        <v>7</v>
      </c>
      <c r="G337" s="9">
        <f>financials[[#This Row],[Units Sold]]*financials[[#This Row],[Sale Price]]</f>
        <v>1778</v>
      </c>
      <c r="H337" s="9">
        <f>IF(financials[[#This Row],[Discount Band]]="low",0.1,IF(financials[[#This Row],[Discount Band]]="medium",0.15,0.3))</f>
        <v>0.1</v>
      </c>
      <c r="I337" s="9">
        <f>financials[[#This Row],[Gross Sales]]-financials[[#This Row],[Gross Sales]]*financials[[#This Row],[Discounts]]</f>
        <v>1600.2</v>
      </c>
      <c r="J337" s="9">
        <f>VLOOKUP(financials[[#This Row],[productid]],Products!$B$2:$H$10,3)</f>
        <v>10</v>
      </c>
      <c r="K337" s="9">
        <f>financials[[#This Row],[Sales]]-financials[[#This Row],[COGS]]</f>
        <v>1590.2</v>
      </c>
      <c r="L337" s="17">
        <f t="shared" ca="1" si="11"/>
        <v>44767</v>
      </c>
      <c r="M337" t="str">
        <f t="shared" ca="1" si="10"/>
        <v>B0001</v>
      </c>
    </row>
    <row r="338" spans="1:13" x14ac:dyDescent="0.25">
      <c r="A338" t="s">
        <v>97</v>
      </c>
      <c r="B338" s="7" t="s">
        <v>556</v>
      </c>
      <c r="C338" s="15">
        <v>104</v>
      </c>
      <c r="D338" s="16" t="s">
        <v>94</v>
      </c>
      <c r="E338">
        <v>89</v>
      </c>
      <c r="F338" s="9">
        <v>20</v>
      </c>
      <c r="G338" s="9">
        <f>financials[[#This Row],[Units Sold]]*financials[[#This Row],[Sale Price]]</f>
        <v>1780</v>
      </c>
      <c r="H338" s="9">
        <f>IF(financials[[#This Row],[Discount Band]]="low",0.1,IF(financials[[#This Row],[Discount Band]]="medium",0.15,0.3))</f>
        <v>0.3</v>
      </c>
      <c r="I338" s="9">
        <f>financials[[#This Row],[Gross Sales]]-financials[[#This Row],[Gross Sales]]*financials[[#This Row],[Discounts]]</f>
        <v>1246</v>
      </c>
      <c r="J338" s="9">
        <f>VLOOKUP(financials[[#This Row],[productid]],Products!$B$2:$H$10,3)</f>
        <v>2.9</v>
      </c>
      <c r="K338" s="9">
        <f>financials[[#This Row],[Sales]]-financials[[#This Row],[COGS]]</f>
        <v>1243.0999999999999</v>
      </c>
      <c r="L338" s="17">
        <f t="shared" ca="1" si="11"/>
        <v>45327</v>
      </c>
      <c r="M338" t="str">
        <f t="shared" ca="1" si="10"/>
        <v>C0003</v>
      </c>
    </row>
    <row r="339" spans="1:13" x14ac:dyDescent="0.25">
      <c r="A339" t="s">
        <v>97</v>
      </c>
      <c r="B339" s="7" t="s">
        <v>107</v>
      </c>
      <c r="C339" s="15">
        <v>109</v>
      </c>
      <c r="D339" s="16" t="s">
        <v>94</v>
      </c>
      <c r="E339">
        <v>255</v>
      </c>
      <c r="F339" s="9">
        <v>7</v>
      </c>
      <c r="G339" s="9">
        <f>financials[[#This Row],[Units Sold]]*financials[[#This Row],[Sale Price]]</f>
        <v>1785</v>
      </c>
      <c r="H339" s="9">
        <f>IF(financials[[#This Row],[Discount Band]]="low",0.1,IF(financials[[#This Row],[Discount Band]]="medium",0.15,0.3))</f>
        <v>0.3</v>
      </c>
      <c r="I339" s="9">
        <f>financials[[#This Row],[Gross Sales]]-financials[[#This Row],[Gross Sales]]*financials[[#This Row],[Discounts]]</f>
        <v>1249.5</v>
      </c>
      <c r="J339" s="9">
        <f>VLOOKUP(financials[[#This Row],[productid]],Products!$B$2:$H$10,3)</f>
        <v>16.8</v>
      </c>
      <c r="K339" s="9">
        <f>financials[[#This Row],[Sales]]-financials[[#This Row],[COGS]]</f>
        <v>1232.7</v>
      </c>
      <c r="L339" s="17">
        <f t="shared" ca="1" si="11"/>
        <v>45355</v>
      </c>
      <c r="M339" t="str">
        <f t="shared" ca="1" si="10"/>
        <v>A0001</v>
      </c>
    </row>
    <row r="340" spans="1:13" x14ac:dyDescent="0.25">
      <c r="A340" t="s">
        <v>97</v>
      </c>
      <c r="B340" s="7" t="s">
        <v>628</v>
      </c>
      <c r="C340" s="15">
        <v>104</v>
      </c>
      <c r="D340" s="16" t="s">
        <v>101</v>
      </c>
      <c r="E340">
        <v>255</v>
      </c>
      <c r="F340" s="9">
        <v>7</v>
      </c>
      <c r="G340" s="9">
        <f>financials[[#This Row],[Units Sold]]*financials[[#This Row],[Sale Price]]</f>
        <v>1785</v>
      </c>
      <c r="H340" s="9">
        <f>IF(financials[[#This Row],[Discount Band]]="low",0.1,IF(financials[[#This Row],[Discount Band]]="medium",0.15,0.3))</f>
        <v>0.15</v>
      </c>
      <c r="I340" s="9">
        <f>financials[[#This Row],[Gross Sales]]-financials[[#This Row],[Gross Sales]]*financials[[#This Row],[Discounts]]</f>
        <v>1517.25</v>
      </c>
      <c r="J340" s="9">
        <f>VLOOKUP(financials[[#This Row],[productid]],Products!$B$2:$H$10,3)</f>
        <v>2.9</v>
      </c>
      <c r="K340" s="9">
        <f>financials[[#This Row],[Sales]]-financials[[#This Row],[COGS]]</f>
        <v>1514.35</v>
      </c>
      <c r="L340" s="17">
        <f t="shared" ca="1" si="11"/>
        <v>44911</v>
      </c>
      <c r="M340" t="str">
        <f t="shared" ca="1" si="10"/>
        <v>A0001</v>
      </c>
    </row>
    <row r="341" spans="1:13" x14ac:dyDescent="0.25">
      <c r="A341" t="s">
        <v>100</v>
      </c>
      <c r="B341" s="7" t="s">
        <v>104</v>
      </c>
      <c r="C341" s="15">
        <v>101</v>
      </c>
      <c r="D341" s="16" t="s">
        <v>101</v>
      </c>
      <c r="E341">
        <v>119</v>
      </c>
      <c r="F341" s="9">
        <v>15</v>
      </c>
      <c r="G341" s="9">
        <f>financials[[#This Row],[Units Sold]]*financials[[#This Row],[Sale Price]]</f>
        <v>1785</v>
      </c>
      <c r="H341" s="9">
        <f>IF(financials[[#This Row],[Discount Band]]="low",0.1,IF(financials[[#This Row],[Discount Band]]="medium",0.15,0.3))</f>
        <v>0.15</v>
      </c>
      <c r="I341" s="9">
        <f>financials[[#This Row],[Gross Sales]]-financials[[#This Row],[Gross Sales]]*financials[[#This Row],[Discounts]]</f>
        <v>1517.25</v>
      </c>
      <c r="J341" s="9">
        <f>VLOOKUP(financials[[#This Row],[productid]],Products!$B$2:$H$10,3)</f>
        <v>9.9499999999999993</v>
      </c>
      <c r="K341" s="9">
        <f>financials[[#This Row],[Sales]]-financials[[#This Row],[COGS]]</f>
        <v>1507.3</v>
      </c>
      <c r="L341" s="17">
        <f t="shared" ca="1" si="11"/>
        <v>44705</v>
      </c>
      <c r="M341" t="str">
        <f t="shared" ca="1" si="10"/>
        <v>B0001</v>
      </c>
    </row>
    <row r="342" spans="1:13" x14ac:dyDescent="0.25">
      <c r="A342" t="s">
        <v>97</v>
      </c>
      <c r="B342" s="7" t="s">
        <v>239</v>
      </c>
      <c r="C342" s="15">
        <v>106</v>
      </c>
      <c r="D342" s="16" t="s">
        <v>101</v>
      </c>
      <c r="E342">
        <v>255</v>
      </c>
      <c r="F342" s="9">
        <v>7</v>
      </c>
      <c r="G342" s="9">
        <f>financials[[#This Row],[Units Sold]]*financials[[#This Row],[Sale Price]]</f>
        <v>1785</v>
      </c>
      <c r="H342" s="9">
        <f>IF(financials[[#This Row],[Discount Band]]="low",0.1,IF(financials[[#This Row],[Discount Band]]="medium",0.15,0.3))</f>
        <v>0.15</v>
      </c>
      <c r="I342" s="9">
        <f>financials[[#This Row],[Gross Sales]]-financials[[#This Row],[Gross Sales]]*financials[[#This Row],[Discounts]]</f>
        <v>1517.25</v>
      </c>
      <c r="J342" s="9">
        <f>VLOOKUP(financials[[#This Row],[productid]],Products!$B$2:$H$10,3)</f>
        <v>9.1</v>
      </c>
      <c r="K342" s="9">
        <f>financials[[#This Row],[Sales]]-financials[[#This Row],[COGS]]</f>
        <v>1508.15</v>
      </c>
      <c r="L342" s="17">
        <f t="shared" ca="1" si="11"/>
        <v>45305</v>
      </c>
      <c r="M342" t="str">
        <f t="shared" ca="1" si="10"/>
        <v>A0001</v>
      </c>
    </row>
    <row r="343" spans="1:13" x14ac:dyDescent="0.25">
      <c r="A343" t="s">
        <v>97</v>
      </c>
      <c r="B343" s="7" t="s">
        <v>159</v>
      </c>
      <c r="C343" s="15">
        <v>109</v>
      </c>
      <c r="D343" s="16" t="s">
        <v>101</v>
      </c>
      <c r="E343">
        <v>256</v>
      </c>
      <c r="F343" s="9">
        <v>7</v>
      </c>
      <c r="G343" s="9">
        <f>financials[[#This Row],[Units Sold]]*financials[[#This Row],[Sale Price]]</f>
        <v>1792</v>
      </c>
      <c r="H343" s="9">
        <f>IF(financials[[#This Row],[Discount Band]]="low",0.1,IF(financials[[#This Row],[Discount Band]]="medium",0.15,0.3))</f>
        <v>0.15</v>
      </c>
      <c r="I343" s="9">
        <f>financials[[#This Row],[Gross Sales]]-financials[[#This Row],[Gross Sales]]*financials[[#This Row],[Discounts]]</f>
        <v>1523.2</v>
      </c>
      <c r="J343" s="9">
        <f>VLOOKUP(financials[[#This Row],[productid]],Products!$B$2:$H$10,3)</f>
        <v>16.8</v>
      </c>
      <c r="K343" s="9">
        <f>financials[[#This Row],[Sales]]-financials[[#This Row],[COGS]]</f>
        <v>1506.4</v>
      </c>
      <c r="L343" s="17">
        <f t="shared" ca="1" si="11"/>
        <v>44752</v>
      </c>
      <c r="M343" t="str">
        <f t="shared" ca="1" si="10"/>
        <v>C0002</v>
      </c>
    </row>
    <row r="344" spans="1:13" x14ac:dyDescent="0.25">
      <c r="A344" t="s">
        <v>97</v>
      </c>
      <c r="B344" s="7" t="s">
        <v>104</v>
      </c>
      <c r="C344" s="15">
        <v>102</v>
      </c>
      <c r="D344" s="16" t="s">
        <v>102</v>
      </c>
      <c r="E344">
        <v>256</v>
      </c>
      <c r="F344" s="9">
        <v>7</v>
      </c>
      <c r="G344" s="9">
        <f>financials[[#This Row],[Units Sold]]*financials[[#This Row],[Sale Price]]</f>
        <v>1792</v>
      </c>
      <c r="H344" s="9">
        <f>IF(financials[[#This Row],[Discount Band]]="low",0.1,IF(financials[[#This Row],[Discount Band]]="medium",0.15,0.3))</f>
        <v>0.1</v>
      </c>
      <c r="I344" s="9">
        <f>financials[[#This Row],[Gross Sales]]-financials[[#This Row],[Gross Sales]]*financials[[#This Row],[Discounts]]</f>
        <v>1612.8</v>
      </c>
      <c r="J344" s="9">
        <f>VLOOKUP(financials[[#This Row],[productid]],Products!$B$2:$H$10,3)</f>
        <v>13.95</v>
      </c>
      <c r="K344" s="9">
        <f>financials[[#This Row],[Sales]]-financials[[#This Row],[COGS]]</f>
        <v>1598.85</v>
      </c>
      <c r="L344" s="17">
        <f t="shared" ca="1" si="11"/>
        <v>44690</v>
      </c>
      <c r="M344" t="str">
        <f t="shared" ca="1" si="10"/>
        <v>C0002</v>
      </c>
    </row>
    <row r="345" spans="1:13" x14ac:dyDescent="0.25">
      <c r="A345" t="s">
        <v>97</v>
      </c>
      <c r="B345" s="7" t="s">
        <v>105</v>
      </c>
      <c r="C345" s="15">
        <v>109</v>
      </c>
      <c r="D345" s="16" t="s">
        <v>103</v>
      </c>
      <c r="E345">
        <v>256</v>
      </c>
      <c r="F345" s="9">
        <v>7</v>
      </c>
      <c r="G345" s="9">
        <f>financials[[#This Row],[Units Sold]]*financials[[#This Row],[Sale Price]]</f>
        <v>1792</v>
      </c>
      <c r="H345" s="9">
        <f>IF(financials[[#This Row],[Discount Band]]="low",0.1,IF(financials[[#This Row],[Discount Band]]="medium",0.15,0.3))</f>
        <v>0.3</v>
      </c>
      <c r="I345" s="9">
        <f>financials[[#This Row],[Gross Sales]]-financials[[#This Row],[Gross Sales]]*financials[[#This Row],[Discounts]]</f>
        <v>1254.4000000000001</v>
      </c>
      <c r="J345" s="9">
        <f>VLOOKUP(financials[[#This Row],[productid]],Products!$B$2:$H$10,3)</f>
        <v>16.8</v>
      </c>
      <c r="K345" s="9">
        <f>financials[[#This Row],[Sales]]-financials[[#This Row],[COGS]]</f>
        <v>1237.6000000000001</v>
      </c>
      <c r="L345" s="17">
        <f t="shared" ca="1" si="11"/>
        <v>44618</v>
      </c>
      <c r="M345" t="str">
        <f t="shared" ca="1" si="10"/>
        <v>C0002</v>
      </c>
    </row>
    <row r="346" spans="1:13" x14ac:dyDescent="0.25">
      <c r="A346" t="s">
        <v>97</v>
      </c>
      <c r="B346" s="7" t="s">
        <v>628</v>
      </c>
      <c r="C346" s="15">
        <v>102</v>
      </c>
      <c r="D346" s="16" t="s">
        <v>103</v>
      </c>
      <c r="E346">
        <v>257</v>
      </c>
      <c r="F346" s="9">
        <v>7</v>
      </c>
      <c r="G346" s="9">
        <f>financials[[#This Row],[Units Sold]]*financials[[#This Row],[Sale Price]]</f>
        <v>1799</v>
      </c>
      <c r="H346" s="9">
        <f>IF(financials[[#This Row],[Discount Band]]="low",0.1,IF(financials[[#This Row],[Discount Band]]="medium",0.15,0.3))</f>
        <v>0.3</v>
      </c>
      <c r="I346" s="9">
        <f>financials[[#This Row],[Gross Sales]]-financials[[#This Row],[Gross Sales]]*financials[[#This Row],[Discounts]]</f>
        <v>1259.3000000000002</v>
      </c>
      <c r="J346" s="9">
        <f>VLOOKUP(financials[[#This Row],[productid]],Products!$B$2:$H$10,3)</f>
        <v>13.95</v>
      </c>
      <c r="K346" s="9">
        <f>financials[[#This Row],[Sales]]-financials[[#This Row],[COGS]]</f>
        <v>1245.3500000000001</v>
      </c>
      <c r="L346" s="17">
        <f t="shared" ca="1" si="11"/>
        <v>44976</v>
      </c>
      <c r="M346" t="str">
        <f t="shared" ca="1" si="10"/>
        <v>B0001</v>
      </c>
    </row>
    <row r="347" spans="1:13" x14ac:dyDescent="0.25">
      <c r="A347" t="s">
        <v>96</v>
      </c>
      <c r="B347" s="7" t="s">
        <v>169</v>
      </c>
      <c r="C347" s="13">
        <v>108</v>
      </c>
      <c r="D347" s="10" t="s">
        <v>102</v>
      </c>
      <c r="E347">
        <v>150</v>
      </c>
      <c r="F347" s="9">
        <v>12</v>
      </c>
      <c r="G347" s="9">
        <f>financials[[#This Row],[Units Sold]]*financials[[#This Row],[Sale Price]]</f>
        <v>1800</v>
      </c>
      <c r="H347" s="9">
        <f>IF(financials[[#This Row],[Discount Band]]="low",0.1,IF(financials[[#This Row],[Discount Band]]="medium",0.15,0.3))</f>
        <v>0.1</v>
      </c>
      <c r="I347" s="9">
        <f>financials[[#This Row],[Gross Sales]]-financials[[#This Row],[Gross Sales]]*financials[[#This Row],[Discounts]]</f>
        <v>1620</v>
      </c>
      <c r="J347" s="9">
        <f>VLOOKUP(financials[[#This Row],[productid]],Products!$B$2:$H$10,3)</f>
        <v>3.99</v>
      </c>
      <c r="K347" s="9">
        <f>financials[[#This Row],[Sales]]-financials[[#This Row],[COGS]]</f>
        <v>1616.01</v>
      </c>
      <c r="L347" s="17">
        <f t="shared" ca="1" si="11"/>
        <v>44905</v>
      </c>
      <c r="M347" t="str">
        <f t="shared" ca="1" si="10"/>
        <v>B0001</v>
      </c>
    </row>
    <row r="348" spans="1:13" x14ac:dyDescent="0.25">
      <c r="A348" t="s">
        <v>97</v>
      </c>
      <c r="B348" s="7" t="s">
        <v>655</v>
      </c>
      <c r="C348" s="15">
        <v>106</v>
      </c>
      <c r="D348" s="16" t="s">
        <v>103</v>
      </c>
      <c r="E348">
        <v>90</v>
      </c>
      <c r="F348" s="9">
        <v>20</v>
      </c>
      <c r="G348" s="9">
        <f>financials[[#This Row],[Units Sold]]*financials[[#This Row],[Sale Price]]</f>
        <v>1800</v>
      </c>
      <c r="H348" s="9">
        <f>IF(financials[[#This Row],[Discount Band]]="low",0.1,IF(financials[[#This Row],[Discount Band]]="medium",0.15,0.3))</f>
        <v>0.3</v>
      </c>
      <c r="I348" s="9">
        <f>financials[[#This Row],[Gross Sales]]-financials[[#This Row],[Gross Sales]]*financials[[#This Row],[Discounts]]</f>
        <v>1260</v>
      </c>
      <c r="J348" s="9">
        <f>VLOOKUP(financials[[#This Row],[productid]],Products!$B$2:$H$10,3)</f>
        <v>9.1</v>
      </c>
      <c r="K348" s="9">
        <f>financials[[#This Row],[Sales]]-financials[[#This Row],[COGS]]</f>
        <v>1250.9000000000001</v>
      </c>
      <c r="L348" s="17">
        <f t="shared" ca="1" si="11"/>
        <v>45049</v>
      </c>
      <c r="M348" t="str">
        <f t="shared" ca="1" si="10"/>
        <v>B0001</v>
      </c>
    </row>
    <row r="349" spans="1:13" x14ac:dyDescent="0.25">
      <c r="A349" t="s">
        <v>97</v>
      </c>
      <c r="B349" s="7" t="s">
        <v>655</v>
      </c>
      <c r="C349" s="15">
        <v>107</v>
      </c>
      <c r="D349" s="16" t="s">
        <v>102</v>
      </c>
      <c r="E349">
        <v>90</v>
      </c>
      <c r="F349" s="9">
        <v>20</v>
      </c>
      <c r="G349" s="9">
        <f>financials[[#This Row],[Units Sold]]*financials[[#This Row],[Sale Price]]</f>
        <v>1800</v>
      </c>
      <c r="H349" s="9">
        <f>IF(financials[[#This Row],[Discount Band]]="low",0.1,IF(financials[[#This Row],[Discount Band]]="medium",0.15,0.3))</f>
        <v>0.1</v>
      </c>
      <c r="I349" s="9">
        <f>financials[[#This Row],[Gross Sales]]-financials[[#This Row],[Gross Sales]]*financials[[#This Row],[Discounts]]</f>
        <v>1620</v>
      </c>
      <c r="J349" s="9">
        <f>VLOOKUP(financials[[#This Row],[productid]],Products!$B$2:$H$10,3)</f>
        <v>5.5</v>
      </c>
      <c r="K349" s="9">
        <f>financials[[#This Row],[Sales]]-financials[[#This Row],[COGS]]</f>
        <v>1614.5</v>
      </c>
      <c r="L349" s="17">
        <f t="shared" ca="1" si="11"/>
        <v>44580</v>
      </c>
      <c r="M349" t="str">
        <f t="shared" ca="1" si="10"/>
        <v>B0101</v>
      </c>
    </row>
    <row r="350" spans="1:13" x14ac:dyDescent="0.25">
      <c r="A350" t="s">
        <v>97</v>
      </c>
      <c r="B350" s="7" t="s">
        <v>277</v>
      </c>
      <c r="C350" s="15">
        <v>108</v>
      </c>
      <c r="D350" s="16" t="s">
        <v>101</v>
      </c>
      <c r="E350">
        <v>90</v>
      </c>
      <c r="F350" s="9">
        <v>20</v>
      </c>
      <c r="G350" s="9">
        <f>financials[[#This Row],[Units Sold]]*financials[[#This Row],[Sale Price]]</f>
        <v>1800</v>
      </c>
      <c r="H350" s="9">
        <f>IF(financials[[#This Row],[Discount Band]]="low",0.1,IF(financials[[#This Row],[Discount Band]]="medium",0.15,0.3))</f>
        <v>0.15</v>
      </c>
      <c r="I350" s="9">
        <f>financials[[#This Row],[Gross Sales]]-financials[[#This Row],[Gross Sales]]*financials[[#This Row],[Discounts]]</f>
        <v>1530</v>
      </c>
      <c r="J350" s="9">
        <f>VLOOKUP(financials[[#This Row],[productid]],Products!$B$2:$H$10,3)</f>
        <v>3.99</v>
      </c>
      <c r="K350" s="9">
        <f>financials[[#This Row],[Sales]]-financials[[#This Row],[COGS]]</f>
        <v>1526.01</v>
      </c>
      <c r="L350" s="17">
        <f t="shared" ca="1" si="11"/>
        <v>44768</v>
      </c>
      <c r="M350" t="str">
        <f t="shared" ca="1" si="10"/>
        <v>C0002</v>
      </c>
    </row>
    <row r="351" spans="1:13" x14ac:dyDescent="0.25">
      <c r="A351" t="s">
        <v>97</v>
      </c>
      <c r="B351" s="7" t="s">
        <v>104</v>
      </c>
      <c r="C351" s="15">
        <v>105</v>
      </c>
      <c r="D351" s="16" t="s">
        <v>94</v>
      </c>
      <c r="E351">
        <v>258</v>
      </c>
      <c r="F351" s="9">
        <v>7</v>
      </c>
      <c r="G351" s="9">
        <f>financials[[#This Row],[Units Sold]]*financials[[#This Row],[Sale Price]]</f>
        <v>1806</v>
      </c>
      <c r="H351" s="9">
        <f>IF(financials[[#This Row],[Discount Band]]="low",0.1,IF(financials[[#This Row],[Discount Band]]="medium",0.15,0.3))</f>
        <v>0.3</v>
      </c>
      <c r="I351" s="9">
        <f>financials[[#This Row],[Gross Sales]]-financials[[#This Row],[Gross Sales]]*financials[[#This Row],[Discounts]]</f>
        <v>1264.2</v>
      </c>
      <c r="J351" s="9">
        <f>VLOOKUP(financials[[#This Row],[productid]],Products!$B$2:$H$10,3)</f>
        <v>10</v>
      </c>
      <c r="K351" s="9">
        <f>financials[[#This Row],[Sales]]-financials[[#This Row],[COGS]]</f>
        <v>1254.2</v>
      </c>
      <c r="L351" s="17">
        <f t="shared" ca="1" si="11"/>
        <v>45426</v>
      </c>
      <c r="M351" t="str">
        <f t="shared" ca="1" si="10"/>
        <v>B0001</v>
      </c>
    </row>
    <row r="352" spans="1:13" x14ac:dyDescent="0.25">
      <c r="A352" t="s">
        <v>97</v>
      </c>
      <c r="B352" s="7" t="s">
        <v>105</v>
      </c>
      <c r="C352" s="15">
        <v>108</v>
      </c>
      <c r="D352" s="16" t="s">
        <v>94</v>
      </c>
      <c r="E352">
        <v>259</v>
      </c>
      <c r="F352" s="9">
        <v>7</v>
      </c>
      <c r="G352" s="9">
        <f>financials[[#This Row],[Units Sold]]*financials[[#This Row],[Sale Price]]</f>
        <v>1813</v>
      </c>
      <c r="H352" s="9">
        <f>IF(financials[[#This Row],[Discount Band]]="low",0.1,IF(financials[[#This Row],[Discount Band]]="medium",0.15,0.3))</f>
        <v>0.3</v>
      </c>
      <c r="I352" s="9">
        <f>financials[[#This Row],[Gross Sales]]-financials[[#This Row],[Gross Sales]]*financials[[#This Row],[Discounts]]</f>
        <v>1269.0999999999999</v>
      </c>
      <c r="J352" s="9">
        <f>VLOOKUP(financials[[#This Row],[productid]],Products!$B$2:$H$10,3)</f>
        <v>3.99</v>
      </c>
      <c r="K352" s="9">
        <f>financials[[#This Row],[Sales]]-financials[[#This Row],[COGS]]</f>
        <v>1265.1099999999999</v>
      </c>
      <c r="L352" s="17">
        <f t="shared" ca="1" si="11"/>
        <v>44907</v>
      </c>
      <c r="M352" t="str">
        <f t="shared" ca="1" si="10"/>
        <v>B0101</v>
      </c>
    </row>
    <row r="353" spans="1:13" x14ac:dyDescent="0.25">
      <c r="A353" t="s">
        <v>97</v>
      </c>
      <c r="B353" s="7" t="s">
        <v>284</v>
      </c>
      <c r="C353" s="15">
        <v>103</v>
      </c>
      <c r="D353" s="16" t="s">
        <v>101</v>
      </c>
      <c r="E353">
        <v>259</v>
      </c>
      <c r="F353" s="9">
        <v>7</v>
      </c>
      <c r="G353" s="9">
        <f>financials[[#This Row],[Units Sold]]*financials[[#This Row],[Sale Price]]</f>
        <v>1813</v>
      </c>
      <c r="H353" s="9">
        <f>IF(financials[[#This Row],[Discount Band]]="low",0.1,IF(financials[[#This Row],[Discount Band]]="medium",0.15,0.3))</f>
        <v>0.15</v>
      </c>
      <c r="I353" s="9">
        <f>financials[[#This Row],[Gross Sales]]-financials[[#This Row],[Gross Sales]]*financials[[#This Row],[Discounts]]</f>
        <v>1541.05</v>
      </c>
      <c r="J353" s="9">
        <f>VLOOKUP(financials[[#This Row],[productid]],Products!$B$2:$H$10,3)</f>
        <v>15</v>
      </c>
      <c r="K353" s="9">
        <f>financials[[#This Row],[Sales]]-financials[[#This Row],[COGS]]</f>
        <v>1526.05</v>
      </c>
      <c r="L353" s="17">
        <f t="shared" ca="1" si="11"/>
        <v>45057</v>
      </c>
      <c r="M353" t="str">
        <f t="shared" ca="1" si="10"/>
        <v>C0003</v>
      </c>
    </row>
    <row r="354" spans="1:13" x14ac:dyDescent="0.25">
      <c r="A354" t="s">
        <v>100</v>
      </c>
      <c r="B354" s="7" t="s">
        <v>104</v>
      </c>
      <c r="C354" s="13">
        <v>109</v>
      </c>
      <c r="D354" s="10" t="s">
        <v>103</v>
      </c>
      <c r="E354">
        <v>121</v>
      </c>
      <c r="F354" s="9">
        <v>15</v>
      </c>
      <c r="G354" s="9">
        <f>financials[[#This Row],[Units Sold]]*financials[[#This Row],[Sale Price]]</f>
        <v>1815</v>
      </c>
      <c r="H354" s="9">
        <f>IF(financials[[#This Row],[Discount Band]]="low",0.1,IF(financials[[#This Row],[Discount Band]]="medium",0.15,0.3))</f>
        <v>0.3</v>
      </c>
      <c r="I354" s="9">
        <f>financials[[#This Row],[Gross Sales]]-financials[[#This Row],[Gross Sales]]*financials[[#This Row],[Discounts]]</f>
        <v>1270.5</v>
      </c>
      <c r="J354" s="9">
        <f>VLOOKUP(financials[[#This Row],[productid]],Products!$B$2:$H$10,3)</f>
        <v>16.8</v>
      </c>
      <c r="K354" s="9">
        <f>financials[[#This Row],[Sales]]-financials[[#This Row],[COGS]]</f>
        <v>1253.7</v>
      </c>
      <c r="L354" s="17">
        <f t="shared" ca="1" si="11"/>
        <v>44686</v>
      </c>
      <c r="M354" t="str">
        <f t="shared" ca="1" si="10"/>
        <v>C0003</v>
      </c>
    </row>
    <row r="355" spans="1:13" x14ac:dyDescent="0.25">
      <c r="A355" t="s">
        <v>97</v>
      </c>
      <c r="B355" s="7" t="s">
        <v>239</v>
      </c>
      <c r="C355" s="13">
        <v>109</v>
      </c>
      <c r="D355" s="10" t="s">
        <v>102</v>
      </c>
      <c r="E355">
        <v>260</v>
      </c>
      <c r="F355" s="9">
        <v>7</v>
      </c>
      <c r="G355" s="9">
        <f>financials[[#This Row],[Units Sold]]*financials[[#This Row],[Sale Price]]</f>
        <v>1820</v>
      </c>
      <c r="H355" s="9">
        <f>IF(financials[[#This Row],[Discount Band]]="low",0.1,IF(financials[[#This Row],[Discount Band]]="medium",0.15,0.3))</f>
        <v>0.1</v>
      </c>
      <c r="I355" s="9">
        <f>financials[[#This Row],[Gross Sales]]-financials[[#This Row],[Gross Sales]]*financials[[#This Row],[Discounts]]</f>
        <v>1638</v>
      </c>
      <c r="J355" s="9">
        <f>VLOOKUP(financials[[#This Row],[productid]],Products!$B$2:$H$10,3)</f>
        <v>16.8</v>
      </c>
      <c r="K355" s="9">
        <f>financials[[#This Row],[Sales]]-financials[[#This Row],[COGS]]</f>
        <v>1621.2</v>
      </c>
      <c r="L355" s="17">
        <f t="shared" ca="1" si="11"/>
        <v>45430</v>
      </c>
      <c r="M355" t="str">
        <f t="shared" ca="1" si="10"/>
        <v>B0101</v>
      </c>
    </row>
    <row r="356" spans="1:13" x14ac:dyDescent="0.25">
      <c r="A356" t="s">
        <v>97</v>
      </c>
      <c r="B356" s="7" t="s">
        <v>628</v>
      </c>
      <c r="C356" s="15">
        <v>102</v>
      </c>
      <c r="D356" s="16" t="s">
        <v>101</v>
      </c>
      <c r="E356">
        <v>260</v>
      </c>
      <c r="F356" s="9">
        <v>7</v>
      </c>
      <c r="G356" s="9">
        <f>financials[[#This Row],[Units Sold]]*financials[[#This Row],[Sale Price]]</f>
        <v>1820</v>
      </c>
      <c r="H356" s="9">
        <f>IF(financials[[#This Row],[Discount Band]]="low",0.1,IF(financials[[#This Row],[Discount Band]]="medium",0.15,0.3))</f>
        <v>0.15</v>
      </c>
      <c r="I356" s="9">
        <f>financials[[#This Row],[Gross Sales]]-financials[[#This Row],[Gross Sales]]*financials[[#This Row],[Discounts]]</f>
        <v>1547</v>
      </c>
      <c r="J356" s="9">
        <f>VLOOKUP(financials[[#This Row],[productid]],Products!$B$2:$H$10,3)</f>
        <v>13.95</v>
      </c>
      <c r="K356" s="9">
        <f>financials[[#This Row],[Sales]]-financials[[#This Row],[COGS]]</f>
        <v>1533.05</v>
      </c>
      <c r="L356" s="17">
        <f t="shared" ca="1" si="11"/>
        <v>45463</v>
      </c>
      <c r="M356" t="str">
        <f t="shared" ca="1" si="10"/>
        <v>B0101</v>
      </c>
    </row>
    <row r="357" spans="1:13" x14ac:dyDescent="0.25">
      <c r="A357" t="s">
        <v>97</v>
      </c>
      <c r="B357" s="7" t="s">
        <v>655</v>
      </c>
      <c r="C357" s="15">
        <v>105</v>
      </c>
      <c r="D357" s="16" t="s">
        <v>101</v>
      </c>
      <c r="E357">
        <v>91</v>
      </c>
      <c r="F357" s="9">
        <v>20</v>
      </c>
      <c r="G357" s="9">
        <f>financials[[#This Row],[Units Sold]]*financials[[#This Row],[Sale Price]]</f>
        <v>1820</v>
      </c>
      <c r="H357" s="9">
        <f>IF(financials[[#This Row],[Discount Band]]="low",0.1,IF(financials[[#This Row],[Discount Band]]="medium",0.15,0.3))</f>
        <v>0.15</v>
      </c>
      <c r="I357" s="9">
        <f>financials[[#This Row],[Gross Sales]]-financials[[#This Row],[Gross Sales]]*financials[[#This Row],[Discounts]]</f>
        <v>1547</v>
      </c>
      <c r="J357" s="9">
        <f>VLOOKUP(financials[[#This Row],[productid]],Products!$B$2:$H$10,3)</f>
        <v>10</v>
      </c>
      <c r="K357" s="9">
        <f>financials[[#This Row],[Sales]]-financials[[#This Row],[COGS]]</f>
        <v>1537</v>
      </c>
      <c r="L357" s="17">
        <f t="shared" ca="1" si="11"/>
        <v>45240</v>
      </c>
      <c r="M357" t="str">
        <f t="shared" ca="1" si="10"/>
        <v>C0002</v>
      </c>
    </row>
    <row r="358" spans="1:13" x14ac:dyDescent="0.25">
      <c r="A358" t="s">
        <v>97</v>
      </c>
      <c r="B358" s="7" t="s">
        <v>208</v>
      </c>
      <c r="C358" s="15">
        <v>101</v>
      </c>
      <c r="D358" s="16" t="s">
        <v>94</v>
      </c>
      <c r="E358">
        <v>260</v>
      </c>
      <c r="F358" s="9">
        <v>7</v>
      </c>
      <c r="G358" s="9">
        <f>financials[[#This Row],[Units Sold]]*financials[[#This Row],[Sale Price]]</f>
        <v>1820</v>
      </c>
      <c r="H358" s="9">
        <f>IF(financials[[#This Row],[Discount Band]]="low",0.1,IF(financials[[#This Row],[Discount Band]]="medium",0.15,0.3))</f>
        <v>0.3</v>
      </c>
      <c r="I358" s="9">
        <f>financials[[#This Row],[Gross Sales]]-financials[[#This Row],[Gross Sales]]*financials[[#This Row],[Discounts]]</f>
        <v>1274</v>
      </c>
      <c r="J358" s="9">
        <f>VLOOKUP(financials[[#This Row],[productid]],Products!$B$2:$H$10,3)</f>
        <v>9.9499999999999993</v>
      </c>
      <c r="K358" s="9">
        <f>financials[[#This Row],[Sales]]-financials[[#This Row],[COGS]]</f>
        <v>1264.05</v>
      </c>
      <c r="L358" s="17">
        <f t="shared" ca="1" si="11"/>
        <v>45258</v>
      </c>
      <c r="M358" t="str">
        <f t="shared" ca="1" si="10"/>
        <v>B0001</v>
      </c>
    </row>
    <row r="359" spans="1:13" x14ac:dyDescent="0.25">
      <c r="A359" t="s">
        <v>96</v>
      </c>
      <c r="B359" s="7" t="s">
        <v>556</v>
      </c>
      <c r="C359" s="15">
        <v>107</v>
      </c>
      <c r="D359" s="16" t="s">
        <v>102</v>
      </c>
      <c r="E359">
        <v>152</v>
      </c>
      <c r="F359" s="9">
        <v>12</v>
      </c>
      <c r="G359" s="9">
        <f>financials[[#This Row],[Units Sold]]*financials[[#This Row],[Sale Price]]</f>
        <v>1824</v>
      </c>
      <c r="H359" s="9">
        <f>IF(financials[[#This Row],[Discount Band]]="low",0.1,IF(financials[[#This Row],[Discount Band]]="medium",0.15,0.3))</f>
        <v>0.1</v>
      </c>
      <c r="I359" s="9">
        <f>financials[[#This Row],[Gross Sales]]-financials[[#This Row],[Gross Sales]]*financials[[#This Row],[Discounts]]</f>
        <v>1641.6</v>
      </c>
      <c r="J359" s="9">
        <f>VLOOKUP(financials[[#This Row],[productid]],Products!$B$2:$H$10,3)</f>
        <v>5.5</v>
      </c>
      <c r="K359" s="9">
        <f>financials[[#This Row],[Sales]]-financials[[#This Row],[COGS]]</f>
        <v>1636.1</v>
      </c>
      <c r="L359" s="17">
        <f t="shared" ca="1" si="11"/>
        <v>45244</v>
      </c>
      <c r="M359" t="str">
        <f t="shared" ca="1" si="10"/>
        <v>C0003</v>
      </c>
    </row>
    <row r="360" spans="1:13" x14ac:dyDescent="0.25">
      <c r="A360" t="s">
        <v>97</v>
      </c>
      <c r="B360" s="7" t="s">
        <v>107</v>
      </c>
      <c r="C360" s="15">
        <v>103</v>
      </c>
      <c r="D360" s="16" t="s">
        <v>101</v>
      </c>
      <c r="E360">
        <v>261</v>
      </c>
      <c r="F360" s="9">
        <v>7</v>
      </c>
      <c r="G360" s="9">
        <f>financials[[#This Row],[Units Sold]]*financials[[#This Row],[Sale Price]]</f>
        <v>1827</v>
      </c>
      <c r="H360" s="9">
        <f>IF(financials[[#This Row],[Discount Band]]="low",0.1,IF(financials[[#This Row],[Discount Band]]="medium",0.15,0.3))</f>
        <v>0.15</v>
      </c>
      <c r="I360" s="9">
        <f>financials[[#This Row],[Gross Sales]]-financials[[#This Row],[Gross Sales]]*financials[[#This Row],[Discounts]]</f>
        <v>1552.95</v>
      </c>
      <c r="J360" s="9">
        <f>VLOOKUP(financials[[#This Row],[productid]],Products!$B$2:$H$10,3)</f>
        <v>15</v>
      </c>
      <c r="K360" s="9">
        <f>financials[[#This Row],[Sales]]-financials[[#This Row],[COGS]]</f>
        <v>1537.95</v>
      </c>
      <c r="L360" s="17">
        <f t="shared" ca="1" si="11"/>
        <v>45026</v>
      </c>
      <c r="M360" t="str">
        <f t="shared" ca="1" si="10"/>
        <v>B0001</v>
      </c>
    </row>
    <row r="361" spans="1:13" x14ac:dyDescent="0.25">
      <c r="A361" t="s">
        <v>97</v>
      </c>
      <c r="B361" s="7" t="s">
        <v>216</v>
      </c>
      <c r="C361" s="15">
        <v>101</v>
      </c>
      <c r="D361" s="16" t="s">
        <v>102</v>
      </c>
      <c r="E361">
        <v>261</v>
      </c>
      <c r="F361" s="9">
        <v>7</v>
      </c>
      <c r="G361" s="9">
        <f>financials[[#This Row],[Units Sold]]*financials[[#This Row],[Sale Price]]</f>
        <v>1827</v>
      </c>
      <c r="H361" s="9">
        <f>IF(financials[[#This Row],[Discount Band]]="low",0.1,IF(financials[[#This Row],[Discount Band]]="medium",0.15,0.3))</f>
        <v>0.1</v>
      </c>
      <c r="I361" s="9">
        <f>financials[[#This Row],[Gross Sales]]-financials[[#This Row],[Gross Sales]]*financials[[#This Row],[Discounts]]</f>
        <v>1644.3</v>
      </c>
      <c r="J361" s="9">
        <f>VLOOKUP(financials[[#This Row],[productid]],Products!$B$2:$H$10,3)</f>
        <v>9.9499999999999993</v>
      </c>
      <c r="K361" s="9">
        <f>financials[[#This Row],[Sales]]-financials[[#This Row],[COGS]]</f>
        <v>1634.35</v>
      </c>
      <c r="L361" s="17">
        <f t="shared" ca="1" si="11"/>
        <v>45452</v>
      </c>
      <c r="M361" t="str">
        <f t="shared" ca="1" si="10"/>
        <v>A0001</v>
      </c>
    </row>
    <row r="362" spans="1:13" x14ac:dyDescent="0.25">
      <c r="A362" t="s">
        <v>97</v>
      </c>
      <c r="B362" s="7" t="s">
        <v>107</v>
      </c>
      <c r="C362" s="13">
        <v>101</v>
      </c>
      <c r="D362" s="10" t="s">
        <v>94</v>
      </c>
      <c r="E362">
        <v>262</v>
      </c>
      <c r="F362" s="9">
        <v>7</v>
      </c>
      <c r="G362" s="9">
        <f>financials[[#This Row],[Units Sold]]*financials[[#This Row],[Sale Price]]</f>
        <v>1834</v>
      </c>
      <c r="H362" s="9">
        <f>IF(financials[[#This Row],[Discount Band]]="low",0.1,IF(financials[[#This Row],[Discount Band]]="medium",0.15,0.3))</f>
        <v>0.3</v>
      </c>
      <c r="I362" s="9">
        <f>financials[[#This Row],[Gross Sales]]-financials[[#This Row],[Gross Sales]]*financials[[#This Row],[Discounts]]</f>
        <v>1283.8000000000002</v>
      </c>
      <c r="J362" s="9">
        <f>VLOOKUP(financials[[#This Row],[productid]],Products!$B$2:$H$10,3)</f>
        <v>9.9499999999999993</v>
      </c>
      <c r="K362" s="9">
        <f>financials[[#This Row],[Sales]]-financials[[#This Row],[COGS]]</f>
        <v>1273.8500000000001</v>
      </c>
      <c r="L362" s="17">
        <f t="shared" ca="1" si="11"/>
        <v>44910</v>
      </c>
      <c r="M362" t="str">
        <f t="shared" ca="1" si="10"/>
        <v>C0002</v>
      </c>
    </row>
    <row r="363" spans="1:13" x14ac:dyDescent="0.25">
      <c r="A363" t="s">
        <v>97</v>
      </c>
      <c r="B363" s="7" t="s">
        <v>169</v>
      </c>
      <c r="C363" s="15">
        <v>104</v>
      </c>
      <c r="D363" s="16" t="s">
        <v>101</v>
      </c>
      <c r="E363">
        <v>262</v>
      </c>
      <c r="F363" s="9">
        <v>7</v>
      </c>
      <c r="G363" s="9">
        <f>financials[[#This Row],[Units Sold]]*financials[[#This Row],[Sale Price]]</f>
        <v>1834</v>
      </c>
      <c r="H363" s="9">
        <f>IF(financials[[#This Row],[Discount Band]]="low",0.1,IF(financials[[#This Row],[Discount Band]]="medium",0.15,0.3))</f>
        <v>0.15</v>
      </c>
      <c r="I363" s="9">
        <f>financials[[#This Row],[Gross Sales]]-financials[[#This Row],[Gross Sales]]*financials[[#This Row],[Discounts]]</f>
        <v>1558.9</v>
      </c>
      <c r="J363" s="9">
        <f>VLOOKUP(financials[[#This Row],[productid]],Products!$B$2:$H$10,3)</f>
        <v>2.9</v>
      </c>
      <c r="K363" s="9">
        <f>financials[[#This Row],[Sales]]-financials[[#This Row],[COGS]]</f>
        <v>1556</v>
      </c>
      <c r="L363" s="17">
        <f t="shared" ca="1" si="11"/>
        <v>44798</v>
      </c>
      <c r="M363" t="str">
        <f t="shared" ca="1" si="10"/>
        <v>B0101</v>
      </c>
    </row>
    <row r="364" spans="1:13" x14ac:dyDescent="0.25">
      <c r="A364" t="s">
        <v>97</v>
      </c>
      <c r="B364" s="7" t="s">
        <v>243</v>
      </c>
      <c r="C364" s="15">
        <v>103</v>
      </c>
      <c r="D364" s="16" t="s">
        <v>102</v>
      </c>
      <c r="E364">
        <v>262</v>
      </c>
      <c r="F364" s="9">
        <v>7</v>
      </c>
      <c r="G364" s="9">
        <f>financials[[#This Row],[Units Sold]]*financials[[#This Row],[Sale Price]]</f>
        <v>1834</v>
      </c>
      <c r="H364" s="9">
        <f>IF(financials[[#This Row],[Discount Band]]="low",0.1,IF(financials[[#This Row],[Discount Band]]="medium",0.15,0.3))</f>
        <v>0.1</v>
      </c>
      <c r="I364" s="9">
        <f>financials[[#This Row],[Gross Sales]]-financials[[#This Row],[Gross Sales]]*financials[[#This Row],[Discounts]]</f>
        <v>1650.6</v>
      </c>
      <c r="J364" s="9">
        <f>VLOOKUP(financials[[#This Row],[productid]],Products!$B$2:$H$10,3)</f>
        <v>15</v>
      </c>
      <c r="K364" s="9">
        <f>financials[[#This Row],[Sales]]-financials[[#This Row],[COGS]]</f>
        <v>1635.6</v>
      </c>
      <c r="L364" s="17">
        <f t="shared" ca="1" si="11"/>
        <v>45158</v>
      </c>
      <c r="M364" t="str">
        <f t="shared" ca="1" si="10"/>
        <v>B0001</v>
      </c>
    </row>
    <row r="365" spans="1:13" x14ac:dyDescent="0.25">
      <c r="A365" t="s">
        <v>96</v>
      </c>
      <c r="B365" s="7" t="s">
        <v>298</v>
      </c>
      <c r="C365" s="15">
        <v>108</v>
      </c>
      <c r="D365" s="16" t="s">
        <v>101</v>
      </c>
      <c r="E365">
        <v>153</v>
      </c>
      <c r="F365" s="9">
        <v>12</v>
      </c>
      <c r="G365" s="9">
        <f>financials[[#This Row],[Units Sold]]*financials[[#This Row],[Sale Price]]</f>
        <v>1836</v>
      </c>
      <c r="H365" s="9">
        <f>IF(financials[[#This Row],[Discount Band]]="low",0.1,IF(financials[[#This Row],[Discount Band]]="medium",0.15,0.3))</f>
        <v>0.15</v>
      </c>
      <c r="I365" s="9">
        <f>financials[[#This Row],[Gross Sales]]-financials[[#This Row],[Gross Sales]]*financials[[#This Row],[Discounts]]</f>
        <v>1560.6</v>
      </c>
      <c r="J365" s="9">
        <f>VLOOKUP(financials[[#This Row],[productid]],Products!$B$2:$H$10,3)</f>
        <v>3.99</v>
      </c>
      <c r="K365" s="9">
        <f>financials[[#This Row],[Sales]]-financials[[#This Row],[COGS]]</f>
        <v>1556.61</v>
      </c>
      <c r="L365" s="17">
        <f t="shared" ca="1" si="11"/>
        <v>44881</v>
      </c>
      <c r="M365" t="str">
        <f t="shared" ca="1" si="10"/>
        <v>B0001</v>
      </c>
    </row>
    <row r="366" spans="1:13" x14ac:dyDescent="0.25">
      <c r="A366" t="s">
        <v>97</v>
      </c>
      <c r="B366" s="7" t="s">
        <v>277</v>
      </c>
      <c r="C366" s="15">
        <v>107</v>
      </c>
      <c r="D366" s="16" t="s">
        <v>101</v>
      </c>
      <c r="E366">
        <v>92</v>
      </c>
      <c r="F366" s="9">
        <v>20</v>
      </c>
      <c r="G366" s="9">
        <f>financials[[#This Row],[Units Sold]]*financials[[#This Row],[Sale Price]]</f>
        <v>1840</v>
      </c>
      <c r="H366" s="9">
        <f>IF(financials[[#This Row],[Discount Band]]="low",0.1,IF(financials[[#This Row],[Discount Band]]="medium",0.15,0.3))</f>
        <v>0.15</v>
      </c>
      <c r="I366" s="9">
        <f>financials[[#This Row],[Gross Sales]]-financials[[#This Row],[Gross Sales]]*financials[[#This Row],[Discounts]]</f>
        <v>1564</v>
      </c>
      <c r="J366" s="9">
        <f>VLOOKUP(financials[[#This Row],[productid]],Products!$B$2:$H$10,3)</f>
        <v>5.5</v>
      </c>
      <c r="K366" s="9">
        <f>financials[[#This Row],[Sales]]-financials[[#This Row],[COGS]]</f>
        <v>1558.5</v>
      </c>
      <c r="L366" s="17">
        <f t="shared" ca="1" si="11"/>
        <v>45248</v>
      </c>
      <c r="M366" t="str">
        <f t="shared" ca="1" si="10"/>
        <v>C0002</v>
      </c>
    </row>
    <row r="367" spans="1:13" x14ac:dyDescent="0.25">
      <c r="A367" t="s">
        <v>97</v>
      </c>
      <c r="B367" s="7" t="s">
        <v>655</v>
      </c>
      <c r="C367" s="15">
        <v>105</v>
      </c>
      <c r="D367" s="16" t="s">
        <v>94</v>
      </c>
      <c r="E367">
        <v>92</v>
      </c>
      <c r="F367" s="9">
        <v>20</v>
      </c>
      <c r="G367" s="9">
        <f>financials[[#This Row],[Units Sold]]*financials[[#This Row],[Sale Price]]</f>
        <v>1840</v>
      </c>
      <c r="H367" s="9">
        <f>IF(financials[[#This Row],[Discount Band]]="low",0.1,IF(financials[[#This Row],[Discount Band]]="medium",0.15,0.3))</f>
        <v>0.3</v>
      </c>
      <c r="I367" s="9">
        <f>financials[[#This Row],[Gross Sales]]-financials[[#This Row],[Gross Sales]]*financials[[#This Row],[Discounts]]</f>
        <v>1288</v>
      </c>
      <c r="J367" s="9">
        <f>VLOOKUP(financials[[#This Row],[productid]],Products!$B$2:$H$10,3)</f>
        <v>10</v>
      </c>
      <c r="K367" s="9">
        <f>financials[[#This Row],[Sales]]-financials[[#This Row],[COGS]]</f>
        <v>1278</v>
      </c>
      <c r="L367" s="17">
        <f t="shared" ca="1" si="11"/>
        <v>44969</v>
      </c>
      <c r="M367" t="str">
        <f t="shared" ca="1" si="10"/>
        <v>B0001</v>
      </c>
    </row>
    <row r="368" spans="1:13" x14ac:dyDescent="0.25">
      <c r="A368" t="s">
        <v>97</v>
      </c>
      <c r="B368" s="7" t="s">
        <v>104</v>
      </c>
      <c r="C368" s="15">
        <v>106</v>
      </c>
      <c r="D368" s="16" t="s">
        <v>94</v>
      </c>
      <c r="E368">
        <v>263</v>
      </c>
      <c r="F368" s="9">
        <v>7</v>
      </c>
      <c r="G368" s="9">
        <f>financials[[#This Row],[Units Sold]]*financials[[#This Row],[Sale Price]]</f>
        <v>1841</v>
      </c>
      <c r="H368" s="9">
        <f>IF(financials[[#This Row],[Discount Band]]="low",0.1,IF(financials[[#This Row],[Discount Band]]="medium",0.15,0.3))</f>
        <v>0.3</v>
      </c>
      <c r="I368" s="9">
        <f>financials[[#This Row],[Gross Sales]]-financials[[#This Row],[Gross Sales]]*financials[[#This Row],[Discounts]]</f>
        <v>1288.7</v>
      </c>
      <c r="J368" s="9">
        <f>VLOOKUP(financials[[#This Row],[productid]],Products!$B$2:$H$10,3)</f>
        <v>9.1</v>
      </c>
      <c r="K368" s="9">
        <f>financials[[#This Row],[Sales]]-financials[[#This Row],[COGS]]</f>
        <v>1279.6000000000001</v>
      </c>
      <c r="L368" s="17">
        <f t="shared" ca="1" si="11"/>
        <v>45274</v>
      </c>
      <c r="M368" t="str">
        <f t="shared" ca="1" si="10"/>
        <v>A0001</v>
      </c>
    </row>
    <row r="369" spans="1:13" x14ac:dyDescent="0.25">
      <c r="A369" t="s">
        <v>100</v>
      </c>
      <c r="B369" s="7" t="s">
        <v>104</v>
      </c>
      <c r="C369" s="15">
        <v>107</v>
      </c>
      <c r="D369" s="16" t="s">
        <v>101</v>
      </c>
      <c r="E369">
        <v>123</v>
      </c>
      <c r="F369" s="9">
        <v>15</v>
      </c>
      <c r="G369" s="9">
        <f>financials[[#This Row],[Units Sold]]*financials[[#This Row],[Sale Price]]</f>
        <v>1845</v>
      </c>
      <c r="H369" s="9">
        <f>IF(financials[[#This Row],[Discount Band]]="low",0.1,IF(financials[[#This Row],[Discount Band]]="medium",0.15,0.3))</f>
        <v>0.15</v>
      </c>
      <c r="I369" s="9">
        <f>financials[[#This Row],[Gross Sales]]-financials[[#This Row],[Gross Sales]]*financials[[#This Row],[Discounts]]</f>
        <v>1568.25</v>
      </c>
      <c r="J369" s="9">
        <f>VLOOKUP(financials[[#This Row],[productid]],Products!$B$2:$H$10,3)</f>
        <v>5.5</v>
      </c>
      <c r="K369" s="9">
        <f>financials[[#This Row],[Sales]]-financials[[#This Row],[COGS]]</f>
        <v>1562.75</v>
      </c>
      <c r="L369" s="17">
        <f t="shared" ca="1" si="11"/>
        <v>44630</v>
      </c>
      <c r="M369" t="str">
        <f t="shared" ca="1" si="10"/>
        <v>A0001</v>
      </c>
    </row>
    <row r="370" spans="1:13" x14ac:dyDescent="0.25">
      <c r="A370" t="s">
        <v>97</v>
      </c>
      <c r="B370" s="7" t="s">
        <v>656</v>
      </c>
      <c r="C370" s="15">
        <v>104</v>
      </c>
      <c r="D370" s="16" t="s">
        <v>94</v>
      </c>
      <c r="E370">
        <v>265</v>
      </c>
      <c r="F370" s="9">
        <v>7</v>
      </c>
      <c r="G370" s="9">
        <f>financials[[#This Row],[Units Sold]]*financials[[#This Row],[Sale Price]]</f>
        <v>1855</v>
      </c>
      <c r="H370" s="9">
        <f>IF(financials[[#This Row],[Discount Band]]="low",0.1,IF(financials[[#This Row],[Discount Band]]="medium",0.15,0.3))</f>
        <v>0.3</v>
      </c>
      <c r="I370" s="9">
        <f>financials[[#This Row],[Gross Sales]]-financials[[#This Row],[Gross Sales]]*financials[[#This Row],[Discounts]]</f>
        <v>1298.5</v>
      </c>
      <c r="J370" s="9">
        <f>VLOOKUP(financials[[#This Row],[productid]],Products!$B$2:$H$10,3)</f>
        <v>2.9</v>
      </c>
      <c r="K370" s="9">
        <f>financials[[#This Row],[Sales]]-financials[[#This Row],[COGS]]</f>
        <v>1295.5999999999999</v>
      </c>
      <c r="L370" s="17">
        <f t="shared" ca="1" si="11"/>
        <v>44825</v>
      </c>
      <c r="M370" t="str">
        <f t="shared" ca="1" si="10"/>
        <v>B0001</v>
      </c>
    </row>
    <row r="371" spans="1:13" x14ac:dyDescent="0.25">
      <c r="A371" t="s">
        <v>97</v>
      </c>
      <c r="B371" s="7" t="s">
        <v>239</v>
      </c>
      <c r="C371" s="15">
        <v>102</v>
      </c>
      <c r="D371" s="16" t="s">
        <v>94</v>
      </c>
      <c r="E371">
        <v>266</v>
      </c>
      <c r="F371" s="9">
        <v>7</v>
      </c>
      <c r="G371" s="9">
        <f>financials[[#This Row],[Units Sold]]*financials[[#This Row],[Sale Price]]</f>
        <v>1862</v>
      </c>
      <c r="H371" s="9">
        <f>IF(financials[[#This Row],[Discount Band]]="low",0.1,IF(financials[[#This Row],[Discount Band]]="medium",0.15,0.3))</f>
        <v>0.3</v>
      </c>
      <c r="I371" s="9">
        <f>financials[[#This Row],[Gross Sales]]-financials[[#This Row],[Gross Sales]]*financials[[#This Row],[Discounts]]</f>
        <v>1303.4000000000001</v>
      </c>
      <c r="J371" s="9">
        <f>VLOOKUP(financials[[#This Row],[productid]],Products!$B$2:$H$10,3)</f>
        <v>13.95</v>
      </c>
      <c r="K371" s="9">
        <f>financials[[#This Row],[Sales]]-financials[[#This Row],[COGS]]</f>
        <v>1289.45</v>
      </c>
      <c r="L371" s="17">
        <f t="shared" ca="1" si="11"/>
        <v>44625</v>
      </c>
      <c r="M371" t="str">
        <f t="shared" ca="1" si="10"/>
        <v>B0101</v>
      </c>
    </row>
    <row r="372" spans="1:13" x14ac:dyDescent="0.25">
      <c r="A372" t="s">
        <v>97</v>
      </c>
      <c r="B372" s="7" t="s">
        <v>107</v>
      </c>
      <c r="C372" s="15">
        <v>102</v>
      </c>
      <c r="D372" s="16" t="s">
        <v>94</v>
      </c>
      <c r="E372">
        <v>266</v>
      </c>
      <c r="F372" s="9">
        <v>7</v>
      </c>
      <c r="G372" s="9">
        <f>financials[[#This Row],[Units Sold]]*financials[[#This Row],[Sale Price]]</f>
        <v>1862</v>
      </c>
      <c r="H372" s="9">
        <f>IF(financials[[#This Row],[Discount Band]]="low",0.1,IF(financials[[#This Row],[Discount Band]]="medium",0.15,0.3))</f>
        <v>0.3</v>
      </c>
      <c r="I372" s="9">
        <f>financials[[#This Row],[Gross Sales]]-financials[[#This Row],[Gross Sales]]*financials[[#This Row],[Discounts]]</f>
        <v>1303.4000000000001</v>
      </c>
      <c r="J372" s="9">
        <f>VLOOKUP(financials[[#This Row],[productid]],Products!$B$2:$H$10,3)</f>
        <v>13.95</v>
      </c>
      <c r="K372" s="9">
        <f>financials[[#This Row],[Sales]]-financials[[#This Row],[COGS]]</f>
        <v>1289.45</v>
      </c>
      <c r="L372" s="17">
        <f t="shared" ca="1" si="11"/>
        <v>45262</v>
      </c>
      <c r="M372" t="str">
        <f t="shared" ca="1" si="10"/>
        <v>A0001</v>
      </c>
    </row>
    <row r="373" spans="1:13" x14ac:dyDescent="0.25">
      <c r="A373" t="s">
        <v>97</v>
      </c>
      <c r="B373" s="7" t="s">
        <v>285</v>
      </c>
      <c r="C373" s="15">
        <v>104</v>
      </c>
      <c r="D373" s="16" t="s">
        <v>101</v>
      </c>
      <c r="E373">
        <v>266</v>
      </c>
      <c r="F373" s="9">
        <v>7</v>
      </c>
      <c r="G373" s="9">
        <f>financials[[#This Row],[Units Sold]]*financials[[#This Row],[Sale Price]]</f>
        <v>1862</v>
      </c>
      <c r="H373" s="9">
        <f>IF(financials[[#This Row],[Discount Band]]="low",0.1,IF(financials[[#This Row],[Discount Band]]="medium",0.15,0.3))</f>
        <v>0.15</v>
      </c>
      <c r="I373" s="9">
        <f>financials[[#This Row],[Gross Sales]]-financials[[#This Row],[Gross Sales]]*financials[[#This Row],[Discounts]]</f>
        <v>1582.7</v>
      </c>
      <c r="J373" s="9">
        <f>VLOOKUP(financials[[#This Row],[productid]],Products!$B$2:$H$10,3)</f>
        <v>2.9</v>
      </c>
      <c r="K373" s="9">
        <f>financials[[#This Row],[Sales]]-financials[[#This Row],[COGS]]</f>
        <v>1579.8</v>
      </c>
      <c r="L373" s="17">
        <f t="shared" ca="1" si="11"/>
        <v>44577</v>
      </c>
      <c r="M373" t="str">
        <f t="shared" ca="1" si="10"/>
        <v>A0001</v>
      </c>
    </row>
    <row r="374" spans="1:13" x14ac:dyDescent="0.25">
      <c r="A374" t="s">
        <v>97</v>
      </c>
      <c r="B374" s="7" t="s">
        <v>239</v>
      </c>
      <c r="C374" s="15">
        <v>101</v>
      </c>
      <c r="D374" s="16" t="s">
        <v>94</v>
      </c>
      <c r="E374">
        <v>267</v>
      </c>
      <c r="F374" s="9">
        <v>7</v>
      </c>
      <c r="G374" s="9">
        <f>financials[[#This Row],[Units Sold]]*financials[[#This Row],[Sale Price]]</f>
        <v>1869</v>
      </c>
      <c r="H374" s="9">
        <f>IF(financials[[#This Row],[Discount Band]]="low",0.1,IF(financials[[#This Row],[Discount Band]]="medium",0.15,0.3))</f>
        <v>0.3</v>
      </c>
      <c r="I374" s="9">
        <f>financials[[#This Row],[Gross Sales]]-financials[[#This Row],[Gross Sales]]*financials[[#This Row],[Discounts]]</f>
        <v>1308.3000000000002</v>
      </c>
      <c r="J374" s="9">
        <f>VLOOKUP(financials[[#This Row],[productid]],Products!$B$2:$H$10,3)</f>
        <v>9.9499999999999993</v>
      </c>
      <c r="K374" s="9">
        <f>financials[[#This Row],[Sales]]-financials[[#This Row],[COGS]]</f>
        <v>1298.3500000000001</v>
      </c>
      <c r="L374" s="17">
        <f t="shared" ca="1" si="11"/>
        <v>44764</v>
      </c>
      <c r="M374" t="str">
        <f t="shared" ca="1" si="10"/>
        <v>B0001</v>
      </c>
    </row>
    <row r="375" spans="1:13" x14ac:dyDescent="0.25">
      <c r="A375" t="s">
        <v>97</v>
      </c>
      <c r="B375" s="7" t="s">
        <v>159</v>
      </c>
      <c r="C375" s="15">
        <v>107</v>
      </c>
      <c r="D375" s="16" t="s">
        <v>101</v>
      </c>
      <c r="E375">
        <v>267</v>
      </c>
      <c r="F375" s="9">
        <v>7</v>
      </c>
      <c r="G375" s="9">
        <f>financials[[#This Row],[Units Sold]]*financials[[#This Row],[Sale Price]]</f>
        <v>1869</v>
      </c>
      <c r="H375" s="9">
        <f>IF(financials[[#This Row],[Discount Band]]="low",0.1,IF(financials[[#This Row],[Discount Band]]="medium",0.15,0.3))</f>
        <v>0.15</v>
      </c>
      <c r="I375" s="9">
        <f>financials[[#This Row],[Gross Sales]]-financials[[#This Row],[Gross Sales]]*financials[[#This Row],[Discounts]]</f>
        <v>1588.65</v>
      </c>
      <c r="J375" s="9">
        <f>VLOOKUP(financials[[#This Row],[productid]],Products!$B$2:$H$10,3)</f>
        <v>5.5</v>
      </c>
      <c r="K375" s="9">
        <f>financials[[#This Row],[Sales]]-financials[[#This Row],[COGS]]</f>
        <v>1583.15</v>
      </c>
      <c r="L375" s="17">
        <f t="shared" ca="1" si="11"/>
        <v>45052</v>
      </c>
      <c r="M375" t="str">
        <f t="shared" ca="1" si="10"/>
        <v>C0002</v>
      </c>
    </row>
    <row r="376" spans="1:13" x14ac:dyDescent="0.25">
      <c r="A376" t="s">
        <v>97</v>
      </c>
      <c r="B376" s="7" t="s">
        <v>136</v>
      </c>
      <c r="C376" s="15">
        <v>105</v>
      </c>
      <c r="D376" s="16" t="s">
        <v>101</v>
      </c>
      <c r="E376">
        <v>267</v>
      </c>
      <c r="F376" s="9">
        <v>7</v>
      </c>
      <c r="G376" s="9">
        <f>financials[[#This Row],[Units Sold]]*financials[[#This Row],[Sale Price]]</f>
        <v>1869</v>
      </c>
      <c r="H376" s="9">
        <f>IF(financials[[#This Row],[Discount Band]]="low",0.1,IF(financials[[#This Row],[Discount Band]]="medium",0.15,0.3))</f>
        <v>0.15</v>
      </c>
      <c r="I376" s="9">
        <f>financials[[#This Row],[Gross Sales]]-financials[[#This Row],[Gross Sales]]*financials[[#This Row],[Discounts]]</f>
        <v>1588.65</v>
      </c>
      <c r="J376" s="9">
        <f>VLOOKUP(financials[[#This Row],[productid]],Products!$B$2:$H$10,3)</f>
        <v>10</v>
      </c>
      <c r="K376" s="9">
        <f>financials[[#This Row],[Sales]]-financials[[#This Row],[COGS]]</f>
        <v>1578.65</v>
      </c>
      <c r="L376" s="17">
        <f t="shared" ca="1" si="11"/>
        <v>44563</v>
      </c>
      <c r="M376" t="str">
        <f t="shared" ca="1" si="10"/>
        <v>B0001</v>
      </c>
    </row>
    <row r="377" spans="1:13" x14ac:dyDescent="0.25">
      <c r="A377" t="s">
        <v>96</v>
      </c>
      <c r="B377" s="7" t="s">
        <v>277</v>
      </c>
      <c r="C377" s="15">
        <v>108</v>
      </c>
      <c r="D377" s="16" t="s">
        <v>101</v>
      </c>
      <c r="E377">
        <v>156</v>
      </c>
      <c r="F377" s="9">
        <v>12</v>
      </c>
      <c r="G377" s="9">
        <f>financials[[#This Row],[Units Sold]]*financials[[#This Row],[Sale Price]]</f>
        <v>1872</v>
      </c>
      <c r="H377" s="9">
        <f>IF(financials[[#This Row],[Discount Band]]="low",0.1,IF(financials[[#This Row],[Discount Band]]="medium",0.15,0.3))</f>
        <v>0.15</v>
      </c>
      <c r="I377" s="9">
        <f>financials[[#This Row],[Gross Sales]]-financials[[#This Row],[Gross Sales]]*financials[[#This Row],[Discounts]]</f>
        <v>1591.2</v>
      </c>
      <c r="J377" s="9">
        <f>VLOOKUP(financials[[#This Row],[productid]],Products!$B$2:$H$10,3)</f>
        <v>3.99</v>
      </c>
      <c r="K377" s="9">
        <f>financials[[#This Row],[Sales]]-financials[[#This Row],[COGS]]</f>
        <v>1587.21</v>
      </c>
      <c r="L377" s="17">
        <f t="shared" ca="1" si="11"/>
        <v>44882</v>
      </c>
      <c r="M377" t="str">
        <f t="shared" ca="1" si="10"/>
        <v>B0101</v>
      </c>
    </row>
    <row r="378" spans="1:13" x14ac:dyDescent="0.25">
      <c r="A378" t="s">
        <v>100</v>
      </c>
      <c r="B378" s="7" t="s">
        <v>104</v>
      </c>
      <c r="C378" s="15">
        <v>102</v>
      </c>
      <c r="D378" s="16" t="s">
        <v>94</v>
      </c>
      <c r="E378">
        <v>125</v>
      </c>
      <c r="F378" s="9">
        <v>15</v>
      </c>
      <c r="G378" s="9">
        <f>financials[[#This Row],[Units Sold]]*financials[[#This Row],[Sale Price]]</f>
        <v>1875</v>
      </c>
      <c r="H378" s="9">
        <f>IF(financials[[#This Row],[Discount Band]]="low",0.1,IF(financials[[#This Row],[Discount Band]]="medium",0.15,0.3))</f>
        <v>0.3</v>
      </c>
      <c r="I378" s="9">
        <f>financials[[#This Row],[Gross Sales]]-financials[[#This Row],[Gross Sales]]*financials[[#This Row],[Discounts]]</f>
        <v>1312.5</v>
      </c>
      <c r="J378" s="9">
        <f>VLOOKUP(financials[[#This Row],[productid]],Products!$B$2:$H$10,3)</f>
        <v>13.95</v>
      </c>
      <c r="K378" s="9">
        <f>financials[[#This Row],[Sales]]-financials[[#This Row],[COGS]]</f>
        <v>1298.55</v>
      </c>
      <c r="L378" s="17">
        <f t="shared" ca="1" si="11"/>
        <v>45234</v>
      </c>
      <c r="M378" t="str">
        <f t="shared" ca="1" si="10"/>
        <v>B0001</v>
      </c>
    </row>
    <row r="379" spans="1:13" x14ac:dyDescent="0.25">
      <c r="A379" t="s">
        <v>97</v>
      </c>
      <c r="B379" s="7" t="s">
        <v>628</v>
      </c>
      <c r="C379" s="13">
        <v>102</v>
      </c>
      <c r="D379" s="10" t="s">
        <v>101</v>
      </c>
      <c r="E379">
        <v>268</v>
      </c>
      <c r="F379" s="9">
        <v>7</v>
      </c>
      <c r="G379" s="9">
        <f>financials[[#This Row],[Units Sold]]*financials[[#This Row],[Sale Price]]</f>
        <v>1876</v>
      </c>
      <c r="H379" s="9">
        <f>IF(financials[[#This Row],[Discount Band]]="low",0.1,IF(financials[[#This Row],[Discount Band]]="medium",0.15,0.3))</f>
        <v>0.15</v>
      </c>
      <c r="I379" s="9">
        <f>financials[[#This Row],[Gross Sales]]-financials[[#This Row],[Gross Sales]]*financials[[#This Row],[Discounts]]</f>
        <v>1594.6</v>
      </c>
      <c r="J379" s="9">
        <f>VLOOKUP(financials[[#This Row],[productid]],Products!$B$2:$H$10,3)</f>
        <v>13.95</v>
      </c>
      <c r="K379" s="9">
        <f>financials[[#This Row],[Sales]]-financials[[#This Row],[COGS]]</f>
        <v>1580.6499999999999</v>
      </c>
      <c r="L379" s="17">
        <f t="shared" ca="1" si="11"/>
        <v>45345</v>
      </c>
      <c r="M379" t="str">
        <f t="shared" ca="1" si="10"/>
        <v>B0001</v>
      </c>
    </row>
    <row r="380" spans="1:13" x14ac:dyDescent="0.25">
      <c r="A380" t="s">
        <v>97</v>
      </c>
      <c r="B380" s="7" t="s">
        <v>656</v>
      </c>
      <c r="C380" s="15">
        <v>105</v>
      </c>
      <c r="D380" s="16" t="s">
        <v>101</v>
      </c>
      <c r="E380">
        <v>268</v>
      </c>
      <c r="F380" s="9">
        <v>7</v>
      </c>
      <c r="G380" s="9">
        <f>financials[[#This Row],[Units Sold]]*financials[[#This Row],[Sale Price]]</f>
        <v>1876</v>
      </c>
      <c r="H380" s="9">
        <f>IF(financials[[#This Row],[Discount Band]]="low",0.1,IF(financials[[#This Row],[Discount Band]]="medium",0.15,0.3))</f>
        <v>0.15</v>
      </c>
      <c r="I380" s="9">
        <f>financials[[#This Row],[Gross Sales]]-financials[[#This Row],[Gross Sales]]*financials[[#This Row],[Discounts]]</f>
        <v>1594.6</v>
      </c>
      <c r="J380" s="9">
        <f>VLOOKUP(financials[[#This Row],[productid]],Products!$B$2:$H$10,3)</f>
        <v>10</v>
      </c>
      <c r="K380" s="9">
        <f>financials[[#This Row],[Sales]]-financials[[#This Row],[COGS]]</f>
        <v>1584.6</v>
      </c>
      <c r="L380" s="17">
        <f t="shared" ca="1" si="11"/>
        <v>44997</v>
      </c>
      <c r="M380" t="str">
        <f t="shared" ca="1" si="10"/>
        <v>A0001</v>
      </c>
    </row>
    <row r="381" spans="1:13" x14ac:dyDescent="0.25">
      <c r="A381" t="s">
        <v>97</v>
      </c>
      <c r="B381" s="7" t="s">
        <v>105</v>
      </c>
      <c r="C381" s="15">
        <v>101</v>
      </c>
      <c r="D381" s="16" t="s">
        <v>94</v>
      </c>
      <c r="E381">
        <v>269</v>
      </c>
      <c r="F381" s="9">
        <v>7</v>
      </c>
      <c r="G381" s="9">
        <f>financials[[#This Row],[Units Sold]]*financials[[#This Row],[Sale Price]]</f>
        <v>1883</v>
      </c>
      <c r="H381" s="9">
        <f>IF(financials[[#This Row],[Discount Band]]="low",0.1,IF(financials[[#This Row],[Discount Band]]="medium",0.15,0.3))</f>
        <v>0.3</v>
      </c>
      <c r="I381" s="9">
        <f>financials[[#This Row],[Gross Sales]]-financials[[#This Row],[Gross Sales]]*financials[[#This Row],[Discounts]]</f>
        <v>1318.1</v>
      </c>
      <c r="J381" s="9">
        <f>VLOOKUP(financials[[#This Row],[productid]],Products!$B$2:$H$10,3)</f>
        <v>9.9499999999999993</v>
      </c>
      <c r="K381" s="9">
        <f>financials[[#This Row],[Sales]]-financials[[#This Row],[COGS]]</f>
        <v>1308.1499999999999</v>
      </c>
      <c r="L381" s="17">
        <f t="shared" ca="1" si="11"/>
        <v>44737</v>
      </c>
      <c r="M381" t="str">
        <f t="shared" ca="1" si="10"/>
        <v>B0101</v>
      </c>
    </row>
    <row r="382" spans="1:13" x14ac:dyDescent="0.25">
      <c r="A382" t="s">
        <v>97</v>
      </c>
      <c r="B382" s="7" t="s">
        <v>298</v>
      </c>
      <c r="C382" s="15">
        <v>103</v>
      </c>
      <c r="D382" s="16" t="s">
        <v>94</v>
      </c>
      <c r="E382">
        <v>269</v>
      </c>
      <c r="F382" s="9">
        <v>7</v>
      </c>
      <c r="G382" s="9">
        <f>financials[[#This Row],[Units Sold]]*financials[[#This Row],[Sale Price]]</f>
        <v>1883</v>
      </c>
      <c r="H382" s="9">
        <f>IF(financials[[#This Row],[Discount Band]]="low",0.1,IF(financials[[#This Row],[Discount Band]]="medium",0.15,0.3))</f>
        <v>0.3</v>
      </c>
      <c r="I382" s="9">
        <f>financials[[#This Row],[Gross Sales]]-financials[[#This Row],[Gross Sales]]*financials[[#This Row],[Discounts]]</f>
        <v>1318.1</v>
      </c>
      <c r="J382" s="9">
        <f>VLOOKUP(financials[[#This Row],[productid]],Products!$B$2:$H$10,3)</f>
        <v>15</v>
      </c>
      <c r="K382" s="9">
        <f>financials[[#This Row],[Sales]]-financials[[#This Row],[COGS]]</f>
        <v>1303.0999999999999</v>
      </c>
      <c r="L382" s="17">
        <f t="shared" ca="1" si="11"/>
        <v>45082</v>
      </c>
      <c r="M382" t="str">
        <f t="shared" ca="1" si="10"/>
        <v>B0101</v>
      </c>
    </row>
    <row r="383" spans="1:13" x14ac:dyDescent="0.25">
      <c r="A383" t="s">
        <v>97</v>
      </c>
      <c r="B383" s="7" t="s">
        <v>106</v>
      </c>
      <c r="C383" s="15">
        <v>104</v>
      </c>
      <c r="D383" s="16" t="s">
        <v>101</v>
      </c>
      <c r="E383">
        <v>269</v>
      </c>
      <c r="F383" s="9">
        <v>7</v>
      </c>
      <c r="G383" s="9">
        <f>financials[[#This Row],[Units Sold]]*financials[[#This Row],[Sale Price]]</f>
        <v>1883</v>
      </c>
      <c r="H383" s="9">
        <f>IF(financials[[#This Row],[Discount Band]]="low",0.1,IF(financials[[#This Row],[Discount Band]]="medium",0.15,0.3))</f>
        <v>0.15</v>
      </c>
      <c r="I383" s="9">
        <f>financials[[#This Row],[Gross Sales]]-financials[[#This Row],[Gross Sales]]*financials[[#This Row],[Discounts]]</f>
        <v>1600.55</v>
      </c>
      <c r="J383" s="9">
        <f>VLOOKUP(financials[[#This Row],[productid]],Products!$B$2:$H$10,3)</f>
        <v>2.9</v>
      </c>
      <c r="K383" s="9">
        <f>financials[[#This Row],[Sales]]-financials[[#This Row],[COGS]]</f>
        <v>1597.6499999999999</v>
      </c>
      <c r="L383" s="17">
        <f t="shared" ca="1" si="11"/>
        <v>45294</v>
      </c>
      <c r="M383" t="str">
        <f t="shared" ca="1" si="10"/>
        <v>C0002</v>
      </c>
    </row>
    <row r="384" spans="1:13" x14ac:dyDescent="0.25">
      <c r="A384" t="s">
        <v>97</v>
      </c>
      <c r="B384" s="7" t="s">
        <v>107</v>
      </c>
      <c r="C384" s="15">
        <v>106</v>
      </c>
      <c r="D384" s="16" t="s">
        <v>102</v>
      </c>
      <c r="E384">
        <v>270</v>
      </c>
      <c r="F384" s="9">
        <v>7</v>
      </c>
      <c r="G384" s="9">
        <f>financials[[#This Row],[Units Sold]]*financials[[#This Row],[Sale Price]]</f>
        <v>1890</v>
      </c>
      <c r="H384" s="9">
        <f>IF(financials[[#This Row],[Discount Band]]="low",0.1,IF(financials[[#This Row],[Discount Band]]="medium",0.15,0.3))</f>
        <v>0.1</v>
      </c>
      <c r="I384" s="9">
        <f>financials[[#This Row],[Gross Sales]]-financials[[#This Row],[Gross Sales]]*financials[[#This Row],[Discounts]]</f>
        <v>1701</v>
      </c>
      <c r="J384" s="9">
        <f>VLOOKUP(financials[[#This Row],[productid]],Products!$B$2:$H$10,3)</f>
        <v>9.1</v>
      </c>
      <c r="K384" s="9">
        <f>financials[[#This Row],[Sales]]-financials[[#This Row],[COGS]]</f>
        <v>1691.9</v>
      </c>
      <c r="L384" s="17">
        <f t="shared" ca="1" si="11"/>
        <v>45384</v>
      </c>
      <c r="M384" t="str">
        <f t="shared" ca="1" si="10"/>
        <v>B0101</v>
      </c>
    </row>
    <row r="385" spans="1:13" x14ac:dyDescent="0.25">
      <c r="A385" t="s">
        <v>97</v>
      </c>
      <c r="B385" s="7" t="s">
        <v>556</v>
      </c>
      <c r="C385" s="15">
        <v>108</v>
      </c>
      <c r="D385" s="16" t="s">
        <v>94</v>
      </c>
      <c r="E385">
        <v>270</v>
      </c>
      <c r="F385" s="9">
        <v>7</v>
      </c>
      <c r="G385" s="9">
        <f>financials[[#This Row],[Units Sold]]*financials[[#This Row],[Sale Price]]</f>
        <v>1890</v>
      </c>
      <c r="H385" s="9">
        <f>IF(financials[[#This Row],[Discount Band]]="low",0.1,IF(financials[[#This Row],[Discount Band]]="medium",0.15,0.3))</f>
        <v>0.3</v>
      </c>
      <c r="I385" s="9">
        <f>financials[[#This Row],[Gross Sales]]-financials[[#This Row],[Gross Sales]]*financials[[#This Row],[Discounts]]</f>
        <v>1323</v>
      </c>
      <c r="J385" s="9">
        <f>VLOOKUP(financials[[#This Row],[productid]],Products!$B$2:$H$10,3)</f>
        <v>3.99</v>
      </c>
      <c r="K385" s="9">
        <f>financials[[#This Row],[Sales]]-financials[[#This Row],[COGS]]</f>
        <v>1319.01</v>
      </c>
      <c r="L385" s="17">
        <f t="shared" ca="1" si="11"/>
        <v>44693</v>
      </c>
      <c r="M385" t="str">
        <f t="shared" ca="1" si="10"/>
        <v>C0003</v>
      </c>
    </row>
    <row r="386" spans="1:13" x14ac:dyDescent="0.25">
      <c r="A386" t="s">
        <v>97</v>
      </c>
      <c r="B386" s="7" t="s">
        <v>178</v>
      </c>
      <c r="C386" s="15">
        <v>107</v>
      </c>
      <c r="D386" s="16" t="s">
        <v>101</v>
      </c>
      <c r="E386">
        <v>270</v>
      </c>
      <c r="F386" s="9">
        <v>7</v>
      </c>
      <c r="G386" s="9">
        <f>financials[[#This Row],[Units Sold]]*financials[[#This Row],[Sale Price]]</f>
        <v>1890</v>
      </c>
      <c r="H386" s="9">
        <f>IF(financials[[#This Row],[Discount Band]]="low",0.1,IF(financials[[#This Row],[Discount Band]]="medium",0.15,0.3))</f>
        <v>0.15</v>
      </c>
      <c r="I386" s="9">
        <f>financials[[#This Row],[Gross Sales]]-financials[[#This Row],[Gross Sales]]*financials[[#This Row],[Discounts]]</f>
        <v>1606.5</v>
      </c>
      <c r="J386" s="9">
        <f>VLOOKUP(financials[[#This Row],[productid]],Products!$B$2:$H$10,3)</f>
        <v>5.5</v>
      </c>
      <c r="K386" s="9">
        <f>financials[[#This Row],[Sales]]-financials[[#This Row],[COGS]]</f>
        <v>1601</v>
      </c>
      <c r="L386" s="17">
        <f t="shared" ca="1" si="11"/>
        <v>45118</v>
      </c>
      <c r="M386" t="str">
        <f t="shared" ref="M386:M449" ca="1" si="12">VLOOKUP(RANDBETWEEN(1,5),rnlsalesperson,2)</f>
        <v>A0001</v>
      </c>
    </row>
    <row r="387" spans="1:13" x14ac:dyDescent="0.25">
      <c r="A387" t="s">
        <v>97</v>
      </c>
      <c r="B387" s="7" t="s">
        <v>628</v>
      </c>
      <c r="C387" s="15">
        <v>102</v>
      </c>
      <c r="D387" s="16" t="s">
        <v>94</v>
      </c>
      <c r="E387">
        <v>270</v>
      </c>
      <c r="F387" s="9">
        <v>7</v>
      </c>
      <c r="G387" s="9">
        <f>financials[[#This Row],[Units Sold]]*financials[[#This Row],[Sale Price]]</f>
        <v>1890</v>
      </c>
      <c r="H387" s="9">
        <f>IF(financials[[#This Row],[Discount Band]]="low",0.1,IF(financials[[#This Row],[Discount Band]]="medium",0.15,0.3))</f>
        <v>0.3</v>
      </c>
      <c r="I387" s="9">
        <f>financials[[#This Row],[Gross Sales]]-financials[[#This Row],[Gross Sales]]*financials[[#This Row],[Discounts]]</f>
        <v>1323</v>
      </c>
      <c r="J387" s="9">
        <f>VLOOKUP(financials[[#This Row],[productid]],Products!$B$2:$H$10,3)</f>
        <v>13.95</v>
      </c>
      <c r="K387" s="9">
        <f>financials[[#This Row],[Sales]]-financials[[#This Row],[COGS]]</f>
        <v>1309.05</v>
      </c>
      <c r="L387" s="17">
        <f t="shared" ref="L387:L450" ca="1" si="13">RANDBETWEEN(44562,45534)</f>
        <v>45310</v>
      </c>
      <c r="M387" t="str">
        <f t="shared" ca="1" si="12"/>
        <v>A0001</v>
      </c>
    </row>
    <row r="388" spans="1:13" x14ac:dyDescent="0.25">
      <c r="A388" t="s">
        <v>100</v>
      </c>
      <c r="B388" s="7" t="s">
        <v>277</v>
      </c>
      <c r="C388" s="15">
        <v>106</v>
      </c>
      <c r="D388" s="16" t="s">
        <v>101</v>
      </c>
      <c r="E388">
        <v>126</v>
      </c>
      <c r="F388" s="9">
        <v>15</v>
      </c>
      <c r="G388" s="9">
        <f>financials[[#This Row],[Units Sold]]*financials[[#This Row],[Sale Price]]</f>
        <v>1890</v>
      </c>
      <c r="H388" s="9">
        <f>IF(financials[[#This Row],[Discount Band]]="low",0.1,IF(financials[[#This Row],[Discount Band]]="medium",0.15,0.3))</f>
        <v>0.15</v>
      </c>
      <c r="I388" s="9">
        <f>financials[[#This Row],[Gross Sales]]-financials[[#This Row],[Gross Sales]]*financials[[#This Row],[Discounts]]</f>
        <v>1606.5</v>
      </c>
      <c r="J388" s="9">
        <f>VLOOKUP(financials[[#This Row],[productid]],Products!$B$2:$H$10,3)</f>
        <v>9.1</v>
      </c>
      <c r="K388" s="9">
        <f>financials[[#This Row],[Sales]]-financials[[#This Row],[COGS]]</f>
        <v>1597.4</v>
      </c>
      <c r="L388" s="17">
        <f t="shared" ca="1" si="13"/>
        <v>44624</v>
      </c>
      <c r="M388" t="str">
        <f t="shared" ca="1" si="12"/>
        <v>A0001</v>
      </c>
    </row>
    <row r="389" spans="1:13" x14ac:dyDescent="0.25">
      <c r="A389" t="s">
        <v>97</v>
      </c>
      <c r="B389" s="7" t="s">
        <v>239</v>
      </c>
      <c r="C389" s="15">
        <v>101</v>
      </c>
      <c r="D389" s="16" t="s">
        <v>101</v>
      </c>
      <c r="E389">
        <v>270</v>
      </c>
      <c r="F389" s="9">
        <v>7</v>
      </c>
      <c r="G389" s="9">
        <f>financials[[#This Row],[Units Sold]]*financials[[#This Row],[Sale Price]]</f>
        <v>1890</v>
      </c>
      <c r="H389" s="9">
        <f>IF(financials[[#This Row],[Discount Band]]="low",0.1,IF(financials[[#This Row],[Discount Band]]="medium",0.15,0.3))</f>
        <v>0.15</v>
      </c>
      <c r="I389" s="9">
        <f>financials[[#This Row],[Gross Sales]]-financials[[#This Row],[Gross Sales]]*financials[[#This Row],[Discounts]]</f>
        <v>1606.5</v>
      </c>
      <c r="J389" s="9">
        <f>VLOOKUP(financials[[#This Row],[productid]],Products!$B$2:$H$10,3)</f>
        <v>9.9499999999999993</v>
      </c>
      <c r="K389" s="9">
        <f>financials[[#This Row],[Sales]]-financials[[#This Row],[COGS]]</f>
        <v>1596.55</v>
      </c>
      <c r="L389" s="17">
        <f t="shared" ca="1" si="13"/>
        <v>45297</v>
      </c>
      <c r="M389" t="str">
        <f t="shared" ca="1" si="12"/>
        <v>A0001</v>
      </c>
    </row>
    <row r="390" spans="1:13" x14ac:dyDescent="0.25">
      <c r="A390" t="s">
        <v>96</v>
      </c>
      <c r="B390" s="7" t="s">
        <v>628</v>
      </c>
      <c r="C390" s="13">
        <v>103</v>
      </c>
      <c r="D390" s="10" t="s">
        <v>101</v>
      </c>
      <c r="E390">
        <v>158</v>
      </c>
      <c r="F390" s="9">
        <v>12</v>
      </c>
      <c r="G390" s="9">
        <f>financials[[#This Row],[Units Sold]]*financials[[#This Row],[Sale Price]]</f>
        <v>1896</v>
      </c>
      <c r="H390" s="9">
        <f>IF(financials[[#This Row],[Discount Band]]="low",0.1,IF(financials[[#This Row],[Discount Band]]="medium",0.15,0.3))</f>
        <v>0.15</v>
      </c>
      <c r="I390" s="9">
        <f>financials[[#This Row],[Gross Sales]]-financials[[#This Row],[Gross Sales]]*financials[[#This Row],[Discounts]]</f>
        <v>1611.6</v>
      </c>
      <c r="J390" s="9">
        <f>VLOOKUP(financials[[#This Row],[productid]],Products!$B$2:$H$10,3)</f>
        <v>15</v>
      </c>
      <c r="K390" s="9">
        <f>financials[[#This Row],[Sales]]-financials[[#This Row],[COGS]]</f>
        <v>1596.6</v>
      </c>
      <c r="L390" s="17">
        <f t="shared" ca="1" si="13"/>
        <v>44872</v>
      </c>
      <c r="M390" t="str">
        <f t="shared" ca="1" si="12"/>
        <v>B0001</v>
      </c>
    </row>
    <row r="391" spans="1:13" x14ac:dyDescent="0.25">
      <c r="A391" t="s">
        <v>96</v>
      </c>
      <c r="B391" s="7" t="s">
        <v>285</v>
      </c>
      <c r="C391" s="15">
        <v>109</v>
      </c>
      <c r="D391" s="16" t="s">
        <v>103</v>
      </c>
      <c r="E391">
        <v>158</v>
      </c>
      <c r="F391" s="9">
        <v>12</v>
      </c>
      <c r="G391" s="9">
        <f>financials[[#This Row],[Units Sold]]*financials[[#This Row],[Sale Price]]</f>
        <v>1896</v>
      </c>
      <c r="H391" s="9">
        <f>IF(financials[[#This Row],[Discount Band]]="low",0.1,IF(financials[[#This Row],[Discount Band]]="medium",0.15,0.3))</f>
        <v>0.3</v>
      </c>
      <c r="I391" s="9">
        <f>financials[[#This Row],[Gross Sales]]-financials[[#This Row],[Gross Sales]]*financials[[#This Row],[Discounts]]</f>
        <v>1327.2</v>
      </c>
      <c r="J391" s="9">
        <f>VLOOKUP(financials[[#This Row],[productid]],Products!$B$2:$H$10,3)</f>
        <v>16.8</v>
      </c>
      <c r="K391" s="9">
        <f>financials[[#This Row],[Sales]]-financials[[#This Row],[COGS]]</f>
        <v>1310.4000000000001</v>
      </c>
      <c r="L391" s="17">
        <f t="shared" ca="1" si="13"/>
        <v>44964</v>
      </c>
      <c r="M391" t="str">
        <f t="shared" ca="1" si="12"/>
        <v>C0003</v>
      </c>
    </row>
    <row r="392" spans="1:13" x14ac:dyDescent="0.25">
      <c r="A392" t="s">
        <v>97</v>
      </c>
      <c r="B392" s="7" t="s">
        <v>656</v>
      </c>
      <c r="C392" s="15">
        <v>101</v>
      </c>
      <c r="D392" s="16" t="s">
        <v>94</v>
      </c>
      <c r="E392">
        <v>272</v>
      </c>
      <c r="F392" s="9">
        <v>7</v>
      </c>
      <c r="G392" s="9">
        <f>financials[[#This Row],[Units Sold]]*financials[[#This Row],[Sale Price]]</f>
        <v>1904</v>
      </c>
      <c r="H392" s="9">
        <f>IF(financials[[#This Row],[Discount Band]]="low",0.1,IF(financials[[#This Row],[Discount Band]]="medium",0.15,0.3))</f>
        <v>0.3</v>
      </c>
      <c r="I392" s="9">
        <f>financials[[#This Row],[Gross Sales]]-financials[[#This Row],[Gross Sales]]*financials[[#This Row],[Discounts]]</f>
        <v>1332.8000000000002</v>
      </c>
      <c r="J392" s="9">
        <f>VLOOKUP(financials[[#This Row],[productid]],Products!$B$2:$H$10,3)</f>
        <v>9.9499999999999993</v>
      </c>
      <c r="K392" s="9">
        <f>financials[[#This Row],[Sales]]-financials[[#This Row],[COGS]]</f>
        <v>1322.8500000000001</v>
      </c>
      <c r="L392" s="17">
        <f t="shared" ca="1" si="13"/>
        <v>45487</v>
      </c>
      <c r="M392" t="str">
        <f t="shared" ca="1" si="12"/>
        <v>C0003</v>
      </c>
    </row>
    <row r="393" spans="1:13" x14ac:dyDescent="0.25">
      <c r="A393" t="s">
        <v>100</v>
      </c>
      <c r="B393" s="7" t="s">
        <v>556</v>
      </c>
      <c r="C393" s="15">
        <v>106</v>
      </c>
      <c r="D393" s="16" t="s">
        <v>103</v>
      </c>
      <c r="E393">
        <v>127</v>
      </c>
      <c r="F393" s="9">
        <v>15</v>
      </c>
      <c r="G393" s="9">
        <f>financials[[#This Row],[Units Sold]]*financials[[#This Row],[Sale Price]]</f>
        <v>1905</v>
      </c>
      <c r="H393" s="9">
        <f>IF(financials[[#This Row],[Discount Band]]="low",0.1,IF(financials[[#This Row],[Discount Band]]="medium",0.15,0.3))</f>
        <v>0.3</v>
      </c>
      <c r="I393" s="9">
        <f>financials[[#This Row],[Gross Sales]]-financials[[#This Row],[Gross Sales]]*financials[[#This Row],[Discounts]]</f>
        <v>1333.5</v>
      </c>
      <c r="J393" s="9">
        <f>VLOOKUP(financials[[#This Row],[productid]],Products!$B$2:$H$10,3)</f>
        <v>9.1</v>
      </c>
      <c r="K393" s="9">
        <f>financials[[#This Row],[Sales]]-financials[[#This Row],[COGS]]</f>
        <v>1324.4</v>
      </c>
      <c r="L393" s="17">
        <f t="shared" ca="1" si="13"/>
        <v>45384</v>
      </c>
      <c r="M393" t="str">
        <f t="shared" ca="1" si="12"/>
        <v>B0001</v>
      </c>
    </row>
    <row r="394" spans="1:13" x14ac:dyDescent="0.25">
      <c r="A394" t="s">
        <v>96</v>
      </c>
      <c r="B394" s="7" t="s">
        <v>277</v>
      </c>
      <c r="C394" s="13">
        <v>104</v>
      </c>
      <c r="D394" s="10" t="s">
        <v>101</v>
      </c>
      <c r="E394">
        <v>159</v>
      </c>
      <c r="F394" s="9">
        <v>12</v>
      </c>
      <c r="G394" s="9">
        <f>financials[[#This Row],[Units Sold]]*financials[[#This Row],[Sale Price]]</f>
        <v>1908</v>
      </c>
      <c r="H394" s="9">
        <f>IF(financials[[#This Row],[Discount Band]]="low",0.1,IF(financials[[#This Row],[Discount Band]]="medium",0.15,0.3))</f>
        <v>0.15</v>
      </c>
      <c r="I394" s="9">
        <f>financials[[#This Row],[Gross Sales]]-financials[[#This Row],[Gross Sales]]*financials[[#This Row],[Discounts]]</f>
        <v>1621.8</v>
      </c>
      <c r="J394" s="9">
        <f>VLOOKUP(financials[[#This Row],[productid]],Products!$B$2:$H$10,3)</f>
        <v>2.9</v>
      </c>
      <c r="K394" s="9">
        <f>financials[[#This Row],[Sales]]-financials[[#This Row],[COGS]]</f>
        <v>1618.8999999999999</v>
      </c>
      <c r="L394" s="17">
        <f t="shared" ca="1" si="13"/>
        <v>45323</v>
      </c>
      <c r="M394" t="str">
        <f t="shared" ca="1" si="12"/>
        <v>B0101</v>
      </c>
    </row>
    <row r="395" spans="1:13" x14ac:dyDescent="0.25">
      <c r="A395" t="s">
        <v>96</v>
      </c>
      <c r="B395" s="7" t="s">
        <v>628</v>
      </c>
      <c r="C395" s="15">
        <v>102</v>
      </c>
      <c r="D395" s="16" t="s">
        <v>101</v>
      </c>
      <c r="E395">
        <v>159</v>
      </c>
      <c r="F395" s="9">
        <v>12</v>
      </c>
      <c r="G395" s="9">
        <f>financials[[#This Row],[Units Sold]]*financials[[#This Row],[Sale Price]]</f>
        <v>1908</v>
      </c>
      <c r="H395" s="9">
        <f>IF(financials[[#This Row],[Discount Band]]="low",0.1,IF(financials[[#This Row],[Discount Band]]="medium",0.15,0.3))</f>
        <v>0.15</v>
      </c>
      <c r="I395" s="9">
        <f>financials[[#This Row],[Gross Sales]]-financials[[#This Row],[Gross Sales]]*financials[[#This Row],[Discounts]]</f>
        <v>1621.8</v>
      </c>
      <c r="J395" s="9">
        <f>VLOOKUP(financials[[#This Row],[productid]],Products!$B$2:$H$10,3)</f>
        <v>13.95</v>
      </c>
      <c r="K395" s="9">
        <f>financials[[#This Row],[Sales]]-financials[[#This Row],[COGS]]</f>
        <v>1607.85</v>
      </c>
      <c r="L395" s="17">
        <f t="shared" ca="1" si="13"/>
        <v>45063</v>
      </c>
      <c r="M395" t="str">
        <f t="shared" ca="1" si="12"/>
        <v>A0001</v>
      </c>
    </row>
    <row r="396" spans="1:13" x14ac:dyDescent="0.25">
      <c r="A396" t="s">
        <v>97</v>
      </c>
      <c r="B396" s="7" t="s">
        <v>208</v>
      </c>
      <c r="C396" s="15">
        <v>105</v>
      </c>
      <c r="D396" s="16" t="s">
        <v>101</v>
      </c>
      <c r="E396">
        <v>273</v>
      </c>
      <c r="F396" s="9">
        <v>7</v>
      </c>
      <c r="G396" s="9">
        <f>financials[[#This Row],[Units Sold]]*financials[[#This Row],[Sale Price]]</f>
        <v>1911</v>
      </c>
      <c r="H396" s="9">
        <f>IF(financials[[#This Row],[Discount Band]]="low",0.1,IF(financials[[#This Row],[Discount Band]]="medium",0.15,0.3))</f>
        <v>0.15</v>
      </c>
      <c r="I396" s="9">
        <f>financials[[#This Row],[Gross Sales]]-financials[[#This Row],[Gross Sales]]*financials[[#This Row],[Discounts]]</f>
        <v>1624.35</v>
      </c>
      <c r="J396" s="9">
        <f>VLOOKUP(financials[[#This Row],[productid]],Products!$B$2:$H$10,3)</f>
        <v>10</v>
      </c>
      <c r="K396" s="9">
        <f>financials[[#This Row],[Sales]]-financials[[#This Row],[COGS]]</f>
        <v>1614.35</v>
      </c>
      <c r="L396" s="17">
        <f t="shared" ca="1" si="13"/>
        <v>45284</v>
      </c>
      <c r="M396" t="str">
        <f t="shared" ca="1" si="12"/>
        <v>B0101</v>
      </c>
    </row>
    <row r="397" spans="1:13" x14ac:dyDescent="0.25">
      <c r="A397" t="s">
        <v>97</v>
      </c>
      <c r="B397" s="7" t="s">
        <v>284</v>
      </c>
      <c r="C397" s="15">
        <v>106</v>
      </c>
      <c r="D397" s="16" t="s">
        <v>102</v>
      </c>
      <c r="E397">
        <v>273</v>
      </c>
      <c r="F397" s="9">
        <v>7</v>
      </c>
      <c r="G397" s="9">
        <f>financials[[#This Row],[Units Sold]]*financials[[#This Row],[Sale Price]]</f>
        <v>1911</v>
      </c>
      <c r="H397" s="9">
        <f>IF(financials[[#This Row],[Discount Band]]="low",0.1,IF(financials[[#This Row],[Discount Band]]="medium",0.15,0.3))</f>
        <v>0.1</v>
      </c>
      <c r="I397" s="9">
        <f>financials[[#This Row],[Gross Sales]]-financials[[#This Row],[Gross Sales]]*financials[[#This Row],[Discounts]]</f>
        <v>1719.9</v>
      </c>
      <c r="J397" s="9">
        <f>VLOOKUP(financials[[#This Row],[productid]],Products!$B$2:$H$10,3)</f>
        <v>9.1</v>
      </c>
      <c r="K397" s="9">
        <f>financials[[#This Row],[Sales]]-financials[[#This Row],[COGS]]</f>
        <v>1710.8000000000002</v>
      </c>
      <c r="L397" s="17">
        <f t="shared" ca="1" si="13"/>
        <v>44900</v>
      </c>
      <c r="M397" t="str">
        <f t="shared" ca="1" si="12"/>
        <v>B0101</v>
      </c>
    </row>
    <row r="398" spans="1:13" x14ac:dyDescent="0.25">
      <c r="A398" t="s">
        <v>97</v>
      </c>
      <c r="B398" s="7" t="s">
        <v>243</v>
      </c>
      <c r="C398" s="15">
        <v>105</v>
      </c>
      <c r="D398" s="16" t="s">
        <v>94</v>
      </c>
      <c r="E398">
        <v>273</v>
      </c>
      <c r="F398" s="9">
        <v>7</v>
      </c>
      <c r="G398" s="9">
        <f>financials[[#This Row],[Units Sold]]*financials[[#This Row],[Sale Price]]</f>
        <v>1911</v>
      </c>
      <c r="H398" s="9">
        <f>IF(financials[[#This Row],[Discount Band]]="low",0.1,IF(financials[[#This Row],[Discount Band]]="medium",0.15,0.3))</f>
        <v>0.3</v>
      </c>
      <c r="I398" s="9">
        <f>financials[[#This Row],[Gross Sales]]-financials[[#This Row],[Gross Sales]]*financials[[#This Row],[Discounts]]</f>
        <v>1337.7</v>
      </c>
      <c r="J398" s="9">
        <f>VLOOKUP(financials[[#This Row],[productid]],Products!$B$2:$H$10,3)</f>
        <v>10</v>
      </c>
      <c r="K398" s="9">
        <f>financials[[#This Row],[Sales]]-financials[[#This Row],[COGS]]</f>
        <v>1327.7</v>
      </c>
      <c r="L398" s="17">
        <f t="shared" ca="1" si="13"/>
        <v>45135</v>
      </c>
      <c r="M398" t="str">
        <f t="shared" ca="1" si="12"/>
        <v>A0001</v>
      </c>
    </row>
    <row r="399" spans="1:13" x14ac:dyDescent="0.25">
      <c r="A399" t="s">
        <v>97</v>
      </c>
      <c r="B399" s="7" t="s">
        <v>136</v>
      </c>
      <c r="C399" s="15">
        <v>105</v>
      </c>
      <c r="D399" s="16" t="s">
        <v>101</v>
      </c>
      <c r="E399">
        <v>274</v>
      </c>
      <c r="F399" s="9">
        <v>7</v>
      </c>
      <c r="G399" s="9">
        <f>financials[[#This Row],[Units Sold]]*financials[[#This Row],[Sale Price]]</f>
        <v>1918</v>
      </c>
      <c r="H399" s="9">
        <f>IF(financials[[#This Row],[Discount Band]]="low",0.1,IF(financials[[#This Row],[Discount Band]]="medium",0.15,0.3))</f>
        <v>0.15</v>
      </c>
      <c r="I399" s="9">
        <f>financials[[#This Row],[Gross Sales]]-financials[[#This Row],[Gross Sales]]*financials[[#This Row],[Discounts]]</f>
        <v>1630.3</v>
      </c>
      <c r="J399" s="9">
        <f>VLOOKUP(financials[[#This Row],[productid]],Products!$B$2:$H$10,3)</f>
        <v>10</v>
      </c>
      <c r="K399" s="9">
        <f>financials[[#This Row],[Sales]]-financials[[#This Row],[COGS]]</f>
        <v>1620.3</v>
      </c>
      <c r="L399" s="17">
        <f t="shared" ca="1" si="13"/>
        <v>44935</v>
      </c>
      <c r="M399" t="str">
        <f t="shared" ca="1" si="12"/>
        <v>B0001</v>
      </c>
    </row>
    <row r="400" spans="1:13" x14ac:dyDescent="0.25">
      <c r="A400" t="s">
        <v>96</v>
      </c>
      <c r="B400" s="7" t="s">
        <v>656</v>
      </c>
      <c r="C400" s="15">
        <v>108</v>
      </c>
      <c r="D400" s="16" t="s">
        <v>101</v>
      </c>
      <c r="E400">
        <v>160</v>
      </c>
      <c r="F400" s="9">
        <v>12</v>
      </c>
      <c r="G400" s="9">
        <f>financials[[#This Row],[Units Sold]]*financials[[#This Row],[Sale Price]]</f>
        <v>1920</v>
      </c>
      <c r="H400" s="9">
        <f>IF(financials[[#This Row],[Discount Band]]="low",0.1,IF(financials[[#This Row],[Discount Band]]="medium",0.15,0.3))</f>
        <v>0.15</v>
      </c>
      <c r="I400" s="9">
        <f>financials[[#This Row],[Gross Sales]]-financials[[#This Row],[Gross Sales]]*financials[[#This Row],[Discounts]]</f>
        <v>1632</v>
      </c>
      <c r="J400" s="9">
        <f>VLOOKUP(financials[[#This Row],[productid]],Products!$B$2:$H$10,3)</f>
        <v>3.99</v>
      </c>
      <c r="K400" s="9">
        <f>financials[[#This Row],[Sales]]-financials[[#This Row],[COGS]]</f>
        <v>1628.01</v>
      </c>
      <c r="L400" s="17">
        <f t="shared" ca="1" si="13"/>
        <v>45431</v>
      </c>
      <c r="M400" t="str">
        <f t="shared" ca="1" si="12"/>
        <v>C0003</v>
      </c>
    </row>
    <row r="401" spans="1:13" x14ac:dyDescent="0.25">
      <c r="A401" t="s">
        <v>96</v>
      </c>
      <c r="B401" s="7" t="s">
        <v>251</v>
      </c>
      <c r="C401" s="15">
        <v>107</v>
      </c>
      <c r="D401" s="16" t="s">
        <v>102</v>
      </c>
      <c r="E401">
        <v>160</v>
      </c>
      <c r="F401" s="9">
        <v>12</v>
      </c>
      <c r="G401" s="9">
        <f>financials[[#This Row],[Units Sold]]*financials[[#This Row],[Sale Price]]</f>
        <v>1920</v>
      </c>
      <c r="H401" s="9">
        <f>IF(financials[[#This Row],[Discount Band]]="low",0.1,IF(financials[[#This Row],[Discount Band]]="medium",0.15,0.3))</f>
        <v>0.1</v>
      </c>
      <c r="I401" s="9">
        <f>financials[[#This Row],[Gross Sales]]-financials[[#This Row],[Gross Sales]]*financials[[#This Row],[Discounts]]</f>
        <v>1728</v>
      </c>
      <c r="J401" s="9">
        <f>VLOOKUP(financials[[#This Row],[productid]],Products!$B$2:$H$10,3)</f>
        <v>5.5</v>
      </c>
      <c r="K401" s="9">
        <f>financials[[#This Row],[Sales]]-financials[[#This Row],[COGS]]</f>
        <v>1722.5</v>
      </c>
      <c r="L401" s="17">
        <f t="shared" ca="1" si="13"/>
        <v>45050</v>
      </c>
      <c r="M401" t="str">
        <f t="shared" ca="1" si="12"/>
        <v>B0101</v>
      </c>
    </row>
    <row r="402" spans="1:13" x14ac:dyDescent="0.25">
      <c r="A402" t="s">
        <v>96</v>
      </c>
      <c r="B402" s="7" t="s">
        <v>169</v>
      </c>
      <c r="C402" s="15">
        <v>102</v>
      </c>
      <c r="D402" s="16" t="s">
        <v>102</v>
      </c>
      <c r="E402">
        <v>160</v>
      </c>
      <c r="F402" s="9">
        <v>12</v>
      </c>
      <c r="G402" s="9">
        <f>financials[[#This Row],[Units Sold]]*financials[[#This Row],[Sale Price]]</f>
        <v>1920</v>
      </c>
      <c r="H402" s="9">
        <f>IF(financials[[#This Row],[Discount Band]]="low",0.1,IF(financials[[#This Row],[Discount Band]]="medium",0.15,0.3))</f>
        <v>0.1</v>
      </c>
      <c r="I402" s="9">
        <f>financials[[#This Row],[Gross Sales]]-financials[[#This Row],[Gross Sales]]*financials[[#This Row],[Discounts]]</f>
        <v>1728</v>
      </c>
      <c r="J402" s="9">
        <f>VLOOKUP(financials[[#This Row],[productid]],Products!$B$2:$H$10,3)</f>
        <v>13.95</v>
      </c>
      <c r="K402" s="9">
        <f>financials[[#This Row],[Sales]]-financials[[#This Row],[COGS]]</f>
        <v>1714.05</v>
      </c>
      <c r="L402" s="17">
        <f t="shared" ca="1" si="13"/>
        <v>44830</v>
      </c>
      <c r="M402" t="str">
        <f t="shared" ca="1" si="12"/>
        <v>B0101</v>
      </c>
    </row>
    <row r="403" spans="1:13" x14ac:dyDescent="0.25">
      <c r="A403" t="s">
        <v>100</v>
      </c>
      <c r="B403" s="7" t="s">
        <v>556</v>
      </c>
      <c r="C403" s="15">
        <v>102</v>
      </c>
      <c r="D403" s="16" t="s">
        <v>101</v>
      </c>
      <c r="E403">
        <v>128</v>
      </c>
      <c r="F403" s="9">
        <v>15</v>
      </c>
      <c r="G403" s="9">
        <f>financials[[#This Row],[Units Sold]]*financials[[#This Row],[Sale Price]]</f>
        <v>1920</v>
      </c>
      <c r="H403" s="9">
        <f>IF(financials[[#This Row],[Discount Band]]="low",0.1,IF(financials[[#This Row],[Discount Band]]="medium",0.15,0.3))</f>
        <v>0.15</v>
      </c>
      <c r="I403" s="9">
        <f>financials[[#This Row],[Gross Sales]]-financials[[#This Row],[Gross Sales]]*financials[[#This Row],[Discounts]]</f>
        <v>1632</v>
      </c>
      <c r="J403" s="9">
        <f>VLOOKUP(financials[[#This Row],[productid]],Products!$B$2:$H$10,3)</f>
        <v>13.95</v>
      </c>
      <c r="K403" s="9">
        <f>financials[[#This Row],[Sales]]-financials[[#This Row],[COGS]]</f>
        <v>1618.05</v>
      </c>
      <c r="L403" s="17">
        <f t="shared" ca="1" si="13"/>
        <v>44905</v>
      </c>
      <c r="M403" t="str">
        <f t="shared" ca="1" si="12"/>
        <v>C0003</v>
      </c>
    </row>
    <row r="404" spans="1:13" x14ac:dyDescent="0.25">
      <c r="A404" t="s">
        <v>97</v>
      </c>
      <c r="B404" s="7" t="s">
        <v>104</v>
      </c>
      <c r="C404" s="15">
        <v>102</v>
      </c>
      <c r="D404" s="16" t="s">
        <v>94</v>
      </c>
      <c r="E404">
        <v>275</v>
      </c>
      <c r="F404" s="9">
        <v>7</v>
      </c>
      <c r="G404" s="9">
        <f>financials[[#This Row],[Units Sold]]*financials[[#This Row],[Sale Price]]</f>
        <v>1925</v>
      </c>
      <c r="H404" s="9">
        <f>IF(financials[[#This Row],[Discount Band]]="low",0.1,IF(financials[[#This Row],[Discount Band]]="medium",0.15,0.3))</f>
        <v>0.3</v>
      </c>
      <c r="I404" s="9">
        <f>financials[[#This Row],[Gross Sales]]-financials[[#This Row],[Gross Sales]]*financials[[#This Row],[Discounts]]</f>
        <v>1347.5</v>
      </c>
      <c r="J404" s="9">
        <f>VLOOKUP(financials[[#This Row],[productid]],Products!$B$2:$H$10,3)</f>
        <v>13.95</v>
      </c>
      <c r="K404" s="9">
        <f>financials[[#This Row],[Sales]]-financials[[#This Row],[COGS]]</f>
        <v>1333.55</v>
      </c>
      <c r="L404" s="17">
        <f t="shared" ca="1" si="13"/>
        <v>45220</v>
      </c>
      <c r="M404" t="str">
        <f t="shared" ca="1" si="12"/>
        <v>C0002</v>
      </c>
    </row>
    <row r="405" spans="1:13" x14ac:dyDescent="0.25">
      <c r="A405" t="s">
        <v>97</v>
      </c>
      <c r="B405" s="7" t="s">
        <v>243</v>
      </c>
      <c r="C405" s="15">
        <v>101</v>
      </c>
      <c r="D405" s="16" t="s">
        <v>94</v>
      </c>
      <c r="E405">
        <v>275</v>
      </c>
      <c r="F405" s="9">
        <v>7</v>
      </c>
      <c r="G405" s="9">
        <f>financials[[#This Row],[Units Sold]]*financials[[#This Row],[Sale Price]]</f>
        <v>1925</v>
      </c>
      <c r="H405" s="9">
        <f>IF(financials[[#This Row],[Discount Band]]="low",0.1,IF(financials[[#This Row],[Discount Band]]="medium",0.15,0.3))</f>
        <v>0.3</v>
      </c>
      <c r="I405" s="9">
        <f>financials[[#This Row],[Gross Sales]]-financials[[#This Row],[Gross Sales]]*financials[[#This Row],[Discounts]]</f>
        <v>1347.5</v>
      </c>
      <c r="J405" s="9">
        <f>VLOOKUP(financials[[#This Row],[productid]],Products!$B$2:$H$10,3)</f>
        <v>9.9499999999999993</v>
      </c>
      <c r="K405" s="9">
        <f>financials[[#This Row],[Sales]]-financials[[#This Row],[COGS]]</f>
        <v>1337.55</v>
      </c>
      <c r="L405" s="17">
        <f t="shared" ca="1" si="13"/>
        <v>44817</v>
      </c>
      <c r="M405" t="str">
        <f t="shared" ca="1" si="12"/>
        <v>A0001</v>
      </c>
    </row>
    <row r="406" spans="1:13" x14ac:dyDescent="0.25">
      <c r="A406" t="s">
        <v>97</v>
      </c>
      <c r="B406" s="7" t="s">
        <v>556</v>
      </c>
      <c r="C406" s="13">
        <v>107</v>
      </c>
      <c r="D406" s="10" t="s">
        <v>102</v>
      </c>
      <c r="E406">
        <v>276</v>
      </c>
      <c r="F406" s="9">
        <v>7</v>
      </c>
      <c r="G406" s="9">
        <f>financials[[#This Row],[Units Sold]]*financials[[#This Row],[Sale Price]]</f>
        <v>1932</v>
      </c>
      <c r="H406" s="9">
        <f>IF(financials[[#This Row],[Discount Band]]="low",0.1,IF(financials[[#This Row],[Discount Band]]="medium",0.15,0.3))</f>
        <v>0.1</v>
      </c>
      <c r="I406" s="9">
        <f>financials[[#This Row],[Gross Sales]]-financials[[#This Row],[Gross Sales]]*financials[[#This Row],[Discounts]]</f>
        <v>1738.8</v>
      </c>
      <c r="J406" s="9">
        <f>VLOOKUP(financials[[#This Row],[productid]],Products!$B$2:$H$10,3)</f>
        <v>5.5</v>
      </c>
      <c r="K406" s="9">
        <f>financials[[#This Row],[Sales]]-financials[[#This Row],[COGS]]</f>
        <v>1733.3</v>
      </c>
      <c r="L406" s="17">
        <f t="shared" ca="1" si="13"/>
        <v>44697</v>
      </c>
      <c r="M406" t="str">
        <f t="shared" ca="1" si="12"/>
        <v>C0002</v>
      </c>
    </row>
    <row r="407" spans="1:13" x14ac:dyDescent="0.25">
      <c r="A407" t="s">
        <v>96</v>
      </c>
      <c r="B407" s="7" t="s">
        <v>628</v>
      </c>
      <c r="C407" s="15">
        <v>102</v>
      </c>
      <c r="D407" s="16" t="s">
        <v>102</v>
      </c>
      <c r="E407">
        <v>161</v>
      </c>
      <c r="F407" s="9">
        <v>12</v>
      </c>
      <c r="G407" s="9">
        <f>financials[[#This Row],[Units Sold]]*financials[[#This Row],[Sale Price]]</f>
        <v>1932</v>
      </c>
      <c r="H407" s="9">
        <f>IF(financials[[#This Row],[Discount Band]]="low",0.1,IF(financials[[#This Row],[Discount Band]]="medium",0.15,0.3))</f>
        <v>0.1</v>
      </c>
      <c r="I407" s="9">
        <f>financials[[#This Row],[Gross Sales]]-financials[[#This Row],[Gross Sales]]*financials[[#This Row],[Discounts]]</f>
        <v>1738.8</v>
      </c>
      <c r="J407" s="9">
        <f>VLOOKUP(financials[[#This Row],[productid]],Products!$B$2:$H$10,3)</f>
        <v>13.95</v>
      </c>
      <c r="K407" s="9">
        <f>financials[[#This Row],[Sales]]-financials[[#This Row],[COGS]]</f>
        <v>1724.85</v>
      </c>
      <c r="L407" s="17">
        <f t="shared" ca="1" si="13"/>
        <v>44690</v>
      </c>
      <c r="M407" t="str">
        <f t="shared" ca="1" si="12"/>
        <v>B0001</v>
      </c>
    </row>
    <row r="408" spans="1:13" x14ac:dyDescent="0.25">
      <c r="A408" t="s">
        <v>97</v>
      </c>
      <c r="B408" s="7" t="s">
        <v>106</v>
      </c>
      <c r="C408" s="15">
        <v>104</v>
      </c>
      <c r="D408" s="16" t="s">
        <v>101</v>
      </c>
      <c r="E408">
        <v>276</v>
      </c>
      <c r="F408" s="9">
        <v>7</v>
      </c>
      <c r="G408" s="9">
        <f>financials[[#This Row],[Units Sold]]*financials[[#This Row],[Sale Price]]</f>
        <v>1932</v>
      </c>
      <c r="H408" s="9">
        <f>IF(financials[[#This Row],[Discount Band]]="low",0.1,IF(financials[[#This Row],[Discount Band]]="medium",0.15,0.3))</f>
        <v>0.15</v>
      </c>
      <c r="I408" s="9">
        <f>financials[[#This Row],[Gross Sales]]-financials[[#This Row],[Gross Sales]]*financials[[#This Row],[Discounts]]</f>
        <v>1642.2</v>
      </c>
      <c r="J408" s="9">
        <f>VLOOKUP(financials[[#This Row],[productid]],Products!$B$2:$H$10,3)</f>
        <v>2.9</v>
      </c>
      <c r="K408" s="9">
        <f>financials[[#This Row],[Sales]]-financials[[#This Row],[COGS]]</f>
        <v>1639.3</v>
      </c>
      <c r="L408" s="17">
        <f t="shared" ca="1" si="13"/>
        <v>44594</v>
      </c>
      <c r="M408" t="str">
        <f t="shared" ca="1" si="12"/>
        <v>B0101</v>
      </c>
    </row>
    <row r="409" spans="1:13" x14ac:dyDescent="0.25">
      <c r="A409" t="s">
        <v>97</v>
      </c>
      <c r="B409" s="7" t="s">
        <v>279</v>
      </c>
      <c r="C409" s="15">
        <v>106</v>
      </c>
      <c r="D409" s="16" t="s">
        <v>94</v>
      </c>
      <c r="E409">
        <v>276</v>
      </c>
      <c r="F409" s="9">
        <v>7</v>
      </c>
      <c r="G409" s="9">
        <f>financials[[#This Row],[Units Sold]]*financials[[#This Row],[Sale Price]]</f>
        <v>1932</v>
      </c>
      <c r="H409" s="9">
        <f>IF(financials[[#This Row],[Discount Band]]="low",0.1,IF(financials[[#This Row],[Discount Band]]="medium",0.15,0.3))</f>
        <v>0.3</v>
      </c>
      <c r="I409" s="9">
        <f>financials[[#This Row],[Gross Sales]]-financials[[#This Row],[Gross Sales]]*financials[[#This Row],[Discounts]]</f>
        <v>1352.4</v>
      </c>
      <c r="J409" s="9">
        <f>VLOOKUP(financials[[#This Row],[productid]],Products!$B$2:$H$10,3)</f>
        <v>9.1</v>
      </c>
      <c r="K409" s="9">
        <f>financials[[#This Row],[Sales]]-financials[[#This Row],[COGS]]</f>
        <v>1343.3000000000002</v>
      </c>
      <c r="L409" s="17">
        <f t="shared" ca="1" si="13"/>
        <v>45245</v>
      </c>
      <c r="M409" t="str">
        <f t="shared" ca="1" si="12"/>
        <v>A0001</v>
      </c>
    </row>
    <row r="410" spans="1:13" x14ac:dyDescent="0.25">
      <c r="A410" t="s">
        <v>96</v>
      </c>
      <c r="B410" s="7" t="s">
        <v>298</v>
      </c>
      <c r="C410" s="15">
        <v>101</v>
      </c>
      <c r="D410" s="16" t="s">
        <v>94</v>
      </c>
      <c r="E410">
        <v>161</v>
      </c>
      <c r="F410" s="9">
        <v>12</v>
      </c>
      <c r="G410" s="9">
        <f>financials[[#This Row],[Units Sold]]*financials[[#This Row],[Sale Price]]</f>
        <v>1932</v>
      </c>
      <c r="H410" s="9">
        <f>IF(financials[[#This Row],[Discount Band]]="low",0.1,IF(financials[[#This Row],[Discount Band]]="medium",0.15,0.3))</f>
        <v>0.3</v>
      </c>
      <c r="I410" s="9">
        <f>financials[[#This Row],[Gross Sales]]-financials[[#This Row],[Gross Sales]]*financials[[#This Row],[Discounts]]</f>
        <v>1352.4</v>
      </c>
      <c r="J410" s="9">
        <f>VLOOKUP(financials[[#This Row],[productid]],Products!$B$2:$H$10,3)</f>
        <v>9.9499999999999993</v>
      </c>
      <c r="K410" s="9">
        <f>financials[[#This Row],[Sales]]-financials[[#This Row],[COGS]]</f>
        <v>1342.45</v>
      </c>
      <c r="L410" s="17">
        <f t="shared" ca="1" si="13"/>
        <v>44794</v>
      </c>
      <c r="M410" t="str">
        <f t="shared" ca="1" si="12"/>
        <v>C0002</v>
      </c>
    </row>
    <row r="411" spans="1:13" x14ac:dyDescent="0.25">
      <c r="A411" t="s">
        <v>100</v>
      </c>
      <c r="B411" s="7" t="s">
        <v>104</v>
      </c>
      <c r="C411" s="15">
        <v>105</v>
      </c>
      <c r="D411" s="16" t="s">
        <v>101</v>
      </c>
      <c r="E411">
        <v>129</v>
      </c>
      <c r="F411" s="9">
        <v>15</v>
      </c>
      <c r="G411" s="9">
        <f>financials[[#This Row],[Units Sold]]*financials[[#This Row],[Sale Price]]</f>
        <v>1935</v>
      </c>
      <c r="H411" s="9">
        <f>IF(financials[[#This Row],[Discount Band]]="low",0.1,IF(financials[[#This Row],[Discount Band]]="medium",0.15,0.3))</f>
        <v>0.15</v>
      </c>
      <c r="I411" s="9">
        <f>financials[[#This Row],[Gross Sales]]-financials[[#This Row],[Gross Sales]]*financials[[#This Row],[Discounts]]</f>
        <v>1644.75</v>
      </c>
      <c r="J411" s="9">
        <f>VLOOKUP(financials[[#This Row],[productid]],Products!$B$2:$H$10,3)</f>
        <v>10</v>
      </c>
      <c r="K411" s="9">
        <f>financials[[#This Row],[Sales]]-financials[[#This Row],[COGS]]</f>
        <v>1634.75</v>
      </c>
      <c r="L411" s="17">
        <f t="shared" ca="1" si="13"/>
        <v>45192</v>
      </c>
      <c r="M411" t="str">
        <f t="shared" ca="1" si="12"/>
        <v>C0002</v>
      </c>
    </row>
    <row r="412" spans="1:13" x14ac:dyDescent="0.25">
      <c r="A412" t="s">
        <v>97</v>
      </c>
      <c r="B412" s="7" t="s">
        <v>243</v>
      </c>
      <c r="C412" s="15">
        <v>106</v>
      </c>
      <c r="D412" s="16" t="s">
        <v>102</v>
      </c>
      <c r="E412">
        <v>277</v>
      </c>
      <c r="F412" s="9">
        <v>7</v>
      </c>
      <c r="G412" s="9">
        <f>financials[[#This Row],[Units Sold]]*financials[[#This Row],[Sale Price]]</f>
        <v>1939</v>
      </c>
      <c r="H412" s="9">
        <f>IF(financials[[#This Row],[Discount Band]]="low",0.1,IF(financials[[#This Row],[Discount Band]]="medium",0.15,0.3))</f>
        <v>0.1</v>
      </c>
      <c r="I412" s="9">
        <f>financials[[#This Row],[Gross Sales]]-financials[[#This Row],[Gross Sales]]*financials[[#This Row],[Discounts]]</f>
        <v>1745.1</v>
      </c>
      <c r="J412" s="9">
        <f>VLOOKUP(financials[[#This Row],[productid]],Products!$B$2:$H$10,3)</f>
        <v>9.1</v>
      </c>
      <c r="K412" s="9">
        <f>financials[[#This Row],[Sales]]-financials[[#This Row],[COGS]]</f>
        <v>1736</v>
      </c>
      <c r="L412" s="17">
        <f t="shared" ca="1" si="13"/>
        <v>45317</v>
      </c>
      <c r="M412" t="str">
        <f t="shared" ca="1" si="12"/>
        <v>C0002</v>
      </c>
    </row>
    <row r="413" spans="1:13" x14ac:dyDescent="0.25">
      <c r="A413" t="s">
        <v>97</v>
      </c>
      <c r="B413" s="7" t="s">
        <v>239</v>
      </c>
      <c r="C413" s="15">
        <v>107</v>
      </c>
      <c r="D413" s="16" t="s">
        <v>94</v>
      </c>
      <c r="E413">
        <v>277</v>
      </c>
      <c r="F413" s="9">
        <v>7</v>
      </c>
      <c r="G413" s="9">
        <f>financials[[#This Row],[Units Sold]]*financials[[#This Row],[Sale Price]]</f>
        <v>1939</v>
      </c>
      <c r="H413" s="9">
        <f>IF(financials[[#This Row],[Discount Band]]="low",0.1,IF(financials[[#This Row],[Discount Band]]="medium",0.15,0.3))</f>
        <v>0.3</v>
      </c>
      <c r="I413" s="9">
        <f>financials[[#This Row],[Gross Sales]]-financials[[#This Row],[Gross Sales]]*financials[[#This Row],[Discounts]]</f>
        <v>1357.3000000000002</v>
      </c>
      <c r="J413" s="9">
        <f>VLOOKUP(financials[[#This Row],[productid]],Products!$B$2:$H$10,3)</f>
        <v>5.5</v>
      </c>
      <c r="K413" s="9">
        <f>financials[[#This Row],[Sales]]-financials[[#This Row],[COGS]]</f>
        <v>1351.8000000000002</v>
      </c>
      <c r="L413" s="17">
        <f t="shared" ca="1" si="13"/>
        <v>45055</v>
      </c>
      <c r="M413" t="str">
        <f t="shared" ca="1" si="12"/>
        <v>B0001</v>
      </c>
    </row>
    <row r="414" spans="1:13" x14ac:dyDescent="0.25">
      <c r="A414" t="s">
        <v>97</v>
      </c>
      <c r="B414" s="7" t="s">
        <v>107</v>
      </c>
      <c r="C414" s="15">
        <v>102</v>
      </c>
      <c r="D414" s="16" t="s">
        <v>94</v>
      </c>
      <c r="E414">
        <v>278</v>
      </c>
      <c r="F414" s="9">
        <v>7</v>
      </c>
      <c r="G414" s="9">
        <f>financials[[#This Row],[Units Sold]]*financials[[#This Row],[Sale Price]]</f>
        <v>1946</v>
      </c>
      <c r="H414" s="9">
        <f>IF(financials[[#This Row],[Discount Band]]="low",0.1,IF(financials[[#This Row],[Discount Band]]="medium",0.15,0.3))</f>
        <v>0.3</v>
      </c>
      <c r="I414" s="9">
        <f>financials[[#This Row],[Gross Sales]]-financials[[#This Row],[Gross Sales]]*financials[[#This Row],[Discounts]]</f>
        <v>1362.2</v>
      </c>
      <c r="J414" s="9">
        <f>VLOOKUP(financials[[#This Row],[productid]],Products!$B$2:$H$10,3)</f>
        <v>13.95</v>
      </c>
      <c r="K414" s="9">
        <f>financials[[#This Row],[Sales]]-financials[[#This Row],[COGS]]</f>
        <v>1348.25</v>
      </c>
      <c r="L414" s="17">
        <f t="shared" ca="1" si="13"/>
        <v>45412</v>
      </c>
      <c r="M414" t="str">
        <f t="shared" ca="1" si="12"/>
        <v>C0003</v>
      </c>
    </row>
    <row r="415" spans="1:13" x14ac:dyDescent="0.25">
      <c r="A415" t="s">
        <v>97</v>
      </c>
      <c r="B415" s="7" t="s">
        <v>216</v>
      </c>
      <c r="C415" s="15">
        <v>108</v>
      </c>
      <c r="D415" s="16" t="s">
        <v>101</v>
      </c>
      <c r="E415">
        <v>279</v>
      </c>
      <c r="F415" s="9">
        <v>7</v>
      </c>
      <c r="G415" s="9">
        <f>financials[[#This Row],[Units Sold]]*financials[[#This Row],[Sale Price]]</f>
        <v>1953</v>
      </c>
      <c r="H415" s="9">
        <f>IF(financials[[#This Row],[Discount Band]]="low",0.1,IF(financials[[#This Row],[Discount Band]]="medium",0.15,0.3))</f>
        <v>0.15</v>
      </c>
      <c r="I415" s="9">
        <f>financials[[#This Row],[Gross Sales]]-financials[[#This Row],[Gross Sales]]*financials[[#This Row],[Discounts]]</f>
        <v>1660.05</v>
      </c>
      <c r="J415" s="9">
        <f>VLOOKUP(financials[[#This Row],[productid]],Products!$B$2:$H$10,3)</f>
        <v>3.99</v>
      </c>
      <c r="K415" s="9">
        <f>financials[[#This Row],[Sales]]-financials[[#This Row],[COGS]]</f>
        <v>1656.06</v>
      </c>
      <c r="L415" s="17">
        <f t="shared" ca="1" si="13"/>
        <v>45466</v>
      </c>
      <c r="M415" t="str">
        <f t="shared" ca="1" si="12"/>
        <v>B0001</v>
      </c>
    </row>
    <row r="416" spans="1:13" x14ac:dyDescent="0.25">
      <c r="A416" t="s">
        <v>97</v>
      </c>
      <c r="B416" s="7" t="s">
        <v>136</v>
      </c>
      <c r="C416" s="15">
        <v>107</v>
      </c>
      <c r="D416" s="16" t="s">
        <v>103</v>
      </c>
      <c r="E416">
        <v>279</v>
      </c>
      <c r="F416" s="9">
        <v>7</v>
      </c>
      <c r="G416" s="9">
        <f>financials[[#This Row],[Units Sold]]*financials[[#This Row],[Sale Price]]</f>
        <v>1953</v>
      </c>
      <c r="H416" s="9">
        <f>IF(financials[[#This Row],[Discount Band]]="low",0.1,IF(financials[[#This Row],[Discount Band]]="medium",0.15,0.3))</f>
        <v>0.3</v>
      </c>
      <c r="I416" s="9">
        <f>financials[[#This Row],[Gross Sales]]-financials[[#This Row],[Gross Sales]]*financials[[#This Row],[Discounts]]</f>
        <v>1367.1</v>
      </c>
      <c r="J416" s="9">
        <f>VLOOKUP(financials[[#This Row],[productid]],Products!$B$2:$H$10,3)</f>
        <v>5.5</v>
      </c>
      <c r="K416" s="9">
        <f>financials[[#This Row],[Sales]]-financials[[#This Row],[COGS]]</f>
        <v>1361.6</v>
      </c>
      <c r="L416" s="17">
        <f t="shared" ca="1" si="13"/>
        <v>45264</v>
      </c>
      <c r="M416" t="str">
        <f t="shared" ca="1" si="12"/>
        <v>C0002</v>
      </c>
    </row>
    <row r="417" spans="1:13" x14ac:dyDescent="0.25">
      <c r="A417" t="s">
        <v>96</v>
      </c>
      <c r="B417" s="7" t="s">
        <v>298</v>
      </c>
      <c r="C417" s="15">
        <v>109</v>
      </c>
      <c r="D417" s="16" t="s">
        <v>94</v>
      </c>
      <c r="E417">
        <v>163</v>
      </c>
      <c r="F417" s="9">
        <v>12</v>
      </c>
      <c r="G417" s="9">
        <f>financials[[#This Row],[Units Sold]]*financials[[#This Row],[Sale Price]]</f>
        <v>1956</v>
      </c>
      <c r="H417" s="9">
        <f>IF(financials[[#This Row],[Discount Band]]="low",0.1,IF(financials[[#This Row],[Discount Band]]="medium",0.15,0.3))</f>
        <v>0.3</v>
      </c>
      <c r="I417" s="9">
        <f>financials[[#This Row],[Gross Sales]]-financials[[#This Row],[Gross Sales]]*financials[[#This Row],[Discounts]]</f>
        <v>1369.2</v>
      </c>
      <c r="J417" s="9">
        <f>VLOOKUP(financials[[#This Row],[productid]],Products!$B$2:$H$10,3)</f>
        <v>16.8</v>
      </c>
      <c r="K417" s="9">
        <f>financials[[#This Row],[Sales]]-financials[[#This Row],[COGS]]</f>
        <v>1352.4</v>
      </c>
      <c r="L417" s="17">
        <f t="shared" ca="1" si="13"/>
        <v>45241</v>
      </c>
      <c r="M417" t="str">
        <f t="shared" ca="1" si="12"/>
        <v>C0003</v>
      </c>
    </row>
    <row r="418" spans="1:13" x14ac:dyDescent="0.25">
      <c r="A418" t="s">
        <v>96</v>
      </c>
      <c r="B418" s="7" t="s">
        <v>159</v>
      </c>
      <c r="C418" s="15">
        <v>106</v>
      </c>
      <c r="D418" s="16" t="s">
        <v>102</v>
      </c>
      <c r="E418">
        <v>163</v>
      </c>
      <c r="F418" s="9">
        <v>12</v>
      </c>
      <c r="G418" s="9">
        <f>financials[[#This Row],[Units Sold]]*financials[[#This Row],[Sale Price]]</f>
        <v>1956</v>
      </c>
      <c r="H418" s="9">
        <f>IF(financials[[#This Row],[Discount Band]]="low",0.1,IF(financials[[#This Row],[Discount Band]]="medium",0.15,0.3))</f>
        <v>0.1</v>
      </c>
      <c r="I418" s="9">
        <f>financials[[#This Row],[Gross Sales]]-financials[[#This Row],[Gross Sales]]*financials[[#This Row],[Discounts]]</f>
        <v>1760.4</v>
      </c>
      <c r="J418" s="9">
        <f>VLOOKUP(financials[[#This Row],[productid]],Products!$B$2:$H$10,3)</f>
        <v>9.1</v>
      </c>
      <c r="K418" s="9">
        <f>financials[[#This Row],[Sales]]-financials[[#This Row],[COGS]]</f>
        <v>1751.3000000000002</v>
      </c>
      <c r="L418" s="17">
        <f t="shared" ca="1" si="13"/>
        <v>44894</v>
      </c>
      <c r="M418" t="str">
        <f t="shared" ca="1" si="12"/>
        <v>B0101</v>
      </c>
    </row>
    <row r="419" spans="1:13" x14ac:dyDescent="0.25">
      <c r="A419" t="s">
        <v>97</v>
      </c>
      <c r="B419" s="7" t="s">
        <v>656</v>
      </c>
      <c r="C419" s="15">
        <v>109</v>
      </c>
      <c r="D419" s="16" t="s">
        <v>94</v>
      </c>
      <c r="E419">
        <v>280</v>
      </c>
      <c r="F419" s="9">
        <v>7</v>
      </c>
      <c r="G419" s="9">
        <f>financials[[#This Row],[Units Sold]]*financials[[#This Row],[Sale Price]]</f>
        <v>1960</v>
      </c>
      <c r="H419" s="9">
        <f>IF(financials[[#This Row],[Discount Band]]="low",0.1,IF(financials[[#This Row],[Discount Band]]="medium",0.15,0.3))</f>
        <v>0.3</v>
      </c>
      <c r="I419" s="9">
        <f>financials[[#This Row],[Gross Sales]]-financials[[#This Row],[Gross Sales]]*financials[[#This Row],[Discounts]]</f>
        <v>1372</v>
      </c>
      <c r="J419" s="9">
        <f>VLOOKUP(financials[[#This Row],[productid]],Products!$B$2:$H$10,3)</f>
        <v>16.8</v>
      </c>
      <c r="K419" s="9">
        <f>financials[[#This Row],[Sales]]-financials[[#This Row],[COGS]]</f>
        <v>1355.2</v>
      </c>
      <c r="L419" s="17">
        <f t="shared" ca="1" si="13"/>
        <v>45486</v>
      </c>
      <c r="M419" t="str">
        <f t="shared" ca="1" si="12"/>
        <v>A0001</v>
      </c>
    </row>
    <row r="420" spans="1:13" x14ac:dyDescent="0.25">
      <c r="A420" t="s">
        <v>97</v>
      </c>
      <c r="B420" s="7" t="s">
        <v>656</v>
      </c>
      <c r="C420" s="15">
        <v>102</v>
      </c>
      <c r="D420" s="16" t="s">
        <v>101</v>
      </c>
      <c r="E420">
        <v>282</v>
      </c>
      <c r="F420" s="9">
        <v>7</v>
      </c>
      <c r="G420" s="9">
        <f>financials[[#This Row],[Units Sold]]*financials[[#This Row],[Sale Price]]</f>
        <v>1974</v>
      </c>
      <c r="H420" s="9">
        <f>IF(financials[[#This Row],[Discount Band]]="low",0.1,IF(financials[[#This Row],[Discount Band]]="medium",0.15,0.3))</f>
        <v>0.15</v>
      </c>
      <c r="I420" s="9">
        <f>financials[[#This Row],[Gross Sales]]-financials[[#This Row],[Gross Sales]]*financials[[#This Row],[Discounts]]</f>
        <v>1677.9</v>
      </c>
      <c r="J420" s="9">
        <f>VLOOKUP(financials[[#This Row],[productid]],Products!$B$2:$H$10,3)</f>
        <v>13.95</v>
      </c>
      <c r="K420" s="9">
        <f>financials[[#This Row],[Sales]]-financials[[#This Row],[COGS]]</f>
        <v>1663.95</v>
      </c>
      <c r="L420" s="17">
        <f t="shared" ca="1" si="13"/>
        <v>45172</v>
      </c>
      <c r="M420" t="str">
        <f t="shared" ca="1" si="12"/>
        <v>A0001</v>
      </c>
    </row>
    <row r="421" spans="1:13" x14ac:dyDescent="0.25">
      <c r="A421" t="s">
        <v>97</v>
      </c>
      <c r="B421" s="7" t="s">
        <v>243</v>
      </c>
      <c r="C421" s="15">
        <v>103</v>
      </c>
      <c r="D421" s="16" t="s">
        <v>101</v>
      </c>
      <c r="E421">
        <v>282</v>
      </c>
      <c r="F421" s="9">
        <v>7</v>
      </c>
      <c r="G421" s="9">
        <f>financials[[#This Row],[Units Sold]]*financials[[#This Row],[Sale Price]]</f>
        <v>1974</v>
      </c>
      <c r="H421" s="9">
        <f>IF(financials[[#This Row],[Discount Band]]="low",0.1,IF(financials[[#This Row],[Discount Band]]="medium",0.15,0.3))</f>
        <v>0.15</v>
      </c>
      <c r="I421" s="9">
        <f>financials[[#This Row],[Gross Sales]]-financials[[#This Row],[Gross Sales]]*financials[[#This Row],[Discounts]]</f>
        <v>1677.9</v>
      </c>
      <c r="J421" s="9">
        <f>VLOOKUP(financials[[#This Row],[productid]],Products!$B$2:$H$10,3)</f>
        <v>15</v>
      </c>
      <c r="K421" s="9">
        <f>financials[[#This Row],[Sales]]-financials[[#This Row],[COGS]]</f>
        <v>1662.9</v>
      </c>
      <c r="L421" s="17">
        <f t="shared" ca="1" si="13"/>
        <v>45354</v>
      </c>
      <c r="M421" t="str">
        <f t="shared" ca="1" si="12"/>
        <v>C0002</v>
      </c>
    </row>
    <row r="422" spans="1:13" x14ac:dyDescent="0.25">
      <c r="A422" t="s">
        <v>96</v>
      </c>
      <c r="B422" s="7" t="s">
        <v>107</v>
      </c>
      <c r="C422" s="13">
        <v>107</v>
      </c>
      <c r="D422" s="10" t="s">
        <v>102</v>
      </c>
      <c r="E422">
        <v>165</v>
      </c>
      <c r="F422" s="9">
        <v>12</v>
      </c>
      <c r="G422" s="9">
        <f>financials[[#This Row],[Units Sold]]*financials[[#This Row],[Sale Price]]</f>
        <v>1980</v>
      </c>
      <c r="H422" s="9">
        <f>IF(financials[[#This Row],[Discount Band]]="low",0.1,IF(financials[[#This Row],[Discount Band]]="medium",0.15,0.3))</f>
        <v>0.1</v>
      </c>
      <c r="I422" s="9">
        <f>financials[[#This Row],[Gross Sales]]-financials[[#This Row],[Gross Sales]]*financials[[#This Row],[Discounts]]</f>
        <v>1782</v>
      </c>
      <c r="J422" s="9">
        <f>VLOOKUP(financials[[#This Row],[productid]],Products!$B$2:$H$10,3)</f>
        <v>5.5</v>
      </c>
      <c r="K422" s="9">
        <f>financials[[#This Row],[Sales]]-financials[[#This Row],[COGS]]</f>
        <v>1776.5</v>
      </c>
      <c r="L422" s="17">
        <f t="shared" ca="1" si="13"/>
        <v>44836</v>
      </c>
      <c r="M422" t="str">
        <f t="shared" ca="1" si="12"/>
        <v>B0101</v>
      </c>
    </row>
    <row r="423" spans="1:13" x14ac:dyDescent="0.25">
      <c r="A423" t="s">
        <v>100</v>
      </c>
      <c r="B423" s="7" t="s">
        <v>104</v>
      </c>
      <c r="C423" s="15">
        <v>109</v>
      </c>
      <c r="D423" s="16" t="s">
        <v>94</v>
      </c>
      <c r="E423">
        <v>132</v>
      </c>
      <c r="F423" s="9">
        <v>15</v>
      </c>
      <c r="G423" s="9">
        <f>financials[[#This Row],[Units Sold]]*financials[[#This Row],[Sale Price]]</f>
        <v>1980</v>
      </c>
      <c r="H423" s="9">
        <f>IF(financials[[#This Row],[Discount Band]]="low",0.1,IF(financials[[#This Row],[Discount Band]]="medium",0.15,0.3))</f>
        <v>0.3</v>
      </c>
      <c r="I423" s="9">
        <f>financials[[#This Row],[Gross Sales]]-financials[[#This Row],[Gross Sales]]*financials[[#This Row],[Discounts]]</f>
        <v>1386</v>
      </c>
      <c r="J423" s="9">
        <f>VLOOKUP(financials[[#This Row],[productid]],Products!$B$2:$H$10,3)</f>
        <v>16.8</v>
      </c>
      <c r="K423" s="9">
        <f>financials[[#This Row],[Sales]]-financials[[#This Row],[COGS]]</f>
        <v>1369.2</v>
      </c>
      <c r="L423" s="17">
        <f t="shared" ca="1" si="13"/>
        <v>45427</v>
      </c>
      <c r="M423" t="str">
        <f t="shared" ca="1" si="12"/>
        <v>B0001</v>
      </c>
    </row>
    <row r="424" spans="1:13" x14ac:dyDescent="0.25">
      <c r="A424" t="s">
        <v>100</v>
      </c>
      <c r="B424" s="7" t="s">
        <v>104</v>
      </c>
      <c r="C424" s="15">
        <v>103</v>
      </c>
      <c r="D424" s="16" t="s">
        <v>94</v>
      </c>
      <c r="E424">
        <v>132</v>
      </c>
      <c r="F424" s="9">
        <v>15</v>
      </c>
      <c r="G424" s="9">
        <f>financials[[#This Row],[Units Sold]]*financials[[#This Row],[Sale Price]]</f>
        <v>1980</v>
      </c>
      <c r="H424" s="9">
        <f>IF(financials[[#This Row],[Discount Band]]="low",0.1,IF(financials[[#This Row],[Discount Band]]="medium",0.15,0.3))</f>
        <v>0.3</v>
      </c>
      <c r="I424" s="9">
        <f>financials[[#This Row],[Gross Sales]]-financials[[#This Row],[Gross Sales]]*financials[[#This Row],[Discounts]]</f>
        <v>1386</v>
      </c>
      <c r="J424" s="9">
        <f>VLOOKUP(financials[[#This Row],[productid]],Products!$B$2:$H$10,3)</f>
        <v>15</v>
      </c>
      <c r="K424" s="9">
        <f>financials[[#This Row],[Sales]]-financials[[#This Row],[COGS]]</f>
        <v>1371</v>
      </c>
      <c r="L424" s="17">
        <f t="shared" ca="1" si="13"/>
        <v>45240</v>
      </c>
      <c r="M424" t="str">
        <f t="shared" ca="1" si="12"/>
        <v>C0002</v>
      </c>
    </row>
    <row r="425" spans="1:13" x14ac:dyDescent="0.25">
      <c r="A425" t="s">
        <v>96</v>
      </c>
      <c r="B425" s="7" t="s">
        <v>208</v>
      </c>
      <c r="C425" s="15">
        <v>104</v>
      </c>
      <c r="D425" s="16" t="s">
        <v>103</v>
      </c>
      <c r="E425">
        <v>165</v>
      </c>
      <c r="F425" s="9">
        <v>12</v>
      </c>
      <c r="G425" s="9">
        <f>financials[[#This Row],[Units Sold]]*financials[[#This Row],[Sale Price]]</f>
        <v>1980</v>
      </c>
      <c r="H425" s="9">
        <f>IF(financials[[#This Row],[Discount Band]]="low",0.1,IF(financials[[#This Row],[Discount Band]]="medium",0.15,0.3))</f>
        <v>0.3</v>
      </c>
      <c r="I425" s="9">
        <f>financials[[#This Row],[Gross Sales]]-financials[[#This Row],[Gross Sales]]*financials[[#This Row],[Discounts]]</f>
        <v>1386</v>
      </c>
      <c r="J425" s="9">
        <f>VLOOKUP(financials[[#This Row],[productid]],Products!$B$2:$H$10,3)</f>
        <v>2.9</v>
      </c>
      <c r="K425" s="9">
        <f>financials[[#This Row],[Sales]]-financials[[#This Row],[COGS]]</f>
        <v>1383.1</v>
      </c>
      <c r="L425" s="17">
        <f t="shared" ca="1" si="13"/>
        <v>45311</v>
      </c>
      <c r="M425" t="str">
        <f t="shared" ca="1" si="12"/>
        <v>C0002</v>
      </c>
    </row>
    <row r="426" spans="1:13" x14ac:dyDescent="0.25">
      <c r="A426" t="s">
        <v>96</v>
      </c>
      <c r="B426" s="7" t="s">
        <v>656</v>
      </c>
      <c r="C426" s="15">
        <v>106</v>
      </c>
      <c r="D426" s="16" t="s">
        <v>103</v>
      </c>
      <c r="E426">
        <v>165</v>
      </c>
      <c r="F426" s="9">
        <v>12</v>
      </c>
      <c r="G426" s="9">
        <f>financials[[#This Row],[Units Sold]]*financials[[#This Row],[Sale Price]]</f>
        <v>1980</v>
      </c>
      <c r="H426" s="9">
        <f>IF(financials[[#This Row],[Discount Band]]="low",0.1,IF(financials[[#This Row],[Discount Band]]="medium",0.15,0.3))</f>
        <v>0.3</v>
      </c>
      <c r="I426" s="9">
        <f>financials[[#This Row],[Gross Sales]]-financials[[#This Row],[Gross Sales]]*financials[[#This Row],[Discounts]]</f>
        <v>1386</v>
      </c>
      <c r="J426" s="9">
        <f>VLOOKUP(financials[[#This Row],[productid]],Products!$B$2:$H$10,3)</f>
        <v>9.1</v>
      </c>
      <c r="K426" s="9">
        <f>financials[[#This Row],[Sales]]-financials[[#This Row],[COGS]]</f>
        <v>1376.9</v>
      </c>
      <c r="L426" s="17">
        <f t="shared" ca="1" si="13"/>
        <v>44651</v>
      </c>
      <c r="M426" t="str">
        <f t="shared" ca="1" si="12"/>
        <v>B0001</v>
      </c>
    </row>
    <row r="427" spans="1:13" x14ac:dyDescent="0.25">
      <c r="A427" t="s">
        <v>97</v>
      </c>
      <c r="B427" s="7" t="s">
        <v>285</v>
      </c>
      <c r="C427" s="15">
        <v>102</v>
      </c>
      <c r="D427" s="16" t="s">
        <v>101</v>
      </c>
      <c r="E427">
        <v>283</v>
      </c>
      <c r="F427" s="9">
        <v>7</v>
      </c>
      <c r="G427" s="9">
        <f>financials[[#This Row],[Units Sold]]*financials[[#This Row],[Sale Price]]</f>
        <v>1981</v>
      </c>
      <c r="H427" s="9">
        <f>IF(financials[[#This Row],[Discount Band]]="low",0.1,IF(financials[[#This Row],[Discount Band]]="medium",0.15,0.3))</f>
        <v>0.15</v>
      </c>
      <c r="I427" s="9">
        <f>financials[[#This Row],[Gross Sales]]-financials[[#This Row],[Gross Sales]]*financials[[#This Row],[Discounts]]</f>
        <v>1683.85</v>
      </c>
      <c r="J427" s="9">
        <f>VLOOKUP(financials[[#This Row],[productid]],Products!$B$2:$H$10,3)</f>
        <v>13.95</v>
      </c>
      <c r="K427" s="9">
        <f>financials[[#This Row],[Sales]]-financials[[#This Row],[COGS]]</f>
        <v>1669.8999999999999</v>
      </c>
      <c r="L427" s="17">
        <f t="shared" ca="1" si="13"/>
        <v>44774</v>
      </c>
      <c r="M427" t="str">
        <f t="shared" ca="1" si="12"/>
        <v>C0002</v>
      </c>
    </row>
    <row r="428" spans="1:13" x14ac:dyDescent="0.25">
      <c r="A428" t="s">
        <v>97</v>
      </c>
      <c r="B428" s="7" t="s">
        <v>243</v>
      </c>
      <c r="C428" s="15">
        <v>108</v>
      </c>
      <c r="D428" s="16" t="s">
        <v>102</v>
      </c>
      <c r="E428">
        <v>284</v>
      </c>
      <c r="F428" s="9">
        <v>7</v>
      </c>
      <c r="G428" s="9">
        <f>financials[[#This Row],[Units Sold]]*financials[[#This Row],[Sale Price]]</f>
        <v>1988</v>
      </c>
      <c r="H428" s="9">
        <f>IF(financials[[#This Row],[Discount Band]]="low",0.1,IF(financials[[#This Row],[Discount Band]]="medium",0.15,0.3))</f>
        <v>0.1</v>
      </c>
      <c r="I428" s="9">
        <f>financials[[#This Row],[Gross Sales]]-financials[[#This Row],[Gross Sales]]*financials[[#This Row],[Discounts]]</f>
        <v>1789.2</v>
      </c>
      <c r="J428" s="9">
        <f>VLOOKUP(financials[[#This Row],[productid]],Products!$B$2:$H$10,3)</f>
        <v>3.99</v>
      </c>
      <c r="K428" s="9">
        <f>financials[[#This Row],[Sales]]-financials[[#This Row],[COGS]]</f>
        <v>1785.21</v>
      </c>
      <c r="L428" s="17">
        <f t="shared" ca="1" si="13"/>
        <v>44737</v>
      </c>
      <c r="M428" t="str">
        <f t="shared" ca="1" si="12"/>
        <v>B0101</v>
      </c>
    </row>
    <row r="429" spans="1:13" x14ac:dyDescent="0.25">
      <c r="A429" t="s">
        <v>97</v>
      </c>
      <c r="B429" s="7" t="s">
        <v>284</v>
      </c>
      <c r="C429" s="15">
        <v>105</v>
      </c>
      <c r="D429" s="16" t="s">
        <v>102</v>
      </c>
      <c r="E429">
        <v>284</v>
      </c>
      <c r="F429" s="9">
        <v>7</v>
      </c>
      <c r="G429" s="9">
        <f>financials[[#This Row],[Units Sold]]*financials[[#This Row],[Sale Price]]</f>
        <v>1988</v>
      </c>
      <c r="H429" s="9">
        <f>IF(financials[[#This Row],[Discount Band]]="low",0.1,IF(financials[[#This Row],[Discount Band]]="medium",0.15,0.3))</f>
        <v>0.1</v>
      </c>
      <c r="I429" s="9">
        <f>financials[[#This Row],[Gross Sales]]-financials[[#This Row],[Gross Sales]]*financials[[#This Row],[Discounts]]</f>
        <v>1789.2</v>
      </c>
      <c r="J429" s="9">
        <f>VLOOKUP(financials[[#This Row],[productid]],Products!$B$2:$H$10,3)</f>
        <v>10</v>
      </c>
      <c r="K429" s="9">
        <f>financials[[#This Row],[Sales]]-financials[[#This Row],[COGS]]</f>
        <v>1779.2</v>
      </c>
      <c r="L429" s="17">
        <f t="shared" ca="1" si="13"/>
        <v>45502</v>
      </c>
      <c r="M429" t="str">
        <f t="shared" ca="1" si="12"/>
        <v>B0001</v>
      </c>
    </row>
    <row r="430" spans="1:13" x14ac:dyDescent="0.25">
      <c r="A430" t="s">
        <v>97</v>
      </c>
      <c r="B430" s="7" t="s">
        <v>285</v>
      </c>
      <c r="C430" s="15">
        <v>102</v>
      </c>
      <c r="D430" s="16" t="s">
        <v>101</v>
      </c>
      <c r="E430">
        <v>284</v>
      </c>
      <c r="F430" s="9">
        <v>7</v>
      </c>
      <c r="G430" s="9">
        <f>financials[[#This Row],[Units Sold]]*financials[[#This Row],[Sale Price]]</f>
        <v>1988</v>
      </c>
      <c r="H430" s="9">
        <f>IF(financials[[#This Row],[Discount Band]]="low",0.1,IF(financials[[#This Row],[Discount Band]]="medium",0.15,0.3))</f>
        <v>0.15</v>
      </c>
      <c r="I430" s="9">
        <f>financials[[#This Row],[Gross Sales]]-financials[[#This Row],[Gross Sales]]*financials[[#This Row],[Discounts]]</f>
        <v>1689.8</v>
      </c>
      <c r="J430" s="9">
        <f>VLOOKUP(financials[[#This Row],[productid]],Products!$B$2:$H$10,3)</f>
        <v>13.95</v>
      </c>
      <c r="K430" s="9">
        <f>financials[[#This Row],[Sales]]-financials[[#This Row],[COGS]]</f>
        <v>1675.85</v>
      </c>
      <c r="L430" s="17">
        <f t="shared" ca="1" si="13"/>
        <v>45492</v>
      </c>
      <c r="M430" t="str">
        <f t="shared" ca="1" si="12"/>
        <v>A0001</v>
      </c>
    </row>
    <row r="431" spans="1:13" x14ac:dyDescent="0.25">
      <c r="A431" t="s">
        <v>96</v>
      </c>
      <c r="B431" s="7" t="s">
        <v>169</v>
      </c>
      <c r="C431" s="15">
        <v>104</v>
      </c>
      <c r="D431" s="16" t="s">
        <v>102</v>
      </c>
      <c r="E431">
        <v>166</v>
      </c>
      <c r="F431" s="9">
        <v>12</v>
      </c>
      <c r="G431" s="9">
        <f>financials[[#This Row],[Units Sold]]*financials[[#This Row],[Sale Price]]</f>
        <v>1992</v>
      </c>
      <c r="H431" s="9">
        <f>IF(financials[[#This Row],[Discount Band]]="low",0.1,IF(financials[[#This Row],[Discount Band]]="medium",0.15,0.3))</f>
        <v>0.1</v>
      </c>
      <c r="I431" s="9">
        <f>financials[[#This Row],[Gross Sales]]-financials[[#This Row],[Gross Sales]]*financials[[#This Row],[Discounts]]</f>
        <v>1792.8</v>
      </c>
      <c r="J431" s="9">
        <f>VLOOKUP(financials[[#This Row],[productid]],Products!$B$2:$H$10,3)</f>
        <v>2.9</v>
      </c>
      <c r="K431" s="9">
        <f>financials[[#This Row],[Sales]]-financials[[#This Row],[COGS]]</f>
        <v>1789.8999999999999</v>
      </c>
      <c r="L431" s="17">
        <f t="shared" ca="1" si="13"/>
        <v>44730</v>
      </c>
      <c r="M431" t="str">
        <f t="shared" ca="1" si="12"/>
        <v>B0101</v>
      </c>
    </row>
    <row r="432" spans="1:13" x14ac:dyDescent="0.25">
      <c r="A432" t="s">
        <v>97</v>
      </c>
      <c r="B432" s="7" t="s">
        <v>556</v>
      </c>
      <c r="C432" s="13">
        <v>105</v>
      </c>
      <c r="D432" s="10" t="s">
        <v>102</v>
      </c>
      <c r="E432">
        <v>285</v>
      </c>
      <c r="F432" s="9">
        <v>7</v>
      </c>
      <c r="G432" s="9">
        <f>financials[[#This Row],[Units Sold]]*financials[[#This Row],[Sale Price]]</f>
        <v>1995</v>
      </c>
      <c r="H432" s="9">
        <f>IF(financials[[#This Row],[Discount Band]]="low",0.1,IF(financials[[#This Row],[Discount Band]]="medium",0.15,0.3))</f>
        <v>0.1</v>
      </c>
      <c r="I432" s="9">
        <f>financials[[#This Row],[Gross Sales]]-financials[[#This Row],[Gross Sales]]*financials[[#This Row],[Discounts]]</f>
        <v>1795.5</v>
      </c>
      <c r="J432" s="9">
        <f>VLOOKUP(financials[[#This Row],[productid]],Products!$B$2:$H$10,3)</f>
        <v>10</v>
      </c>
      <c r="K432" s="9">
        <f>financials[[#This Row],[Sales]]-financials[[#This Row],[COGS]]</f>
        <v>1785.5</v>
      </c>
      <c r="L432" s="17">
        <f t="shared" ca="1" si="13"/>
        <v>45506</v>
      </c>
      <c r="M432" t="str">
        <f t="shared" ca="1" si="12"/>
        <v>B0101</v>
      </c>
    </row>
    <row r="433" spans="1:13" x14ac:dyDescent="0.25">
      <c r="A433" t="s">
        <v>97</v>
      </c>
      <c r="B433" s="7" t="s">
        <v>107</v>
      </c>
      <c r="C433" s="15">
        <v>106</v>
      </c>
      <c r="D433" s="16" t="s">
        <v>102</v>
      </c>
      <c r="E433">
        <v>285</v>
      </c>
      <c r="F433" s="9">
        <v>7</v>
      </c>
      <c r="G433" s="9">
        <f>financials[[#This Row],[Units Sold]]*financials[[#This Row],[Sale Price]]</f>
        <v>1995</v>
      </c>
      <c r="H433" s="9">
        <f>IF(financials[[#This Row],[Discount Band]]="low",0.1,IF(financials[[#This Row],[Discount Band]]="medium",0.15,0.3))</f>
        <v>0.1</v>
      </c>
      <c r="I433" s="9">
        <f>financials[[#This Row],[Gross Sales]]-financials[[#This Row],[Gross Sales]]*financials[[#This Row],[Discounts]]</f>
        <v>1795.5</v>
      </c>
      <c r="J433" s="9">
        <f>VLOOKUP(financials[[#This Row],[productid]],Products!$B$2:$H$10,3)</f>
        <v>9.1</v>
      </c>
      <c r="K433" s="9">
        <f>financials[[#This Row],[Sales]]-financials[[#This Row],[COGS]]</f>
        <v>1786.4</v>
      </c>
      <c r="L433" s="17">
        <f t="shared" ca="1" si="13"/>
        <v>45496</v>
      </c>
      <c r="M433" t="str">
        <f t="shared" ca="1" si="12"/>
        <v>C0002</v>
      </c>
    </row>
    <row r="434" spans="1:13" x14ac:dyDescent="0.25">
      <c r="A434" t="s">
        <v>97</v>
      </c>
      <c r="B434" s="7" t="s">
        <v>656</v>
      </c>
      <c r="C434" s="15">
        <v>103</v>
      </c>
      <c r="D434" s="16" t="s">
        <v>101</v>
      </c>
      <c r="E434">
        <v>285</v>
      </c>
      <c r="F434" s="9">
        <v>7</v>
      </c>
      <c r="G434" s="9">
        <f>financials[[#This Row],[Units Sold]]*financials[[#This Row],[Sale Price]]</f>
        <v>1995</v>
      </c>
      <c r="H434" s="9">
        <f>IF(financials[[#This Row],[Discount Band]]="low",0.1,IF(financials[[#This Row],[Discount Band]]="medium",0.15,0.3))</f>
        <v>0.15</v>
      </c>
      <c r="I434" s="9">
        <f>financials[[#This Row],[Gross Sales]]-financials[[#This Row],[Gross Sales]]*financials[[#This Row],[Discounts]]</f>
        <v>1695.75</v>
      </c>
      <c r="J434" s="9">
        <f>VLOOKUP(financials[[#This Row],[productid]],Products!$B$2:$H$10,3)</f>
        <v>15</v>
      </c>
      <c r="K434" s="9">
        <f>financials[[#This Row],[Sales]]-financials[[#This Row],[COGS]]</f>
        <v>1680.75</v>
      </c>
      <c r="L434" s="17">
        <f t="shared" ca="1" si="13"/>
        <v>45144</v>
      </c>
      <c r="M434" t="str">
        <f t="shared" ca="1" si="12"/>
        <v>B0101</v>
      </c>
    </row>
    <row r="435" spans="1:13" x14ac:dyDescent="0.25">
      <c r="A435" t="s">
        <v>97</v>
      </c>
      <c r="B435" s="7" t="s">
        <v>104</v>
      </c>
      <c r="C435" s="15">
        <v>108</v>
      </c>
      <c r="D435" s="16" t="s">
        <v>101</v>
      </c>
      <c r="E435">
        <v>100</v>
      </c>
      <c r="F435" s="9">
        <v>20</v>
      </c>
      <c r="G435" s="9">
        <f>financials[[#This Row],[Units Sold]]*financials[[#This Row],[Sale Price]]</f>
        <v>2000</v>
      </c>
      <c r="H435" s="9">
        <f>IF(financials[[#This Row],[Discount Band]]="low",0.1,IF(financials[[#This Row],[Discount Band]]="medium",0.15,0.3))</f>
        <v>0.15</v>
      </c>
      <c r="I435" s="9">
        <f>financials[[#This Row],[Gross Sales]]-financials[[#This Row],[Gross Sales]]*financials[[#This Row],[Discounts]]</f>
        <v>1700</v>
      </c>
      <c r="J435" s="9">
        <f>VLOOKUP(financials[[#This Row],[productid]],Products!$B$2:$H$10,3)</f>
        <v>3.99</v>
      </c>
      <c r="K435" s="9">
        <f>financials[[#This Row],[Sales]]-financials[[#This Row],[COGS]]</f>
        <v>1696.01</v>
      </c>
      <c r="L435" s="17">
        <f t="shared" ca="1" si="13"/>
        <v>44839</v>
      </c>
      <c r="M435" t="str">
        <f t="shared" ca="1" si="12"/>
        <v>B0001</v>
      </c>
    </row>
    <row r="436" spans="1:13" x14ac:dyDescent="0.25">
      <c r="A436" t="s">
        <v>98</v>
      </c>
      <c r="B436" s="7" t="s">
        <v>655</v>
      </c>
      <c r="C436" s="15">
        <v>108</v>
      </c>
      <c r="D436" s="16" t="s">
        <v>94</v>
      </c>
      <c r="E436">
        <v>16</v>
      </c>
      <c r="F436" s="9">
        <v>125</v>
      </c>
      <c r="G436" s="9">
        <f>financials[[#This Row],[Units Sold]]*financials[[#This Row],[Sale Price]]</f>
        <v>2000</v>
      </c>
      <c r="H436" s="9">
        <f>IF(financials[[#This Row],[Discount Band]]="low",0.1,IF(financials[[#This Row],[Discount Band]]="medium",0.15,0.3))</f>
        <v>0.3</v>
      </c>
      <c r="I436" s="9">
        <f>financials[[#This Row],[Gross Sales]]-financials[[#This Row],[Gross Sales]]*financials[[#This Row],[Discounts]]</f>
        <v>1400</v>
      </c>
      <c r="J436" s="9">
        <f>VLOOKUP(financials[[#This Row],[productid]],Products!$B$2:$H$10,3)</f>
        <v>3.99</v>
      </c>
      <c r="K436" s="9">
        <f>financials[[#This Row],[Sales]]-financials[[#This Row],[COGS]]</f>
        <v>1396.01</v>
      </c>
      <c r="L436" s="17">
        <f t="shared" ca="1" si="13"/>
        <v>44842</v>
      </c>
      <c r="M436" t="str">
        <f t="shared" ca="1" si="12"/>
        <v>C0002</v>
      </c>
    </row>
    <row r="437" spans="1:13" x14ac:dyDescent="0.25">
      <c r="A437" t="s">
        <v>97</v>
      </c>
      <c r="B437" s="7" t="s">
        <v>556</v>
      </c>
      <c r="C437" s="15">
        <v>103</v>
      </c>
      <c r="D437" s="16" t="s">
        <v>101</v>
      </c>
      <c r="E437">
        <v>100</v>
      </c>
      <c r="F437" s="9">
        <v>20</v>
      </c>
      <c r="G437" s="9">
        <f>financials[[#This Row],[Units Sold]]*financials[[#This Row],[Sale Price]]</f>
        <v>2000</v>
      </c>
      <c r="H437" s="9">
        <f>IF(financials[[#This Row],[Discount Band]]="low",0.1,IF(financials[[#This Row],[Discount Band]]="medium",0.15,0.3))</f>
        <v>0.15</v>
      </c>
      <c r="I437" s="9">
        <f>financials[[#This Row],[Gross Sales]]-financials[[#This Row],[Gross Sales]]*financials[[#This Row],[Discounts]]</f>
        <v>1700</v>
      </c>
      <c r="J437" s="9">
        <f>VLOOKUP(financials[[#This Row],[productid]],Products!$B$2:$H$10,3)</f>
        <v>15</v>
      </c>
      <c r="K437" s="9">
        <f>financials[[#This Row],[Sales]]-financials[[#This Row],[COGS]]</f>
        <v>1685</v>
      </c>
      <c r="L437" s="17">
        <f t="shared" ca="1" si="13"/>
        <v>45049</v>
      </c>
      <c r="M437" t="str">
        <f t="shared" ca="1" si="12"/>
        <v>C0003</v>
      </c>
    </row>
    <row r="438" spans="1:13" x14ac:dyDescent="0.25">
      <c r="A438" t="s">
        <v>97</v>
      </c>
      <c r="B438" s="7" t="s">
        <v>298</v>
      </c>
      <c r="C438" s="15">
        <v>104</v>
      </c>
      <c r="D438" s="16" t="s">
        <v>94</v>
      </c>
      <c r="E438">
        <v>286</v>
      </c>
      <c r="F438" s="9">
        <v>7</v>
      </c>
      <c r="G438" s="9">
        <f>financials[[#This Row],[Units Sold]]*financials[[#This Row],[Sale Price]]</f>
        <v>2002</v>
      </c>
      <c r="H438" s="9">
        <f>IF(financials[[#This Row],[Discount Band]]="low",0.1,IF(financials[[#This Row],[Discount Band]]="medium",0.15,0.3))</f>
        <v>0.3</v>
      </c>
      <c r="I438" s="9">
        <f>financials[[#This Row],[Gross Sales]]-financials[[#This Row],[Gross Sales]]*financials[[#This Row],[Discounts]]</f>
        <v>1401.4</v>
      </c>
      <c r="J438" s="9">
        <f>VLOOKUP(financials[[#This Row],[productid]],Products!$B$2:$H$10,3)</f>
        <v>2.9</v>
      </c>
      <c r="K438" s="9">
        <f>financials[[#This Row],[Sales]]-financials[[#This Row],[COGS]]</f>
        <v>1398.5</v>
      </c>
      <c r="L438" s="17">
        <f t="shared" ca="1" si="13"/>
        <v>45062</v>
      </c>
      <c r="M438" t="str">
        <f t="shared" ca="1" si="12"/>
        <v>A0001</v>
      </c>
    </row>
    <row r="439" spans="1:13" x14ac:dyDescent="0.25">
      <c r="A439" t="s">
        <v>97</v>
      </c>
      <c r="B439" s="7" t="s">
        <v>656</v>
      </c>
      <c r="C439" s="15">
        <v>108</v>
      </c>
      <c r="D439" s="16" t="s">
        <v>101</v>
      </c>
      <c r="E439">
        <v>286</v>
      </c>
      <c r="F439" s="9">
        <v>7</v>
      </c>
      <c r="G439" s="9">
        <f>financials[[#This Row],[Units Sold]]*financials[[#This Row],[Sale Price]]</f>
        <v>2002</v>
      </c>
      <c r="H439" s="9">
        <f>IF(financials[[#This Row],[Discount Band]]="low",0.1,IF(financials[[#This Row],[Discount Band]]="medium",0.15,0.3))</f>
        <v>0.15</v>
      </c>
      <c r="I439" s="9">
        <f>financials[[#This Row],[Gross Sales]]-financials[[#This Row],[Gross Sales]]*financials[[#This Row],[Discounts]]</f>
        <v>1701.7</v>
      </c>
      <c r="J439" s="9">
        <f>VLOOKUP(financials[[#This Row],[productid]],Products!$B$2:$H$10,3)</f>
        <v>3.99</v>
      </c>
      <c r="K439" s="9">
        <f>financials[[#This Row],[Sales]]-financials[[#This Row],[COGS]]</f>
        <v>1697.71</v>
      </c>
      <c r="L439" s="17">
        <f t="shared" ca="1" si="13"/>
        <v>45113</v>
      </c>
      <c r="M439" t="str">
        <f t="shared" ca="1" si="12"/>
        <v>C0002</v>
      </c>
    </row>
    <row r="440" spans="1:13" x14ac:dyDescent="0.25">
      <c r="A440" t="s">
        <v>97</v>
      </c>
      <c r="B440" s="7" t="s">
        <v>136</v>
      </c>
      <c r="C440" s="15">
        <v>102</v>
      </c>
      <c r="D440" s="16" t="s">
        <v>102</v>
      </c>
      <c r="E440">
        <v>286</v>
      </c>
      <c r="F440" s="9">
        <v>7</v>
      </c>
      <c r="G440" s="9">
        <f>financials[[#This Row],[Units Sold]]*financials[[#This Row],[Sale Price]]</f>
        <v>2002</v>
      </c>
      <c r="H440" s="9">
        <f>IF(financials[[#This Row],[Discount Band]]="low",0.1,IF(financials[[#This Row],[Discount Band]]="medium",0.15,0.3))</f>
        <v>0.1</v>
      </c>
      <c r="I440" s="9">
        <f>financials[[#This Row],[Gross Sales]]-financials[[#This Row],[Gross Sales]]*financials[[#This Row],[Discounts]]</f>
        <v>1801.8</v>
      </c>
      <c r="J440" s="9">
        <f>VLOOKUP(financials[[#This Row],[productid]],Products!$B$2:$H$10,3)</f>
        <v>13.95</v>
      </c>
      <c r="K440" s="9">
        <f>financials[[#This Row],[Sales]]-financials[[#This Row],[COGS]]</f>
        <v>1787.85</v>
      </c>
      <c r="L440" s="17">
        <f t="shared" ca="1" si="13"/>
        <v>44579</v>
      </c>
      <c r="M440" t="str">
        <f t="shared" ca="1" si="12"/>
        <v>C0002</v>
      </c>
    </row>
    <row r="441" spans="1:13" x14ac:dyDescent="0.25">
      <c r="A441" t="s">
        <v>97</v>
      </c>
      <c r="B441" s="7" t="s">
        <v>239</v>
      </c>
      <c r="C441" s="15">
        <v>104</v>
      </c>
      <c r="D441" s="16" t="s">
        <v>103</v>
      </c>
      <c r="E441">
        <v>286</v>
      </c>
      <c r="F441" s="9">
        <v>7</v>
      </c>
      <c r="G441" s="9">
        <f>financials[[#This Row],[Units Sold]]*financials[[#This Row],[Sale Price]]</f>
        <v>2002</v>
      </c>
      <c r="H441" s="9">
        <f>IF(financials[[#This Row],[Discount Band]]="low",0.1,IF(financials[[#This Row],[Discount Band]]="medium",0.15,0.3))</f>
        <v>0.3</v>
      </c>
      <c r="I441" s="9">
        <f>financials[[#This Row],[Gross Sales]]-financials[[#This Row],[Gross Sales]]*financials[[#This Row],[Discounts]]</f>
        <v>1401.4</v>
      </c>
      <c r="J441" s="9">
        <f>VLOOKUP(financials[[#This Row],[productid]],Products!$B$2:$H$10,3)</f>
        <v>2.9</v>
      </c>
      <c r="K441" s="9">
        <f>financials[[#This Row],[Sales]]-financials[[#This Row],[COGS]]</f>
        <v>1398.5</v>
      </c>
      <c r="L441" s="17">
        <f t="shared" ca="1" si="13"/>
        <v>45347</v>
      </c>
      <c r="M441" t="str">
        <f t="shared" ca="1" si="12"/>
        <v>A0001</v>
      </c>
    </row>
    <row r="442" spans="1:13" x14ac:dyDescent="0.25">
      <c r="A442" t="s">
        <v>96</v>
      </c>
      <c r="B442" s="7" t="s">
        <v>285</v>
      </c>
      <c r="C442" s="15">
        <v>104</v>
      </c>
      <c r="D442" s="16" t="s">
        <v>102</v>
      </c>
      <c r="E442">
        <v>167</v>
      </c>
      <c r="F442" s="9">
        <v>12</v>
      </c>
      <c r="G442" s="9">
        <f>financials[[#This Row],[Units Sold]]*financials[[#This Row],[Sale Price]]</f>
        <v>2004</v>
      </c>
      <c r="H442" s="9">
        <f>IF(financials[[#This Row],[Discount Band]]="low",0.1,IF(financials[[#This Row],[Discount Band]]="medium",0.15,0.3))</f>
        <v>0.1</v>
      </c>
      <c r="I442" s="9">
        <f>financials[[#This Row],[Gross Sales]]-financials[[#This Row],[Gross Sales]]*financials[[#This Row],[Discounts]]</f>
        <v>1803.6</v>
      </c>
      <c r="J442" s="9">
        <f>VLOOKUP(financials[[#This Row],[productid]],Products!$B$2:$H$10,3)</f>
        <v>2.9</v>
      </c>
      <c r="K442" s="9">
        <f>financials[[#This Row],[Sales]]-financials[[#This Row],[COGS]]</f>
        <v>1800.6999999999998</v>
      </c>
      <c r="L442" s="17">
        <f t="shared" ca="1" si="13"/>
        <v>45495</v>
      </c>
      <c r="M442" t="str">
        <f t="shared" ca="1" si="12"/>
        <v>C0002</v>
      </c>
    </row>
    <row r="443" spans="1:13" x14ac:dyDescent="0.25">
      <c r="A443" t="s">
        <v>97</v>
      </c>
      <c r="B443" s="7" t="s">
        <v>239</v>
      </c>
      <c r="C443" s="13">
        <v>107</v>
      </c>
      <c r="D443" s="10" t="s">
        <v>101</v>
      </c>
      <c r="E443">
        <v>287</v>
      </c>
      <c r="F443" s="9">
        <v>7</v>
      </c>
      <c r="G443" s="9">
        <f>financials[[#This Row],[Units Sold]]*financials[[#This Row],[Sale Price]]</f>
        <v>2009</v>
      </c>
      <c r="H443" s="9">
        <f>IF(financials[[#This Row],[Discount Band]]="low",0.1,IF(financials[[#This Row],[Discount Band]]="medium",0.15,0.3))</f>
        <v>0.15</v>
      </c>
      <c r="I443" s="9">
        <f>financials[[#This Row],[Gross Sales]]-financials[[#This Row],[Gross Sales]]*financials[[#This Row],[Discounts]]</f>
        <v>1707.65</v>
      </c>
      <c r="J443" s="9">
        <f>VLOOKUP(financials[[#This Row],[productid]],Products!$B$2:$H$10,3)</f>
        <v>5.5</v>
      </c>
      <c r="K443" s="9">
        <f>financials[[#This Row],[Sales]]-financials[[#This Row],[COGS]]</f>
        <v>1702.15</v>
      </c>
      <c r="L443" s="17">
        <f t="shared" ca="1" si="13"/>
        <v>44946</v>
      </c>
      <c r="M443" t="str">
        <f t="shared" ca="1" si="12"/>
        <v>B0101</v>
      </c>
    </row>
    <row r="444" spans="1:13" x14ac:dyDescent="0.25">
      <c r="A444" t="s">
        <v>97</v>
      </c>
      <c r="B444" s="7" t="s">
        <v>136</v>
      </c>
      <c r="C444" s="15">
        <v>104</v>
      </c>
      <c r="D444" s="16" t="s">
        <v>94</v>
      </c>
      <c r="E444">
        <v>287</v>
      </c>
      <c r="F444" s="9">
        <v>7</v>
      </c>
      <c r="G444" s="9">
        <f>financials[[#This Row],[Units Sold]]*financials[[#This Row],[Sale Price]]</f>
        <v>2009</v>
      </c>
      <c r="H444" s="9">
        <f>IF(financials[[#This Row],[Discount Band]]="low",0.1,IF(financials[[#This Row],[Discount Band]]="medium",0.15,0.3))</f>
        <v>0.3</v>
      </c>
      <c r="I444" s="9">
        <f>financials[[#This Row],[Gross Sales]]-financials[[#This Row],[Gross Sales]]*financials[[#This Row],[Discounts]]</f>
        <v>1406.3000000000002</v>
      </c>
      <c r="J444" s="9">
        <f>VLOOKUP(financials[[#This Row],[productid]],Products!$B$2:$H$10,3)</f>
        <v>2.9</v>
      </c>
      <c r="K444" s="9">
        <f>financials[[#This Row],[Sales]]-financials[[#This Row],[COGS]]</f>
        <v>1403.4</v>
      </c>
      <c r="L444" s="17">
        <f t="shared" ca="1" si="13"/>
        <v>44782</v>
      </c>
      <c r="M444" t="str">
        <f t="shared" ca="1" si="12"/>
        <v>B0101</v>
      </c>
    </row>
    <row r="445" spans="1:13" x14ac:dyDescent="0.25">
      <c r="A445" t="s">
        <v>97</v>
      </c>
      <c r="B445" s="7" t="s">
        <v>104</v>
      </c>
      <c r="C445" s="15">
        <v>103</v>
      </c>
      <c r="D445" s="16" t="s">
        <v>94</v>
      </c>
      <c r="E445">
        <v>287</v>
      </c>
      <c r="F445" s="9">
        <v>7</v>
      </c>
      <c r="G445" s="9">
        <f>financials[[#This Row],[Units Sold]]*financials[[#This Row],[Sale Price]]</f>
        <v>2009</v>
      </c>
      <c r="H445" s="9">
        <f>IF(financials[[#This Row],[Discount Band]]="low",0.1,IF(financials[[#This Row],[Discount Band]]="medium",0.15,0.3))</f>
        <v>0.3</v>
      </c>
      <c r="I445" s="9">
        <f>financials[[#This Row],[Gross Sales]]-financials[[#This Row],[Gross Sales]]*financials[[#This Row],[Discounts]]</f>
        <v>1406.3000000000002</v>
      </c>
      <c r="J445" s="9">
        <f>VLOOKUP(financials[[#This Row],[productid]],Products!$B$2:$H$10,3)</f>
        <v>15</v>
      </c>
      <c r="K445" s="9">
        <f>financials[[#This Row],[Sales]]-financials[[#This Row],[COGS]]</f>
        <v>1391.3000000000002</v>
      </c>
      <c r="L445" s="17">
        <f t="shared" ca="1" si="13"/>
        <v>45214</v>
      </c>
      <c r="M445" t="str">
        <f t="shared" ca="1" si="12"/>
        <v>B0101</v>
      </c>
    </row>
    <row r="446" spans="1:13" x14ac:dyDescent="0.25">
      <c r="A446" t="s">
        <v>96</v>
      </c>
      <c r="B446" s="7" t="s">
        <v>298</v>
      </c>
      <c r="C446" s="13">
        <v>101</v>
      </c>
      <c r="D446" s="10" t="s">
        <v>102</v>
      </c>
      <c r="E446">
        <v>168</v>
      </c>
      <c r="F446" s="9">
        <v>12</v>
      </c>
      <c r="G446" s="9">
        <f>financials[[#This Row],[Units Sold]]*financials[[#This Row],[Sale Price]]</f>
        <v>2016</v>
      </c>
      <c r="H446" s="9">
        <f>IF(financials[[#This Row],[Discount Band]]="low",0.1,IF(financials[[#This Row],[Discount Band]]="medium",0.15,0.3))</f>
        <v>0.1</v>
      </c>
      <c r="I446" s="9">
        <f>financials[[#This Row],[Gross Sales]]-financials[[#This Row],[Gross Sales]]*financials[[#This Row],[Discounts]]</f>
        <v>1814.4</v>
      </c>
      <c r="J446" s="9">
        <f>VLOOKUP(financials[[#This Row],[productid]],Products!$B$2:$H$10,3)</f>
        <v>9.9499999999999993</v>
      </c>
      <c r="K446" s="9">
        <f>financials[[#This Row],[Sales]]-financials[[#This Row],[COGS]]</f>
        <v>1804.45</v>
      </c>
      <c r="L446" s="17">
        <f t="shared" ca="1" si="13"/>
        <v>45143</v>
      </c>
      <c r="M446" t="str">
        <f t="shared" ca="1" si="12"/>
        <v>C0002</v>
      </c>
    </row>
    <row r="447" spans="1:13" x14ac:dyDescent="0.25">
      <c r="A447" t="s">
        <v>97</v>
      </c>
      <c r="B447" s="7" t="s">
        <v>105</v>
      </c>
      <c r="C447" s="15">
        <v>104</v>
      </c>
      <c r="D447" s="16" t="s">
        <v>101</v>
      </c>
      <c r="E447">
        <v>288</v>
      </c>
      <c r="F447" s="9">
        <v>7</v>
      </c>
      <c r="G447" s="9">
        <f>financials[[#This Row],[Units Sold]]*financials[[#This Row],[Sale Price]]</f>
        <v>2016</v>
      </c>
      <c r="H447" s="9">
        <f>IF(financials[[#This Row],[Discount Band]]="low",0.1,IF(financials[[#This Row],[Discount Band]]="medium",0.15,0.3))</f>
        <v>0.15</v>
      </c>
      <c r="I447" s="9">
        <f>financials[[#This Row],[Gross Sales]]-financials[[#This Row],[Gross Sales]]*financials[[#This Row],[Discounts]]</f>
        <v>1713.6</v>
      </c>
      <c r="J447" s="9">
        <f>VLOOKUP(financials[[#This Row],[productid]],Products!$B$2:$H$10,3)</f>
        <v>2.9</v>
      </c>
      <c r="K447" s="9">
        <f>financials[[#This Row],[Sales]]-financials[[#This Row],[COGS]]</f>
        <v>1710.6999999999998</v>
      </c>
      <c r="L447" s="17">
        <f t="shared" ca="1" si="13"/>
        <v>44698</v>
      </c>
      <c r="M447" t="str">
        <f t="shared" ca="1" si="12"/>
        <v>A0001</v>
      </c>
    </row>
    <row r="448" spans="1:13" x14ac:dyDescent="0.25">
      <c r="A448" t="s">
        <v>97</v>
      </c>
      <c r="B448" s="7" t="s">
        <v>107</v>
      </c>
      <c r="C448" s="15">
        <v>109</v>
      </c>
      <c r="D448" s="16" t="s">
        <v>101</v>
      </c>
      <c r="E448">
        <v>288</v>
      </c>
      <c r="F448" s="9">
        <v>7</v>
      </c>
      <c r="G448" s="9">
        <f>financials[[#This Row],[Units Sold]]*financials[[#This Row],[Sale Price]]</f>
        <v>2016</v>
      </c>
      <c r="H448" s="9">
        <f>IF(financials[[#This Row],[Discount Band]]="low",0.1,IF(financials[[#This Row],[Discount Band]]="medium",0.15,0.3))</f>
        <v>0.15</v>
      </c>
      <c r="I448" s="9">
        <f>financials[[#This Row],[Gross Sales]]-financials[[#This Row],[Gross Sales]]*financials[[#This Row],[Discounts]]</f>
        <v>1713.6</v>
      </c>
      <c r="J448" s="9">
        <f>VLOOKUP(financials[[#This Row],[productid]],Products!$B$2:$H$10,3)</f>
        <v>16.8</v>
      </c>
      <c r="K448" s="9">
        <f>financials[[#This Row],[Sales]]-financials[[#This Row],[COGS]]</f>
        <v>1696.8</v>
      </c>
      <c r="L448" s="17">
        <f t="shared" ca="1" si="13"/>
        <v>44638</v>
      </c>
      <c r="M448" t="str">
        <f t="shared" ca="1" si="12"/>
        <v>C0002</v>
      </c>
    </row>
    <row r="449" spans="1:13" x14ac:dyDescent="0.25">
      <c r="A449" t="s">
        <v>97</v>
      </c>
      <c r="B449" s="7" t="s">
        <v>277</v>
      </c>
      <c r="C449" s="15">
        <v>107</v>
      </c>
      <c r="D449" s="16" t="s">
        <v>94</v>
      </c>
      <c r="E449">
        <v>101</v>
      </c>
      <c r="F449" s="9">
        <v>20</v>
      </c>
      <c r="G449" s="9">
        <f>financials[[#This Row],[Units Sold]]*financials[[#This Row],[Sale Price]]</f>
        <v>2020</v>
      </c>
      <c r="H449" s="9">
        <f>IF(financials[[#This Row],[Discount Band]]="low",0.1,IF(financials[[#This Row],[Discount Band]]="medium",0.15,0.3))</f>
        <v>0.3</v>
      </c>
      <c r="I449" s="9">
        <f>financials[[#This Row],[Gross Sales]]-financials[[#This Row],[Gross Sales]]*financials[[#This Row],[Discounts]]</f>
        <v>1414</v>
      </c>
      <c r="J449" s="9">
        <f>VLOOKUP(financials[[#This Row],[productid]],Products!$B$2:$H$10,3)</f>
        <v>5.5</v>
      </c>
      <c r="K449" s="9">
        <f>financials[[#This Row],[Sales]]-financials[[#This Row],[COGS]]</f>
        <v>1408.5</v>
      </c>
      <c r="L449" s="17">
        <f t="shared" ca="1" si="13"/>
        <v>45472</v>
      </c>
      <c r="M449" t="str">
        <f t="shared" ca="1" si="12"/>
        <v>C0003</v>
      </c>
    </row>
    <row r="450" spans="1:13" x14ac:dyDescent="0.25">
      <c r="A450" t="s">
        <v>97</v>
      </c>
      <c r="B450" s="7" t="s">
        <v>104</v>
      </c>
      <c r="C450" s="15">
        <v>107</v>
      </c>
      <c r="D450" s="16" t="s">
        <v>102</v>
      </c>
      <c r="E450">
        <v>289</v>
      </c>
      <c r="F450" s="9">
        <v>7</v>
      </c>
      <c r="G450" s="9">
        <f>financials[[#This Row],[Units Sold]]*financials[[#This Row],[Sale Price]]</f>
        <v>2023</v>
      </c>
      <c r="H450" s="9">
        <f>IF(financials[[#This Row],[Discount Band]]="low",0.1,IF(financials[[#This Row],[Discount Band]]="medium",0.15,0.3))</f>
        <v>0.1</v>
      </c>
      <c r="I450" s="9">
        <f>financials[[#This Row],[Gross Sales]]-financials[[#This Row],[Gross Sales]]*financials[[#This Row],[Discounts]]</f>
        <v>1820.7</v>
      </c>
      <c r="J450" s="9">
        <f>VLOOKUP(financials[[#This Row],[productid]],Products!$B$2:$H$10,3)</f>
        <v>5.5</v>
      </c>
      <c r="K450" s="9">
        <f>financials[[#This Row],[Sales]]-financials[[#This Row],[COGS]]</f>
        <v>1815.2</v>
      </c>
      <c r="L450" s="17">
        <f t="shared" ca="1" si="13"/>
        <v>44882</v>
      </c>
      <c r="M450" t="str">
        <f t="shared" ref="M450:M513" ca="1" si="14">VLOOKUP(RANDBETWEEN(1,5),rnlsalesperson,2)</f>
        <v>B0101</v>
      </c>
    </row>
    <row r="451" spans="1:13" x14ac:dyDescent="0.25">
      <c r="A451" t="s">
        <v>97</v>
      </c>
      <c r="B451" s="7" t="s">
        <v>136</v>
      </c>
      <c r="C451" s="15">
        <v>107</v>
      </c>
      <c r="D451" s="16" t="s">
        <v>94</v>
      </c>
      <c r="E451">
        <v>290</v>
      </c>
      <c r="F451" s="9">
        <v>7</v>
      </c>
      <c r="G451" s="9">
        <f>financials[[#This Row],[Units Sold]]*financials[[#This Row],[Sale Price]]</f>
        <v>2030</v>
      </c>
      <c r="H451" s="9">
        <f>IF(financials[[#This Row],[Discount Band]]="low",0.1,IF(financials[[#This Row],[Discount Band]]="medium",0.15,0.3))</f>
        <v>0.3</v>
      </c>
      <c r="I451" s="9">
        <f>financials[[#This Row],[Gross Sales]]-financials[[#This Row],[Gross Sales]]*financials[[#This Row],[Discounts]]</f>
        <v>1421</v>
      </c>
      <c r="J451" s="9">
        <f>VLOOKUP(financials[[#This Row],[productid]],Products!$B$2:$H$10,3)</f>
        <v>5.5</v>
      </c>
      <c r="K451" s="9">
        <f>financials[[#This Row],[Sales]]-financials[[#This Row],[COGS]]</f>
        <v>1415.5</v>
      </c>
      <c r="L451" s="17">
        <f t="shared" ref="L451:L514" ca="1" si="15">RANDBETWEEN(44562,45534)</f>
        <v>45186</v>
      </c>
      <c r="M451" t="str">
        <f t="shared" ca="1" si="14"/>
        <v>B0101</v>
      </c>
    </row>
    <row r="452" spans="1:13" x14ac:dyDescent="0.25">
      <c r="A452" t="s">
        <v>97</v>
      </c>
      <c r="B452" s="7" t="s">
        <v>277</v>
      </c>
      <c r="C452" s="15">
        <v>102</v>
      </c>
      <c r="D452" s="16" t="s">
        <v>94</v>
      </c>
      <c r="E452">
        <v>102</v>
      </c>
      <c r="F452" s="9">
        <v>20</v>
      </c>
      <c r="G452" s="9">
        <f>financials[[#This Row],[Units Sold]]*financials[[#This Row],[Sale Price]]</f>
        <v>2040</v>
      </c>
      <c r="H452" s="9">
        <f>IF(financials[[#This Row],[Discount Band]]="low",0.1,IF(financials[[#This Row],[Discount Band]]="medium",0.15,0.3))</f>
        <v>0.3</v>
      </c>
      <c r="I452" s="9">
        <f>financials[[#This Row],[Gross Sales]]-financials[[#This Row],[Gross Sales]]*financials[[#This Row],[Discounts]]</f>
        <v>1428</v>
      </c>
      <c r="J452" s="9">
        <f>VLOOKUP(financials[[#This Row],[productid]],Products!$B$2:$H$10,3)</f>
        <v>13.95</v>
      </c>
      <c r="K452" s="9">
        <f>financials[[#This Row],[Sales]]-financials[[#This Row],[COGS]]</f>
        <v>1414.05</v>
      </c>
      <c r="L452" s="17">
        <f t="shared" ca="1" si="15"/>
        <v>45189</v>
      </c>
      <c r="M452" t="str">
        <f t="shared" ca="1" si="14"/>
        <v>B0001</v>
      </c>
    </row>
    <row r="453" spans="1:13" x14ac:dyDescent="0.25">
      <c r="A453" t="s">
        <v>96</v>
      </c>
      <c r="B453" s="7" t="s">
        <v>136</v>
      </c>
      <c r="C453" s="15">
        <v>106</v>
      </c>
      <c r="D453" s="16" t="s">
        <v>101</v>
      </c>
      <c r="E453">
        <v>170</v>
      </c>
      <c r="F453" s="9">
        <v>12</v>
      </c>
      <c r="G453" s="9">
        <f>financials[[#This Row],[Units Sold]]*financials[[#This Row],[Sale Price]]</f>
        <v>2040</v>
      </c>
      <c r="H453" s="9">
        <f>IF(financials[[#This Row],[Discount Band]]="low",0.1,IF(financials[[#This Row],[Discount Band]]="medium",0.15,0.3))</f>
        <v>0.15</v>
      </c>
      <c r="I453" s="9">
        <f>financials[[#This Row],[Gross Sales]]-financials[[#This Row],[Gross Sales]]*financials[[#This Row],[Discounts]]</f>
        <v>1734</v>
      </c>
      <c r="J453" s="9">
        <f>VLOOKUP(financials[[#This Row],[productid]],Products!$B$2:$H$10,3)</f>
        <v>9.1</v>
      </c>
      <c r="K453" s="9">
        <f>financials[[#This Row],[Sales]]-financials[[#This Row],[COGS]]</f>
        <v>1724.9</v>
      </c>
      <c r="L453" s="17">
        <f t="shared" ca="1" si="15"/>
        <v>45175</v>
      </c>
      <c r="M453" t="str">
        <f t="shared" ca="1" si="14"/>
        <v>C0002</v>
      </c>
    </row>
    <row r="454" spans="1:13" x14ac:dyDescent="0.25">
      <c r="A454" t="s">
        <v>97</v>
      </c>
      <c r="B454" s="7" t="s">
        <v>239</v>
      </c>
      <c r="C454" s="15">
        <v>106</v>
      </c>
      <c r="D454" s="16" t="s">
        <v>101</v>
      </c>
      <c r="E454">
        <v>292</v>
      </c>
      <c r="F454" s="9">
        <v>7</v>
      </c>
      <c r="G454" s="9">
        <f>financials[[#This Row],[Units Sold]]*financials[[#This Row],[Sale Price]]</f>
        <v>2044</v>
      </c>
      <c r="H454" s="9">
        <f>IF(financials[[#This Row],[Discount Band]]="low",0.1,IF(financials[[#This Row],[Discount Band]]="medium",0.15,0.3))</f>
        <v>0.15</v>
      </c>
      <c r="I454" s="9">
        <f>financials[[#This Row],[Gross Sales]]-financials[[#This Row],[Gross Sales]]*financials[[#This Row],[Discounts]]</f>
        <v>1737.4</v>
      </c>
      <c r="J454" s="9">
        <f>VLOOKUP(financials[[#This Row],[productid]],Products!$B$2:$H$10,3)</f>
        <v>9.1</v>
      </c>
      <c r="K454" s="9">
        <f>financials[[#This Row],[Sales]]-financials[[#This Row],[COGS]]</f>
        <v>1728.3000000000002</v>
      </c>
      <c r="L454" s="17">
        <f t="shared" ca="1" si="15"/>
        <v>44684</v>
      </c>
      <c r="M454" t="str">
        <f t="shared" ca="1" si="14"/>
        <v>C0002</v>
      </c>
    </row>
    <row r="455" spans="1:13" x14ac:dyDescent="0.25">
      <c r="A455" t="s">
        <v>97</v>
      </c>
      <c r="B455" s="7" t="s">
        <v>243</v>
      </c>
      <c r="C455" s="15">
        <v>103</v>
      </c>
      <c r="D455" s="16" t="s">
        <v>101</v>
      </c>
      <c r="E455">
        <v>292</v>
      </c>
      <c r="F455" s="9">
        <v>7</v>
      </c>
      <c r="G455" s="9">
        <f>financials[[#This Row],[Units Sold]]*financials[[#This Row],[Sale Price]]</f>
        <v>2044</v>
      </c>
      <c r="H455" s="9">
        <f>IF(financials[[#This Row],[Discount Band]]="low",0.1,IF(financials[[#This Row],[Discount Band]]="medium",0.15,0.3))</f>
        <v>0.15</v>
      </c>
      <c r="I455" s="9">
        <f>financials[[#This Row],[Gross Sales]]-financials[[#This Row],[Gross Sales]]*financials[[#This Row],[Discounts]]</f>
        <v>1737.4</v>
      </c>
      <c r="J455" s="9">
        <f>VLOOKUP(financials[[#This Row],[productid]],Products!$B$2:$H$10,3)</f>
        <v>15</v>
      </c>
      <c r="K455" s="9">
        <f>financials[[#This Row],[Sales]]-financials[[#This Row],[COGS]]</f>
        <v>1722.4</v>
      </c>
      <c r="L455" s="17">
        <f t="shared" ca="1" si="15"/>
        <v>45465</v>
      </c>
      <c r="M455" t="str">
        <f t="shared" ca="1" si="14"/>
        <v>B0101</v>
      </c>
    </row>
    <row r="456" spans="1:13" x14ac:dyDescent="0.25">
      <c r="A456" t="s">
        <v>97</v>
      </c>
      <c r="B456" s="7" t="s">
        <v>628</v>
      </c>
      <c r="C456" s="13">
        <v>107</v>
      </c>
      <c r="D456" s="10" t="s">
        <v>101</v>
      </c>
      <c r="E456">
        <v>293</v>
      </c>
      <c r="F456" s="9">
        <v>7</v>
      </c>
      <c r="G456" s="9">
        <f>financials[[#This Row],[Units Sold]]*financials[[#This Row],[Sale Price]]</f>
        <v>2051</v>
      </c>
      <c r="H456" s="9">
        <f>IF(financials[[#This Row],[Discount Band]]="low",0.1,IF(financials[[#This Row],[Discount Band]]="medium",0.15,0.3))</f>
        <v>0.15</v>
      </c>
      <c r="I456" s="9">
        <f>financials[[#This Row],[Gross Sales]]-financials[[#This Row],[Gross Sales]]*financials[[#This Row],[Discounts]]</f>
        <v>1743.35</v>
      </c>
      <c r="J456" s="9">
        <f>VLOOKUP(financials[[#This Row],[productid]],Products!$B$2:$H$10,3)</f>
        <v>5.5</v>
      </c>
      <c r="K456" s="9">
        <f>financials[[#This Row],[Sales]]-financials[[#This Row],[COGS]]</f>
        <v>1737.85</v>
      </c>
      <c r="L456" s="17">
        <f t="shared" ca="1" si="15"/>
        <v>45195</v>
      </c>
      <c r="M456" t="str">
        <f t="shared" ca="1" si="14"/>
        <v>A0001</v>
      </c>
    </row>
    <row r="457" spans="1:13" x14ac:dyDescent="0.25">
      <c r="A457" t="s">
        <v>96</v>
      </c>
      <c r="B457" s="7" t="s">
        <v>159</v>
      </c>
      <c r="C457" s="15">
        <v>108</v>
      </c>
      <c r="D457" s="16" t="s">
        <v>94</v>
      </c>
      <c r="E457">
        <v>171</v>
      </c>
      <c r="F457" s="9">
        <v>12</v>
      </c>
      <c r="G457" s="9">
        <f>financials[[#This Row],[Units Sold]]*financials[[#This Row],[Sale Price]]</f>
        <v>2052</v>
      </c>
      <c r="H457" s="9">
        <f>IF(financials[[#This Row],[Discount Band]]="low",0.1,IF(financials[[#This Row],[Discount Band]]="medium",0.15,0.3))</f>
        <v>0.3</v>
      </c>
      <c r="I457" s="9">
        <f>financials[[#This Row],[Gross Sales]]-financials[[#This Row],[Gross Sales]]*financials[[#This Row],[Discounts]]</f>
        <v>1436.4</v>
      </c>
      <c r="J457" s="9">
        <f>VLOOKUP(financials[[#This Row],[productid]],Products!$B$2:$H$10,3)</f>
        <v>3.99</v>
      </c>
      <c r="K457" s="9">
        <f>financials[[#This Row],[Sales]]-financials[[#This Row],[COGS]]</f>
        <v>1432.41</v>
      </c>
      <c r="L457" s="17">
        <f t="shared" ca="1" si="15"/>
        <v>45001</v>
      </c>
      <c r="M457" t="str">
        <f t="shared" ca="1" si="14"/>
        <v>B0101</v>
      </c>
    </row>
    <row r="458" spans="1:13" x14ac:dyDescent="0.25">
      <c r="A458" t="s">
        <v>97</v>
      </c>
      <c r="B458" s="7" t="s">
        <v>556</v>
      </c>
      <c r="C458" s="15">
        <v>105</v>
      </c>
      <c r="D458" s="16" t="s">
        <v>94</v>
      </c>
      <c r="E458">
        <v>294</v>
      </c>
      <c r="F458" s="9">
        <v>7</v>
      </c>
      <c r="G458" s="9">
        <f>financials[[#This Row],[Units Sold]]*financials[[#This Row],[Sale Price]]</f>
        <v>2058</v>
      </c>
      <c r="H458" s="9">
        <f>IF(financials[[#This Row],[Discount Band]]="low",0.1,IF(financials[[#This Row],[Discount Band]]="medium",0.15,0.3))</f>
        <v>0.3</v>
      </c>
      <c r="I458" s="9">
        <f>financials[[#This Row],[Gross Sales]]-financials[[#This Row],[Gross Sales]]*financials[[#This Row],[Discounts]]</f>
        <v>1440.6</v>
      </c>
      <c r="J458" s="9">
        <f>VLOOKUP(financials[[#This Row],[productid]],Products!$B$2:$H$10,3)</f>
        <v>10</v>
      </c>
      <c r="K458" s="9">
        <f>financials[[#This Row],[Sales]]-financials[[#This Row],[COGS]]</f>
        <v>1430.6</v>
      </c>
      <c r="L458" s="17">
        <f t="shared" ca="1" si="15"/>
        <v>45239</v>
      </c>
      <c r="M458" t="str">
        <f t="shared" ca="1" si="14"/>
        <v>B0101</v>
      </c>
    </row>
    <row r="459" spans="1:13" x14ac:dyDescent="0.25">
      <c r="A459" t="s">
        <v>97</v>
      </c>
      <c r="B459" s="7" t="s">
        <v>279</v>
      </c>
      <c r="C459" s="15">
        <v>108</v>
      </c>
      <c r="D459" s="16" t="s">
        <v>94</v>
      </c>
      <c r="E459">
        <v>294</v>
      </c>
      <c r="F459" s="9">
        <v>7</v>
      </c>
      <c r="G459" s="9">
        <f>financials[[#This Row],[Units Sold]]*financials[[#This Row],[Sale Price]]</f>
        <v>2058</v>
      </c>
      <c r="H459" s="9">
        <f>IF(financials[[#This Row],[Discount Band]]="low",0.1,IF(financials[[#This Row],[Discount Band]]="medium",0.15,0.3))</f>
        <v>0.3</v>
      </c>
      <c r="I459" s="9">
        <f>financials[[#This Row],[Gross Sales]]-financials[[#This Row],[Gross Sales]]*financials[[#This Row],[Discounts]]</f>
        <v>1440.6</v>
      </c>
      <c r="J459" s="9">
        <f>VLOOKUP(financials[[#This Row],[productid]],Products!$B$2:$H$10,3)</f>
        <v>3.99</v>
      </c>
      <c r="K459" s="9">
        <f>financials[[#This Row],[Sales]]-financials[[#This Row],[COGS]]</f>
        <v>1436.61</v>
      </c>
      <c r="L459" s="17">
        <f t="shared" ca="1" si="15"/>
        <v>44661</v>
      </c>
      <c r="M459" t="str">
        <f t="shared" ca="1" si="14"/>
        <v>B0101</v>
      </c>
    </row>
    <row r="460" spans="1:13" x14ac:dyDescent="0.25">
      <c r="A460" t="s">
        <v>97</v>
      </c>
      <c r="B460" s="7" t="s">
        <v>277</v>
      </c>
      <c r="C460" s="15">
        <v>103</v>
      </c>
      <c r="D460" s="16" t="s">
        <v>103</v>
      </c>
      <c r="E460">
        <v>103</v>
      </c>
      <c r="F460" s="9">
        <v>20</v>
      </c>
      <c r="G460" s="9">
        <f>financials[[#This Row],[Units Sold]]*financials[[#This Row],[Sale Price]]</f>
        <v>2060</v>
      </c>
      <c r="H460" s="9">
        <f>IF(financials[[#This Row],[Discount Band]]="low",0.1,IF(financials[[#This Row],[Discount Band]]="medium",0.15,0.3))</f>
        <v>0.3</v>
      </c>
      <c r="I460" s="9">
        <f>financials[[#This Row],[Gross Sales]]-financials[[#This Row],[Gross Sales]]*financials[[#This Row],[Discounts]]</f>
        <v>1442</v>
      </c>
      <c r="J460" s="9">
        <f>VLOOKUP(financials[[#This Row],[productid]],Products!$B$2:$H$10,3)</f>
        <v>15</v>
      </c>
      <c r="K460" s="9">
        <f>financials[[#This Row],[Sales]]-financials[[#This Row],[COGS]]</f>
        <v>1427</v>
      </c>
      <c r="L460" s="17">
        <f t="shared" ca="1" si="15"/>
        <v>45190</v>
      </c>
      <c r="M460" t="str">
        <f t="shared" ca="1" si="14"/>
        <v>A0001</v>
      </c>
    </row>
    <row r="461" spans="1:13" x14ac:dyDescent="0.25">
      <c r="A461" t="s">
        <v>96</v>
      </c>
      <c r="B461" s="7" t="s">
        <v>285</v>
      </c>
      <c r="C461" s="15">
        <v>105</v>
      </c>
      <c r="D461" s="16" t="s">
        <v>101</v>
      </c>
      <c r="E461">
        <v>172</v>
      </c>
      <c r="F461" s="9">
        <v>12</v>
      </c>
      <c r="G461" s="9">
        <f>financials[[#This Row],[Units Sold]]*financials[[#This Row],[Sale Price]]</f>
        <v>2064</v>
      </c>
      <c r="H461" s="9">
        <f>IF(financials[[#This Row],[Discount Band]]="low",0.1,IF(financials[[#This Row],[Discount Band]]="medium",0.15,0.3))</f>
        <v>0.15</v>
      </c>
      <c r="I461" s="9">
        <f>financials[[#This Row],[Gross Sales]]-financials[[#This Row],[Gross Sales]]*financials[[#This Row],[Discounts]]</f>
        <v>1754.4</v>
      </c>
      <c r="J461" s="9">
        <f>VLOOKUP(financials[[#This Row],[productid]],Products!$B$2:$H$10,3)</f>
        <v>10</v>
      </c>
      <c r="K461" s="9">
        <f>financials[[#This Row],[Sales]]-financials[[#This Row],[COGS]]</f>
        <v>1744.4</v>
      </c>
      <c r="L461" s="17">
        <f t="shared" ca="1" si="15"/>
        <v>45251</v>
      </c>
      <c r="M461" t="str">
        <f t="shared" ca="1" si="14"/>
        <v>C0003</v>
      </c>
    </row>
    <row r="462" spans="1:13" x14ac:dyDescent="0.25">
      <c r="A462" t="s">
        <v>96</v>
      </c>
      <c r="B462" s="7" t="s">
        <v>208</v>
      </c>
      <c r="C462" s="15">
        <v>107</v>
      </c>
      <c r="D462" s="16" t="s">
        <v>102</v>
      </c>
      <c r="E462">
        <v>172</v>
      </c>
      <c r="F462" s="9">
        <v>12</v>
      </c>
      <c r="G462" s="9">
        <f>financials[[#This Row],[Units Sold]]*financials[[#This Row],[Sale Price]]</f>
        <v>2064</v>
      </c>
      <c r="H462" s="9">
        <f>IF(financials[[#This Row],[Discount Band]]="low",0.1,IF(financials[[#This Row],[Discount Band]]="medium",0.15,0.3))</f>
        <v>0.1</v>
      </c>
      <c r="I462" s="9">
        <f>financials[[#This Row],[Gross Sales]]-financials[[#This Row],[Gross Sales]]*financials[[#This Row],[Discounts]]</f>
        <v>1857.6</v>
      </c>
      <c r="J462" s="9">
        <f>VLOOKUP(financials[[#This Row],[productid]],Products!$B$2:$H$10,3)</f>
        <v>5.5</v>
      </c>
      <c r="K462" s="9">
        <f>financials[[#This Row],[Sales]]-financials[[#This Row],[COGS]]</f>
        <v>1852.1</v>
      </c>
      <c r="L462" s="17">
        <f t="shared" ca="1" si="15"/>
        <v>44851</v>
      </c>
      <c r="M462" t="str">
        <f t="shared" ca="1" si="14"/>
        <v>B0001</v>
      </c>
    </row>
    <row r="463" spans="1:13" x14ac:dyDescent="0.25">
      <c r="A463" t="s">
        <v>96</v>
      </c>
      <c r="B463" s="7" t="s">
        <v>208</v>
      </c>
      <c r="C463" s="15">
        <v>109</v>
      </c>
      <c r="D463" s="16" t="s">
        <v>102</v>
      </c>
      <c r="E463">
        <v>172</v>
      </c>
      <c r="F463" s="9">
        <v>12</v>
      </c>
      <c r="G463" s="9">
        <f>financials[[#This Row],[Units Sold]]*financials[[#This Row],[Sale Price]]</f>
        <v>2064</v>
      </c>
      <c r="H463" s="9">
        <f>IF(financials[[#This Row],[Discount Band]]="low",0.1,IF(financials[[#This Row],[Discount Band]]="medium",0.15,0.3))</f>
        <v>0.1</v>
      </c>
      <c r="I463" s="9">
        <f>financials[[#This Row],[Gross Sales]]-financials[[#This Row],[Gross Sales]]*financials[[#This Row],[Discounts]]</f>
        <v>1857.6</v>
      </c>
      <c r="J463" s="9">
        <f>VLOOKUP(financials[[#This Row],[productid]],Products!$B$2:$H$10,3)</f>
        <v>16.8</v>
      </c>
      <c r="K463" s="9">
        <f>financials[[#This Row],[Sales]]-financials[[#This Row],[COGS]]</f>
        <v>1840.8</v>
      </c>
      <c r="L463" s="17">
        <f t="shared" ca="1" si="15"/>
        <v>45150</v>
      </c>
      <c r="M463" t="str">
        <f t="shared" ca="1" si="14"/>
        <v>B0101</v>
      </c>
    </row>
    <row r="464" spans="1:13" x14ac:dyDescent="0.25">
      <c r="A464" t="s">
        <v>97</v>
      </c>
      <c r="B464" s="7" t="s">
        <v>239</v>
      </c>
      <c r="C464" s="15">
        <v>106</v>
      </c>
      <c r="D464" s="16" t="s">
        <v>101</v>
      </c>
      <c r="E464">
        <v>295</v>
      </c>
      <c r="F464" s="9">
        <v>7</v>
      </c>
      <c r="G464" s="9">
        <f>financials[[#This Row],[Units Sold]]*financials[[#This Row],[Sale Price]]</f>
        <v>2065</v>
      </c>
      <c r="H464" s="9">
        <f>IF(financials[[#This Row],[Discount Band]]="low",0.1,IF(financials[[#This Row],[Discount Band]]="medium",0.15,0.3))</f>
        <v>0.15</v>
      </c>
      <c r="I464" s="9">
        <f>financials[[#This Row],[Gross Sales]]-financials[[#This Row],[Gross Sales]]*financials[[#This Row],[Discounts]]</f>
        <v>1755.25</v>
      </c>
      <c r="J464" s="9">
        <f>VLOOKUP(financials[[#This Row],[productid]],Products!$B$2:$H$10,3)</f>
        <v>9.1</v>
      </c>
      <c r="K464" s="9">
        <f>financials[[#This Row],[Sales]]-financials[[#This Row],[COGS]]</f>
        <v>1746.15</v>
      </c>
      <c r="L464" s="17">
        <f t="shared" ca="1" si="15"/>
        <v>45265</v>
      </c>
      <c r="M464" t="str">
        <f t="shared" ca="1" si="14"/>
        <v>C0003</v>
      </c>
    </row>
    <row r="465" spans="1:13" x14ac:dyDescent="0.25">
      <c r="A465" t="s">
        <v>97</v>
      </c>
      <c r="B465" s="7" t="s">
        <v>239</v>
      </c>
      <c r="C465" s="15">
        <v>103</v>
      </c>
      <c r="D465" s="16" t="s">
        <v>101</v>
      </c>
      <c r="E465">
        <v>295</v>
      </c>
      <c r="F465" s="9">
        <v>7</v>
      </c>
      <c r="G465" s="9">
        <f>financials[[#This Row],[Units Sold]]*financials[[#This Row],[Sale Price]]</f>
        <v>2065</v>
      </c>
      <c r="H465" s="9">
        <f>IF(financials[[#This Row],[Discount Band]]="low",0.1,IF(financials[[#This Row],[Discount Band]]="medium",0.15,0.3))</f>
        <v>0.15</v>
      </c>
      <c r="I465" s="9">
        <f>financials[[#This Row],[Gross Sales]]-financials[[#This Row],[Gross Sales]]*financials[[#This Row],[Discounts]]</f>
        <v>1755.25</v>
      </c>
      <c r="J465" s="9">
        <f>VLOOKUP(financials[[#This Row],[productid]],Products!$B$2:$H$10,3)</f>
        <v>15</v>
      </c>
      <c r="K465" s="9">
        <f>financials[[#This Row],[Sales]]-financials[[#This Row],[COGS]]</f>
        <v>1740.25</v>
      </c>
      <c r="L465" s="17">
        <f t="shared" ca="1" si="15"/>
        <v>45233</v>
      </c>
      <c r="M465" t="str">
        <f t="shared" ca="1" si="14"/>
        <v>C0002</v>
      </c>
    </row>
    <row r="466" spans="1:13" x14ac:dyDescent="0.25">
      <c r="A466" t="s">
        <v>97</v>
      </c>
      <c r="B466" s="7" t="s">
        <v>136</v>
      </c>
      <c r="C466" s="15">
        <v>101</v>
      </c>
      <c r="D466" s="16" t="s">
        <v>94</v>
      </c>
      <c r="E466">
        <v>295</v>
      </c>
      <c r="F466" s="9">
        <v>7</v>
      </c>
      <c r="G466" s="9">
        <f>financials[[#This Row],[Units Sold]]*financials[[#This Row],[Sale Price]]</f>
        <v>2065</v>
      </c>
      <c r="H466" s="9">
        <f>IF(financials[[#This Row],[Discount Band]]="low",0.1,IF(financials[[#This Row],[Discount Band]]="medium",0.15,0.3))</f>
        <v>0.3</v>
      </c>
      <c r="I466" s="9">
        <f>financials[[#This Row],[Gross Sales]]-financials[[#This Row],[Gross Sales]]*financials[[#This Row],[Discounts]]</f>
        <v>1445.5</v>
      </c>
      <c r="J466" s="9">
        <f>VLOOKUP(financials[[#This Row],[productid]],Products!$B$2:$H$10,3)</f>
        <v>9.9499999999999993</v>
      </c>
      <c r="K466" s="9">
        <f>financials[[#This Row],[Sales]]-financials[[#This Row],[COGS]]</f>
        <v>1435.55</v>
      </c>
      <c r="L466" s="17">
        <f t="shared" ca="1" si="15"/>
        <v>45352</v>
      </c>
      <c r="M466" t="str">
        <f t="shared" ca="1" si="14"/>
        <v>B0001</v>
      </c>
    </row>
    <row r="467" spans="1:13" x14ac:dyDescent="0.25">
      <c r="A467" t="s">
        <v>97</v>
      </c>
      <c r="B467" s="7" t="s">
        <v>169</v>
      </c>
      <c r="C467" s="15">
        <v>105</v>
      </c>
      <c r="D467" s="16" t="s">
        <v>102</v>
      </c>
      <c r="E467">
        <v>295</v>
      </c>
      <c r="F467" s="9">
        <v>7</v>
      </c>
      <c r="G467" s="9">
        <f>financials[[#This Row],[Units Sold]]*financials[[#This Row],[Sale Price]]</f>
        <v>2065</v>
      </c>
      <c r="H467" s="9">
        <f>IF(financials[[#This Row],[Discount Band]]="low",0.1,IF(financials[[#This Row],[Discount Band]]="medium",0.15,0.3))</f>
        <v>0.1</v>
      </c>
      <c r="I467" s="9">
        <f>financials[[#This Row],[Gross Sales]]-financials[[#This Row],[Gross Sales]]*financials[[#This Row],[Discounts]]</f>
        <v>1858.5</v>
      </c>
      <c r="J467" s="9">
        <f>VLOOKUP(financials[[#This Row],[productid]],Products!$B$2:$H$10,3)</f>
        <v>10</v>
      </c>
      <c r="K467" s="9">
        <f>financials[[#This Row],[Sales]]-financials[[#This Row],[COGS]]</f>
        <v>1848.5</v>
      </c>
      <c r="L467" s="17">
        <f t="shared" ca="1" si="15"/>
        <v>45503</v>
      </c>
      <c r="M467" t="str">
        <f t="shared" ca="1" si="14"/>
        <v>A0001</v>
      </c>
    </row>
    <row r="468" spans="1:13" x14ac:dyDescent="0.25">
      <c r="A468" t="s">
        <v>97</v>
      </c>
      <c r="B468" s="7" t="s">
        <v>178</v>
      </c>
      <c r="C468" s="15">
        <v>104</v>
      </c>
      <c r="D468" s="16" t="s">
        <v>94</v>
      </c>
      <c r="E468">
        <v>295</v>
      </c>
      <c r="F468" s="9">
        <v>7</v>
      </c>
      <c r="G468" s="9">
        <f>financials[[#This Row],[Units Sold]]*financials[[#This Row],[Sale Price]]</f>
        <v>2065</v>
      </c>
      <c r="H468" s="9">
        <f>IF(financials[[#This Row],[Discount Band]]="low",0.1,IF(financials[[#This Row],[Discount Band]]="medium",0.15,0.3))</f>
        <v>0.3</v>
      </c>
      <c r="I468" s="9">
        <f>financials[[#This Row],[Gross Sales]]-financials[[#This Row],[Gross Sales]]*financials[[#This Row],[Discounts]]</f>
        <v>1445.5</v>
      </c>
      <c r="J468" s="9">
        <f>VLOOKUP(financials[[#This Row],[productid]],Products!$B$2:$H$10,3)</f>
        <v>2.9</v>
      </c>
      <c r="K468" s="9">
        <f>financials[[#This Row],[Sales]]-financials[[#This Row],[COGS]]</f>
        <v>1442.6</v>
      </c>
      <c r="L468" s="17">
        <f t="shared" ca="1" si="15"/>
        <v>45010</v>
      </c>
      <c r="M468" t="str">
        <f t="shared" ca="1" si="14"/>
        <v>C0003</v>
      </c>
    </row>
    <row r="469" spans="1:13" x14ac:dyDescent="0.25">
      <c r="A469" t="s">
        <v>100</v>
      </c>
      <c r="B469" s="7" t="s">
        <v>104</v>
      </c>
      <c r="C469" s="13">
        <v>101</v>
      </c>
      <c r="D469" s="10" t="s">
        <v>94</v>
      </c>
      <c r="E469">
        <v>138</v>
      </c>
      <c r="F469" s="9">
        <v>15</v>
      </c>
      <c r="G469" s="9">
        <f>financials[[#This Row],[Units Sold]]*financials[[#This Row],[Sale Price]]</f>
        <v>2070</v>
      </c>
      <c r="H469" s="9">
        <f>IF(financials[[#This Row],[Discount Band]]="low",0.1,IF(financials[[#This Row],[Discount Band]]="medium",0.15,0.3))</f>
        <v>0.3</v>
      </c>
      <c r="I469" s="9">
        <f>financials[[#This Row],[Gross Sales]]-financials[[#This Row],[Gross Sales]]*financials[[#This Row],[Discounts]]</f>
        <v>1449</v>
      </c>
      <c r="J469" s="9">
        <f>VLOOKUP(financials[[#This Row],[productid]],Products!$B$2:$H$10,3)</f>
        <v>9.9499999999999993</v>
      </c>
      <c r="K469" s="9">
        <f>financials[[#This Row],[Sales]]-financials[[#This Row],[COGS]]</f>
        <v>1439.05</v>
      </c>
      <c r="L469" s="17">
        <f t="shared" ca="1" si="15"/>
        <v>44994</v>
      </c>
      <c r="M469" t="str">
        <f t="shared" ca="1" si="14"/>
        <v>B0001</v>
      </c>
    </row>
    <row r="470" spans="1:13" x14ac:dyDescent="0.25">
      <c r="A470" t="s">
        <v>97</v>
      </c>
      <c r="B470" s="7" t="s">
        <v>136</v>
      </c>
      <c r="C470" s="15">
        <v>105</v>
      </c>
      <c r="D470" s="16" t="s">
        <v>101</v>
      </c>
      <c r="E470">
        <v>296</v>
      </c>
      <c r="F470" s="9">
        <v>7</v>
      </c>
      <c r="G470" s="9">
        <f>financials[[#This Row],[Units Sold]]*financials[[#This Row],[Sale Price]]</f>
        <v>2072</v>
      </c>
      <c r="H470" s="9">
        <f>IF(financials[[#This Row],[Discount Band]]="low",0.1,IF(financials[[#This Row],[Discount Band]]="medium",0.15,0.3))</f>
        <v>0.15</v>
      </c>
      <c r="I470" s="9">
        <f>financials[[#This Row],[Gross Sales]]-financials[[#This Row],[Gross Sales]]*financials[[#This Row],[Discounts]]</f>
        <v>1761.2</v>
      </c>
      <c r="J470" s="9">
        <f>VLOOKUP(financials[[#This Row],[productid]],Products!$B$2:$H$10,3)</f>
        <v>10</v>
      </c>
      <c r="K470" s="9">
        <f>financials[[#This Row],[Sales]]-financials[[#This Row],[COGS]]</f>
        <v>1751.2</v>
      </c>
      <c r="L470" s="17">
        <f t="shared" ca="1" si="15"/>
        <v>44853</v>
      </c>
      <c r="M470" t="str">
        <f t="shared" ca="1" si="14"/>
        <v>B0101</v>
      </c>
    </row>
    <row r="471" spans="1:13" x14ac:dyDescent="0.25">
      <c r="A471" t="s">
        <v>97</v>
      </c>
      <c r="B471" s="7" t="s">
        <v>239</v>
      </c>
      <c r="C471" s="15">
        <v>106</v>
      </c>
      <c r="D471" s="16" t="s">
        <v>102</v>
      </c>
      <c r="E471">
        <v>296</v>
      </c>
      <c r="F471" s="9">
        <v>7</v>
      </c>
      <c r="G471" s="9">
        <f>financials[[#This Row],[Units Sold]]*financials[[#This Row],[Sale Price]]</f>
        <v>2072</v>
      </c>
      <c r="H471" s="9">
        <f>IF(financials[[#This Row],[Discount Band]]="low",0.1,IF(financials[[#This Row],[Discount Band]]="medium",0.15,0.3))</f>
        <v>0.1</v>
      </c>
      <c r="I471" s="9">
        <f>financials[[#This Row],[Gross Sales]]-financials[[#This Row],[Gross Sales]]*financials[[#This Row],[Discounts]]</f>
        <v>1864.8</v>
      </c>
      <c r="J471" s="9">
        <f>VLOOKUP(financials[[#This Row],[productid]],Products!$B$2:$H$10,3)</f>
        <v>9.1</v>
      </c>
      <c r="K471" s="9">
        <f>financials[[#This Row],[Sales]]-financials[[#This Row],[COGS]]</f>
        <v>1855.7</v>
      </c>
      <c r="L471" s="17">
        <f t="shared" ca="1" si="15"/>
        <v>44731</v>
      </c>
      <c r="M471" t="str">
        <f t="shared" ca="1" si="14"/>
        <v>A0001</v>
      </c>
    </row>
    <row r="472" spans="1:13" x14ac:dyDescent="0.25">
      <c r="A472" t="s">
        <v>97</v>
      </c>
      <c r="B472" s="7" t="s">
        <v>556</v>
      </c>
      <c r="C472" s="15">
        <v>107</v>
      </c>
      <c r="D472" s="16" t="s">
        <v>94</v>
      </c>
      <c r="E472">
        <v>296</v>
      </c>
      <c r="F472" s="9">
        <v>7</v>
      </c>
      <c r="G472" s="9">
        <f>financials[[#This Row],[Units Sold]]*financials[[#This Row],[Sale Price]]</f>
        <v>2072</v>
      </c>
      <c r="H472" s="9">
        <f>IF(financials[[#This Row],[Discount Band]]="low",0.1,IF(financials[[#This Row],[Discount Band]]="medium",0.15,0.3))</f>
        <v>0.3</v>
      </c>
      <c r="I472" s="9">
        <f>financials[[#This Row],[Gross Sales]]-financials[[#This Row],[Gross Sales]]*financials[[#This Row],[Discounts]]</f>
        <v>1450.4</v>
      </c>
      <c r="J472" s="9">
        <f>VLOOKUP(financials[[#This Row],[productid]],Products!$B$2:$H$10,3)</f>
        <v>5.5</v>
      </c>
      <c r="K472" s="9">
        <f>financials[[#This Row],[Sales]]-financials[[#This Row],[COGS]]</f>
        <v>1444.9</v>
      </c>
      <c r="L472" s="17">
        <f t="shared" ca="1" si="15"/>
        <v>44774</v>
      </c>
      <c r="M472" t="str">
        <f t="shared" ca="1" si="14"/>
        <v>B0001</v>
      </c>
    </row>
    <row r="473" spans="1:13" x14ac:dyDescent="0.25">
      <c r="A473" t="s">
        <v>97</v>
      </c>
      <c r="B473" s="7" t="s">
        <v>628</v>
      </c>
      <c r="C473" s="15">
        <v>103</v>
      </c>
      <c r="D473" s="16" t="s">
        <v>101</v>
      </c>
      <c r="E473">
        <v>296</v>
      </c>
      <c r="F473" s="9">
        <v>7</v>
      </c>
      <c r="G473" s="9">
        <f>financials[[#This Row],[Units Sold]]*financials[[#This Row],[Sale Price]]</f>
        <v>2072</v>
      </c>
      <c r="H473" s="9">
        <f>IF(financials[[#This Row],[Discount Band]]="low",0.1,IF(financials[[#This Row],[Discount Band]]="medium",0.15,0.3))</f>
        <v>0.15</v>
      </c>
      <c r="I473" s="9">
        <f>financials[[#This Row],[Gross Sales]]-financials[[#This Row],[Gross Sales]]*financials[[#This Row],[Discounts]]</f>
        <v>1761.2</v>
      </c>
      <c r="J473" s="9">
        <f>VLOOKUP(financials[[#This Row],[productid]],Products!$B$2:$H$10,3)</f>
        <v>15</v>
      </c>
      <c r="K473" s="9">
        <f>financials[[#This Row],[Sales]]-financials[[#This Row],[COGS]]</f>
        <v>1746.2</v>
      </c>
      <c r="L473" s="17">
        <f t="shared" ca="1" si="15"/>
        <v>44660</v>
      </c>
      <c r="M473" t="str">
        <f t="shared" ca="1" si="14"/>
        <v>C0002</v>
      </c>
    </row>
    <row r="474" spans="1:13" x14ac:dyDescent="0.25">
      <c r="A474" t="s">
        <v>96</v>
      </c>
      <c r="B474" s="7" t="s">
        <v>159</v>
      </c>
      <c r="C474" s="15">
        <v>102</v>
      </c>
      <c r="D474" s="16" t="s">
        <v>101</v>
      </c>
      <c r="E474">
        <v>173</v>
      </c>
      <c r="F474" s="9">
        <v>12</v>
      </c>
      <c r="G474" s="9">
        <f>financials[[#This Row],[Units Sold]]*financials[[#This Row],[Sale Price]]</f>
        <v>2076</v>
      </c>
      <c r="H474" s="9">
        <f>IF(financials[[#This Row],[Discount Band]]="low",0.1,IF(financials[[#This Row],[Discount Band]]="medium",0.15,0.3))</f>
        <v>0.15</v>
      </c>
      <c r="I474" s="9">
        <f>financials[[#This Row],[Gross Sales]]-financials[[#This Row],[Gross Sales]]*financials[[#This Row],[Discounts]]</f>
        <v>1764.6</v>
      </c>
      <c r="J474" s="9">
        <f>VLOOKUP(financials[[#This Row],[productid]],Products!$B$2:$H$10,3)</f>
        <v>13.95</v>
      </c>
      <c r="K474" s="9">
        <f>financials[[#This Row],[Sales]]-financials[[#This Row],[COGS]]</f>
        <v>1750.6499999999999</v>
      </c>
      <c r="L474" s="17">
        <f t="shared" ca="1" si="15"/>
        <v>44819</v>
      </c>
      <c r="M474" t="str">
        <f t="shared" ca="1" si="14"/>
        <v>C0003</v>
      </c>
    </row>
    <row r="475" spans="1:13" x14ac:dyDescent="0.25">
      <c r="A475" t="s">
        <v>97</v>
      </c>
      <c r="B475" s="7" t="s">
        <v>105</v>
      </c>
      <c r="C475" s="15">
        <v>106</v>
      </c>
      <c r="D475" s="16" t="s">
        <v>101</v>
      </c>
      <c r="E475">
        <v>297</v>
      </c>
      <c r="F475" s="9">
        <v>7</v>
      </c>
      <c r="G475" s="9">
        <f>financials[[#This Row],[Units Sold]]*financials[[#This Row],[Sale Price]]</f>
        <v>2079</v>
      </c>
      <c r="H475" s="9">
        <f>IF(financials[[#This Row],[Discount Band]]="low",0.1,IF(financials[[#This Row],[Discount Band]]="medium",0.15,0.3))</f>
        <v>0.15</v>
      </c>
      <c r="I475" s="9">
        <f>financials[[#This Row],[Gross Sales]]-financials[[#This Row],[Gross Sales]]*financials[[#This Row],[Discounts]]</f>
        <v>1767.15</v>
      </c>
      <c r="J475" s="9">
        <f>VLOOKUP(financials[[#This Row],[productid]],Products!$B$2:$H$10,3)</f>
        <v>9.1</v>
      </c>
      <c r="K475" s="9">
        <f>financials[[#This Row],[Sales]]-financials[[#This Row],[COGS]]</f>
        <v>1758.0500000000002</v>
      </c>
      <c r="L475" s="17">
        <f t="shared" ca="1" si="15"/>
        <v>45393</v>
      </c>
      <c r="M475" t="str">
        <f t="shared" ca="1" si="14"/>
        <v>C0003</v>
      </c>
    </row>
    <row r="476" spans="1:13" x14ac:dyDescent="0.25">
      <c r="A476" t="s">
        <v>97</v>
      </c>
      <c r="B476" s="7" t="s">
        <v>208</v>
      </c>
      <c r="C476" s="15">
        <v>103</v>
      </c>
      <c r="D476" s="16" t="s">
        <v>94</v>
      </c>
      <c r="E476">
        <v>297</v>
      </c>
      <c r="F476" s="9">
        <v>7</v>
      </c>
      <c r="G476" s="9">
        <f>financials[[#This Row],[Units Sold]]*financials[[#This Row],[Sale Price]]</f>
        <v>2079</v>
      </c>
      <c r="H476" s="9">
        <f>IF(financials[[#This Row],[Discount Band]]="low",0.1,IF(financials[[#This Row],[Discount Band]]="medium",0.15,0.3))</f>
        <v>0.3</v>
      </c>
      <c r="I476" s="9">
        <f>financials[[#This Row],[Gross Sales]]-financials[[#This Row],[Gross Sales]]*financials[[#This Row],[Discounts]]</f>
        <v>1455.3000000000002</v>
      </c>
      <c r="J476" s="9">
        <f>VLOOKUP(financials[[#This Row],[productid]],Products!$B$2:$H$10,3)</f>
        <v>15</v>
      </c>
      <c r="K476" s="9">
        <f>financials[[#This Row],[Sales]]-financials[[#This Row],[COGS]]</f>
        <v>1440.3000000000002</v>
      </c>
      <c r="L476" s="17">
        <f t="shared" ca="1" si="15"/>
        <v>44840</v>
      </c>
      <c r="M476" t="str">
        <f t="shared" ca="1" si="14"/>
        <v>B0001</v>
      </c>
    </row>
    <row r="477" spans="1:13" x14ac:dyDescent="0.25">
      <c r="A477" t="s">
        <v>97</v>
      </c>
      <c r="B477" s="7" t="s">
        <v>656</v>
      </c>
      <c r="C477" s="15">
        <v>106</v>
      </c>
      <c r="D477" s="16" t="s">
        <v>102</v>
      </c>
      <c r="E477">
        <v>298</v>
      </c>
      <c r="F477" s="9">
        <v>7</v>
      </c>
      <c r="G477" s="9">
        <f>financials[[#This Row],[Units Sold]]*financials[[#This Row],[Sale Price]]</f>
        <v>2086</v>
      </c>
      <c r="H477" s="9">
        <f>IF(financials[[#This Row],[Discount Band]]="low",0.1,IF(financials[[#This Row],[Discount Band]]="medium",0.15,0.3))</f>
        <v>0.1</v>
      </c>
      <c r="I477" s="9">
        <f>financials[[#This Row],[Gross Sales]]-financials[[#This Row],[Gross Sales]]*financials[[#This Row],[Discounts]]</f>
        <v>1877.4</v>
      </c>
      <c r="J477" s="9">
        <f>VLOOKUP(financials[[#This Row],[productid]],Products!$B$2:$H$10,3)</f>
        <v>9.1</v>
      </c>
      <c r="K477" s="9">
        <f>financials[[#This Row],[Sales]]-financials[[#This Row],[COGS]]</f>
        <v>1868.3000000000002</v>
      </c>
      <c r="L477" s="17">
        <f t="shared" ca="1" si="15"/>
        <v>45103</v>
      </c>
      <c r="M477" t="str">
        <f t="shared" ca="1" si="14"/>
        <v>B0001</v>
      </c>
    </row>
    <row r="478" spans="1:13" x14ac:dyDescent="0.25">
      <c r="A478" t="s">
        <v>97</v>
      </c>
      <c r="B478" s="7" t="s">
        <v>159</v>
      </c>
      <c r="C478" s="15">
        <v>103</v>
      </c>
      <c r="D478" s="16" t="s">
        <v>94</v>
      </c>
      <c r="E478">
        <v>298</v>
      </c>
      <c r="F478" s="9">
        <v>7</v>
      </c>
      <c r="G478" s="9">
        <f>financials[[#This Row],[Units Sold]]*financials[[#This Row],[Sale Price]]</f>
        <v>2086</v>
      </c>
      <c r="H478" s="9">
        <f>IF(financials[[#This Row],[Discount Band]]="low",0.1,IF(financials[[#This Row],[Discount Band]]="medium",0.15,0.3))</f>
        <v>0.3</v>
      </c>
      <c r="I478" s="9">
        <f>financials[[#This Row],[Gross Sales]]-financials[[#This Row],[Gross Sales]]*financials[[#This Row],[Discounts]]</f>
        <v>1460.2</v>
      </c>
      <c r="J478" s="9">
        <f>VLOOKUP(financials[[#This Row],[productid]],Products!$B$2:$H$10,3)</f>
        <v>15</v>
      </c>
      <c r="K478" s="9">
        <f>financials[[#This Row],[Sales]]-financials[[#This Row],[COGS]]</f>
        <v>1445.2</v>
      </c>
      <c r="L478" s="17">
        <f t="shared" ca="1" si="15"/>
        <v>44657</v>
      </c>
      <c r="M478" t="str">
        <f t="shared" ca="1" si="14"/>
        <v>B0101</v>
      </c>
    </row>
    <row r="479" spans="1:13" x14ac:dyDescent="0.25">
      <c r="A479" t="s">
        <v>96</v>
      </c>
      <c r="B479" s="7" t="s">
        <v>298</v>
      </c>
      <c r="C479" s="13">
        <v>105</v>
      </c>
      <c r="D479" s="10" t="s">
        <v>101</v>
      </c>
      <c r="E479">
        <v>174</v>
      </c>
      <c r="F479" s="9">
        <v>12</v>
      </c>
      <c r="G479" s="9">
        <f>financials[[#This Row],[Units Sold]]*financials[[#This Row],[Sale Price]]</f>
        <v>2088</v>
      </c>
      <c r="H479" s="9">
        <f>IF(financials[[#This Row],[Discount Band]]="low",0.1,IF(financials[[#This Row],[Discount Band]]="medium",0.15,0.3))</f>
        <v>0.15</v>
      </c>
      <c r="I479" s="9">
        <f>financials[[#This Row],[Gross Sales]]-financials[[#This Row],[Gross Sales]]*financials[[#This Row],[Discounts]]</f>
        <v>1774.8</v>
      </c>
      <c r="J479" s="9">
        <f>VLOOKUP(financials[[#This Row],[productid]],Products!$B$2:$H$10,3)</f>
        <v>10</v>
      </c>
      <c r="K479" s="9">
        <f>financials[[#This Row],[Sales]]-financials[[#This Row],[COGS]]</f>
        <v>1764.8</v>
      </c>
      <c r="L479" s="17">
        <f t="shared" ca="1" si="15"/>
        <v>45218</v>
      </c>
      <c r="M479" t="str">
        <f t="shared" ca="1" si="14"/>
        <v>C0002</v>
      </c>
    </row>
    <row r="480" spans="1:13" x14ac:dyDescent="0.25">
      <c r="A480" t="s">
        <v>96</v>
      </c>
      <c r="B480" s="7" t="s">
        <v>159</v>
      </c>
      <c r="C480" s="15">
        <v>103</v>
      </c>
      <c r="D480" s="16" t="s">
        <v>94</v>
      </c>
      <c r="E480">
        <v>174</v>
      </c>
      <c r="F480" s="9">
        <v>12</v>
      </c>
      <c r="G480" s="9">
        <f>financials[[#This Row],[Units Sold]]*financials[[#This Row],[Sale Price]]</f>
        <v>2088</v>
      </c>
      <c r="H480" s="9">
        <f>IF(financials[[#This Row],[Discount Band]]="low",0.1,IF(financials[[#This Row],[Discount Band]]="medium",0.15,0.3))</f>
        <v>0.3</v>
      </c>
      <c r="I480" s="9">
        <f>financials[[#This Row],[Gross Sales]]-financials[[#This Row],[Gross Sales]]*financials[[#This Row],[Discounts]]</f>
        <v>1461.6</v>
      </c>
      <c r="J480" s="9">
        <f>VLOOKUP(financials[[#This Row],[productid]],Products!$B$2:$H$10,3)</f>
        <v>15</v>
      </c>
      <c r="K480" s="9">
        <f>financials[[#This Row],[Sales]]-financials[[#This Row],[COGS]]</f>
        <v>1446.6</v>
      </c>
      <c r="L480" s="17">
        <f t="shared" ca="1" si="15"/>
        <v>45034</v>
      </c>
      <c r="M480" t="str">
        <f t="shared" ca="1" si="14"/>
        <v>B0001</v>
      </c>
    </row>
    <row r="481" spans="1:13" x14ac:dyDescent="0.25">
      <c r="A481" t="s">
        <v>96</v>
      </c>
      <c r="B481" s="7" t="s">
        <v>556</v>
      </c>
      <c r="C481" s="15">
        <v>107</v>
      </c>
      <c r="D481" s="16" t="s">
        <v>94</v>
      </c>
      <c r="E481">
        <v>174</v>
      </c>
      <c r="F481" s="9">
        <v>12</v>
      </c>
      <c r="G481" s="9">
        <f>financials[[#This Row],[Units Sold]]*financials[[#This Row],[Sale Price]]</f>
        <v>2088</v>
      </c>
      <c r="H481" s="9">
        <f>IF(financials[[#This Row],[Discount Band]]="low",0.1,IF(financials[[#This Row],[Discount Band]]="medium",0.15,0.3))</f>
        <v>0.3</v>
      </c>
      <c r="I481" s="9">
        <f>financials[[#This Row],[Gross Sales]]-financials[[#This Row],[Gross Sales]]*financials[[#This Row],[Discounts]]</f>
        <v>1461.6</v>
      </c>
      <c r="J481" s="9">
        <f>VLOOKUP(financials[[#This Row],[productid]],Products!$B$2:$H$10,3)</f>
        <v>5.5</v>
      </c>
      <c r="K481" s="9">
        <f>financials[[#This Row],[Sales]]-financials[[#This Row],[COGS]]</f>
        <v>1456.1</v>
      </c>
      <c r="L481" s="17">
        <f t="shared" ca="1" si="15"/>
        <v>45509</v>
      </c>
      <c r="M481" t="str">
        <f t="shared" ca="1" si="14"/>
        <v>B0001</v>
      </c>
    </row>
    <row r="482" spans="1:13" x14ac:dyDescent="0.25">
      <c r="A482" t="s">
        <v>97</v>
      </c>
      <c r="B482" s="7" t="s">
        <v>243</v>
      </c>
      <c r="C482" s="15">
        <v>108</v>
      </c>
      <c r="D482" s="16" t="s">
        <v>101</v>
      </c>
      <c r="E482">
        <v>299</v>
      </c>
      <c r="F482" s="9">
        <v>7</v>
      </c>
      <c r="G482" s="9">
        <f>financials[[#This Row],[Units Sold]]*financials[[#This Row],[Sale Price]]</f>
        <v>2093</v>
      </c>
      <c r="H482" s="9">
        <f>IF(financials[[#This Row],[Discount Band]]="low",0.1,IF(financials[[#This Row],[Discount Band]]="medium",0.15,0.3))</f>
        <v>0.15</v>
      </c>
      <c r="I482" s="9">
        <f>financials[[#This Row],[Gross Sales]]-financials[[#This Row],[Gross Sales]]*financials[[#This Row],[Discounts]]</f>
        <v>1779.05</v>
      </c>
      <c r="J482" s="9">
        <f>VLOOKUP(financials[[#This Row],[productid]],Products!$B$2:$H$10,3)</f>
        <v>3.99</v>
      </c>
      <c r="K482" s="9">
        <f>financials[[#This Row],[Sales]]-financials[[#This Row],[COGS]]</f>
        <v>1775.06</v>
      </c>
      <c r="L482" s="17">
        <f t="shared" ca="1" si="15"/>
        <v>44871</v>
      </c>
      <c r="M482" t="str">
        <f t="shared" ca="1" si="14"/>
        <v>C0003</v>
      </c>
    </row>
    <row r="483" spans="1:13" x14ac:dyDescent="0.25">
      <c r="A483" t="s">
        <v>97</v>
      </c>
      <c r="B483" s="7" t="s">
        <v>239</v>
      </c>
      <c r="C483" s="15">
        <v>108</v>
      </c>
      <c r="D483" s="16" t="s">
        <v>101</v>
      </c>
      <c r="E483">
        <v>299</v>
      </c>
      <c r="F483" s="9">
        <v>7</v>
      </c>
      <c r="G483" s="9">
        <f>financials[[#This Row],[Units Sold]]*financials[[#This Row],[Sale Price]]</f>
        <v>2093</v>
      </c>
      <c r="H483" s="9">
        <f>IF(financials[[#This Row],[Discount Band]]="low",0.1,IF(financials[[#This Row],[Discount Band]]="medium",0.15,0.3))</f>
        <v>0.15</v>
      </c>
      <c r="I483" s="9">
        <f>financials[[#This Row],[Gross Sales]]-financials[[#This Row],[Gross Sales]]*financials[[#This Row],[Discounts]]</f>
        <v>1779.05</v>
      </c>
      <c r="J483" s="9">
        <f>VLOOKUP(financials[[#This Row],[productid]],Products!$B$2:$H$10,3)</f>
        <v>3.99</v>
      </c>
      <c r="K483" s="9">
        <f>financials[[#This Row],[Sales]]-financials[[#This Row],[COGS]]</f>
        <v>1775.06</v>
      </c>
      <c r="L483" s="17">
        <f t="shared" ca="1" si="15"/>
        <v>45200</v>
      </c>
      <c r="M483" t="str">
        <f t="shared" ca="1" si="14"/>
        <v>C0002</v>
      </c>
    </row>
    <row r="484" spans="1:13" x14ac:dyDescent="0.25">
      <c r="A484" t="s">
        <v>96</v>
      </c>
      <c r="B484" s="7" t="s">
        <v>136</v>
      </c>
      <c r="C484" s="15">
        <v>109</v>
      </c>
      <c r="D484" s="16" t="s">
        <v>101</v>
      </c>
      <c r="E484">
        <v>175</v>
      </c>
      <c r="F484" s="9">
        <v>12</v>
      </c>
      <c r="G484" s="9">
        <f>financials[[#This Row],[Units Sold]]*financials[[#This Row],[Sale Price]]</f>
        <v>2100</v>
      </c>
      <c r="H484" s="9">
        <f>IF(financials[[#This Row],[Discount Band]]="low",0.1,IF(financials[[#This Row],[Discount Band]]="medium",0.15,0.3))</f>
        <v>0.15</v>
      </c>
      <c r="I484" s="9">
        <f>financials[[#This Row],[Gross Sales]]-financials[[#This Row],[Gross Sales]]*financials[[#This Row],[Discounts]]</f>
        <v>1785</v>
      </c>
      <c r="J484" s="9">
        <f>VLOOKUP(financials[[#This Row],[productid]],Products!$B$2:$H$10,3)</f>
        <v>16.8</v>
      </c>
      <c r="K484" s="9">
        <f>financials[[#This Row],[Sales]]-financials[[#This Row],[COGS]]</f>
        <v>1768.2</v>
      </c>
      <c r="L484" s="17">
        <f t="shared" ca="1" si="15"/>
        <v>45379</v>
      </c>
      <c r="M484" t="str">
        <f t="shared" ca="1" si="14"/>
        <v>B0101</v>
      </c>
    </row>
    <row r="485" spans="1:13" x14ac:dyDescent="0.25">
      <c r="A485" t="s">
        <v>100</v>
      </c>
      <c r="B485" s="7" t="s">
        <v>298</v>
      </c>
      <c r="C485" s="15">
        <v>101</v>
      </c>
      <c r="D485" s="16" t="s">
        <v>94</v>
      </c>
      <c r="E485">
        <v>140</v>
      </c>
      <c r="F485" s="9">
        <v>15</v>
      </c>
      <c r="G485" s="9">
        <f>financials[[#This Row],[Units Sold]]*financials[[#This Row],[Sale Price]]</f>
        <v>2100</v>
      </c>
      <c r="H485" s="9">
        <f>IF(financials[[#This Row],[Discount Band]]="low",0.1,IF(financials[[#This Row],[Discount Band]]="medium",0.15,0.3))</f>
        <v>0.3</v>
      </c>
      <c r="I485" s="9">
        <f>financials[[#This Row],[Gross Sales]]-financials[[#This Row],[Gross Sales]]*financials[[#This Row],[Discounts]]</f>
        <v>1470</v>
      </c>
      <c r="J485" s="9">
        <f>VLOOKUP(financials[[#This Row],[productid]],Products!$B$2:$H$10,3)</f>
        <v>9.9499999999999993</v>
      </c>
      <c r="K485" s="9">
        <f>financials[[#This Row],[Sales]]-financials[[#This Row],[COGS]]</f>
        <v>1460.05</v>
      </c>
      <c r="L485" s="17">
        <f t="shared" ca="1" si="15"/>
        <v>45396</v>
      </c>
      <c r="M485" t="str">
        <f t="shared" ca="1" si="14"/>
        <v>B0101</v>
      </c>
    </row>
    <row r="486" spans="1:13" x14ac:dyDescent="0.25">
      <c r="A486" t="s">
        <v>97</v>
      </c>
      <c r="B486" s="7" t="s">
        <v>277</v>
      </c>
      <c r="C486" s="15">
        <v>108</v>
      </c>
      <c r="D486" s="16" t="s">
        <v>102</v>
      </c>
      <c r="E486">
        <v>105</v>
      </c>
      <c r="F486" s="9">
        <v>20</v>
      </c>
      <c r="G486" s="9">
        <f>financials[[#This Row],[Units Sold]]*financials[[#This Row],[Sale Price]]</f>
        <v>2100</v>
      </c>
      <c r="H486" s="9">
        <f>IF(financials[[#This Row],[Discount Band]]="low",0.1,IF(financials[[#This Row],[Discount Band]]="medium",0.15,0.3))</f>
        <v>0.1</v>
      </c>
      <c r="I486" s="9">
        <f>financials[[#This Row],[Gross Sales]]-financials[[#This Row],[Gross Sales]]*financials[[#This Row],[Discounts]]</f>
        <v>1890</v>
      </c>
      <c r="J486" s="9">
        <f>VLOOKUP(financials[[#This Row],[productid]],Products!$B$2:$H$10,3)</f>
        <v>3.99</v>
      </c>
      <c r="K486" s="9">
        <f>financials[[#This Row],[Sales]]-financials[[#This Row],[COGS]]</f>
        <v>1886.01</v>
      </c>
      <c r="L486" s="17">
        <f t="shared" ca="1" si="15"/>
        <v>45135</v>
      </c>
      <c r="M486" t="str">
        <f t="shared" ca="1" si="14"/>
        <v>B0101</v>
      </c>
    </row>
    <row r="487" spans="1:13" x14ac:dyDescent="0.25">
      <c r="A487" t="s">
        <v>96</v>
      </c>
      <c r="B487" s="7" t="s">
        <v>159</v>
      </c>
      <c r="C487" s="15">
        <v>101</v>
      </c>
      <c r="D487" s="16" t="s">
        <v>101</v>
      </c>
      <c r="E487">
        <v>176</v>
      </c>
      <c r="F487" s="9">
        <v>12</v>
      </c>
      <c r="G487" s="9">
        <f>financials[[#This Row],[Units Sold]]*financials[[#This Row],[Sale Price]]</f>
        <v>2112</v>
      </c>
      <c r="H487" s="9">
        <f>IF(financials[[#This Row],[Discount Band]]="low",0.1,IF(financials[[#This Row],[Discount Band]]="medium",0.15,0.3))</f>
        <v>0.15</v>
      </c>
      <c r="I487" s="9">
        <f>financials[[#This Row],[Gross Sales]]-financials[[#This Row],[Gross Sales]]*financials[[#This Row],[Discounts]]</f>
        <v>1795.2</v>
      </c>
      <c r="J487" s="9">
        <f>VLOOKUP(financials[[#This Row],[productid]],Products!$B$2:$H$10,3)</f>
        <v>9.9499999999999993</v>
      </c>
      <c r="K487" s="9">
        <f>financials[[#This Row],[Sales]]-financials[[#This Row],[COGS]]</f>
        <v>1785.25</v>
      </c>
      <c r="L487" s="17">
        <f t="shared" ca="1" si="15"/>
        <v>45115</v>
      </c>
      <c r="M487" t="str">
        <f t="shared" ca="1" si="14"/>
        <v>A0001</v>
      </c>
    </row>
    <row r="488" spans="1:13" x14ac:dyDescent="0.25">
      <c r="A488" t="s">
        <v>96</v>
      </c>
      <c r="B488" s="7" t="s">
        <v>169</v>
      </c>
      <c r="C488" s="15">
        <v>101</v>
      </c>
      <c r="D488" s="16" t="s">
        <v>101</v>
      </c>
      <c r="E488">
        <v>176</v>
      </c>
      <c r="F488" s="9">
        <v>12</v>
      </c>
      <c r="G488" s="9">
        <f>financials[[#This Row],[Units Sold]]*financials[[#This Row],[Sale Price]]</f>
        <v>2112</v>
      </c>
      <c r="H488" s="9">
        <f>IF(financials[[#This Row],[Discount Band]]="low",0.1,IF(financials[[#This Row],[Discount Band]]="medium",0.15,0.3))</f>
        <v>0.15</v>
      </c>
      <c r="I488" s="9">
        <f>financials[[#This Row],[Gross Sales]]-financials[[#This Row],[Gross Sales]]*financials[[#This Row],[Discounts]]</f>
        <v>1795.2</v>
      </c>
      <c r="J488" s="9">
        <f>VLOOKUP(financials[[#This Row],[productid]],Products!$B$2:$H$10,3)</f>
        <v>9.9499999999999993</v>
      </c>
      <c r="K488" s="9">
        <f>financials[[#This Row],[Sales]]-financials[[#This Row],[COGS]]</f>
        <v>1785.25</v>
      </c>
      <c r="L488" s="17">
        <f t="shared" ca="1" si="15"/>
        <v>45231</v>
      </c>
      <c r="M488" t="str">
        <f t="shared" ca="1" si="14"/>
        <v>B0101</v>
      </c>
    </row>
    <row r="489" spans="1:13" x14ac:dyDescent="0.25">
      <c r="A489" t="s">
        <v>97</v>
      </c>
      <c r="B489" s="7" t="s">
        <v>284</v>
      </c>
      <c r="C489" s="15">
        <v>103</v>
      </c>
      <c r="D489" s="16" t="s">
        <v>101</v>
      </c>
      <c r="E489">
        <v>302</v>
      </c>
      <c r="F489" s="9">
        <v>7</v>
      </c>
      <c r="G489" s="9">
        <f>financials[[#This Row],[Units Sold]]*financials[[#This Row],[Sale Price]]</f>
        <v>2114</v>
      </c>
      <c r="H489" s="9">
        <f>IF(financials[[#This Row],[Discount Band]]="low",0.1,IF(financials[[#This Row],[Discount Band]]="medium",0.15,0.3))</f>
        <v>0.15</v>
      </c>
      <c r="I489" s="9">
        <f>financials[[#This Row],[Gross Sales]]-financials[[#This Row],[Gross Sales]]*financials[[#This Row],[Discounts]]</f>
        <v>1796.9</v>
      </c>
      <c r="J489" s="9">
        <f>VLOOKUP(financials[[#This Row],[productid]],Products!$B$2:$H$10,3)</f>
        <v>15</v>
      </c>
      <c r="K489" s="9">
        <f>financials[[#This Row],[Sales]]-financials[[#This Row],[COGS]]</f>
        <v>1781.9</v>
      </c>
      <c r="L489" s="17">
        <f t="shared" ca="1" si="15"/>
        <v>45376</v>
      </c>
      <c r="M489" t="str">
        <f t="shared" ca="1" si="14"/>
        <v>B0101</v>
      </c>
    </row>
    <row r="490" spans="1:13" x14ac:dyDescent="0.25">
      <c r="A490" t="s">
        <v>100</v>
      </c>
      <c r="B490" s="7" t="s">
        <v>169</v>
      </c>
      <c r="C490" s="15">
        <v>109</v>
      </c>
      <c r="D490" s="16" t="s">
        <v>102</v>
      </c>
      <c r="E490">
        <v>141</v>
      </c>
      <c r="F490" s="9">
        <v>15</v>
      </c>
      <c r="G490" s="9">
        <f>financials[[#This Row],[Units Sold]]*financials[[#This Row],[Sale Price]]</f>
        <v>2115</v>
      </c>
      <c r="H490" s="9">
        <f>IF(financials[[#This Row],[Discount Band]]="low",0.1,IF(financials[[#This Row],[Discount Band]]="medium",0.15,0.3))</f>
        <v>0.1</v>
      </c>
      <c r="I490" s="9">
        <f>financials[[#This Row],[Gross Sales]]-financials[[#This Row],[Gross Sales]]*financials[[#This Row],[Discounts]]</f>
        <v>1903.5</v>
      </c>
      <c r="J490" s="9">
        <f>VLOOKUP(financials[[#This Row],[productid]],Products!$B$2:$H$10,3)</f>
        <v>16.8</v>
      </c>
      <c r="K490" s="9">
        <f>financials[[#This Row],[Sales]]-financials[[#This Row],[COGS]]</f>
        <v>1886.7</v>
      </c>
      <c r="L490" s="17">
        <f t="shared" ca="1" si="15"/>
        <v>45026</v>
      </c>
      <c r="M490" t="str">
        <f t="shared" ca="1" si="14"/>
        <v>C0002</v>
      </c>
    </row>
    <row r="491" spans="1:13" x14ac:dyDescent="0.25">
      <c r="A491" t="s">
        <v>97</v>
      </c>
      <c r="B491" s="7" t="s">
        <v>279</v>
      </c>
      <c r="C491" s="15">
        <v>105</v>
      </c>
      <c r="D491" s="16" t="s">
        <v>101</v>
      </c>
      <c r="E491">
        <v>303</v>
      </c>
      <c r="F491" s="9">
        <v>7</v>
      </c>
      <c r="G491" s="9">
        <f>financials[[#This Row],[Units Sold]]*financials[[#This Row],[Sale Price]]</f>
        <v>2121</v>
      </c>
      <c r="H491" s="9">
        <f>IF(financials[[#This Row],[Discount Band]]="low",0.1,IF(financials[[#This Row],[Discount Band]]="medium",0.15,0.3))</f>
        <v>0.15</v>
      </c>
      <c r="I491" s="9">
        <f>financials[[#This Row],[Gross Sales]]-financials[[#This Row],[Gross Sales]]*financials[[#This Row],[Discounts]]</f>
        <v>1802.85</v>
      </c>
      <c r="J491" s="9">
        <f>VLOOKUP(financials[[#This Row],[productid]],Products!$B$2:$H$10,3)</f>
        <v>10</v>
      </c>
      <c r="K491" s="9">
        <f>financials[[#This Row],[Sales]]-financials[[#This Row],[COGS]]</f>
        <v>1792.85</v>
      </c>
      <c r="L491" s="17">
        <f t="shared" ca="1" si="15"/>
        <v>44851</v>
      </c>
      <c r="M491" t="str">
        <f t="shared" ca="1" si="14"/>
        <v>B0001</v>
      </c>
    </row>
    <row r="492" spans="1:13" x14ac:dyDescent="0.25">
      <c r="A492" t="s">
        <v>96</v>
      </c>
      <c r="B492" s="7" t="s">
        <v>656</v>
      </c>
      <c r="C492" s="13">
        <v>109</v>
      </c>
      <c r="D492" s="10" t="s">
        <v>102</v>
      </c>
      <c r="E492">
        <v>177</v>
      </c>
      <c r="F492" s="9">
        <v>12</v>
      </c>
      <c r="G492" s="9">
        <f>financials[[#This Row],[Units Sold]]*financials[[#This Row],[Sale Price]]</f>
        <v>2124</v>
      </c>
      <c r="H492" s="9">
        <f>IF(financials[[#This Row],[Discount Band]]="low",0.1,IF(financials[[#This Row],[Discount Band]]="medium",0.15,0.3))</f>
        <v>0.1</v>
      </c>
      <c r="I492" s="9">
        <f>financials[[#This Row],[Gross Sales]]-financials[[#This Row],[Gross Sales]]*financials[[#This Row],[Discounts]]</f>
        <v>1911.6</v>
      </c>
      <c r="J492" s="9">
        <f>VLOOKUP(financials[[#This Row],[productid]],Products!$B$2:$H$10,3)</f>
        <v>16.8</v>
      </c>
      <c r="K492" s="9">
        <f>financials[[#This Row],[Sales]]-financials[[#This Row],[COGS]]</f>
        <v>1894.8</v>
      </c>
      <c r="L492" s="17">
        <f t="shared" ca="1" si="15"/>
        <v>45126</v>
      </c>
      <c r="M492" t="str">
        <f t="shared" ca="1" si="14"/>
        <v>B0101</v>
      </c>
    </row>
    <row r="493" spans="1:13" x14ac:dyDescent="0.25">
      <c r="A493" t="s">
        <v>96</v>
      </c>
      <c r="B493" s="7" t="s">
        <v>107</v>
      </c>
      <c r="C493" s="15">
        <v>109</v>
      </c>
      <c r="D493" s="16" t="s">
        <v>94</v>
      </c>
      <c r="E493">
        <v>177</v>
      </c>
      <c r="F493" s="9">
        <v>12</v>
      </c>
      <c r="G493" s="9">
        <f>financials[[#This Row],[Units Sold]]*financials[[#This Row],[Sale Price]]</f>
        <v>2124</v>
      </c>
      <c r="H493" s="9">
        <f>IF(financials[[#This Row],[Discount Band]]="low",0.1,IF(financials[[#This Row],[Discount Band]]="medium",0.15,0.3))</f>
        <v>0.3</v>
      </c>
      <c r="I493" s="9">
        <f>financials[[#This Row],[Gross Sales]]-financials[[#This Row],[Gross Sales]]*financials[[#This Row],[Discounts]]</f>
        <v>1486.8000000000002</v>
      </c>
      <c r="J493" s="9">
        <f>VLOOKUP(financials[[#This Row],[productid]],Products!$B$2:$H$10,3)</f>
        <v>16.8</v>
      </c>
      <c r="K493" s="9">
        <f>financials[[#This Row],[Sales]]-financials[[#This Row],[COGS]]</f>
        <v>1470.0000000000002</v>
      </c>
      <c r="L493" s="17">
        <f t="shared" ca="1" si="15"/>
        <v>44733</v>
      </c>
      <c r="M493" t="str">
        <f t="shared" ca="1" si="14"/>
        <v>A0001</v>
      </c>
    </row>
    <row r="494" spans="1:13" x14ac:dyDescent="0.25">
      <c r="A494" t="s">
        <v>97</v>
      </c>
      <c r="B494" s="7" t="s">
        <v>287</v>
      </c>
      <c r="C494" s="15">
        <v>107</v>
      </c>
      <c r="D494" s="16" t="s">
        <v>94</v>
      </c>
      <c r="E494">
        <v>304</v>
      </c>
      <c r="F494" s="9">
        <v>7</v>
      </c>
      <c r="G494" s="9">
        <f>financials[[#This Row],[Units Sold]]*financials[[#This Row],[Sale Price]]</f>
        <v>2128</v>
      </c>
      <c r="H494" s="9">
        <f>IF(financials[[#This Row],[Discount Band]]="low",0.1,IF(financials[[#This Row],[Discount Band]]="medium",0.15,0.3))</f>
        <v>0.3</v>
      </c>
      <c r="I494" s="9">
        <f>financials[[#This Row],[Gross Sales]]-financials[[#This Row],[Gross Sales]]*financials[[#This Row],[Discounts]]</f>
        <v>1489.6</v>
      </c>
      <c r="J494" s="9">
        <f>VLOOKUP(financials[[#This Row],[productid]],Products!$B$2:$H$10,3)</f>
        <v>5.5</v>
      </c>
      <c r="K494" s="9">
        <f>financials[[#This Row],[Sales]]-financials[[#This Row],[COGS]]</f>
        <v>1484.1</v>
      </c>
      <c r="L494" s="17">
        <f t="shared" ca="1" si="15"/>
        <v>44849</v>
      </c>
      <c r="M494" t="str">
        <f t="shared" ca="1" si="14"/>
        <v>B0101</v>
      </c>
    </row>
    <row r="495" spans="1:13" x14ac:dyDescent="0.25">
      <c r="A495" t="s">
        <v>96</v>
      </c>
      <c r="B495" s="7" t="s">
        <v>107</v>
      </c>
      <c r="C495" s="15">
        <v>105</v>
      </c>
      <c r="D495" s="16" t="s">
        <v>103</v>
      </c>
      <c r="E495">
        <v>178</v>
      </c>
      <c r="F495" s="9">
        <v>12</v>
      </c>
      <c r="G495" s="9">
        <f>financials[[#This Row],[Units Sold]]*financials[[#This Row],[Sale Price]]</f>
        <v>2136</v>
      </c>
      <c r="H495" s="9">
        <f>IF(financials[[#This Row],[Discount Band]]="low",0.1,IF(financials[[#This Row],[Discount Band]]="medium",0.15,0.3))</f>
        <v>0.3</v>
      </c>
      <c r="I495" s="9">
        <f>financials[[#This Row],[Gross Sales]]-financials[[#This Row],[Gross Sales]]*financials[[#This Row],[Discounts]]</f>
        <v>1495.2</v>
      </c>
      <c r="J495" s="9">
        <f>VLOOKUP(financials[[#This Row],[productid]],Products!$B$2:$H$10,3)</f>
        <v>10</v>
      </c>
      <c r="K495" s="9">
        <f>financials[[#This Row],[Sales]]-financials[[#This Row],[COGS]]</f>
        <v>1485.2</v>
      </c>
      <c r="L495" s="17">
        <f t="shared" ca="1" si="15"/>
        <v>45208</v>
      </c>
      <c r="M495" t="str">
        <f t="shared" ca="1" si="14"/>
        <v>B0101</v>
      </c>
    </row>
    <row r="496" spans="1:13" x14ac:dyDescent="0.25">
      <c r="A496" t="s">
        <v>100</v>
      </c>
      <c r="B496" s="7" t="s">
        <v>107</v>
      </c>
      <c r="C496" s="15">
        <v>105</v>
      </c>
      <c r="D496" s="16" t="s">
        <v>94</v>
      </c>
      <c r="E496">
        <v>143</v>
      </c>
      <c r="F496" s="9">
        <v>15</v>
      </c>
      <c r="G496" s="9">
        <f>financials[[#This Row],[Units Sold]]*financials[[#This Row],[Sale Price]]</f>
        <v>2145</v>
      </c>
      <c r="H496" s="9">
        <f>IF(financials[[#This Row],[Discount Band]]="low",0.1,IF(financials[[#This Row],[Discount Band]]="medium",0.15,0.3))</f>
        <v>0.3</v>
      </c>
      <c r="I496" s="9">
        <f>financials[[#This Row],[Gross Sales]]-financials[[#This Row],[Gross Sales]]*financials[[#This Row],[Discounts]]</f>
        <v>1501.5</v>
      </c>
      <c r="J496" s="9">
        <f>VLOOKUP(financials[[#This Row],[productid]],Products!$B$2:$H$10,3)</f>
        <v>10</v>
      </c>
      <c r="K496" s="9">
        <f>financials[[#This Row],[Sales]]-financials[[#This Row],[COGS]]</f>
        <v>1491.5</v>
      </c>
      <c r="L496" s="17">
        <f t="shared" ca="1" si="15"/>
        <v>45495</v>
      </c>
      <c r="M496" t="str">
        <f t="shared" ca="1" si="14"/>
        <v>C0003</v>
      </c>
    </row>
    <row r="497" spans="1:13" x14ac:dyDescent="0.25">
      <c r="A497" t="s">
        <v>96</v>
      </c>
      <c r="B497" s="7" t="s">
        <v>169</v>
      </c>
      <c r="C497" s="15">
        <v>106</v>
      </c>
      <c r="D497" s="16" t="s">
        <v>101</v>
      </c>
      <c r="E497">
        <v>179</v>
      </c>
      <c r="F497" s="9">
        <v>12</v>
      </c>
      <c r="G497" s="9">
        <f>financials[[#This Row],[Units Sold]]*financials[[#This Row],[Sale Price]]</f>
        <v>2148</v>
      </c>
      <c r="H497" s="9">
        <f>IF(financials[[#This Row],[Discount Band]]="low",0.1,IF(financials[[#This Row],[Discount Band]]="medium",0.15,0.3))</f>
        <v>0.15</v>
      </c>
      <c r="I497" s="9">
        <f>financials[[#This Row],[Gross Sales]]-financials[[#This Row],[Gross Sales]]*financials[[#This Row],[Discounts]]</f>
        <v>1825.8</v>
      </c>
      <c r="J497" s="9">
        <f>VLOOKUP(financials[[#This Row],[productid]],Products!$B$2:$H$10,3)</f>
        <v>9.1</v>
      </c>
      <c r="K497" s="9">
        <f>financials[[#This Row],[Sales]]-financials[[#This Row],[COGS]]</f>
        <v>1816.7</v>
      </c>
      <c r="L497" s="17">
        <f t="shared" ca="1" si="15"/>
        <v>44600</v>
      </c>
      <c r="M497" t="str">
        <f t="shared" ca="1" si="14"/>
        <v>B0001</v>
      </c>
    </row>
    <row r="498" spans="1:13" x14ac:dyDescent="0.25">
      <c r="A498" t="s">
        <v>97</v>
      </c>
      <c r="B498" s="7" t="s">
        <v>106</v>
      </c>
      <c r="C498" s="15">
        <v>103</v>
      </c>
      <c r="D498" s="16" t="s">
        <v>102</v>
      </c>
      <c r="E498">
        <v>307</v>
      </c>
      <c r="F498" s="9">
        <v>7</v>
      </c>
      <c r="G498" s="9">
        <f>financials[[#This Row],[Units Sold]]*financials[[#This Row],[Sale Price]]</f>
        <v>2149</v>
      </c>
      <c r="H498" s="9">
        <f>IF(financials[[#This Row],[Discount Band]]="low",0.1,IF(financials[[#This Row],[Discount Band]]="medium",0.15,0.3))</f>
        <v>0.1</v>
      </c>
      <c r="I498" s="9">
        <f>financials[[#This Row],[Gross Sales]]-financials[[#This Row],[Gross Sales]]*financials[[#This Row],[Discounts]]</f>
        <v>1934.1</v>
      </c>
      <c r="J498" s="9">
        <f>VLOOKUP(financials[[#This Row],[productid]],Products!$B$2:$H$10,3)</f>
        <v>15</v>
      </c>
      <c r="K498" s="9">
        <f>financials[[#This Row],[Sales]]-financials[[#This Row],[COGS]]</f>
        <v>1919.1</v>
      </c>
      <c r="L498" s="17">
        <f t="shared" ca="1" si="15"/>
        <v>45178</v>
      </c>
      <c r="M498" t="str">
        <f t="shared" ca="1" si="14"/>
        <v>B0001</v>
      </c>
    </row>
    <row r="499" spans="1:13" x14ac:dyDescent="0.25">
      <c r="A499" t="s">
        <v>97</v>
      </c>
      <c r="B499" s="7" t="s">
        <v>287</v>
      </c>
      <c r="C499" s="15">
        <v>103</v>
      </c>
      <c r="D499" s="16" t="s">
        <v>94</v>
      </c>
      <c r="E499">
        <v>308</v>
      </c>
      <c r="F499" s="9">
        <v>7</v>
      </c>
      <c r="G499" s="9">
        <f>financials[[#This Row],[Units Sold]]*financials[[#This Row],[Sale Price]]</f>
        <v>2156</v>
      </c>
      <c r="H499" s="9">
        <f>IF(financials[[#This Row],[Discount Band]]="low",0.1,IF(financials[[#This Row],[Discount Band]]="medium",0.15,0.3))</f>
        <v>0.3</v>
      </c>
      <c r="I499" s="9">
        <f>financials[[#This Row],[Gross Sales]]-financials[[#This Row],[Gross Sales]]*financials[[#This Row],[Discounts]]</f>
        <v>1509.2</v>
      </c>
      <c r="J499" s="9">
        <f>VLOOKUP(financials[[#This Row],[productid]],Products!$B$2:$H$10,3)</f>
        <v>15</v>
      </c>
      <c r="K499" s="9">
        <f>financials[[#This Row],[Sales]]-financials[[#This Row],[COGS]]</f>
        <v>1494.2</v>
      </c>
      <c r="L499" s="17">
        <f t="shared" ca="1" si="15"/>
        <v>44594</v>
      </c>
      <c r="M499" t="str">
        <f t="shared" ca="1" si="14"/>
        <v>C0002</v>
      </c>
    </row>
    <row r="500" spans="1:13" x14ac:dyDescent="0.25">
      <c r="A500" t="s">
        <v>97</v>
      </c>
      <c r="B500" s="7" t="s">
        <v>106</v>
      </c>
      <c r="C500" s="15">
        <v>103</v>
      </c>
      <c r="D500" s="16" t="s">
        <v>94</v>
      </c>
      <c r="E500">
        <v>308</v>
      </c>
      <c r="F500" s="9">
        <v>7</v>
      </c>
      <c r="G500" s="9">
        <f>financials[[#This Row],[Units Sold]]*financials[[#This Row],[Sale Price]]</f>
        <v>2156</v>
      </c>
      <c r="H500" s="9">
        <f>IF(financials[[#This Row],[Discount Band]]="low",0.1,IF(financials[[#This Row],[Discount Band]]="medium",0.15,0.3))</f>
        <v>0.3</v>
      </c>
      <c r="I500" s="9">
        <f>financials[[#This Row],[Gross Sales]]-financials[[#This Row],[Gross Sales]]*financials[[#This Row],[Discounts]]</f>
        <v>1509.2</v>
      </c>
      <c r="J500" s="9">
        <f>VLOOKUP(financials[[#This Row],[productid]],Products!$B$2:$H$10,3)</f>
        <v>15</v>
      </c>
      <c r="K500" s="9">
        <f>financials[[#This Row],[Sales]]-financials[[#This Row],[COGS]]</f>
        <v>1494.2</v>
      </c>
      <c r="L500" s="17">
        <f t="shared" ca="1" si="15"/>
        <v>45436</v>
      </c>
      <c r="M500" t="str">
        <f t="shared" ca="1" si="14"/>
        <v>C0002</v>
      </c>
    </row>
    <row r="501" spans="1:13" x14ac:dyDescent="0.25">
      <c r="A501" t="s">
        <v>100</v>
      </c>
      <c r="B501" s="7" t="s">
        <v>136</v>
      </c>
      <c r="C501" s="15">
        <v>109</v>
      </c>
      <c r="D501" s="16" t="s">
        <v>103</v>
      </c>
      <c r="E501">
        <v>144</v>
      </c>
      <c r="F501" s="9">
        <v>15</v>
      </c>
      <c r="G501" s="9">
        <f>financials[[#This Row],[Units Sold]]*financials[[#This Row],[Sale Price]]</f>
        <v>2160</v>
      </c>
      <c r="H501" s="9">
        <f>IF(financials[[#This Row],[Discount Band]]="low",0.1,IF(financials[[#This Row],[Discount Band]]="medium",0.15,0.3))</f>
        <v>0.3</v>
      </c>
      <c r="I501" s="9">
        <f>financials[[#This Row],[Gross Sales]]-financials[[#This Row],[Gross Sales]]*financials[[#This Row],[Discounts]]</f>
        <v>1512</v>
      </c>
      <c r="J501" s="9">
        <f>VLOOKUP(financials[[#This Row],[productid]],Products!$B$2:$H$10,3)</f>
        <v>16.8</v>
      </c>
      <c r="K501" s="9">
        <f>financials[[#This Row],[Sales]]-financials[[#This Row],[COGS]]</f>
        <v>1495.2</v>
      </c>
      <c r="L501" s="17">
        <f t="shared" ca="1" si="15"/>
        <v>45067</v>
      </c>
      <c r="M501" t="str">
        <f t="shared" ca="1" si="14"/>
        <v>C0002</v>
      </c>
    </row>
    <row r="502" spans="1:13" x14ac:dyDescent="0.25">
      <c r="A502" t="s">
        <v>96</v>
      </c>
      <c r="B502" s="7" t="s">
        <v>628</v>
      </c>
      <c r="C502" s="15">
        <v>104</v>
      </c>
      <c r="D502" s="16" t="s">
        <v>94</v>
      </c>
      <c r="E502">
        <v>180</v>
      </c>
      <c r="F502" s="9">
        <v>12</v>
      </c>
      <c r="G502" s="9">
        <f>financials[[#This Row],[Units Sold]]*financials[[#This Row],[Sale Price]]</f>
        <v>2160</v>
      </c>
      <c r="H502" s="9">
        <f>IF(financials[[#This Row],[Discount Band]]="low",0.1,IF(financials[[#This Row],[Discount Band]]="medium",0.15,0.3))</f>
        <v>0.3</v>
      </c>
      <c r="I502" s="9">
        <f>financials[[#This Row],[Gross Sales]]-financials[[#This Row],[Gross Sales]]*financials[[#This Row],[Discounts]]</f>
        <v>1512</v>
      </c>
      <c r="J502" s="9">
        <f>VLOOKUP(financials[[#This Row],[productid]],Products!$B$2:$H$10,3)</f>
        <v>2.9</v>
      </c>
      <c r="K502" s="9">
        <f>financials[[#This Row],[Sales]]-financials[[#This Row],[COGS]]</f>
        <v>1509.1</v>
      </c>
      <c r="L502" s="17">
        <f t="shared" ca="1" si="15"/>
        <v>45486</v>
      </c>
      <c r="M502" t="str">
        <f t="shared" ca="1" si="14"/>
        <v>C0002</v>
      </c>
    </row>
    <row r="503" spans="1:13" x14ac:dyDescent="0.25">
      <c r="A503" t="s">
        <v>97</v>
      </c>
      <c r="B503" s="7" t="s">
        <v>178</v>
      </c>
      <c r="C503" s="15">
        <v>107</v>
      </c>
      <c r="D503" s="16" t="s">
        <v>101</v>
      </c>
      <c r="E503">
        <v>310</v>
      </c>
      <c r="F503" s="9">
        <v>7</v>
      </c>
      <c r="G503" s="9">
        <f>financials[[#This Row],[Units Sold]]*financials[[#This Row],[Sale Price]]</f>
        <v>2170</v>
      </c>
      <c r="H503" s="9">
        <f>IF(financials[[#This Row],[Discount Band]]="low",0.1,IF(financials[[#This Row],[Discount Band]]="medium",0.15,0.3))</f>
        <v>0.15</v>
      </c>
      <c r="I503" s="9">
        <f>financials[[#This Row],[Gross Sales]]-financials[[#This Row],[Gross Sales]]*financials[[#This Row],[Discounts]]</f>
        <v>1844.5</v>
      </c>
      <c r="J503" s="9">
        <f>VLOOKUP(financials[[#This Row],[productid]],Products!$B$2:$H$10,3)</f>
        <v>5.5</v>
      </c>
      <c r="K503" s="9">
        <f>financials[[#This Row],[Sales]]-financials[[#This Row],[COGS]]</f>
        <v>1839</v>
      </c>
      <c r="L503" s="17">
        <f t="shared" ca="1" si="15"/>
        <v>45370</v>
      </c>
      <c r="M503" t="str">
        <f t="shared" ca="1" si="14"/>
        <v>B0001</v>
      </c>
    </row>
    <row r="504" spans="1:13" x14ac:dyDescent="0.25">
      <c r="A504" t="s">
        <v>96</v>
      </c>
      <c r="B504" s="7" t="s">
        <v>104</v>
      </c>
      <c r="C504" s="15">
        <v>108</v>
      </c>
      <c r="D504" s="16" t="s">
        <v>101</v>
      </c>
      <c r="E504">
        <v>181</v>
      </c>
      <c r="F504" s="9">
        <v>12</v>
      </c>
      <c r="G504" s="9">
        <f>financials[[#This Row],[Units Sold]]*financials[[#This Row],[Sale Price]]</f>
        <v>2172</v>
      </c>
      <c r="H504" s="9">
        <f>IF(financials[[#This Row],[Discount Band]]="low",0.1,IF(financials[[#This Row],[Discount Band]]="medium",0.15,0.3))</f>
        <v>0.15</v>
      </c>
      <c r="I504" s="9">
        <f>financials[[#This Row],[Gross Sales]]-financials[[#This Row],[Gross Sales]]*financials[[#This Row],[Discounts]]</f>
        <v>1846.2</v>
      </c>
      <c r="J504" s="9">
        <f>VLOOKUP(financials[[#This Row],[productid]],Products!$B$2:$H$10,3)</f>
        <v>3.99</v>
      </c>
      <c r="K504" s="9">
        <f>financials[[#This Row],[Sales]]-financials[[#This Row],[COGS]]</f>
        <v>1842.21</v>
      </c>
      <c r="L504" s="17">
        <f t="shared" ca="1" si="15"/>
        <v>44922</v>
      </c>
      <c r="M504" t="str">
        <f t="shared" ca="1" si="14"/>
        <v>B0101</v>
      </c>
    </row>
    <row r="505" spans="1:13" x14ac:dyDescent="0.25">
      <c r="A505" t="s">
        <v>96</v>
      </c>
      <c r="B505" s="7" t="s">
        <v>251</v>
      </c>
      <c r="C505" s="15">
        <v>106</v>
      </c>
      <c r="D505" s="16" t="s">
        <v>94</v>
      </c>
      <c r="E505">
        <v>181</v>
      </c>
      <c r="F505" s="9">
        <v>12</v>
      </c>
      <c r="G505" s="9">
        <f>financials[[#This Row],[Units Sold]]*financials[[#This Row],[Sale Price]]</f>
        <v>2172</v>
      </c>
      <c r="H505" s="9">
        <f>IF(financials[[#This Row],[Discount Band]]="low",0.1,IF(financials[[#This Row],[Discount Band]]="medium",0.15,0.3))</f>
        <v>0.3</v>
      </c>
      <c r="I505" s="9">
        <f>financials[[#This Row],[Gross Sales]]-financials[[#This Row],[Gross Sales]]*financials[[#This Row],[Discounts]]</f>
        <v>1520.4</v>
      </c>
      <c r="J505" s="9">
        <f>VLOOKUP(financials[[#This Row],[productid]],Products!$B$2:$H$10,3)</f>
        <v>9.1</v>
      </c>
      <c r="K505" s="9">
        <f>financials[[#This Row],[Sales]]-financials[[#This Row],[COGS]]</f>
        <v>1511.3000000000002</v>
      </c>
      <c r="L505" s="17">
        <f t="shared" ca="1" si="15"/>
        <v>45457</v>
      </c>
      <c r="M505" t="str">
        <f t="shared" ca="1" si="14"/>
        <v>C0002</v>
      </c>
    </row>
    <row r="506" spans="1:13" x14ac:dyDescent="0.25">
      <c r="A506" t="s">
        <v>100</v>
      </c>
      <c r="B506" s="7" t="s">
        <v>104</v>
      </c>
      <c r="C506" s="13">
        <v>109</v>
      </c>
      <c r="D506" s="10" t="s">
        <v>101</v>
      </c>
      <c r="E506">
        <v>145</v>
      </c>
      <c r="F506" s="9">
        <v>15</v>
      </c>
      <c r="G506" s="9">
        <f>financials[[#This Row],[Units Sold]]*financials[[#This Row],[Sale Price]]</f>
        <v>2175</v>
      </c>
      <c r="H506" s="9">
        <f>IF(financials[[#This Row],[Discount Band]]="low",0.1,IF(financials[[#This Row],[Discount Band]]="medium",0.15,0.3))</f>
        <v>0.15</v>
      </c>
      <c r="I506" s="9">
        <f>financials[[#This Row],[Gross Sales]]-financials[[#This Row],[Gross Sales]]*financials[[#This Row],[Discounts]]</f>
        <v>1848.75</v>
      </c>
      <c r="J506" s="9">
        <f>VLOOKUP(financials[[#This Row],[productid]],Products!$B$2:$H$10,3)</f>
        <v>16.8</v>
      </c>
      <c r="K506" s="9">
        <f>financials[[#This Row],[Sales]]-financials[[#This Row],[COGS]]</f>
        <v>1831.95</v>
      </c>
      <c r="L506" s="17">
        <f t="shared" ca="1" si="15"/>
        <v>44871</v>
      </c>
      <c r="M506" t="str">
        <f t="shared" ca="1" si="14"/>
        <v>B0101</v>
      </c>
    </row>
    <row r="507" spans="1:13" x14ac:dyDescent="0.25">
      <c r="A507" t="s">
        <v>100</v>
      </c>
      <c r="B507" s="7" t="s">
        <v>159</v>
      </c>
      <c r="C507" s="15">
        <v>103</v>
      </c>
      <c r="D507" s="16" t="s">
        <v>102</v>
      </c>
      <c r="E507">
        <v>145</v>
      </c>
      <c r="F507" s="9">
        <v>15</v>
      </c>
      <c r="G507" s="9">
        <f>financials[[#This Row],[Units Sold]]*financials[[#This Row],[Sale Price]]</f>
        <v>2175</v>
      </c>
      <c r="H507" s="9">
        <f>IF(financials[[#This Row],[Discount Band]]="low",0.1,IF(financials[[#This Row],[Discount Band]]="medium",0.15,0.3))</f>
        <v>0.1</v>
      </c>
      <c r="I507" s="9">
        <f>financials[[#This Row],[Gross Sales]]-financials[[#This Row],[Gross Sales]]*financials[[#This Row],[Discounts]]</f>
        <v>1957.5</v>
      </c>
      <c r="J507" s="9">
        <f>VLOOKUP(financials[[#This Row],[productid]],Products!$B$2:$H$10,3)</f>
        <v>15</v>
      </c>
      <c r="K507" s="9">
        <f>financials[[#This Row],[Sales]]-financials[[#This Row],[COGS]]</f>
        <v>1942.5</v>
      </c>
      <c r="L507" s="17">
        <f t="shared" ca="1" si="15"/>
        <v>45208</v>
      </c>
      <c r="M507" t="str">
        <f t="shared" ca="1" si="14"/>
        <v>C0003</v>
      </c>
    </row>
    <row r="508" spans="1:13" x14ac:dyDescent="0.25">
      <c r="A508" t="s">
        <v>100</v>
      </c>
      <c r="B508" s="7" t="s">
        <v>285</v>
      </c>
      <c r="C508" s="15">
        <v>104</v>
      </c>
      <c r="D508" s="16" t="s">
        <v>101</v>
      </c>
      <c r="E508">
        <v>145</v>
      </c>
      <c r="F508" s="9">
        <v>15</v>
      </c>
      <c r="G508" s="9">
        <f>financials[[#This Row],[Units Sold]]*financials[[#This Row],[Sale Price]]</f>
        <v>2175</v>
      </c>
      <c r="H508" s="9">
        <f>IF(financials[[#This Row],[Discount Band]]="low",0.1,IF(financials[[#This Row],[Discount Band]]="medium",0.15,0.3))</f>
        <v>0.15</v>
      </c>
      <c r="I508" s="9">
        <f>financials[[#This Row],[Gross Sales]]-financials[[#This Row],[Gross Sales]]*financials[[#This Row],[Discounts]]</f>
        <v>1848.75</v>
      </c>
      <c r="J508" s="9">
        <f>VLOOKUP(financials[[#This Row],[productid]],Products!$B$2:$H$10,3)</f>
        <v>2.9</v>
      </c>
      <c r="K508" s="9">
        <f>financials[[#This Row],[Sales]]-financials[[#This Row],[COGS]]</f>
        <v>1845.85</v>
      </c>
      <c r="L508" s="17">
        <f t="shared" ca="1" si="15"/>
        <v>44597</v>
      </c>
      <c r="M508" t="str">
        <f t="shared" ca="1" si="14"/>
        <v>C0002</v>
      </c>
    </row>
    <row r="509" spans="1:13" x14ac:dyDescent="0.25">
      <c r="A509" t="s">
        <v>96</v>
      </c>
      <c r="B509" s="7" t="s">
        <v>656</v>
      </c>
      <c r="C509" s="15">
        <v>109</v>
      </c>
      <c r="D509" s="16" t="s">
        <v>94</v>
      </c>
      <c r="E509">
        <v>182</v>
      </c>
      <c r="F509" s="9">
        <v>12</v>
      </c>
      <c r="G509" s="9">
        <f>financials[[#This Row],[Units Sold]]*financials[[#This Row],[Sale Price]]</f>
        <v>2184</v>
      </c>
      <c r="H509" s="9">
        <f>IF(financials[[#This Row],[Discount Band]]="low",0.1,IF(financials[[#This Row],[Discount Band]]="medium",0.15,0.3))</f>
        <v>0.3</v>
      </c>
      <c r="I509" s="9">
        <f>financials[[#This Row],[Gross Sales]]-financials[[#This Row],[Gross Sales]]*financials[[#This Row],[Discounts]]</f>
        <v>1528.8000000000002</v>
      </c>
      <c r="J509" s="9">
        <f>VLOOKUP(financials[[#This Row],[productid]],Products!$B$2:$H$10,3)</f>
        <v>16.8</v>
      </c>
      <c r="K509" s="9">
        <f>financials[[#This Row],[Sales]]-financials[[#This Row],[COGS]]</f>
        <v>1512.0000000000002</v>
      </c>
      <c r="L509" s="17">
        <f t="shared" ca="1" si="15"/>
        <v>44574</v>
      </c>
      <c r="M509" t="str">
        <f t="shared" ca="1" si="14"/>
        <v>C0003</v>
      </c>
    </row>
    <row r="510" spans="1:13" x14ac:dyDescent="0.25">
      <c r="A510" t="s">
        <v>96</v>
      </c>
      <c r="B510" s="7" t="s">
        <v>136</v>
      </c>
      <c r="C510" s="15">
        <v>104</v>
      </c>
      <c r="D510" s="16" t="s">
        <v>94</v>
      </c>
      <c r="E510">
        <v>182</v>
      </c>
      <c r="F510" s="9">
        <v>12</v>
      </c>
      <c r="G510" s="9">
        <f>financials[[#This Row],[Units Sold]]*financials[[#This Row],[Sale Price]]</f>
        <v>2184</v>
      </c>
      <c r="H510" s="9">
        <f>IF(financials[[#This Row],[Discount Band]]="low",0.1,IF(financials[[#This Row],[Discount Band]]="medium",0.15,0.3))</f>
        <v>0.3</v>
      </c>
      <c r="I510" s="9">
        <f>financials[[#This Row],[Gross Sales]]-financials[[#This Row],[Gross Sales]]*financials[[#This Row],[Discounts]]</f>
        <v>1528.8000000000002</v>
      </c>
      <c r="J510" s="9">
        <f>VLOOKUP(financials[[#This Row],[productid]],Products!$B$2:$H$10,3)</f>
        <v>2.9</v>
      </c>
      <c r="K510" s="9">
        <f>financials[[#This Row],[Sales]]-financials[[#This Row],[COGS]]</f>
        <v>1525.9</v>
      </c>
      <c r="L510" s="17">
        <f t="shared" ca="1" si="15"/>
        <v>44843</v>
      </c>
      <c r="M510" t="str">
        <f t="shared" ca="1" si="14"/>
        <v>B0101</v>
      </c>
    </row>
    <row r="511" spans="1:13" x14ac:dyDescent="0.25">
      <c r="A511" t="s">
        <v>97</v>
      </c>
      <c r="B511" s="7" t="s">
        <v>279</v>
      </c>
      <c r="C511" s="15">
        <v>103</v>
      </c>
      <c r="D511" s="16" t="s">
        <v>101</v>
      </c>
      <c r="E511">
        <v>312</v>
      </c>
      <c r="F511" s="9">
        <v>7</v>
      </c>
      <c r="G511" s="9">
        <f>financials[[#This Row],[Units Sold]]*financials[[#This Row],[Sale Price]]</f>
        <v>2184</v>
      </c>
      <c r="H511" s="9">
        <f>IF(financials[[#This Row],[Discount Band]]="low",0.1,IF(financials[[#This Row],[Discount Band]]="medium",0.15,0.3))</f>
        <v>0.15</v>
      </c>
      <c r="I511" s="9">
        <f>financials[[#This Row],[Gross Sales]]-financials[[#This Row],[Gross Sales]]*financials[[#This Row],[Discounts]]</f>
        <v>1856.4</v>
      </c>
      <c r="J511" s="9">
        <f>VLOOKUP(financials[[#This Row],[productid]],Products!$B$2:$H$10,3)</f>
        <v>15</v>
      </c>
      <c r="K511" s="9">
        <f>financials[[#This Row],[Sales]]-financials[[#This Row],[COGS]]</f>
        <v>1841.4</v>
      </c>
      <c r="L511" s="17">
        <f t="shared" ca="1" si="15"/>
        <v>44770</v>
      </c>
      <c r="M511" t="str">
        <f t="shared" ca="1" si="14"/>
        <v>A0001</v>
      </c>
    </row>
    <row r="512" spans="1:13" x14ac:dyDescent="0.25">
      <c r="A512" t="s">
        <v>97</v>
      </c>
      <c r="B512" s="7" t="s">
        <v>106</v>
      </c>
      <c r="C512" s="15">
        <v>106</v>
      </c>
      <c r="D512" s="16" t="s">
        <v>102</v>
      </c>
      <c r="E512">
        <v>312</v>
      </c>
      <c r="F512" s="9">
        <v>7</v>
      </c>
      <c r="G512" s="9">
        <f>financials[[#This Row],[Units Sold]]*financials[[#This Row],[Sale Price]]</f>
        <v>2184</v>
      </c>
      <c r="H512" s="9">
        <f>IF(financials[[#This Row],[Discount Band]]="low",0.1,IF(financials[[#This Row],[Discount Band]]="medium",0.15,0.3))</f>
        <v>0.1</v>
      </c>
      <c r="I512" s="9">
        <f>financials[[#This Row],[Gross Sales]]-financials[[#This Row],[Gross Sales]]*financials[[#This Row],[Discounts]]</f>
        <v>1965.6</v>
      </c>
      <c r="J512" s="9">
        <f>VLOOKUP(financials[[#This Row],[productid]],Products!$B$2:$H$10,3)</f>
        <v>9.1</v>
      </c>
      <c r="K512" s="9">
        <f>financials[[#This Row],[Sales]]-financials[[#This Row],[COGS]]</f>
        <v>1956.5</v>
      </c>
      <c r="L512" s="17">
        <f t="shared" ca="1" si="15"/>
        <v>44594</v>
      </c>
      <c r="M512" t="str">
        <f t="shared" ca="1" si="14"/>
        <v>B0101</v>
      </c>
    </row>
    <row r="513" spans="1:13" x14ac:dyDescent="0.25">
      <c r="A513" t="s">
        <v>96</v>
      </c>
      <c r="B513" s="7" t="s">
        <v>251</v>
      </c>
      <c r="C513" s="15">
        <v>103</v>
      </c>
      <c r="D513" s="16" t="s">
        <v>94</v>
      </c>
      <c r="E513">
        <v>182</v>
      </c>
      <c r="F513" s="9">
        <v>12</v>
      </c>
      <c r="G513" s="9">
        <f>financials[[#This Row],[Units Sold]]*financials[[#This Row],[Sale Price]]</f>
        <v>2184</v>
      </c>
      <c r="H513" s="9">
        <f>IF(financials[[#This Row],[Discount Band]]="low",0.1,IF(financials[[#This Row],[Discount Band]]="medium",0.15,0.3))</f>
        <v>0.3</v>
      </c>
      <c r="I513" s="9">
        <f>financials[[#This Row],[Gross Sales]]-financials[[#This Row],[Gross Sales]]*financials[[#This Row],[Discounts]]</f>
        <v>1528.8000000000002</v>
      </c>
      <c r="J513" s="9">
        <f>VLOOKUP(financials[[#This Row],[productid]],Products!$B$2:$H$10,3)</f>
        <v>15</v>
      </c>
      <c r="K513" s="9">
        <f>financials[[#This Row],[Sales]]-financials[[#This Row],[COGS]]</f>
        <v>1513.8000000000002</v>
      </c>
      <c r="L513" s="17">
        <f t="shared" ca="1" si="15"/>
        <v>44904</v>
      </c>
      <c r="M513" t="str">
        <f t="shared" ca="1" si="14"/>
        <v>B0001</v>
      </c>
    </row>
    <row r="514" spans="1:13" x14ac:dyDescent="0.25">
      <c r="A514" t="s">
        <v>97</v>
      </c>
      <c r="B514" s="7" t="s">
        <v>277</v>
      </c>
      <c r="C514" s="15">
        <v>102</v>
      </c>
      <c r="D514" s="16" t="s">
        <v>101</v>
      </c>
      <c r="E514">
        <v>110</v>
      </c>
      <c r="F514" s="9">
        <v>20</v>
      </c>
      <c r="G514" s="9">
        <f>financials[[#This Row],[Units Sold]]*financials[[#This Row],[Sale Price]]</f>
        <v>2200</v>
      </c>
      <c r="H514" s="9">
        <f>IF(financials[[#This Row],[Discount Band]]="low",0.1,IF(financials[[#This Row],[Discount Band]]="medium",0.15,0.3))</f>
        <v>0.15</v>
      </c>
      <c r="I514" s="9">
        <f>financials[[#This Row],[Gross Sales]]-financials[[#This Row],[Gross Sales]]*financials[[#This Row],[Discounts]]</f>
        <v>1870</v>
      </c>
      <c r="J514" s="9">
        <f>VLOOKUP(financials[[#This Row],[productid]],Products!$B$2:$H$10,3)</f>
        <v>13.95</v>
      </c>
      <c r="K514" s="9">
        <f>financials[[#This Row],[Sales]]-financials[[#This Row],[COGS]]</f>
        <v>1856.05</v>
      </c>
      <c r="L514" s="17">
        <f t="shared" ca="1" si="15"/>
        <v>45101</v>
      </c>
      <c r="M514" t="str">
        <f t="shared" ref="M514:M577" ca="1" si="16">VLOOKUP(RANDBETWEEN(1,5),rnlsalesperson,2)</f>
        <v>B0101</v>
      </c>
    </row>
    <row r="515" spans="1:13" x14ac:dyDescent="0.25">
      <c r="A515" t="s">
        <v>97</v>
      </c>
      <c r="B515" s="7" t="s">
        <v>655</v>
      </c>
      <c r="C515" s="15">
        <v>105</v>
      </c>
      <c r="D515" s="16" t="s">
        <v>102</v>
      </c>
      <c r="E515">
        <v>110</v>
      </c>
      <c r="F515" s="9">
        <v>20</v>
      </c>
      <c r="G515" s="9">
        <f>financials[[#This Row],[Units Sold]]*financials[[#This Row],[Sale Price]]</f>
        <v>2200</v>
      </c>
      <c r="H515" s="9">
        <f>IF(financials[[#This Row],[Discount Band]]="low",0.1,IF(financials[[#This Row],[Discount Band]]="medium",0.15,0.3))</f>
        <v>0.1</v>
      </c>
      <c r="I515" s="9">
        <f>financials[[#This Row],[Gross Sales]]-financials[[#This Row],[Gross Sales]]*financials[[#This Row],[Discounts]]</f>
        <v>1980</v>
      </c>
      <c r="J515" s="9">
        <f>VLOOKUP(financials[[#This Row],[productid]],Products!$B$2:$H$10,3)</f>
        <v>10</v>
      </c>
      <c r="K515" s="9">
        <f>financials[[#This Row],[Sales]]-financials[[#This Row],[COGS]]</f>
        <v>1970</v>
      </c>
      <c r="L515" s="17">
        <f t="shared" ref="L515:L578" ca="1" si="17">RANDBETWEEN(44562,45534)</f>
        <v>45499</v>
      </c>
      <c r="M515" t="str">
        <f t="shared" ca="1" si="16"/>
        <v>A0001</v>
      </c>
    </row>
    <row r="516" spans="1:13" x14ac:dyDescent="0.25">
      <c r="A516" t="s">
        <v>97</v>
      </c>
      <c r="B516" s="7" t="s">
        <v>655</v>
      </c>
      <c r="C516" s="15">
        <v>107</v>
      </c>
      <c r="D516" s="16" t="s">
        <v>101</v>
      </c>
      <c r="E516">
        <v>110</v>
      </c>
      <c r="F516" s="9">
        <v>20</v>
      </c>
      <c r="G516" s="9">
        <f>financials[[#This Row],[Units Sold]]*financials[[#This Row],[Sale Price]]</f>
        <v>2200</v>
      </c>
      <c r="H516" s="9">
        <f>IF(financials[[#This Row],[Discount Band]]="low",0.1,IF(financials[[#This Row],[Discount Band]]="medium",0.15,0.3))</f>
        <v>0.15</v>
      </c>
      <c r="I516" s="9">
        <f>financials[[#This Row],[Gross Sales]]-financials[[#This Row],[Gross Sales]]*financials[[#This Row],[Discounts]]</f>
        <v>1870</v>
      </c>
      <c r="J516" s="9">
        <f>VLOOKUP(financials[[#This Row],[productid]],Products!$B$2:$H$10,3)</f>
        <v>5.5</v>
      </c>
      <c r="K516" s="9">
        <f>financials[[#This Row],[Sales]]-financials[[#This Row],[COGS]]</f>
        <v>1864.5</v>
      </c>
      <c r="L516" s="17">
        <f t="shared" ca="1" si="17"/>
        <v>45050</v>
      </c>
      <c r="M516" t="str">
        <f t="shared" ca="1" si="16"/>
        <v>C0002</v>
      </c>
    </row>
    <row r="517" spans="1:13" x14ac:dyDescent="0.25">
      <c r="A517" t="s">
        <v>100</v>
      </c>
      <c r="B517" s="7" t="s">
        <v>159</v>
      </c>
      <c r="C517" s="15">
        <v>101</v>
      </c>
      <c r="D517" s="16" t="s">
        <v>94</v>
      </c>
      <c r="E517">
        <v>147</v>
      </c>
      <c r="F517" s="9">
        <v>15</v>
      </c>
      <c r="G517" s="9">
        <f>financials[[#This Row],[Units Sold]]*financials[[#This Row],[Sale Price]]</f>
        <v>2205</v>
      </c>
      <c r="H517" s="9">
        <f>IF(financials[[#This Row],[Discount Band]]="low",0.1,IF(financials[[#This Row],[Discount Band]]="medium",0.15,0.3))</f>
        <v>0.3</v>
      </c>
      <c r="I517" s="9">
        <f>financials[[#This Row],[Gross Sales]]-financials[[#This Row],[Gross Sales]]*financials[[#This Row],[Discounts]]</f>
        <v>1543.5</v>
      </c>
      <c r="J517" s="9">
        <f>VLOOKUP(financials[[#This Row],[productid]],Products!$B$2:$H$10,3)</f>
        <v>9.9499999999999993</v>
      </c>
      <c r="K517" s="9">
        <f>financials[[#This Row],[Sales]]-financials[[#This Row],[COGS]]</f>
        <v>1533.55</v>
      </c>
      <c r="L517" s="17">
        <f t="shared" ca="1" si="17"/>
        <v>45283</v>
      </c>
      <c r="M517" t="str">
        <f t="shared" ca="1" si="16"/>
        <v>B0101</v>
      </c>
    </row>
    <row r="518" spans="1:13" x14ac:dyDescent="0.25">
      <c r="A518" t="s">
        <v>100</v>
      </c>
      <c r="B518" s="7" t="s">
        <v>628</v>
      </c>
      <c r="C518" s="15">
        <v>101</v>
      </c>
      <c r="D518" s="16" t="s">
        <v>101</v>
      </c>
      <c r="E518">
        <v>147</v>
      </c>
      <c r="F518" s="9">
        <v>15</v>
      </c>
      <c r="G518" s="9">
        <f>financials[[#This Row],[Units Sold]]*financials[[#This Row],[Sale Price]]</f>
        <v>2205</v>
      </c>
      <c r="H518" s="9">
        <f>IF(financials[[#This Row],[Discount Band]]="low",0.1,IF(financials[[#This Row],[Discount Band]]="medium",0.15,0.3))</f>
        <v>0.15</v>
      </c>
      <c r="I518" s="9">
        <f>financials[[#This Row],[Gross Sales]]-financials[[#This Row],[Gross Sales]]*financials[[#This Row],[Discounts]]</f>
        <v>1874.25</v>
      </c>
      <c r="J518" s="9">
        <f>VLOOKUP(financials[[#This Row],[productid]],Products!$B$2:$H$10,3)</f>
        <v>9.9499999999999993</v>
      </c>
      <c r="K518" s="9">
        <f>financials[[#This Row],[Sales]]-financials[[#This Row],[COGS]]</f>
        <v>1864.3</v>
      </c>
      <c r="L518" s="17">
        <f t="shared" ca="1" si="17"/>
        <v>45374</v>
      </c>
      <c r="M518" t="str">
        <f t="shared" ca="1" si="16"/>
        <v>B0001</v>
      </c>
    </row>
    <row r="519" spans="1:13" x14ac:dyDescent="0.25">
      <c r="A519" t="s">
        <v>100</v>
      </c>
      <c r="B519" s="7" t="s">
        <v>277</v>
      </c>
      <c r="C519" s="15">
        <v>105</v>
      </c>
      <c r="D519" s="16" t="s">
        <v>102</v>
      </c>
      <c r="E519">
        <v>147</v>
      </c>
      <c r="F519" s="9">
        <v>15</v>
      </c>
      <c r="G519" s="9">
        <f>financials[[#This Row],[Units Sold]]*financials[[#This Row],[Sale Price]]</f>
        <v>2205</v>
      </c>
      <c r="H519" s="9">
        <f>IF(financials[[#This Row],[Discount Band]]="low",0.1,IF(financials[[#This Row],[Discount Band]]="medium",0.15,0.3))</f>
        <v>0.1</v>
      </c>
      <c r="I519" s="9">
        <f>financials[[#This Row],[Gross Sales]]-financials[[#This Row],[Gross Sales]]*financials[[#This Row],[Discounts]]</f>
        <v>1984.5</v>
      </c>
      <c r="J519" s="9">
        <f>VLOOKUP(financials[[#This Row],[productid]],Products!$B$2:$H$10,3)</f>
        <v>10</v>
      </c>
      <c r="K519" s="9">
        <f>financials[[#This Row],[Sales]]-financials[[#This Row],[COGS]]</f>
        <v>1974.5</v>
      </c>
      <c r="L519" s="17">
        <f t="shared" ca="1" si="17"/>
        <v>45364</v>
      </c>
      <c r="M519" t="str">
        <f t="shared" ca="1" si="16"/>
        <v>A0001</v>
      </c>
    </row>
    <row r="520" spans="1:13" x14ac:dyDescent="0.25">
      <c r="A520" t="s">
        <v>96</v>
      </c>
      <c r="B520" s="7" t="s">
        <v>298</v>
      </c>
      <c r="C520" s="15">
        <v>109</v>
      </c>
      <c r="D520" s="16" t="s">
        <v>102</v>
      </c>
      <c r="E520">
        <v>184</v>
      </c>
      <c r="F520" s="9">
        <v>12</v>
      </c>
      <c r="G520" s="9">
        <f>financials[[#This Row],[Units Sold]]*financials[[#This Row],[Sale Price]]</f>
        <v>2208</v>
      </c>
      <c r="H520" s="9">
        <f>IF(financials[[#This Row],[Discount Band]]="low",0.1,IF(financials[[#This Row],[Discount Band]]="medium",0.15,0.3))</f>
        <v>0.1</v>
      </c>
      <c r="I520" s="9">
        <f>financials[[#This Row],[Gross Sales]]-financials[[#This Row],[Gross Sales]]*financials[[#This Row],[Discounts]]</f>
        <v>1987.2</v>
      </c>
      <c r="J520" s="9">
        <f>VLOOKUP(financials[[#This Row],[productid]],Products!$B$2:$H$10,3)</f>
        <v>16.8</v>
      </c>
      <c r="K520" s="9">
        <f>financials[[#This Row],[Sales]]-financials[[#This Row],[COGS]]</f>
        <v>1970.4</v>
      </c>
      <c r="L520" s="17">
        <f t="shared" ca="1" si="17"/>
        <v>44920</v>
      </c>
      <c r="M520" t="str">
        <f t="shared" ca="1" si="16"/>
        <v>B0001</v>
      </c>
    </row>
    <row r="521" spans="1:13" x14ac:dyDescent="0.25">
      <c r="A521" t="s">
        <v>96</v>
      </c>
      <c r="B521" s="7" t="s">
        <v>285</v>
      </c>
      <c r="C521" s="15">
        <v>104</v>
      </c>
      <c r="D521" s="16" t="s">
        <v>94</v>
      </c>
      <c r="E521">
        <v>184</v>
      </c>
      <c r="F521" s="9">
        <v>12</v>
      </c>
      <c r="G521" s="9">
        <f>financials[[#This Row],[Units Sold]]*financials[[#This Row],[Sale Price]]</f>
        <v>2208</v>
      </c>
      <c r="H521" s="9">
        <f>IF(financials[[#This Row],[Discount Band]]="low",0.1,IF(financials[[#This Row],[Discount Band]]="medium",0.15,0.3))</f>
        <v>0.3</v>
      </c>
      <c r="I521" s="9">
        <f>financials[[#This Row],[Gross Sales]]-financials[[#This Row],[Gross Sales]]*financials[[#This Row],[Discounts]]</f>
        <v>1545.6</v>
      </c>
      <c r="J521" s="9">
        <f>VLOOKUP(financials[[#This Row],[productid]],Products!$B$2:$H$10,3)</f>
        <v>2.9</v>
      </c>
      <c r="K521" s="9">
        <f>financials[[#This Row],[Sales]]-financials[[#This Row],[COGS]]</f>
        <v>1542.6999999999998</v>
      </c>
      <c r="L521" s="17">
        <f t="shared" ca="1" si="17"/>
        <v>44880</v>
      </c>
      <c r="M521" t="str">
        <f t="shared" ca="1" si="16"/>
        <v>C0002</v>
      </c>
    </row>
    <row r="522" spans="1:13" x14ac:dyDescent="0.25">
      <c r="A522" t="s">
        <v>97</v>
      </c>
      <c r="B522" s="7" t="s">
        <v>106</v>
      </c>
      <c r="C522" s="13">
        <v>106</v>
      </c>
      <c r="D522" s="10" t="s">
        <v>101</v>
      </c>
      <c r="E522">
        <v>317</v>
      </c>
      <c r="F522" s="9">
        <v>7</v>
      </c>
      <c r="G522" s="9">
        <f>financials[[#This Row],[Units Sold]]*financials[[#This Row],[Sale Price]]</f>
        <v>2219</v>
      </c>
      <c r="H522" s="9">
        <f>IF(financials[[#This Row],[Discount Band]]="low",0.1,IF(financials[[#This Row],[Discount Band]]="medium",0.15,0.3))</f>
        <v>0.15</v>
      </c>
      <c r="I522" s="9">
        <f>financials[[#This Row],[Gross Sales]]-financials[[#This Row],[Gross Sales]]*financials[[#This Row],[Discounts]]</f>
        <v>1886.15</v>
      </c>
      <c r="J522" s="9">
        <f>VLOOKUP(financials[[#This Row],[productid]],Products!$B$2:$H$10,3)</f>
        <v>9.1</v>
      </c>
      <c r="K522" s="9">
        <f>financials[[#This Row],[Sales]]-financials[[#This Row],[COGS]]</f>
        <v>1877.0500000000002</v>
      </c>
      <c r="L522" s="17">
        <f t="shared" ca="1" si="17"/>
        <v>44857</v>
      </c>
      <c r="M522" t="str">
        <f t="shared" ca="1" si="16"/>
        <v>C0002</v>
      </c>
    </row>
    <row r="523" spans="1:13" x14ac:dyDescent="0.25">
      <c r="A523" t="s">
        <v>100</v>
      </c>
      <c r="B523" s="7" t="s">
        <v>285</v>
      </c>
      <c r="C523" s="15">
        <v>108</v>
      </c>
      <c r="D523" s="16" t="s">
        <v>103</v>
      </c>
      <c r="E523">
        <v>148</v>
      </c>
      <c r="F523" s="9">
        <v>15</v>
      </c>
      <c r="G523" s="9">
        <f>financials[[#This Row],[Units Sold]]*financials[[#This Row],[Sale Price]]</f>
        <v>2220</v>
      </c>
      <c r="H523" s="9">
        <f>IF(financials[[#This Row],[Discount Band]]="low",0.1,IF(financials[[#This Row],[Discount Band]]="medium",0.15,0.3))</f>
        <v>0.3</v>
      </c>
      <c r="I523" s="9">
        <f>financials[[#This Row],[Gross Sales]]-financials[[#This Row],[Gross Sales]]*financials[[#This Row],[Discounts]]</f>
        <v>1554</v>
      </c>
      <c r="J523" s="9">
        <f>VLOOKUP(financials[[#This Row],[productid]],Products!$B$2:$H$10,3)</f>
        <v>3.99</v>
      </c>
      <c r="K523" s="9">
        <f>financials[[#This Row],[Sales]]-financials[[#This Row],[COGS]]</f>
        <v>1550.01</v>
      </c>
      <c r="L523" s="17">
        <f t="shared" ca="1" si="17"/>
        <v>45427</v>
      </c>
      <c r="M523" t="str">
        <f t="shared" ca="1" si="16"/>
        <v>C0002</v>
      </c>
    </row>
    <row r="524" spans="1:13" x14ac:dyDescent="0.25">
      <c r="A524" t="s">
        <v>96</v>
      </c>
      <c r="B524" s="7" t="s">
        <v>107</v>
      </c>
      <c r="C524" s="15">
        <v>109</v>
      </c>
      <c r="D524" s="16" t="s">
        <v>101</v>
      </c>
      <c r="E524">
        <v>186</v>
      </c>
      <c r="F524" s="9">
        <v>12</v>
      </c>
      <c r="G524" s="9">
        <f>financials[[#This Row],[Units Sold]]*financials[[#This Row],[Sale Price]]</f>
        <v>2232</v>
      </c>
      <c r="H524" s="9">
        <f>IF(financials[[#This Row],[Discount Band]]="low",0.1,IF(financials[[#This Row],[Discount Band]]="medium",0.15,0.3))</f>
        <v>0.15</v>
      </c>
      <c r="I524" s="9">
        <f>financials[[#This Row],[Gross Sales]]-financials[[#This Row],[Gross Sales]]*financials[[#This Row],[Discounts]]</f>
        <v>1897.2</v>
      </c>
      <c r="J524" s="9">
        <f>VLOOKUP(financials[[#This Row],[productid]],Products!$B$2:$H$10,3)</f>
        <v>16.8</v>
      </c>
      <c r="K524" s="9">
        <f>financials[[#This Row],[Sales]]-financials[[#This Row],[COGS]]</f>
        <v>1880.4</v>
      </c>
      <c r="L524" s="17">
        <f t="shared" ca="1" si="17"/>
        <v>44627</v>
      </c>
      <c r="M524" t="str">
        <f t="shared" ca="1" si="16"/>
        <v>B0101</v>
      </c>
    </row>
    <row r="525" spans="1:13" x14ac:dyDescent="0.25">
      <c r="A525" t="s">
        <v>96</v>
      </c>
      <c r="B525" s="7" t="s">
        <v>298</v>
      </c>
      <c r="C525" s="15">
        <v>105</v>
      </c>
      <c r="D525" s="16" t="s">
        <v>101</v>
      </c>
      <c r="E525">
        <v>186</v>
      </c>
      <c r="F525" s="9">
        <v>12</v>
      </c>
      <c r="G525" s="9">
        <f>financials[[#This Row],[Units Sold]]*financials[[#This Row],[Sale Price]]</f>
        <v>2232</v>
      </c>
      <c r="H525" s="9">
        <f>IF(financials[[#This Row],[Discount Band]]="low",0.1,IF(financials[[#This Row],[Discount Band]]="medium",0.15,0.3))</f>
        <v>0.15</v>
      </c>
      <c r="I525" s="9">
        <f>financials[[#This Row],[Gross Sales]]-financials[[#This Row],[Gross Sales]]*financials[[#This Row],[Discounts]]</f>
        <v>1897.2</v>
      </c>
      <c r="J525" s="9">
        <f>VLOOKUP(financials[[#This Row],[productid]],Products!$B$2:$H$10,3)</f>
        <v>10</v>
      </c>
      <c r="K525" s="9">
        <f>financials[[#This Row],[Sales]]-financials[[#This Row],[COGS]]</f>
        <v>1887.2</v>
      </c>
      <c r="L525" s="17">
        <f t="shared" ca="1" si="17"/>
        <v>44943</v>
      </c>
      <c r="M525" t="str">
        <f t="shared" ca="1" si="16"/>
        <v>A0001</v>
      </c>
    </row>
    <row r="526" spans="1:13" x14ac:dyDescent="0.25">
      <c r="A526" t="s">
        <v>97</v>
      </c>
      <c r="B526" s="7" t="s">
        <v>209</v>
      </c>
      <c r="C526" s="15">
        <v>104</v>
      </c>
      <c r="D526" s="16" t="s">
        <v>101</v>
      </c>
      <c r="E526">
        <v>319</v>
      </c>
      <c r="F526" s="9">
        <v>7</v>
      </c>
      <c r="G526" s="9">
        <f>financials[[#This Row],[Units Sold]]*financials[[#This Row],[Sale Price]]</f>
        <v>2233</v>
      </c>
      <c r="H526" s="9">
        <f>IF(financials[[#This Row],[Discount Band]]="low",0.1,IF(financials[[#This Row],[Discount Band]]="medium",0.15,0.3))</f>
        <v>0.15</v>
      </c>
      <c r="I526" s="9">
        <f>financials[[#This Row],[Gross Sales]]-financials[[#This Row],[Gross Sales]]*financials[[#This Row],[Discounts]]</f>
        <v>1898.05</v>
      </c>
      <c r="J526" s="9">
        <f>VLOOKUP(financials[[#This Row],[productid]],Products!$B$2:$H$10,3)</f>
        <v>2.9</v>
      </c>
      <c r="K526" s="9">
        <f>financials[[#This Row],[Sales]]-financials[[#This Row],[COGS]]</f>
        <v>1895.1499999999999</v>
      </c>
      <c r="L526" s="17">
        <f t="shared" ca="1" si="17"/>
        <v>44854</v>
      </c>
      <c r="M526" t="str">
        <f t="shared" ca="1" si="16"/>
        <v>B0101</v>
      </c>
    </row>
    <row r="527" spans="1:13" x14ac:dyDescent="0.25">
      <c r="A527" t="s">
        <v>100</v>
      </c>
      <c r="B527" s="7" t="s">
        <v>656</v>
      </c>
      <c r="C527" s="15">
        <v>107</v>
      </c>
      <c r="D527" s="16" t="s">
        <v>94</v>
      </c>
      <c r="E527">
        <v>149</v>
      </c>
      <c r="F527" s="9">
        <v>15</v>
      </c>
      <c r="G527" s="9">
        <f>financials[[#This Row],[Units Sold]]*financials[[#This Row],[Sale Price]]</f>
        <v>2235</v>
      </c>
      <c r="H527" s="9">
        <f>IF(financials[[#This Row],[Discount Band]]="low",0.1,IF(financials[[#This Row],[Discount Band]]="medium",0.15,0.3))</f>
        <v>0.3</v>
      </c>
      <c r="I527" s="9">
        <f>financials[[#This Row],[Gross Sales]]-financials[[#This Row],[Gross Sales]]*financials[[#This Row],[Discounts]]</f>
        <v>1564.5</v>
      </c>
      <c r="J527" s="9">
        <f>VLOOKUP(financials[[#This Row],[productid]],Products!$B$2:$H$10,3)</f>
        <v>5.5</v>
      </c>
      <c r="K527" s="9">
        <f>financials[[#This Row],[Sales]]-financials[[#This Row],[COGS]]</f>
        <v>1559</v>
      </c>
      <c r="L527" s="17">
        <f t="shared" ca="1" si="17"/>
        <v>44760</v>
      </c>
      <c r="M527" t="str">
        <f t="shared" ca="1" si="16"/>
        <v>B0101</v>
      </c>
    </row>
    <row r="528" spans="1:13" x14ac:dyDescent="0.25">
      <c r="A528" t="s">
        <v>100</v>
      </c>
      <c r="B528" s="7" t="s">
        <v>136</v>
      </c>
      <c r="C528" s="15">
        <v>107</v>
      </c>
      <c r="D528" s="16" t="s">
        <v>94</v>
      </c>
      <c r="E528">
        <v>149</v>
      </c>
      <c r="F528" s="9">
        <v>15</v>
      </c>
      <c r="G528" s="9">
        <f>financials[[#This Row],[Units Sold]]*financials[[#This Row],[Sale Price]]</f>
        <v>2235</v>
      </c>
      <c r="H528" s="9">
        <f>IF(financials[[#This Row],[Discount Band]]="low",0.1,IF(financials[[#This Row],[Discount Band]]="medium",0.15,0.3))</f>
        <v>0.3</v>
      </c>
      <c r="I528" s="9">
        <f>financials[[#This Row],[Gross Sales]]-financials[[#This Row],[Gross Sales]]*financials[[#This Row],[Discounts]]</f>
        <v>1564.5</v>
      </c>
      <c r="J528" s="9">
        <f>VLOOKUP(financials[[#This Row],[productid]],Products!$B$2:$H$10,3)</f>
        <v>5.5</v>
      </c>
      <c r="K528" s="9">
        <f>financials[[#This Row],[Sales]]-financials[[#This Row],[COGS]]</f>
        <v>1559</v>
      </c>
      <c r="L528" s="17">
        <f t="shared" ca="1" si="17"/>
        <v>45370</v>
      </c>
      <c r="M528" t="str">
        <f t="shared" ca="1" si="16"/>
        <v>B0001</v>
      </c>
    </row>
    <row r="529" spans="1:13" x14ac:dyDescent="0.25">
      <c r="A529" t="s">
        <v>97</v>
      </c>
      <c r="B529" s="7" t="s">
        <v>556</v>
      </c>
      <c r="C529" s="15">
        <v>101</v>
      </c>
      <c r="D529" s="16" t="s">
        <v>94</v>
      </c>
      <c r="E529">
        <v>320</v>
      </c>
      <c r="F529" s="9">
        <v>7</v>
      </c>
      <c r="G529" s="9">
        <f>financials[[#This Row],[Units Sold]]*financials[[#This Row],[Sale Price]]</f>
        <v>2240</v>
      </c>
      <c r="H529" s="9">
        <f>IF(financials[[#This Row],[Discount Band]]="low",0.1,IF(financials[[#This Row],[Discount Band]]="medium",0.15,0.3))</f>
        <v>0.3</v>
      </c>
      <c r="I529" s="9">
        <f>financials[[#This Row],[Gross Sales]]-financials[[#This Row],[Gross Sales]]*financials[[#This Row],[Discounts]]</f>
        <v>1568</v>
      </c>
      <c r="J529" s="9">
        <f>VLOOKUP(financials[[#This Row],[productid]],Products!$B$2:$H$10,3)</f>
        <v>9.9499999999999993</v>
      </c>
      <c r="K529" s="9">
        <f>financials[[#This Row],[Sales]]-financials[[#This Row],[COGS]]</f>
        <v>1558.05</v>
      </c>
      <c r="L529" s="17">
        <f t="shared" ca="1" si="17"/>
        <v>44881</v>
      </c>
      <c r="M529" t="str">
        <f t="shared" ca="1" si="16"/>
        <v>C0002</v>
      </c>
    </row>
    <row r="530" spans="1:13" x14ac:dyDescent="0.25">
      <c r="A530" t="s">
        <v>96</v>
      </c>
      <c r="B530" s="7" t="s">
        <v>285</v>
      </c>
      <c r="C530" s="13">
        <v>105</v>
      </c>
      <c r="D530" s="10" t="s">
        <v>102</v>
      </c>
      <c r="E530">
        <v>187</v>
      </c>
      <c r="F530" s="9">
        <v>12</v>
      </c>
      <c r="G530" s="9">
        <f>financials[[#This Row],[Units Sold]]*financials[[#This Row],[Sale Price]]</f>
        <v>2244</v>
      </c>
      <c r="H530" s="9">
        <f>IF(financials[[#This Row],[Discount Band]]="low",0.1,IF(financials[[#This Row],[Discount Band]]="medium",0.15,0.3))</f>
        <v>0.1</v>
      </c>
      <c r="I530" s="9">
        <f>financials[[#This Row],[Gross Sales]]-financials[[#This Row],[Gross Sales]]*financials[[#This Row],[Discounts]]</f>
        <v>2019.6</v>
      </c>
      <c r="J530" s="9">
        <f>VLOOKUP(financials[[#This Row],[productid]],Products!$B$2:$H$10,3)</f>
        <v>10</v>
      </c>
      <c r="K530" s="9">
        <f>financials[[#This Row],[Sales]]-financials[[#This Row],[COGS]]</f>
        <v>2009.6</v>
      </c>
      <c r="L530" s="17">
        <f t="shared" ca="1" si="17"/>
        <v>45516</v>
      </c>
      <c r="M530" t="str">
        <f t="shared" ca="1" si="16"/>
        <v>B0101</v>
      </c>
    </row>
    <row r="531" spans="1:13" x14ac:dyDescent="0.25">
      <c r="A531" t="s">
        <v>96</v>
      </c>
      <c r="B531" s="7" t="s">
        <v>104</v>
      </c>
      <c r="C531" s="15">
        <v>109</v>
      </c>
      <c r="D531" s="16" t="s">
        <v>103</v>
      </c>
      <c r="E531">
        <v>187</v>
      </c>
      <c r="F531" s="9">
        <v>12</v>
      </c>
      <c r="G531" s="9">
        <f>financials[[#This Row],[Units Sold]]*financials[[#This Row],[Sale Price]]</f>
        <v>2244</v>
      </c>
      <c r="H531" s="9">
        <f>IF(financials[[#This Row],[Discount Band]]="low",0.1,IF(financials[[#This Row],[Discount Band]]="medium",0.15,0.3))</f>
        <v>0.3</v>
      </c>
      <c r="I531" s="9">
        <f>financials[[#This Row],[Gross Sales]]-financials[[#This Row],[Gross Sales]]*financials[[#This Row],[Discounts]]</f>
        <v>1570.8000000000002</v>
      </c>
      <c r="J531" s="9">
        <f>VLOOKUP(financials[[#This Row],[productid]],Products!$B$2:$H$10,3)</f>
        <v>16.8</v>
      </c>
      <c r="K531" s="9">
        <f>financials[[#This Row],[Sales]]-financials[[#This Row],[COGS]]</f>
        <v>1554.0000000000002</v>
      </c>
      <c r="L531" s="17">
        <f t="shared" ca="1" si="17"/>
        <v>45534</v>
      </c>
      <c r="M531" t="str">
        <f t="shared" ca="1" si="16"/>
        <v>B0101</v>
      </c>
    </row>
    <row r="532" spans="1:13" x14ac:dyDescent="0.25">
      <c r="A532" t="s">
        <v>96</v>
      </c>
      <c r="B532" s="7" t="s">
        <v>251</v>
      </c>
      <c r="C532" s="15">
        <v>106</v>
      </c>
      <c r="D532" s="16" t="s">
        <v>94</v>
      </c>
      <c r="E532">
        <v>188</v>
      </c>
      <c r="F532" s="9">
        <v>12</v>
      </c>
      <c r="G532" s="9">
        <f>financials[[#This Row],[Units Sold]]*financials[[#This Row],[Sale Price]]</f>
        <v>2256</v>
      </c>
      <c r="H532" s="9">
        <f>IF(financials[[#This Row],[Discount Band]]="low",0.1,IF(financials[[#This Row],[Discount Band]]="medium",0.15,0.3))</f>
        <v>0.3</v>
      </c>
      <c r="I532" s="9">
        <f>financials[[#This Row],[Gross Sales]]-financials[[#This Row],[Gross Sales]]*financials[[#This Row],[Discounts]]</f>
        <v>1579.2</v>
      </c>
      <c r="J532" s="9">
        <f>VLOOKUP(financials[[#This Row],[productid]],Products!$B$2:$H$10,3)</f>
        <v>9.1</v>
      </c>
      <c r="K532" s="9">
        <f>financials[[#This Row],[Sales]]-financials[[#This Row],[COGS]]</f>
        <v>1570.1000000000001</v>
      </c>
      <c r="L532" s="17">
        <f t="shared" ca="1" si="17"/>
        <v>45479</v>
      </c>
      <c r="M532" t="str">
        <f t="shared" ca="1" si="16"/>
        <v>C0003</v>
      </c>
    </row>
    <row r="533" spans="1:13" x14ac:dyDescent="0.25">
      <c r="A533" t="s">
        <v>97</v>
      </c>
      <c r="B533" s="7" t="s">
        <v>209</v>
      </c>
      <c r="C533" s="15">
        <v>108</v>
      </c>
      <c r="D533" s="16" t="s">
        <v>94</v>
      </c>
      <c r="E533">
        <v>323</v>
      </c>
      <c r="F533" s="9">
        <v>7</v>
      </c>
      <c r="G533" s="9">
        <f>financials[[#This Row],[Units Sold]]*financials[[#This Row],[Sale Price]]</f>
        <v>2261</v>
      </c>
      <c r="H533" s="9">
        <f>IF(financials[[#This Row],[Discount Band]]="low",0.1,IF(financials[[#This Row],[Discount Band]]="medium",0.15,0.3))</f>
        <v>0.3</v>
      </c>
      <c r="I533" s="9">
        <f>financials[[#This Row],[Gross Sales]]-financials[[#This Row],[Gross Sales]]*financials[[#This Row],[Discounts]]</f>
        <v>1582.7</v>
      </c>
      <c r="J533" s="9">
        <f>VLOOKUP(financials[[#This Row],[productid]],Products!$B$2:$H$10,3)</f>
        <v>3.99</v>
      </c>
      <c r="K533" s="9">
        <f>financials[[#This Row],[Sales]]-financials[[#This Row],[COGS]]</f>
        <v>1578.71</v>
      </c>
      <c r="L533" s="17">
        <f t="shared" ca="1" si="17"/>
        <v>45194</v>
      </c>
      <c r="M533" t="str">
        <f t="shared" ca="1" si="16"/>
        <v>B0101</v>
      </c>
    </row>
    <row r="534" spans="1:13" x14ac:dyDescent="0.25">
      <c r="A534" t="s">
        <v>97</v>
      </c>
      <c r="B534" s="7" t="s">
        <v>209</v>
      </c>
      <c r="C534" s="15">
        <v>104</v>
      </c>
      <c r="D534" s="16" t="s">
        <v>94</v>
      </c>
      <c r="E534">
        <v>323</v>
      </c>
      <c r="F534" s="9">
        <v>7</v>
      </c>
      <c r="G534" s="9">
        <f>financials[[#This Row],[Units Sold]]*financials[[#This Row],[Sale Price]]</f>
        <v>2261</v>
      </c>
      <c r="H534" s="9">
        <f>IF(financials[[#This Row],[Discount Band]]="low",0.1,IF(financials[[#This Row],[Discount Band]]="medium",0.15,0.3))</f>
        <v>0.3</v>
      </c>
      <c r="I534" s="9">
        <f>financials[[#This Row],[Gross Sales]]-financials[[#This Row],[Gross Sales]]*financials[[#This Row],[Discounts]]</f>
        <v>1582.7</v>
      </c>
      <c r="J534" s="9">
        <f>VLOOKUP(financials[[#This Row],[productid]],Products!$B$2:$H$10,3)</f>
        <v>2.9</v>
      </c>
      <c r="K534" s="9">
        <f>financials[[#This Row],[Sales]]-financials[[#This Row],[COGS]]</f>
        <v>1579.8</v>
      </c>
      <c r="L534" s="17">
        <f t="shared" ca="1" si="17"/>
        <v>45048</v>
      </c>
      <c r="M534" t="str">
        <f t="shared" ca="1" si="16"/>
        <v>B0101</v>
      </c>
    </row>
    <row r="535" spans="1:13" x14ac:dyDescent="0.25">
      <c r="A535" t="s">
        <v>97</v>
      </c>
      <c r="B535" s="7" t="s">
        <v>209</v>
      </c>
      <c r="C535" s="15">
        <v>102</v>
      </c>
      <c r="D535" s="16" t="s">
        <v>102</v>
      </c>
      <c r="E535">
        <v>323</v>
      </c>
      <c r="F535" s="9">
        <v>7</v>
      </c>
      <c r="G535" s="9">
        <f>financials[[#This Row],[Units Sold]]*financials[[#This Row],[Sale Price]]</f>
        <v>2261</v>
      </c>
      <c r="H535" s="9">
        <f>IF(financials[[#This Row],[Discount Band]]="low",0.1,IF(financials[[#This Row],[Discount Band]]="medium",0.15,0.3))</f>
        <v>0.1</v>
      </c>
      <c r="I535" s="9">
        <f>financials[[#This Row],[Gross Sales]]-financials[[#This Row],[Gross Sales]]*financials[[#This Row],[Discounts]]</f>
        <v>2034.9</v>
      </c>
      <c r="J535" s="9">
        <f>VLOOKUP(financials[[#This Row],[productid]],Products!$B$2:$H$10,3)</f>
        <v>13.95</v>
      </c>
      <c r="K535" s="9">
        <f>financials[[#This Row],[Sales]]-financials[[#This Row],[COGS]]</f>
        <v>2020.95</v>
      </c>
      <c r="L535" s="17">
        <f t="shared" ca="1" si="17"/>
        <v>44846</v>
      </c>
      <c r="M535" t="str">
        <f t="shared" ca="1" si="16"/>
        <v>B0101</v>
      </c>
    </row>
    <row r="536" spans="1:13" x14ac:dyDescent="0.25">
      <c r="A536" t="s">
        <v>100</v>
      </c>
      <c r="B536" s="7" t="s">
        <v>136</v>
      </c>
      <c r="C536" s="15">
        <v>108</v>
      </c>
      <c r="D536" s="16" t="s">
        <v>94</v>
      </c>
      <c r="E536">
        <v>151</v>
      </c>
      <c r="F536" s="9">
        <v>15</v>
      </c>
      <c r="G536" s="9">
        <f>financials[[#This Row],[Units Sold]]*financials[[#This Row],[Sale Price]]</f>
        <v>2265</v>
      </c>
      <c r="H536" s="9">
        <f>IF(financials[[#This Row],[Discount Band]]="low",0.1,IF(financials[[#This Row],[Discount Band]]="medium",0.15,0.3))</f>
        <v>0.3</v>
      </c>
      <c r="I536" s="9">
        <f>financials[[#This Row],[Gross Sales]]-financials[[#This Row],[Gross Sales]]*financials[[#This Row],[Discounts]]</f>
        <v>1585.5</v>
      </c>
      <c r="J536" s="9">
        <f>VLOOKUP(financials[[#This Row],[productid]],Products!$B$2:$H$10,3)</f>
        <v>3.99</v>
      </c>
      <c r="K536" s="9">
        <f>financials[[#This Row],[Sales]]-financials[[#This Row],[COGS]]</f>
        <v>1581.51</v>
      </c>
      <c r="L536" s="17">
        <f t="shared" ca="1" si="17"/>
        <v>44904</v>
      </c>
      <c r="M536" t="str">
        <f t="shared" ca="1" si="16"/>
        <v>C0002</v>
      </c>
    </row>
    <row r="537" spans="1:13" x14ac:dyDescent="0.25">
      <c r="A537" t="s">
        <v>96</v>
      </c>
      <c r="B537" s="7" t="s">
        <v>107</v>
      </c>
      <c r="C537" s="13">
        <v>104</v>
      </c>
      <c r="D537" s="10" t="s">
        <v>94</v>
      </c>
      <c r="E537">
        <v>189</v>
      </c>
      <c r="F537" s="9">
        <v>12</v>
      </c>
      <c r="G537" s="9">
        <f>financials[[#This Row],[Units Sold]]*financials[[#This Row],[Sale Price]]</f>
        <v>2268</v>
      </c>
      <c r="H537" s="9">
        <f>IF(financials[[#This Row],[Discount Band]]="low",0.1,IF(financials[[#This Row],[Discount Band]]="medium",0.15,0.3))</f>
        <v>0.3</v>
      </c>
      <c r="I537" s="9">
        <f>financials[[#This Row],[Gross Sales]]-financials[[#This Row],[Gross Sales]]*financials[[#This Row],[Discounts]]</f>
        <v>1587.6</v>
      </c>
      <c r="J537" s="9">
        <f>VLOOKUP(financials[[#This Row],[productid]],Products!$B$2:$H$10,3)</f>
        <v>2.9</v>
      </c>
      <c r="K537" s="9">
        <f>financials[[#This Row],[Sales]]-financials[[#This Row],[COGS]]</f>
        <v>1584.6999999999998</v>
      </c>
      <c r="L537" s="17">
        <f t="shared" ca="1" si="17"/>
        <v>44625</v>
      </c>
      <c r="M537" t="str">
        <f t="shared" ca="1" si="16"/>
        <v>B0001</v>
      </c>
    </row>
    <row r="538" spans="1:13" x14ac:dyDescent="0.25">
      <c r="A538" t="s">
        <v>97</v>
      </c>
      <c r="B538" s="7" t="s">
        <v>287</v>
      </c>
      <c r="C538" s="15">
        <v>103</v>
      </c>
      <c r="D538" s="16" t="s">
        <v>94</v>
      </c>
      <c r="E538">
        <v>324</v>
      </c>
      <c r="F538" s="9">
        <v>7</v>
      </c>
      <c r="G538" s="9">
        <f>financials[[#This Row],[Units Sold]]*financials[[#This Row],[Sale Price]]</f>
        <v>2268</v>
      </c>
      <c r="H538" s="9">
        <f>IF(financials[[#This Row],[Discount Band]]="low",0.1,IF(financials[[#This Row],[Discount Band]]="medium",0.15,0.3))</f>
        <v>0.3</v>
      </c>
      <c r="I538" s="9">
        <f>financials[[#This Row],[Gross Sales]]-financials[[#This Row],[Gross Sales]]*financials[[#This Row],[Discounts]]</f>
        <v>1587.6</v>
      </c>
      <c r="J538" s="9">
        <f>VLOOKUP(financials[[#This Row],[productid]],Products!$B$2:$H$10,3)</f>
        <v>15</v>
      </c>
      <c r="K538" s="9">
        <f>financials[[#This Row],[Sales]]-financials[[#This Row],[COGS]]</f>
        <v>1572.6</v>
      </c>
      <c r="L538" s="17">
        <f t="shared" ca="1" si="17"/>
        <v>45336</v>
      </c>
      <c r="M538" t="str">
        <f t="shared" ca="1" si="16"/>
        <v>A0001</v>
      </c>
    </row>
    <row r="539" spans="1:13" x14ac:dyDescent="0.25">
      <c r="A539" t="s">
        <v>96</v>
      </c>
      <c r="B539" s="7" t="s">
        <v>136</v>
      </c>
      <c r="C539" s="15">
        <v>106</v>
      </c>
      <c r="D539" s="16" t="s">
        <v>94</v>
      </c>
      <c r="E539">
        <v>189</v>
      </c>
      <c r="F539" s="9">
        <v>12</v>
      </c>
      <c r="G539" s="9">
        <f>financials[[#This Row],[Units Sold]]*financials[[#This Row],[Sale Price]]</f>
        <v>2268</v>
      </c>
      <c r="H539" s="9">
        <f>IF(financials[[#This Row],[Discount Band]]="low",0.1,IF(financials[[#This Row],[Discount Band]]="medium",0.15,0.3))</f>
        <v>0.3</v>
      </c>
      <c r="I539" s="9">
        <f>financials[[#This Row],[Gross Sales]]-financials[[#This Row],[Gross Sales]]*financials[[#This Row],[Discounts]]</f>
        <v>1587.6</v>
      </c>
      <c r="J539" s="9">
        <f>VLOOKUP(financials[[#This Row],[productid]],Products!$B$2:$H$10,3)</f>
        <v>9.1</v>
      </c>
      <c r="K539" s="9">
        <f>financials[[#This Row],[Sales]]-financials[[#This Row],[COGS]]</f>
        <v>1578.5</v>
      </c>
      <c r="L539" s="17">
        <f t="shared" ca="1" si="17"/>
        <v>45289</v>
      </c>
      <c r="M539" t="str">
        <f t="shared" ca="1" si="16"/>
        <v>C0002</v>
      </c>
    </row>
    <row r="540" spans="1:13" x14ac:dyDescent="0.25">
      <c r="A540" t="s">
        <v>97</v>
      </c>
      <c r="B540" s="7" t="s">
        <v>105</v>
      </c>
      <c r="C540" s="15">
        <v>103</v>
      </c>
      <c r="D540" s="16" t="s">
        <v>101</v>
      </c>
      <c r="E540">
        <v>324</v>
      </c>
      <c r="F540" s="9">
        <v>7</v>
      </c>
      <c r="G540" s="9">
        <f>financials[[#This Row],[Units Sold]]*financials[[#This Row],[Sale Price]]</f>
        <v>2268</v>
      </c>
      <c r="H540" s="9">
        <f>IF(financials[[#This Row],[Discount Band]]="low",0.1,IF(financials[[#This Row],[Discount Band]]="medium",0.15,0.3))</f>
        <v>0.15</v>
      </c>
      <c r="I540" s="9">
        <f>financials[[#This Row],[Gross Sales]]-financials[[#This Row],[Gross Sales]]*financials[[#This Row],[Discounts]]</f>
        <v>1927.8</v>
      </c>
      <c r="J540" s="9">
        <f>VLOOKUP(financials[[#This Row],[productid]],Products!$B$2:$H$10,3)</f>
        <v>15</v>
      </c>
      <c r="K540" s="9">
        <f>financials[[#This Row],[Sales]]-financials[[#This Row],[COGS]]</f>
        <v>1912.8</v>
      </c>
      <c r="L540" s="17">
        <f t="shared" ca="1" si="17"/>
        <v>45330</v>
      </c>
      <c r="M540" t="str">
        <f t="shared" ca="1" si="16"/>
        <v>B0101</v>
      </c>
    </row>
    <row r="541" spans="1:13" x14ac:dyDescent="0.25">
      <c r="A541" t="s">
        <v>96</v>
      </c>
      <c r="B541" s="7" t="s">
        <v>136</v>
      </c>
      <c r="C541" s="15">
        <v>108</v>
      </c>
      <c r="D541" s="16" t="s">
        <v>94</v>
      </c>
      <c r="E541">
        <v>189</v>
      </c>
      <c r="F541" s="9">
        <v>12</v>
      </c>
      <c r="G541" s="9">
        <f>financials[[#This Row],[Units Sold]]*financials[[#This Row],[Sale Price]]</f>
        <v>2268</v>
      </c>
      <c r="H541" s="9">
        <f>IF(financials[[#This Row],[Discount Band]]="low",0.1,IF(financials[[#This Row],[Discount Band]]="medium",0.15,0.3))</f>
        <v>0.3</v>
      </c>
      <c r="I541" s="9">
        <f>financials[[#This Row],[Gross Sales]]-financials[[#This Row],[Gross Sales]]*financials[[#This Row],[Discounts]]</f>
        <v>1587.6</v>
      </c>
      <c r="J541" s="9">
        <f>VLOOKUP(financials[[#This Row],[productid]],Products!$B$2:$H$10,3)</f>
        <v>3.99</v>
      </c>
      <c r="K541" s="9">
        <f>financials[[#This Row],[Sales]]-financials[[#This Row],[COGS]]</f>
        <v>1583.61</v>
      </c>
      <c r="L541" s="17">
        <f t="shared" ca="1" si="17"/>
        <v>45115</v>
      </c>
      <c r="M541" t="str">
        <f t="shared" ca="1" si="16"/>
        <v>A0001</v>
      </c>
    </row>
    <row r="542" spans="1:13" x14ac:dyDescent="0.25">
      <c r="A542" t="s">
        <v>97</v>
      </c>
      <c r="B542" s="7" t="s">
        <v>106</v>
      </c>
      <c r="C542" s="13">
        <v>109</v>
      </c>
      <c r="D542" s="10" t="s">
        <v>101</v>
      </c>
      <c r="E542">
        <v>325</v>
      </c>
      <c r="F542" s="9">
        <v>7</v>
      </c>
      <c r="G542" s="9">
        <f>financials[[#This Row],[Units Sold]]*financials[[#This Row],[Sale Price]]</f>
        <v>2275</v>
      </c>
      <c r="H542" s="9">
        <f>IF(financials[[#This Row],[Discount Band]]="low",0.1,IF(financials[[#This Row],[Discount Band]]="medium",0.15,0.3))</f>
        <v>0.15</v>
      </c>
      <c r="I542" s="9">
        <f>financials[[#This Row],[Gross Sales]]-financials[[#This Row],[Gross Sales]]*financials[[#This Row],[Discounts]]</f>
        <v>1933.75</v>
      </c>
      <c r="J542" s="9">
        <f>VLOOKUP(financials[[#This Row],[productid]],Products!$B$2:$H$10,3)</f>
        <v>16.8</v>
      </c>
      <c r="K542" s="9">
        <f>financials[[#This Row],[Sales]]-financials[[#This Row],[COGS]]</f>
        <v>1916.95</v>
      </c>
      <c r="L542" s="17">
        <f t="shared" ca="1" si="17"/>
        <v>45249</v>
      </c>
      <c r="M542" t="str">
        <f t="shared" ca="1" si="16"/>
        <v>C0003</v>
      </c>
    </row>
    <row r="543" spans="1:13" x14ac:dyDescent="0.25">
      <c r="A543" t="s">
        <v>97</v>
      </c>
      <c r="B543" s="7" t="s">
        <v>208</v>
      </c>
      <c r="C543" s="13">
        <v>105</v>
      </c>
      <c r="D543" s="10" t="s">
        <v>101</v>
      </c>
      <c r="E543">
        <v>325</v>
      </c>
      <c r="F543" s="9">
        <v>7</v>
      </c>
      <c r="G543" s="9">
        <f>financials[[#This Row],[Units Sold]]*financials[[#This Row],[Sale Price]]</f>
        <v>2275</v>
      </c>
      <c r="H543" s="9">
        <f>IF(financials[[#This Row],[Discount Band]]="low",0.1,IF(financials[[#This Row],[Discount Band]]="medium",0.15,0.3))</f>
        <v>0.15</v>
      </c>
      <c r="I543" s="9">
        <f>financials[[#This Row],[Gross Sales]]-financials[[#This Row],[Gross Sales]]*financials[[#This Row],[Discounts]]</f>
        <v>1933.75</v>
      </c>
      <c r="J543" s="9">
        <f>VLOOKUP(financials[[#This Row],[productid]],Products!$B$2:$H$10,3)</f>
        <v>10</v>
      </c>
      <c r="K543" s="9">
        <f>financials[[#This Row],[Sales]]-financials[[#This Row],[COGS]]</f>
        <v>1923.75</v>
      </c>
      <c r="L543" s="17">
        <f t="shared" ca="1" si="17"/>
        <v>45116</v>
      </c>
      <c r="M543" t="str">
        <f t="shared" ca="1" si="16"/>
        <v>C0002</v>
      </c>
    </row>
    <row r="544" spans="1:13" x14ac:dyDescent="0.25">
      <c r="A544" t="s">
        <v>100</v>
      </c>
      <c r="B544" s="7" t="s">
        <v>208</v>
      </c>
      <c r="C544" s="15">
        <v>102</v>
      </c>
      <c r="D544" s="16" t="s">
        <v>94</v>
      </c>
      <c r="E544">
        <v>152</v>
      </c>
      <c r="F544" s="9">
        <v>15</v>
      </c>
      <c r="G544" s="9">
        <f>financials[[#This Row],[Units Sold]]*financials[[#This Row],[Sale Price]]</f>
        <v>2280</v>
      </c>
      <c r="H544" s="9">
        <f>IF(financials[[#This Row],[Discount Band]]="low",0.1,IF(financials[[#This Row],[Discount Band]]="medium",0.15,0.3))</f>
        <v>0.3</v>
      </c>
      <c r="I544" s="9">
        <f>financials[[#This Row],[Gross Sales]]-financials[[#This Row],[Gross Sales]]*financials[[#This Row],[Discounts]]</f>
        <v>1596</v>
      </c>
      <c r="J544" s="9">
        <f>VLOOKUP(financials[[#This Row],[productid]],Products!$B$2:$H$10,3)</f>
        <v>13.95</v>
      </c>
      <c r="K544" s="9">
        <f>financials[[#This Row],[Sales]]-financials[[#This Row],[COGS]]</f>
        <v>1582.05</v>
      </c>
      <c r="L544" s="17">
        <f t="shared" ca="1" si="17"/>
        <v>45203</v>
      </c>
      <c r="M544" t="str">
        <f t="shared" ca="1" si="16"/>
        <v>C0002</v>
      </c>
    </row>
    <row r="545" spans="1:13" x14ac:dyDescent="0.25">
      <c r="A545" t="s">
        <v>100</v>
      </c>
      <c r="B545" s="7" t="s">
        <v>285</v>
      </c>
      <c r="C545" s="15">
        <v>108</v>
      </c>
      <c r="D545" s="16" t="s">
        <v>101</v>
      </c>
      <c r="E545">
        <v>152</v>
      </c>
      <c r="F545" s="9">
        <v>15</v>
      </c>
      <c r="G545" s="9">
        <f>financials[[#This Row],[Units Sold]]*financials[[#This Row],[Sale Price]]</f>
        <v>2280</v>
      </c>
      <c r="H545" s="9">
        <f>IF(financials[[#This Row],[Discount Band]]="low",0.1,IF(financials[[#This Row],[Discount Band]]="medium",0.15,0.3))</f>
        <v>0.15</v>
      </c>
      <c r="I545" s="9">
        <f>financials[[#This Row],[Gross Sales]]-financials[[#This Row],[Gross Sales]]*financials[[#This Row],[Discounts]]</f>
        <v>1938</v>
      </c>
      <c r="J545" s="9">
        <f>VLOOKUP(financials[[#This Row],[productid]],Products!$B$2:$H$10,3)</f>
        <v>3.99</v>
      </c>
      <c r="K545" s="9">
        <f>financials[[#This Row],[Sales]]-financials[[#This Row],[COGS]]</f>
        <v>1934.01</v>
      </c>
      <c r="L545" s="17">
        <f t="shared" ca="1" si="17"/>
        <v>45388</v>
      </c>
      <c r="M545" t="str">
        <f t="shared" ca="1" si="16"/>
        <v>C0003</v>
      </c>
    </row>
    <row r="546" spans="1:13" x14ac:dyDescent="0.25">
      <c r="A546" t="s">
        <v>100</v>
      </c>
      <c r="B546" s="7" t="s">
        <v>159</v>
      </c>
      <c r="C546" s="15">
        <v>106</v>
      </c>
      <c r="D546" s="16" t="s">
        <v>94</v>
      </c>
      <c r="E546">
        <v>152</v>
      </c>
      <c r="F546" s="9">
        <v>15</v>
      </c>
      <c r="G546" s="9">
        <f>financials[[#This Row],[Units Sold]]*financials[[#This Row],[Sale Price]]</f>
        <v>2280</v>
      </c>
      <c r="H546" s="9">
        <f>IF(financials[[#This Row],[Discount Band]]="low",0.1,IF(financials[[#This Row],[Discount Band]]="medium",0.15,0.3))</f>
        <v>0.3</v>
      </c>
      <c r="I546" s="9">
        <f>financials[[#This Row],[Gross Sales]]-financials[[#This Row],[Gross Sales]]*financials[[#This Row],[Discounts]]</f>
        <v>1596</v>
      </c>
      <c r="J546" s="9">
        <f>VLOOKUP(financials[[#This Row],[productid]],Products!$B$2:$H$10,3)</f>
        <v>9.1</v>
      </c>
      <c r="K546" s="9">
        <f>financials[[#This Row],[Sales]]-financials[[#This Row],[COGS]]</f>
        <v>1586.9</v>
      </c>
      <c r="L546" s="17">
        <f t="shared" ca="1" si="17"/>
        <v>44810</v>
      </c>
      <c r="M546" t="str">
        <f t="shared" ca="1" si="16"/>
        <v>C0003</v>
      </c>
    </row>
    <row r="547" spans="1:13" x14ac:dyDescent="0.25">
      <c r="A547" t="s">
        <v>97</v>
      </c>
      <c r="B547" s="7" t="s">
        <v>209</v>
      </c>
      <c r="C547" s="15">
        <v>105</v>
      </c>
      <c r="D547" s="16" t="s">
        <v>101</v>
      </c>
      <c r="E547">
        <v>326</v>
      </c>
      <c r="F547" s="9">
        <v>7</v>
      </c>
      <c r="G547" s="9">
        <f>financials[[#This Row],[Units Sold]]*financials[[#This Row],[Sale Price]]</f>
        <v>2282</v>
      </c>
      <c r="H547" s="9">
        <f>IF(financials[[#This Row],[Discount Band]]="low",0.1,IF(financials[[#This Row],[Discount Band]]="medium",0.15,0.3))</f>
        <v>0.15</v>
      </c>
      <c r="I547" s="9">
        <f>financials[[#This Row],[Gross Sales]]-financials[[#This Row],[Gross Sales]]*financials[[#This Row],[Discounts]]</f>
        <v>1939.7</v>
      </c>
      <c r="J547" s="9">
        <f>VLOOKUP(financials[[#This Row],[productid]],Products!$B$2:$H$10,3)</f>
        <v>10</v>
      </c>
      <c r="K547" s="9">
        <f>financials[[#This Row],[Sales]]-financials[[#This Row],[COGS]]</f>
        <v>1929.7</v>
      </c>
      <c r="L547" s="17">
        <f t="shared" ca="1" si="17"/>
        <v>45181</v>
      </c>
      <c r="M547" t="str">
        <f t="shared" ca="1" si="16"/>
        <v>A0001</v>
      </c>
    </row>
    <row r="548" spans="1:13" x14ac:dyDescent="0.25">
      <c r="A548" t="s">
        <v>96</v>
      </c>
      <c r="B548" s="7" t="s">
        <v>104</v>
      </c>
      <c r="C548" s="15">
        <v>107</v>
      </c>
      <c r="D548" s="16" t="s">
        <v>102</v>
      </c>
      <c r="E548">
        <v>191</v>
      </c>
      <c r="F548" s="9">
        <v>12</v>
      </c>
      <c r="G548" s="9">
        <f>financials[[#This Row],[Units Sold]]*financials[[#This Row],[Sale Price]]</f>
        <v>2292</v>
      </c>
      <c r="H548" s="9">
        <f>IF(financials[[#This Row],[Discount Band]]="low",0.1,IF(financials[[#This Row],[Discount Band]]="medium",0.15,0.3))</f>
        <v>0.1</v>
      </c>
      <c r="I548" s="9">
        <f>financials[[#This Row],[Gross Sales]]-financials[[#This Row],[Gross Sales]]*financials[[#This Row],[Discounts]]</f>
        <v>2062.8000000000002</v>
      </c>
      <c r="J548" s="9">
        <f>VLOOKUP(financials[[#This Row],[productid]],Products!$B$2:$H$10,3)</f>
        <v>5.5</v>
      </c>
      <c r="K548" s="9">
        <f>financials[[#This Row],[Sales]]-financials[[#This Row],[COGS]]</f>
        <v>2057.3000000000002</v>
      </c>
      <c r="L548" s="17">
        <f t="shared" ca="1" si="17"/>
        <v>44625</v>
      </c>
      <c r="M548" t="str">
        <f t="shared" ca="1" si="16"/>
        <v>A0001</v>
      </c>
    </row>
    <row r="549" spans="1:13" x14ac:dyDescent="0.25">
      <c r="A549" t="s">
        <v>96</v>
      </c>
      <c r="B549" s="7" t="s">
        <v>251</v>
      </c>
      <c r="C549" s="15">
        <v>107</v>
      </c>
      <c r="D549" s="16" t="s">
        <v>102</v>
      </c>
      <c r="E549">
        <v>191</v>
      </c>
      <c r="F549" s="9">
        <v>12</v>
      </c>
      <c r="G549" s="9">
        <f>financials[[#This Row],[Units Sold]]*financials[[#This Row],[Sale Price]]</f>
        <v>2292</v>
      </c>
      <c r="H549" s="9">
        <f>IF(financials[[#This Row],[Discount Band]]="low",0.1,IF(financials[[#This Row],[Discount Band]]="medium",0.15,0.3))</f>
        <v>0.1</v>
      </c>
      <c r="I549" s="9">
        <f>financials[[#This Row],[Gross Sales]]-financials[[#This Row],[Gross Sales]]*financials[[#This Row],[Discounts]]</f>
        <v>2062.8000000000002</v>
      </c>
      <c r="J549" s="9">
        <f>VLOOKUP(financials[[#This Row],[productid]],Products!$B$2:$H$10,3)</f>
        <v>5.5</v>
      </c>
      <c r="K549" s="9">
        <f>financials[[#This Row],[Sales]]-financials[[#This Row],[COGS]]</f>
        <v>2057.3000000000002</v>
      </c>
      <c r="L549" s="17">
        <f t="shared" ca="1" si="17"/>
        <v>45435</v>
      </c>
      <c r="M549" t="str">
        <f t="shared" ca="1" si="16"/>
        <v>C0002</v>
      </c>
    </row>
    <row r="550" spans="1:13" x14ac:dyDescent="0.25">
      <c r="A550" t="s">
        <v>100</v>
      </c>
      <c r="B550" s="7" t="s">
        <v>285</v>
      </c>
      <c r="C550" s="15">
        <v>101</v>
      </c>
      <c r="D550" s="16" t="s">
        <v>94</v>
      </c>
      <c r="E550">
        <v>153</v>
      </c>
      <c r="F550" s="9">
        <v>15</v>
      </c>
      <c r="G550" s="9">
        <f>financials[[#This Row],[Units Sold]]*financials[[#This Row],[Sale Price]]</f>
        <v>2295</v>
      </c>
      <c r="H550" s="9">
        <f>IF(financials[[#This Row],[Discount Band]]="low",0.1,IF(financials[[#This Row],[Discount Band]]="medium",0.15,0.3))</f>
        <v>0.3</v>
      </c>
      <c r="I550" s="9">
        <f>financials[[#This Row],[Gross Sales]]-financials[[#This Row],[Gross Sales]]*financials[[#This Row],[Discounts]]</f>
        <v>1606.5</v>
      </c>
      <c r="J550" s="9">
        <f>VLOOKUP(financials[[#This Row],[productid]],Products!$B$2:$H$10,3)</f>
        <v>9.9499999999999993</v>
      </c>
      <c r="K550" s="9">
        <f>financials[[#This Row],[Sales]]-financials[[#This Row],[COGS]]</f>
        <v>1596.55</v>
      </c>
      <c r="L550" s="17">
        <f t="shared" ca="1" si="17"/>
        <v>45340</v>
      </c>
      <c r="M550" t="str">
        <f t="shared" ca="1" si="16"/>
        <v>A0001</v>
      </c>
    </row>
    <row r="551" spans="1:13" x14ac:dyDescent="0.25">
      <c r="A551" t="s">
        <v>97</v>
      </c>
      <c r="B551" s="7" t="s">
        <v>208</v>
      </c>
      <c r="C551" s="13">
        <v>105</v>
      </c>
      <c r="D551" s="10" t="s">
        <v>101</v>
      </c>
      <c r="E551">
        <v>329</v>
      </c>
      <c r="F551" s="9">
        <v>7</v>
      </c>
      <c r="G551" s="9">
        <f>financials[[#This Row],[Units Sold]]*financials[[#This Row],[Sale Price]]</f>
        <v>2303</v>
      </c>
      <c r="H551" s="9">
        <f>IF(financials[[#This Row],[Discount Band]]="low",0.1,IF(financials[[#This Row],[Discount Band]]="medium",0.15,0.3))</f>
        <v>0.15</v>
      </c>
      <c r="I551" s="9">
        <f>financials[[#This Row],[Gross Sales]]-financials[[#This Row],[Gross Sales]]*financials[[#This Row],[Discounts]]</f>
        <v>1957.55</v>
      </c>
      <c r="J551" s="9">
        <f>VLOOKUP(financials[[#This Row],[productid]],Products!$B$2:$H$10,3)</f>
        <v>10</v>
      </c>
      <c r="K551" s="9">
        <f>financials[[#This Row],[Sales]]-financials[[#This Row],[COGS]]</f>
        <v>1947.55</v>
      </c>
      <c r="L551" s="17">
        <f t="shared" ca="1" si="17"/>
        <v>45155</v>
      </c>
      <c r="M551" t="str">
        <f t="shared" ca="1" si="16"/>
        <v>C0003</v>
      </c>
    </row>
    <row r="552" spans="1:13" x14ac:dyDescent="0.25">
      <c r="A552" t="s">
        <v>96</v>
      </c>
      <c r="B552" s="7" t="s">
        <v>208</v>
      </c>
      <c r="C552" s="15">
        <v>108</v>
      </c>
      <c r="D552" s="16" t="s">
        <v>94</v>
      </c>
      <c r="E552">
        <v>192</v>
      </c>
      <c r="F552" s="9">
        <v>12</v>
      </c>
      <c r="G552" s="9">
        <f>financials[[#This Row],[Units Sold]]*financials[[#This Row],[Sale Price]]</f>
        <v>2304</v>
      </c>
      <c r="H552" s="9">
        <f>IF(financials[[#This Row],[Discount Band]]="low",0.1,IF(financials[[#This Row],[Discount Band]]="medium",0.15,0.3))</f>
        <v>0.3</v>
      </c>
      <c r="I552" s="9">
        <f>financials[[#This Row],[Gross Sales]]-financials[[#This Row],[Gross Sales]]*financials[[#This Row],[Discounts]]</f>
        <v>1612.8000000000002</v>
      </c>
      <c r="J552" s="9">
        <f>VLOOKUP(financials[[#This Row],[productid]],Products!$B$2:$H$10,3)</f>
        <v>3.99</v>
      </c>
      <c r="K552" s="9">
        <f>financials[[#This Row],[Sales]]-financials[[#This Row],[COGS]]</f>
        <v>1608.8100000000002</v>
      </c>
      <c r="L552" s="17">
        <f t="shared" ca="1" si="17"/>
        <v>44948</v>
      </c>
      <c r="M552" t="str">
        <f t="shared" ca="1" si="16"/>
        <v>C0002</v>
      </c>
    </row>
    <row r="553" spans="1:13" x14ac:dyDescent="0.25">
      <c r="A553" t="s">
        <v>97</v>
      </c>
      <c r="B553" s="7" t="s">
        <v>106</v>
      </c>
      <c r="C553" s="15">
        <v>107</v>
      </c>
      <c r="D553" s="16" t="s">
        <v>94</v>
      </c>
      <c r="E553">
        <v>331</v>
      </c>
      <c r="F553" s="9">
        <v>7</v>
      </c>
      <c r="G553" s="9">
        <f>financials[[#This Row],[Units Sold]]*financials[[#This Row],[Sale Price]]</f>
        <v>2317</v>
      </c>
      <c r="H553" s="9">
        <f>IF(financials[[#This Row],[Discount Band]]="low",0.1,IF(financials[[#This Row],[Discount Band]]="medium",0.15,0.3))</f>
        <v>0.3</v>
      </c>
      <c r="I553" s="9">
        <f>financials[[#This Row],[Gross Sales]]-financials[[#This Row],[Gross Sales]]*financials[[#This Row],[Discounts]]</f>
        <v>1621.9</v>
      </c>
      <c r="J553" s="9">
        <f>VLOOKUP(financials[[#This Row],[productid]],Products!$B$2:$H$10,3)</f>
        <v>5.5</v>
      </c>
      <c r="K553" s="9">
        <f>financials[[#This Row],[Sales]]-financials[[#This Row],[COGS]]</f>
        <v>1616.4</v>
      </c>
      <c r="L553" s="17">
        <f t="shared" ca="1" si="17"/>
        <v>44734</v>
      </c>
      <c r="M553" t="str">
        <f t="shared" ca="1" si="16"/>
        <v>C0002</v>
      </c>
    </row>
    <row r="554" spans="1:13" x14ac:dyDescent="0.25">
      <c r="A554" t="s">
        <v>97</v>
      </c>
      <c r="B554" s="7" t="s">
        <v>105</v>
      </c>
      <c r="C554" s="15">
        <v>105</v>
      </c>
      <c r="D554" s="16" t="s">
        <v>94</v>
      </c>
      <c r="E554">
        <v>332</v>
      </c>
      <c r="F554" s="9">
        <v>7</v>
      </c>
      <c r="G554" s="9">
        <f>financials[[#This Row],[Units Sold]]*financials[[#This Row],[Sale Price]]</f>
        <v>2324</v>
      </c>
      <c r="H554" s="9">
        <f>IF(financials[[#This Row],[Discount Band]]="low",0.1,IF(financials[[#This Row],[Discount Band]]="medium",0.15,0.3))</f>
        <v>0.3</v>
      </c>
      <c r="I554" s="9">
        <f>financials[[#This Row],[Gross Sales]]-financials[[#This Row],[Gross Sales]]*financials[[#This Row],[Discounts]]</f>
        <v>1626.8000000000002</v>
      </c>
      <c r="J554" s="9">
        <f>VLOOKUP(financials[[#This Row],[productid]],Products!$B$2:$H$10,3)</f>
        <v>10</v>
      </c>
      <c r="K554" s="9">
        <f>financials[[#This Row],[Sales]]-financials[[#This Row],[COGS]]</f>
        <v>1616.8000000000002</v>
      </c>
      <c r="L554" s="17">
        <f t="shared" ca="1" si="17"/>
        <v>44907</v>
      </c>
      <c r="M554" t="str">
        <f t="shared" ca="1" si="16"/>
        <v>C0003</v>
      </c>
    </row>
    <row r="555" spans="1:13" x14ac:dyDescent="0.25">
      <c r="A555" t="s">
        <v>100</v>
      </c>
      <c r="B555" s="7" t="s">
        <v>656</v>
      </c>
      <c r="C555" s="15">
        <v>105</v>
      </c>
      <c r="D555" s="16" t="s">
        <v>102</v>
      </c>
      <c r="E555">
        <v>155</v>
      </c>
      <c r="F555" s="9">
        <v>15</v>
      </c>
      <c r="G555" s="9">
        <f>financials[[#This Row],[Units Sold]]*financials[[#This Row],[Sale Price]]</f>
        <v>2325</v>
      </c>
      <c r="H555" s="9">
        <f>IF(financials[[#This Row],[Discount Band]]="low",0.1,IF(financials[[#This Row],[Discount Band]]="medium",0.15,0.3))</f>
        <v>0.1</v>
      </c>
      <c r="I555" s="9">
        <f>financials[[#This Row],[Gross Sales]]-financials[[#This Row],[Gross Sales]]*financials[[#This Row],[Discounts]]</f>
        <v>2092.5</v>
      </c>
      <c r="J555" s="9">
        <f>VLOOKUP(financials[[#This Row],[productid]],Products!$B$2:$H$10,3)</f>
        <v>10</v>
      </c>
      <c r="K555" s="9">
        <f>financials[[#This Row],[Sales]]-financials[[#This Row],[COGS]]</f>
        <v>2082.5</v>
      </c>
      <c r="L555" s="17">
        <f t="shared" ca="1" si="17"/>
        <v>45435</v>
      </c>
      <c r="M555" t="str">
        <f t="shared" ca="1" si="16"/>
        <v>B0001</v>
      </c>
    </row>
    <row r="556" spans="1:13" x14ac:dyDescent="0.25">
      <c r="A556" t="s">
        <v>97</v>
      </c>
      <c r="B556" s="7" t="s">
        <v>556</v>
      </c>
      <c r="C556" s="15">
        <v>109</v>
      </c>
      <c r="D556" s="16" t="s">
        <v>101</v>
      </c>
      <c r="E556">
        <v>333</v>
      </c>
      <c r="F556" s="9">
        <v>7</v>
      </c>
      <c r="G556" s="9">
        <f>financials[[#This Row],[Units Sold]]*financials[[#This Row],[Sale Price]]</f>
        <v>2331</v>
      </c>
      <c r="H556" s="9">
        <f>IF(financials[[#This Row],[Discount Band]]="low",0.1,IF(financials[[#This Row],[Discount Band]]="medium",0.15,0.3))</f>
        <v>0.15</v>
      </c>
      <c r="I556" s="9">
        <f>financials[[#This Row],[Gross Sales]]-financials[[#This Row],[Gross Sales]]*financials[[#This Row],[Discounts]]</f>
        <v>1981.35</v>
      </c>
      <c r="J556" s="9">
        <f>VLOOKUP(financials[[#This Row],[productid]],Products!$B$2:$H$10,3)</f>
        <v>16.8</v>
      </c>
      <c r="K556" s="9">
        <f>financials[[#This Row],[Sales]]-financials[[#This Row],[COGS]]</f>
        <v>1964.55</v>
      </c>
      <c r="L556" s="17">
        <f t="shared" ca="1" si="17"/>
        <v>45222</v>
      </c>
      <c r="M556" t="str">
        <f t="shared" ca="1" si="16"/>
        <v>C0003</v>
      </c>
    </row>
    <row r="557" spans="1:13" x14ac:dyDescent="0.25">
      <c r="A557" t="s">
        <v>97</v>
      </c>
      <c r="B557" s="7" t="s">
        <v>279</v>
      </c>
      <c r="C557" s="15">
        <v>104</v>
      </c>
      <c r="D557" s="16" t="s">
        <v>94</v>
      </c>
      <c r="E557">
        <v>334</v>
      </c>
      <c r="F557" s="9">
        <v>7</v>
      </c>
      <c r="G557" s="9">
        <f>financials[[#This Row],[Units Sold]]*financials[[#This Row],[Sale Price]]</f>
        <v>2338</v>
      </c>
      <c r="H557" s="9">
        <f>IF(financials[[#This Row],[Discount Band]]="low",0.1,IF(financials[[#This Row],[Discount Band]]="medium",0.15,0.3))</f>
        <v>0.3</v>
      </c>
      <c r="I557" s="9">
        <f>financials[[#This Row],[Gross Sales]]-financials[[#This Row],[Gross Sales]]*financials[[#This Row],[Discounts]]</f>
        <v>1636.6</v>
      </c>
      <c r="J557" s="9">
        <f>VLOOKUP(financials[[#This Row],[productid]],Products!$B$2:$H$10,3)</f>
        <v>2.9</v>
      </c>
      <c r="K557" s="9">
        <f>financials[[#This Row],[Sales]]-financials[[#This Row],[COGS]]</f>
        <v>1633.6999999999998</v>
      </c>
      <c r="L557" s="17">
        <f t="shared" ca="1" si="17"/>
        <v>45526</v>
      </c>
      <c r="M557" t="str">
        <f t="shared" ca="1" si="16"/>
        <v>B0101</v>
      </c>
    </row>
    <row r="558" spans="1:13" x14ac:dyDescent="0.25">
      <c r="A558" t="s">
        <v>100</v>
      </c>
      <c r="B558" s="7" t="s">
        <v>104</v>
      </c>
      <c r="C558" s="15">
        <v>107</v>
      </c>
      <c r="D558" s="16" t="s">
        <v>102</v>
      </c>
      <c r="E558">
        <v>156</v>
      </c>
      <c r="F558" s="9">
        <v>15</v>
      </c>
      <c r="G558" s="9">
        <f>financials[[#This Row],[Units Sold]]*financials[[#This Row],[Sale Price]]</f>
        <v>2340</v>
      </c>
      <c r="H558" s="9">
        <f>IF(financials[[#This Row],[Discount Band]]="low",0.1,IF(financials[[#This Row],[Discount Band]]="medium",0.15,0.3))</f>
        <v>0.1</v>
      </c>
      <c r="I558" s="9">
        <f>financials[[#This Row],[Gross Sales]]-financials[[#This Row],[Gross Sales]]*financials[[#This Row],[Discounts]]</f>
        <v>2106</v>
      </c>
      <c r="J558" s="9">
        <f>VLOOKUP(financials[[#This Row],[productid]],Products!$B$2:$H$10,3)</f>
        <v>5.5</v>
      </c>
      <c r="K558" s="9">
        <f>financials[[#This Row],[Sales]]-financials[[#This Row],[COGS]]</f>
        <v>2100.5</v>
      </c>
      <c r="L558" s="17">
        <f t="shared" ca="1" si="17"/>
        <v>45219</v>
      </c>
      <c r="M558" t="str">
        <f t="shared" ca="1" si="16"/>
        <v>C0003</v>
      </c>
    </row>
    <row r="559" spans="1:13" x14ac:dyDescent="0.25">
      <c r="A559" t="s">
        <v>96</v>
      </c>
      <c r="B559" s="7" t="s">
        <v>159</v>
      </c>
      <c r="C559" s="15">
        <v>104</v>
      </c>
      <c r="D559" s="16" t="s">
        <v>94</v>
      </c>
      <c r="E559">
        <v>195</v>
      </c>
      <c r="F559" s="9">
        <v>12</v>
      </c>
      <c r="G559" s="9">
        <f>financials[[#This Row],[Units Sold]]*financials[[#This Row],[Sale Price]]</f>
        <v>2340</v>
      </c>
      <c r="H559" s="9">
        <f>IF(financials[[#This Row],[Discount Band]]="low",0.1,IF(financials[[#This Row],[Discount Band]]="medium",0.15,0.3))</f>
        <v>0.3</v>
      </c>
      <c r="I559" s="9">
        <f>financials[[#This Row],[Gross Sales]]-financials[[#This Row],[Gross Sales]]*financials[[#This Row],[Discounts]]</f>
        <v>1638</v>
      </c>
      <c r="J559" s="9">
        <f>VLOOKUP(financials[[#This Row],[productid]],Products!$B$2:$H$10,3)</f>
        <v>2.9</v>
      </c>
      <c r="K559" s="9">
        <f>financials[[#This Row],[Sales]]-financials[[#This Row],[COGS]]</f>
        <v>1635.1</v>
      </c>
      <c r="L559" s="17">
        <f t="shared" ca="1" si="17"/>
        <v>45242</v>
      </c>
      <c r="M559" t="str">
        <f t="shared" ca="1" si="16"/>
        <v>A0001</v>
      </c>
    </row>
    <row r="560" spans="1:13" x14ac:dyDescent="0.25">
      <c r="A560" t="s">
        <v>100</v>
      </c>
      <c r="B560" s="7" t="s">
        <v>251</v>
      </c>
      <c r="C560" s="15">
        <v>108</v>
      </c>
      <c r="D560" s="16" t="s">
        <v>94</v>
      </c>
      <c r="E560">
        <v>156</v>
      </c>
      <c r="F560" s="9">
        <v>15</v>
      </c>
      <c r="G560" s="9">
        <f>financials[[#This Row],[Units Sold]]*financials[[#This Row],[Sale Price]]</f>
        <v>2340</v>
      </c>
      <c r="H560" s="9">
        <f>IF(financials[[#This Row],[Discount Band]]="low",0.1,IF(financials[[#This Row],[Discount Band]]="medium",0.15,0.3))</f>
        <v>0.3</v>
      </c>
      <c r="I560" s="9">
        <f>financials[[#This Row],[Gross Sales]]-financials[[#This Row],[Gross Sales]]*financials[[#This Row],[Discounts]]</f>
        <v>1638</v>
      </c>
      <c r="J560" s="9">
        <f>VLOOKUP(financials[[#This Row],[productid]],Products!$B$2:$H$10,3)</f>
        <v>3.99</v>
      </c>
      <c r="K560" s="9">
        <f>financials[[#This Row],[Sales]]-financials[[#This Row],[COGS]]</f>
        <v>1634.01</v>
      </c>
      <c r="L560" s="17">
        <f t="shared" ca="1" si="17"/>
        <v>45011</v>
      </c>
      <c r="M560" t="str">
        <f t="shared" ca="1" si="16"/>
        <v>C0002</v>
      </c>
    </row>
    <row r="561" spans="1:13" x14ac:dyDescent="0.25">
      <c r="A561" t="s">
        <v>97</v>
      </c>
      <c r="B561" s="7" t="s">
        <v>104</v>
      </c>
      <c r="C561" s="15">
        <v>102</v>
      </c>
      <c r="D561" s="16" t="s">
        <v>103</v>
      </c>
      <c r="E561">
        <v>117</v>
      </c>
      <c r="F561" s="9">
        <v>20</v>
      </c>
      <c r="G561" s="9">
        <f>financials[[#This Row],[Units Sold]]*financials[[#This Row],[Sale Price]]</f>
        <v>2340</v>
      </c>
      <c r="H561" s="9">
        <f>IF(financials[[#This Row],[Discount Band]]="low",0.1,IF(financials[[#This Row],[Discount Band]]="medium",0.15,0.3))</f>
        <v>0.3</v>
      </c>
      <c r="I561" s="9">
        <f>financials[[#This Row],[Gross Sales]]-financials[[#This Row],[Gross Sales]]*financials[[#This Row],[Discounts]]</f>
        <v>1638</v>
      </c>
      <c r="J561" s="9">
        <f>VLOOKUP(financials[[#This Row],[productid]],Products!$B$2:$H$10,3)</f>
        <v>13.95</v>
      </c>
      <c r="K561" s="9">
        <f>financials[[#This Row],[Sales]]-financials[[#This Row],[COGS]]</f>
        <v>1624.05</v>
      </c>
      <c r="L561" s="17">
        <f t="shared" ca="1" si="17"/>
        <v>45499</v>
      </c>
      <c r="M561" t="str">
        <f t="shared" ca="1" si="16"/>
        <v>A0001</v>
      </c>
    </row>
    <row r="562" spans="1:13" x14ac:dyDescent="0.25">
      <c r="A562" t="s">
        <v>97</v>
      </c>
      <c r="B562" s="7" t="s">
        <v>105</v>
      </c>
      <c r="C562" s="15">
        <v>109</v>
      </c>
      <c r="D562" s="16" t="s">
        <v>101</v>
      </c>
      <c r="E562">
        <v>336</v>
      </c>
      <c r="F562" s="9">
        <v>7</v>
      </c>
      <c r="G562" s="9">
        <f>financials[[#This Row],[Units Sold]]*financials[[#This Row],[Sale Price]]</f>
        <v>2352</v>
      </c>
      <c r="H562" s="9">
        <f>IF(financials[[#This Row],[Discount Band]]="low",0.1,IF(financials[[#This Row],[Discount Band]]="medium",0.15,0.3))</f>
        <v>0.15</v>
      </c>
      <c r="I562" s="9">
        <f>financials[[#This Row],[Gross Sales]]-financials[[#This Row],[Gross Sales]]*financials[[#This Row],[Discounts]]</f>
        <v>1999.2</v>
      </c>
      <c r="J562" s="9">
        <f>VLOOKUP(financials[[#This Row],[productid]],Products!$B$2:$H$10,3)</f>
        <v>16.8</v>
      </c>
      <c r="K562" s="9">
        <f>financials[[#This Row],[Sales]]-financials[[#This Row],[COGS]]</f>
        <v>1982.4</v>
      </c>
      <c r="L562" s="17">
        <f t="shared" ca="1" si="17"/>
        <v>44975</v>
      </c>
      <c r="M562" t="str">
        <f t="shared" ca="1" si="16"/>
        <v>B0001</v>
      </c>
    </row>
    <row r="563" spans="1:13" x14ac:dyDescent="0.25">
      <c r="A563" t="s">
        <v>97</v>
      </c>
      <c r="B563" s="7" t="s">
        <v>105</v>
      </c>
      <c r="C563" s="15">
        <v>103</v>
      </c>
      <c r="D563" s="16" t="s">
        <v>101</v>
      </c>
      <c r="E563">
        <v>336</v>
      </c>
      <c r="F563" s="9">
        <v>7</v>
      </c>
      <c r="G563" s="9">
        <f>financials[[#This Row],[Units Sold]]*financials[[#This Row],[Sale Price]]</f>
        <v>2352</v>
      </c>
      <c r="H563" s="9">
        <f>IF(financials[[#This Row],[Discount Band]]="low",0.1,IF(financials[[#This Row],[Discount Band]]="medium",0.15,0.3))</f>
        <v>0.15</v>
      </c>
      <c r="I563" s="9">
        <f>financials[[#This Row],[Gross Sales]]-financials[[#This Row],[Gross Sales]]*financials[[#This Row],[Discounts]]</f>
        <v>1999.2</v>
      </c>
      <c r="J563" s="9">
        <f>VLOOKUP(financials[[#This Row],[productid]],Products!$B$2:$H$10,3)</f>
        <v>15</v>
      </c>
      <c r="K563" s="9">
        <f>financials[[#This Row],[Sales]]-financials[[#This Row],[COGS]]</f>
        <v>1984.2</v>
      </c>
      <c r="L563" s="17">
        <f t="shared" ca="1" si="17"/>
        <v>44582</v>
      </c>
      <c r="M563" t="str">
        <f t="shared" ca="1" si="16"/>
        <v>C0003</v>
      </c>
    </row>
    <row r="564" spans="1:13" x14ac:dyDescent="0.25">
      <c r="A564" t="s">
        <v>97</v>
      </c>
      <c r="B564" s="7" t="s">
        <v>178</v>
      </c>
      <c r="C564" s="15">
        <v>105</v>
      </c>
      <c r="D564" s="16" t="s">
        <v>94</v>
      </c>
      <c r="E564">
        <v>336</v>
      </c>
      <c r="F564" s="9">
        <v>7</v>
      </c>
      <c r="G564" s="9">
        <f>financials[[#This Row],[Units Sold]]*financials[[#This Row],[Sale Price]]</f>
        <v>2352</v>
      </c>
      <c r="H564" s="9">
        <f>IF(financials[[#This Row],[Discount Band]]="low",0.1,IF(financials[[#This Row],[Discount Band]]="medium",0.15,0.3))</f>
        <v>0.3</v>
      </c>
      <c r="I564" s="9">
        <f>financials[[#This Row],[Gross Sales]]-financials[[#This Row],[Gross Sales]]*financials[[#This Row],[Discounts]]</f>
        <v>1646.4</v>
      </c>
      <c r="J564" s="9">
        <f>VLOOKUP(financials[[#This Row],[productid]],Products!$B$2:$H$10,3)</f>
        <v>10</v>
      </c>
      <c r="K564" s="9">
        <f>financials[[#This Row],[Sales]]-financials[[#This Row],[COGS]]</f>
        <v>1636.4</v>
      </c>
      <c r="L564" s="17">
        <f t="shared" ca="1" si="17"/>
        <v>44761</v>
      </c>
      <c r="M564" t="str">
        <f t="shared" ca="1" si="16"/>
        <v>B0001</v>
      </c>
    </row>
    <row r="565" spans="1:13" x14ac:dyDescent="0.25">
      <c r="A565" t="s">
        <v>97</v>
      </c>
      <c r="B565" s="7" t="s">
        <v>178</v>
      </c>
      <c r="C565" s="15">
        <v>107</v>
      </c>
      <c r="D565" s="16" t="s">
        <v>94</v>
      </c>
      <c r="E565">
        <v>337</v>
      </c>
      <c r="F565" s="9">
        <v>7</v>
      </c>
      <c r="G565" s="9">
        <f>financials[[#This Row],[Units Sold]]*financials[[#This Row],[Sale Price]]</f>
        <v>2359</v>
      </c>
      <c r="H565" s="9">
        <f>IF(financials[[#This Row],[Discount Band]]="low",0.1,IF(financials[[#This Row],[Discount Band]]="medium",0.15,0.3))</f>
        <v>0.3</v>
      </c>
      <c r="I565" s="9">
        <f>financials[[#This Row],[Gross Sales]]-financials[[#This Row],[Gross Sales]]*financials[[#This Row],[Discounts]]</f>
        <v>1651.3000000000002</v>
      </c>
      <c r="J565" s="9">
        <f>VLOOKUP(financials[[#This Row],[productid]],Products!$B$2:$H$10,3)</f>
        <v>5.5</v>
      </c>
      <c r="K565" s="9">
        <f>financials[[#This Row],[Sales]]-financials[[#This Row],[COGS]]</f>
        <v>1645.8000000000002</v>
      </c>
      <c r="L565" s="17">
        <f t="shared" ca="1" si="17"/>
        <v>44653</v>
      </c>
      <c r="M565" t="str">
        <f t="shared" ca="1" si="16"/>
        <v>B0101</v>
      </c>
    </row>
    <row r="566" spans="1:13" x14ac:dyDescent="0.25">
      <c r="A566" t="s">
        <v>96</v>
      </c>
      <c r="B566" s="7" t="s">
        <v>169</v>
      </c>
      <c r="C566" s="15">
        <v>105</v>
      </c>
      <c r="D566" s="16" t="s">
        <v>94</v>
      </c>
      <c r="E566">
        <v>197</v>
      </c>
      <c r="F566" s="9">
        <v>12</v>
      </c>
      <c r="G566" s="9">
        <f>financials[[#This Row],[Units Sold]]*financials[[#This Row],[Sale Price]]</f>
        <v>2364</v>
      </c>
      <c r="H566" s="9">
        <f>IF(financials[[#This Row],[Discount Band]]="low",0.1,IF(financials[[#This Row],[Discount Band]]="medium",0.15,0.3))</f>
        <v>0.3</v>
      </c>
      <c r="I566" s="9">
        <f>financials[[#This Row],[Gross Sales]]-financials[[#This Row],[Gross Sales]]*financials[[#This Row],[Discounts]]</f>
        <v>1654.8000000000002</v>
      </c>
      <c r="J566" s="9">
        <f>VLOOKUP(financials[[#This Row],[productid]],Products!$B$2:$H$10,3)</f>
        <v>10</v>
      </c>
      <c r="K566" s="9">
        <f>financials[[#This Row],[Sales]]-financials[[#This Row],[COGS]]</f>
        <v>1644.8000000000002</v>
      </c>
      <c r="L566" s="17">
        <f t="shared" ca="1" si="17"/>
        <v>45419</v>
      </c>
      <c r="M566" t="str">
        <f t="shared" ca="1" si="16"/>
        <v>B0101</v>
      </c>
    </row>
    <row r="567" spans="1:13" x14ac:dyDescent="0.25">
      <c r="A567" t="s">
        <v>100</v>
      </c>
      <c r="B567" s="7" t="s">
        <v>628</v>
      </c>
      <c r="C567" s="15">
        <v>106</v>
      </c>
      <c r="D567" s="16" t="s">
        <v>94</v>
      </c>
      <c r="E567">
        <v>158</v>
      </c>
      <c r="F567" s="9">
        <v>15</v>
      </c>
      <c r="G567" s="9">
        <f>financials[[#This Row],[Units Sold]]*financials[[#This Row],[Sale Price]]</f>
        <v>2370</v>
      </c>
      <c r="H567" s="9">
        <f>IF(financials[[#This Row],[Discount Band]]="low",0.1,IF(financials[[#This Row],[Discount Band]]="medium",0.15,0.3))</f>
        <v>0.3</v>
      </c>
      <c r="I567" s="9">
        <f>financials[[#This Row],[Gross Sales]]-financials[[#This Row],[Gross Sales]]*financials[[#This Row],[Discounts]]</f>
        <v>1659</v>
      </c>
      <c r="J567" s="9">
        <f>VLOOKUP(financials[[#This Row],[productid]],Products!$B$2:$H$10,3)</f>
        <v>9.1</v>
      </c>
      <c r="K567" s="9">
        <f>financials[[#This Row],[Sales]]-financials[[#This Row],[COGS]]</f>
        <v>1649.9</v>
      </c>
      <c r="L567" s="17">
        <f t="shared" ca="1" si="17"/>
        <v>45362</v>
      </c>
      <c r="M567" t="str">
        <f t="shared" ca="1" si="16"/>
        <v>B0101</v>
      </c>
    </row>
    <row r="568" spans="1:13" x14ac:dyDescent="0.25">
      <c r="A568" t="s">
        <v>100</v>
      </c>
      <c r="B568" s="7" t="s">
        <v>285</v>
      </c>
      <c r="C568" s="15">
        <v>104</v>
      </c>
      <c r="D568" s="16" t="s">
        <v>102</v>
      </c>
      <c r="E568">
        <v>158</v>
      </c>
      <c r="F568" s="9">
        <v>15</v>
      </c>
      <c r="G568" s="9">
        <f>financials[[#This Row],[Units Sold]]*financials[[#This Row],[Sale Price]]</f>
        <v>2370</v>
      </c>
      <c r="H568" s="9">
        <f>IF(financials[[#This Row],[Discount Band]]="low",0.1,IF(financials[[#This Row],[Discount Band]]="medium",0.15,0.3))</f>
        <v>0.1</v>
      </c>
      <c r="I568" s="9">
        <f>financials[[#This Row],[Gross Sales]]-financials[[#This Row],[Gross Sales]]*financials[[#This Row],[Discounts]]</f>
        <v>2133</v>
      </c>
      <c r="J568" s="9">
        <f>VLOOKUP(financials[[#This Row],[productid]],Products!$B$2:$H$10,3)</f>
        <v>2.9</v>
      </c>
      <c r="K568" s="9">
        <f>financials[[#This Row],[Sales]]-financials[[#This Row],[COGS]]</f>
        <v>2130.1</v>
      </c>
      <c r="L568" s="17">
        <f t="shared" ca="1" si="17"/>
        <v>45205</v>
      </c>
      <c r="M568" t="str">
        <f t="shared" ca="1" si="16"/>
        <v>C0003</v>
      </c>
    </row>
    <row r="569" spans="1:13" x14ac:dyDescent="0.25">
      <c r="A569" t="s">
        <v>100</v>
      </c>
      <c r="B569" s="7" t="s">
        <v>208</v>
      </c>
      <c r="C569" s="15">
        <v>108</v>
      </c>
      <c r="D569" s="16" t="s">
        <v>102</v>
      </c>
      <c r="E569">
        <v>158</v>
      </c>
      <c r="F569" s="9">
        <v>15</v>
      </c>
      <c r="G569" s="9">
        <f>financials[[#This Row],[Units Sold]]*financials[[#This Row],[Sale Price]]</f>
        <v>2370</v>
      </c>
      <c r="H569" s="9">
        <f>IF(financials[[#This Row],[Discount Band]]="low",0.1,IF(financials[[#This Row],[Discount Band]]="medium",0.15,0.3))</f>
        <v>0.1</v>
      </c>
      <c r="I569" s="9">
        <f>financials[[#This Row],[Gross Sales]]-financials[[#This Row],[Gross Sales]]*financials[[#This Row],[Discounts]]</f>
        <v>2133</v>
      </c>
      <c r="J569" s="9">
        <f>VLOOKUP(financials[[#This Row],[productid]],Products!$B$2:$H$10,3)</f>
        <v>3.99</v>
      </c>
      <c r="K569" s="9">
        <f>financials[[#This Row],[Sales]]-financials[[#This Row],[COGS]]</f>
        <v>2129.0100000000002</v>
      </c>
      <c r="L569" s="17">
        <f t="shared" ca="1" si="17"/>
        <v>45095</v>
      </c>
      <c r="M569" t="str">
        <f t="shared" ca="1" si="16"/>
        <v>A0001</v>
      </c>
    </row>
    <row r="570" spans="1:13" x14ac:dyDescent="0.25">
      <c r="A570" t="s">
        <v>96</v>
      </c>
      <c r="B570" s="7" t="s">
        <v>136</v>
      </c>
      <c r="C570" s="15">
        <v>109</v>
      </c>
      <c r="D570" s="16" t="s">
        <v>103</v>
      </c>
      <c r="E570">
        <v>198</v>
      </c>
      <c r="F570" s="9">
        <v>12</v>
      </c>
      <c r="G570" s="9">
        <f>financials[[#This Row],[Units Sold]]*financials[[#This Row],[Sale Price]]</f>
        <v>2376</v>
      </c>
      <c r="H570" s="9">
        <f>IF(financials[[#This Row],[Discount Band]]="low",0.1,IF(financials[[#This Row],[Discount Band]]="medium",0.15,0.3))</f>
        <v>0.3</v>
      </c>
      <c r="I570" s="9">
        <f>financials[[#This Row],[Gross Sales]]-financials[[#This Row],[Gross Sales]]*financials[[#This Row],[Discounts]]</f>
        <v>1663.2</v>
      </c>
      <c r="J570" s="9">
        <f>VLOOKUP(financials[[#This Row],[productid]],Products!$B$2:$H$10,3)</f>
        <v>16.8</v>
      </c>
      <c r="K570" s="9">
        <f>financials[[#This Row],[Sales]]-financials[[#This Row],[COGS]]</f>
        <v>1646.4</v>
      </c>
      <c r="L570" s="17">
        <f t="shared" ca="1" si="17"/>
        <v>45185</v>
      </c>
      <c r="M570" t="str">
        <f t="shared" ca="1" si="16"/>
        <v>B0101</v>
      </c>
    </row>
    <row r="571" spans="1:13" x14ac:dyDescent="0.25">
      <c r="A571" t="s">
        <v>97</v>
      </c>
      <c r="B571" s="7" t="s">
        <v>209</v>
      </c>
      <c r="C571" s="15">
        <v>101</v>
      </c>
      <c r="D571" s="16" t="s">
        <v>101</v>
      </c>
      <c r="E571">
        <v>340</v>
      </c>
      <c r="F571" s="9">
        <v>7</v>
      </c>
      <c r="G571" s="9">
        <f>financials[[#This Row],[Units Sold]]*financials[[#This Row],[Sale Price]]</f>
        <v>2380</v>
      </c>
      <c r="H571" s="9">
        <f>IF(financials[[#This Row],[Discount Band]]="low",0.1,IF(financials[[#This Row],[Discount Band]]="medium",0.15,0.3))</f>
        <v>0.15</v>
      </c>
      <c r="I571" s="9">
        <f>financials[[#This Row],[Gross Sales]]-financials[[#This Row],[Gross Sales]]*financials[[#This Row],[Discounts]]</f>
        <v>2023</v>
      </c>
      <c r="J571" s="9">
        <f>VLOOKUP(financials[[#This Row],[productid]],Products!$B$2:$H$10,3)</f>
        <v>9.9499999999999993</v>
      </c>
      <c r="K571" s="9">
        <f>financials[[#This Row],[Sales]]-financials[[#This Row],[COGS]]</f>
        <v>2013.05</v>
      </c>
      <c r="L571" s="17">
        <f t="shared" ca="1" si="17"/>
        <v>45314</v>
      </c>
      <c r="M571" t="str">
        <f t="shared" ca="1" si="16"/>
        <v>B0001</v>
      </c>
    </row>
    <row r="572" spans="1:13" x14ac:dyDescent="0.25">
      <c r="A572" t="s">
        <v>97</v>
      </c>
      <c r="B572" s="7" t="s">
        <v>287</v>
      </c>
      <c r="C572" s="15">
        <v>108</v>
      </c>
      <c r="D572" s="16" t="s">
        <v>94</v>
      </c>
      <c r="E572">
        <v>340</v>
      </c>
      <c r="F572" s="9">
        <v>7</v>
      </c>
      <c r="G572" s="9">
        <f>financials[[#This Row],[Units Sold]]*financials[[#This Row],[Sale Price]]</f>
        <v>2380</v>
      </c>
      <c r="H572" s="9">
        <f>IF(financials[[#This Row],[Discount Band]]="low",0.1,IF(financials[[#This Row],[Discount Band]]="medium",0.15,0.3))</f>
        <v>0.3</v>
      </c>
      <c r="I572" s="9">
        <f>financials[[#This Row],[Gross Sales]]-financials[[#This Row],[Gross Sales]]*financials[[#This Row],[Discounts]]</f>
        <v>1666</v>
      </c>
      <c r="J572" s="9">
        <f>VLOOKUP(financials[[#This Row],[productid]],Products!$B$2:$H$10,3)</f>
        <v>3.99</v>
      </c>
      <c r="K572" s="9">
        <f>financials[[#This Row],[Sales]]-financials[[#This Row],[COGS]]</f>
        <v>1662.01</v>
      </c>
      <c r="L572" s="17">
        <f t="shared" ca="1" si="17"/>
        <v>45089</v>
      </c>
      <c r="M572" t="str">
        <f t="shared" ca="1" si="16"/>
        <v>C0002</v>
      </c>
    </row>
    <row r="573" spans="1:13" x14ac:dyDescent="0.25">
      <c r="A573" t="s">
        <v>100</v>
      </c>
      <c r="B573" s="7" t="s">
        <v>107</v>
      </c>
      <c r="C573" s="15">
        <v>103</v>
      </c>
      <c r="D573" s="16" t="s">
        <v>94</v>
      </c>
      <c r="E573">
        <v>159</v>
      </c>
      <c r="F573" s="9">
        <v>15</v>
      </c>
      <c r="G573" s="9">
        <f>financials[[#This Row],[Units Sold]]*financials[[#This Row],[Sale Price]]</f>
        <v>2385</v>
      </c>
      <c r="H573" s="9">
        <f>IF(financials[[#This Row],[Discount Band]]="low",0.1,IF(financials[[#This Row],[Discount Band]]="medium",0.15,0.3))</f>
        <v>0.3</v>
      </c>
      <c r="I573" s="9">
        <f>financials[[#This Row],[Gross Sales]]-financials[[#This Row],[Gross Sales]]*financials[[#This Row],[Discounts]]</f>
        <v>1669.5</v>
      </c>
      <c r="J573" s="9">
        <f>VLOOKUP(financials[[#This Row],[productid]],Products!$B$2:$H$10,3)</f>
        <v>15</v>
      </c>
      <c r="K573" s="9">
        <f>financials[[#This Row],[Sales]]-financials[[#This Row],[COGS]]</f>
        <v>1654.5</v>
      </c>
      <c r="L573" s="17">
        <f t="shared" ca="1" si="17"/>
        <v>45261</v>
      </c>
      <c r="M573" t="str">
        <f t="shared" ca="1" si="16"/>
        <v>B0001</v>
      </c>
    </row>
    <row r="574" spans="1:13" x14ac:dyDescent="0.25">
      <c r="A574" t="s">
        <v>96</v>
      </c>
      <c r="B574" s="7" t="s">
        <v>628</v>
      </c>
      <c r="C574" s="13">
        <v>103</v>
      </c>
      <c r="D574" s="10" t="s">
        <v>101</v>
      </c>
      <c r="E574">
        <v>199</v>
      </c>
      <c r="F574" s="9">
        <v>12</v>
      </c>
      <c r="G574" s="9">
        <f>financials[[#This Row],[Units Sold]]*financials[[#This Row],[Sale Price]]</f>
        <v>2388</v>
      </c>
      <c r="H574" s="9">
        <f>IF(financials[[#This Row],[Discount Band]]="low",0.1,IF(financials[[#This Row],[Discount Band]]="medium",0.15,0.3))</f>
        <v>0.15</v>
      </c>
      <c r="I574" s="9">
        <f>financials[[#This Row],[Gross Sales]]-financials[[#This Row],[Gross Sales]]*financials[[#This Row],[Discounts]]</f>
        <v>2029.8</v>
      </c>
      <c r="J574" s="9">
        <f>VLOOKUP(financials[[#This Row],[productid]],Products!$B$2:$H$10,3)</f>
        <v>15</v>
      </c>
      <c r="K574" s="9">
        <f>financials[[#This Row],[Sales]]-financials[[#This Row],[COGS]]</f>
        <v>2014.8</v>
      </c>
      <c r="L574" s="17">
        <f t="shared" ca="1" si="17"/>
        <v>45329</v>
      </c>
      <c r="M574" t="str">
        <f t="shared" ca="1" si="16"/>
        <v>C0002</v>
      </c>
    </row>
    <row r="575" spans="1:13" x14ac:dyDescent="0.25">
      <c r="A575" t="s">
        <v>96</v>
      </c>
      <c r="B575" s="7" t="s">
        <v>169</v>
      </c>
      <c r="C575" s="15">
        <v>106</v>
      </c>
      <c r="D575" s="16" t="s">
        <v>101</v>
      </c>
      <c r="E575">
        <v>199</v>
      </c>
      <c r="F575" s="9">
        <v>12</v>
      </c>
      <c r="G575" s="9">
        <f>financials[[#This Row],[Units Sold]]*financials[[#This Row],[Sale Price]]</f>
        <v>2388</v>
      </c>
      <c r="H575" s="9">
        <f>IF(financials[[#This Row],[Discount Band]]="low",0.1,IF(financials[[#This Row],[Discount Band]]="medium",0.15,0.3))</f>
        <v>0.15</v>
      </c>
      <c r="I575" s="9">
        <f>financials[[#This Row],[Gross Sales]]-financials[[#This Row],[Gross Sales]]*financials[[#This Row],[Discounts]]</f>
        <v>2029.8</v>
      </c>
      <c r="J575" s="9">
        <f>VLOOKUP(financials[[#This Row],[productid]],Products!$B$2:$H$10,3)</f>
        <v>9.1</v>
      </c>
      <c r="K575" s="9">
        <f>financials[[#This Row],[Sales]]-financials[[#This Row],[COGS]]</f>
        <v>2020.7</v>
      </c>
      <c r="L575" s="17">
        <f t="shared" ca="1" si="17"/>
        <v>45447</v>
      </c>
      <c r="M575" t="str">
        <f t="shared" ca="1" si="16"/>
        <v>C0002</v>
      </c>
    </row>
    <row r="576" spans="1:13" x14ac:dyDescent="0.25">
      <c r="A576" t="s">
        <v>96</v>
      </c>
      <c r="B576" s="7" t="s">
        <v>251</v>
      </c>
      <c r="C576" s="15">
        <v>105</v>
      </c>
      <c r="D576" s="16" t="s">
        <v>94</v>
      </c>
      <c r="E576">
        <v>199</v>
      </c>
      <c r="F576" s="9">
        <v>12</v>
      </c>
      <c r="G576" s="9">
        <f>financials[[#This Row],[Units Sold]]*financials[[#This Row],[Sale Price]]</f>
        <v>2388</v>
      </c>
      <c r="H576" s="9">
        <f>IF(financials[[#This Row],[Discount Band]]="low",0.1,IF(financials[[#This Row],[Discount Band]]="medium",0.15,0.3))</f>
        <v>0.3</v>
      </c>
      <c r="I576" s="9">
        <f>financials[[#This Row],[Gross Sales]]-financials[[#This Row],[Gross Sales]]*financials[[#This Row],[Discounts]]</f>
        <v>1671.6</v>
      </c>
      <c r="J576" s="9">
        <f>VLOOKUP(financials[[#This Row],[productid]],Products!$B$2:$H$10,3)</f>
        <v>10</v>
      </c>
      <c r="K576" s="9">
        <f>financials[[#This Row],[Sales]]-financials[[#This Row],[COGS]]</f>
        <v>1661.6</v>
      </c>
      <c r="L576" s="17">
        <f t="shared" ca="1" si="17"/>
        <v>44622</v>
      </c>
      <c r="M576" t="str">
        <f t="shared" ca="1" si="16"/>
        <v>B0001</v>
      </c>
    </row>
    <row r="577" spans="1:13" x14ac:dyDescent="0.25">
      <c r="A577" t="s">
        <v>96</v>
      </c>
      <c r="B577" s="7" t="s">
        <v>285</v>
      </c>
      <c r="C577" s="15">
        <v>102</v>
      </c>
      <c r="D577" s="16" t="s">
        <v>102</v>
      </c>
      <c r="E577">
        <v>199</v>
      </c>
      <c r="F577" s="9">
        <v>12</v>
      </c>
      <c r="G577" s="9">
        <f>financials[[#This Row],[Units Sold]]*financials[[#This Row],[Sale Price]]</f>
        <v>2388</v>
      </c>
      <c r="H577" s="9">
        <f>IF(financials[[#This Row],[Discount Band]]="low",0.1,IF(financials[[#This Row],[Discount Band]]="medium",0.15,0.3))</f>
        <v>0.1</v>
      </c>
      <c r="I577" s="9">
        <f>financials[[#This Row],[Gross Sales]]-financials[[#This Row],[Gross Sales]]*financials[[#This Row],[Discounts]]</f>
        <v>2149.1999999999998</v>
      </c>
      <c r="J577" s="9">
        <f>VLOOKUP(financials[[#This Row],[productid]],Products!$B$2:$H$10,3)</f>
        <v>13.95</v>
      </c>
      <c r="K577" s="9">
        <f>financials[[#This Row],[Sales]]-financials[[#This Row],[COGS]]</f>
        <v>2135.25</v>
      </c>
      <c r="L577" s="17">
        <f t="shared" ca="1" si="17"/>
        <v>44780</v>
      </c>
      <c r="M577" t="str">
        <f t="shared" ca="1" si="16"/>
        <v>B0101</v>
      </c>
    </row>
    <row r="578" spans="1:13" x14ac:dyDescent="0.25">
      <c r="A578" t="s">
        <v>97</v>
      </c>
      <c r="B578" s="7" t="s">
        <v>284</v>
      </c>
      <c r="C578" s="15">
        <v>104</v>
      </c>
      <c r="D578" s="16" t="s">
        <v>102</v>
      </c>
      <c r="E578">
        <v>342</v>
      </c>
      <c r="F578" s="9">
        <v>7</v>
      </c>
      <c r="G578" s="9">
        <f>financials[[#This Row],[Units Sold]]*financials[[#This Row],[Sale Price]]</f>
        <v>2394</v>
      </c>
      <c r="H578" s="9">
        <f>IF(financials[[#This Row],[Discount Band]]="low",0.1,IF(financials[[#This Row],[Discount Band]]="medium",0.15,0.3))</f>
        <v>0.1</v>
      </c>
      <c r="I578" s="9">
        <f>financials[[#This Row],[Gross Sales]]-financials[[#This Row],[Gross Sales]]*financials[[#This Row],[Discounts]]</f>
        <v>2154.6</v>
      </c>
      <c r="J578" s="9">
        <f>VLOOKUP(financials[[#This Row],[productid]],Products!$B$2:$H$10,3)</f>
        <v>2.9</v>
      </c>
      <c r="K578" s="9">
        <f>financials[[#This Row],[Sales]]-financials[[#This Row],[COGS]]</f>
        <v>2151.6999999999998</v>
      </c>
      <c r="L578" s="17">
        <f t="shared" ca="1" si="17"/>
        <v>45386</v>
      </c>
      <c r="M578" t="str">
        <f t="shared" ref="M578:M641" ca="1" si="18">VLOOKUP(RANDBETWEEN(1,5),rnlsalesperson,2)</f>
        <v>C0003</v>
      </c>
    </row>
    <row r="579" spans="1:13" x14ac:dyDescent="0.25">
      <c r="A579" t="s">
        <v>100</v>
      </c>
      <c r="B579" s="7" t="s">
        <v>169</v>
      </c>
      <c r="C579" s="13">
        <v>105</v>
      </c>
      <c r="D579" s="10" t="s">
        <v>94</v>
      </c>
      <c r="E579">
        <v>160</v>
      </c>
      <c r="F579" s="9">
        <v>15</v>
      </c>
      <c r="G579" s="9">
        <f>financials[[#This Row],[Units Sold]]*financials[[#This Row],[Sale Price]]</f>
        <v>2400</v>
      </c>
      <c r="H579" s="9">
        <f>IF(financials[[#This Row],[Discount Band]]="low",0.1,IF(financials[[#This Row],[Discount Band]]="medium",0.15,0.3))</f>
        <v>0.3</v>
      </c>
      <c r="I579" s="9">
        <f>financials[[#This Row],[Gross Sales]]-financials[[#This Row],[Gross Sales]]*financials[[#This Row],[Discounts]]</f>
        <v>1680</v>
      </c>
      <c r="J579" s="9">
        <f>VLOOKUP(financials[[#This Row],[productid]],Products!$B$2:$H$10,3)</f>
        <v>10</v>
      </c>
      <c r="K579" s="9">
        <f>financials[[#This Row],[Sales]]-financials[[#This Row],[COGS]]</f>
        <v>1670</v>
      </c>
      <c r="L579" s="17">
        <f t="shared" ref="L579:L642" ca="1" si="19">RANDBETWEEN(44562,45534)</f>
        <v>45103</v>
      </c>
      <c r="M579" t="str">
        <f t="shared" ca="1" si="18"/>
        <v>A0001</v>
      </c>
    </row>
    <row r="580" spans="1:13" x14ac:dyDescent="0.25">
      <c r="A580" t="s">
        <v>97</v>
      </c>
      <c r="B580" s="7" t="s">
        <v>104</v>
      </c>
      <c r="C580" s="15">
        <v>102</v>
      </c>
      <c r="D580" s="16" t="s">
        <v>101</v>
      </c>
      <c r="E580">
        <v>120</v>
      </c>
      <c r="F580" s="9">
        <v>20</v>
      </c>
      <c r="G580" s="9">
        <f>financials[[#This Row],[Units Sold]]*financials[[#This Row],[Sale Price]]</f>
        <v>2400</v>
      </c>
      <c r="H580" s="9">
        <f>IF(financials[[#This Row],[Discount Band]]="low",0.1,IF(financials[[#This Row],[Discount Band]]="medium",0.15,0.3))</f>
        <v>0.15</v>
      </c>
      <c r="I580" s="9">
        <f>financials[[#This Row],[Gross Sales]]-financials[[#This Row],[Gross Sales]]*financials[[#This Row],[Discounts]]</f>
        <v>2040</v>
      </c>
      <c r="J580" s="9">
        <f>VLOOKUP(financials[[#This Row],[productid]],Products!$B$2:$H$10,3)</f>
        <v>13.95</v>
      </c>
      <c r="K580" s="9">
        <f>financials[[#This Row],[Sales]]-financials[[#This Row],[COGS]]</f>
        <v>2026.05</v>
      </c>
      <c r="L580" s="17">
        <f t="shared" ca="1" si="19"/>
        <v>45014</v>
      </c>
      <c r="M580" t="str">
        <f t="shared" ca="1" si="18"/>
        <v>C0003</v>
      </c>
    </row>
    <row r="581" spans="1:13" x14ac:dyDescent="0.25">
      <c r="A581" t="s">
        <v>96</v>
      </c>
      <c r="B581" s="7" t="s">
        <v>208</v>
      </c>
      <c r="C581" s="15">
        <v>102</v>
      </c>
      <c r="D581" s="16" t="s">
        <v>102</v>
      </c>
      <c r="E581">
        <v>200</v>
      </c>
      <c r="F581" s="9">
        <v>12</v>
      </c>
      <c r="G581" s="9">
        <f>financials[[#This Row],[Units Sold]]*financials[[#This Row],[Sale Price]]</f>
        <v>2400</v>
      </c>
      <c r="H581" s="9">
        <f>IF(financials[[#This Row],[Discount Band]]="low",0.1,IF(financials[[#This Row],[Discount Band]]="medium",0.15,0.3))</f>
        <v>0.1</v>
      </c>
      <c r="I581" s="9">
        <f>financials[[#This Row],[Gross Sales]]-financials[[#This Row],[Gross Sales]]*financials[[#This Row],[Discounts]]</f>
        <v>2160</v>
      </c>
      <c r="J581" s="9">
        <f>VLOOKUP(financials[[#This Row],[productid]],Products!$B$2:$H$10,3)</f>
        <v>13.95</v>
      </c>
      <c r="K581" s="9">
        <f>financials[[#This Row],[Sales]]-financials[[#This Row],[COGS]]</f>
        <v>2146.0500000000002</v>
      </c>
      <c r="L581" s="17">
        <f t="shared" ca="1" si="19"/>
        <v>45251</v>
      </c>
      <c r="M581" t="str">
        <f t="shared" ca="1" si="18"/>
        <v>C0003</v>
      </c>
    </row>
    <row r="582" spans="1:13" x14ac:dyDescent="0.25">
      <c r="A582" t="s">
        <v>96</v>
      </c>
      <c r="B582" s="7" t="s">
        <v>239</v>
      </c>
      <c r="C582" s="15">
        <v>108</v>
      </c>
      <c r="D582" s="16" t="s">
        <v>102</v>
      </c>
      <c r="E582">
        <v>200</v>
      </c>
      <c r="F582" s="9">
        <v>12</v>
      </c>
      <c r="G582" s="9">
        <f>financials[[#This Row],[Units Sold]]*financials[[#This Row],[Sale Price]]</f>
        <v>2400</v>
      </c>
      <c r="H582" s="9">
        <f>IF(financials[[#This Row],[Discount Band]]="low",0.1,IF(financials[[#This Row],[Discount Band]]="medium",0.15,0.3))</f>
        <v>0.1</v>
      </c>
      <c r="I582" s="9">
        <f>financials[[#This Row],[Gross Sales]]-financials[[#This Row],[Gross Sales]]*financials[[#This Row],[Discounts]]</f>
        <v>2160</v>
      </c>
      <c r="J582" s="9">
        <f>VLOOKUP(financials[[#This Row],[productid]],Products!$B$2:$H$10,3)</f>
        <v>3.99</v>
      </c>
      <c r="K582" s="9">
        <f>financials[[#This Row],[Sales]]-financials[[#This Row],[COGS]]</f>
        <v>2156.0100000000002</v>
      </c>
      <c r="L582" s="17">
        <f t="shared" ca="1" si="19"/>
        <v>45464</v>
      </c>
      <c r="M582" t="str">
        <f t="shared" ca="1" si="18"/>
        <v>B0101</v>
      </c>
    </row>
    <row r="583" spans="1:13" x14ac:dyDescent="0.25">
      <c r="A583" t="s">
        <v>100</v>
      </c>
      <c r="B583" s="7" t="s">
        <v>107</v>
      </c>
      <c r="C583" s="15">
        <v>105</v>
      </c>
      <c r="D583" s="16" t="s">
        <v>102</v>
      </c>
      <c r="E583">
        <v>160</v>
      </c>
      <c r="F583" s="9">
        <v>15</v>
      </c>
      <c r="G583" s="9">
        <f>financials[[#This Row],[Units Sold]]*financials[[#This Row],[Sale Price]]</f>
        <v>2400</v>
      </c>
      <c r="H583" s="9">
        <f>IF(financials[[#This Row],[Discount Band]]="low",0.1,IF(financials[[#This Row],[Discount Band]]="medium",0.15,0.3))</f>
        <v>0.1</v>
      </c>
      <c r="I583" s="9">
        <f>financials[[#This Row],[Gross Sales]]-financials[[#This Row],[Gross Sales]]*financials[[#This Row],[Discounts]]</f>
        <v>2160</v>
      </c>
      <c r="J583" s="9">
        <f>VLOOKUP(financials[[#This Row],[productid]],Products!$B$2:$H$10,3)</f>
        <v>10</v>
      </c>
      <c r="K583" s="9">
        <f>financials[[#This Row],[Sales]]-financials[[#This Row],[COGS]]</f>
        <v>2150</v>
      </c>
      <c r="L583" s="17">
        <f t="shared" ca="1" si="19"/>
        <v>45371</v>
      </c>
      <c r="M583" t="str">
        <f t="shared" ca="1" si="18"/>
        <v>A0001</v>
      </c>
    </row>
    <row r="584" spans="1:13" x14ac:dyDescent="0.25">
      <c r="A584" t="s">
        <v>100</v>
      </c>
      <c r="B584" s="7" t="s">
        <v>107</v>
      </c>
      <c r="C584" s="15">
        <v>103</v>
      </c>
      <c r="D584" s="16" t="s">
        <v>94</v>
      </c>
      <c r="E584">
        <v>160</v>
      </c>
      <c r="F584" s="9">
        <v>15</v>
      </c>
      <c r="G584" s="9">
        <f>financials[[#This Row],[Units Sold]]*financials[[#This Row],[Sale Price]]</f>
        <v>2400</v>
      </c>
      <c r="H584" s="9">
        <f>IF(financials[[#This Row],[Discount Band]]="low",0.1,IF(financials[[#This Row],[Discount Band]]="medium",0.15,0.3))</f>
        <v>0.3</v>
      </c>
      <c r="I584" s="9">
        <f>financials[[#This Row],[Gross Sales]]-financials[[#This Row],[Gross Sales]]*financials[[#This Row],[Discounts]]</f>
        <v>1680</v>
      </c>
      <c r="J584" s="9">
        <f>VLOOKUP(financials[[#This Row],[productid]],Products!$B$2:$H$10,3)</f>
        <v>15</v>
      </c>
      <c r="K584" s="9">
        <f>financials[[#This Row],[Sales]]-financials[[#This Row],[COGS]]</f>
        <v>1665</v>
      </c>
      <c r="L584" s="17">
        <f t="shared" ca="1" si="19"/>
        <v>44835</v>
      </c>
      <c r="M584" t="str">
        <f t="shared" ca="1" si="18"/>
        <v>B0101</v>
      </c>
    </row>
    <row r="585" spans="1:13" x14ac:dyDescent="0.25">
      <c r="A585" t="s">
        <v>96</v>
      </c>
      <c r="B585" s="7" t="s">
        <v>285</v>
      </c>
      <c r="C585" s="15">
        <v>108</v>
      </c>
      <c r="D585" s="16" t="s">
        <v>102</v>
      </c>
      <c r="E585">
        <v>200</v>
      </c>
      <c r="F585" s="9">
        <v>12</v>
      </c>
      <c r="G585" s="9">
        <f>financials[[#This Row],[Units Sold]]*financials[[#This Row],[Sale Price]]</f>
        <v>2400</v>
      </c>
      <c r="H585" s="9">
        <f>IF(financials[[#This Row],[Discount Band]]="low",0.1,IF(financials[[#This Row],[Discount Band]]="medium",0.15,0.3))</f>
        <v>0.1</v>
      </c>
      <c r="I585" s="9">
        <f>financials[[#This Row],[Gross Sales]]-financials[[#This Row],[Gross Sales]]*financials[[#This Row],[Discounts]]</f>
        <v>2160</v>
      </c>
      <c r="J585" s="9">
        <f>VLOOKUP(financials[[#This Row],[productid]],Products!$B$2:$H$10,3)</f>
        <v>3.99</v>
      </c>
      <c r="K585" s="9">
        <f>financials[[#This Row],[Sales]]-financials[[#This Row],[COGS]]</f>
        <v>2156.0100000000002</v>
      </c>
      <c r="L585" s="17">
        <f t="shared" ca="1" si="19"/>
        <v>45093</v>
      </c>
      <c r="M585" t="str">
        <f t="shared" ca="1" si="18"/>
        <v>B0001</v>
      </c>
    </row>
    <row r="586" spans="1:13" x14ac:dyDescent="0.25">
      <c r="A586" t="s">
        <v>97</v>
      </c>
      <c r="B586" s="7" t="s">
        <v>287</v>
      </c>
      <c r="C586" s="15">
        <v>107</v>
      </c>
      <c r="D586" s="16" t="s">
        <v>101</v>
      </c>
      <c r="E586">
        <v>343</v>
      </c>
      <c r="F586" s="9">
        <v>7</v>
      </c>
      <c r="G586" s="9">
        <f>financials[[#This Row],[Units Sold]]*financials[[#This Row],[Sale Price]]</f>
        <v>2401</v>
      </c>
      <c r="H586" s="9">
        <f>IF(financials[[#This Row],[Discount Band]]="low",0.1,IF(financials[[#This Row],[Discount Band]]="medium",0.15,0.3))</f>
        <v>0.15</v>
      </c>
      <c r="I586" s="9">
        <f>financials[[#This Row],[Gross Sales]]-financials[[#This Row],[Gross Sales]]*financials[[#This Row],[Discounts]]</f>
        <v>2040.85</v>
      </c>
      <c r="J586" s="9">
        <f>VLOOKUP(financials[[#This Row],[productid]],Products!$B$2:$H$10,3)</f>
        <v>5.5</v>
      </c>
      <c r="K586" s="9">
        <f>financials[[#This Row],[Sales]]-financials[[#This Row],[COGS]]</f>
        <v>2035.35</v>
      </c>
      <c r="L586" s="17">
        <f t="shared" ca="1" si="19"/>
        <v>45302</v>
      </c>
      <c r="M586" t="str">
        <f t="shared" ca="1" si="18"/>
        <v>B0001</v>
      </c>
    </row>
    <row r="587" spans="1:13" x14ac:dyDescent="0.25">
      <c r="A587" t="s">
        <v>97</v>
      </c>
      <c r="B587" s="7" t="s">
        <v>208</v>
      </c>
      <c r="C587" s="15">
        <v>106</v>
      </c>
      <c r="D587" s="16" t="s">
        <v>101</v>
      </c>
      <c r="E587">
        <v>344</v>
      </c>
      <c r="F587" s="9">
        <v>7</v>
      </c>
      <c r="G587" s="9">
        <f>financials[[#This Row],[Units Sold]]*financials[[#This Row],[Sale Price]]</f>
        <v>2408</v>
      </c>
      <c r="H587" s="9">
        <f>IF(financials[[#This Row],[Discount Band]]="low",0.1,IF(financials[[#This Row],[Discount Band]]="medium",0.15,0.3))</f>
        <v>0.15</v>
      </c>
      <c r="I587" s="9">
        <f>financials[[#This Row],[Gross Sales]]-financials[[#This Row],[Gross Sales]]*financials[[#This Row],[Discounts]]</f>
        <v>2046.8</v>
      </c>
      <c r="J587" s="9">
        <f>VLOOKUP(financials[[#This Row],[productid]],Products!$B$2:$H$10,3)</f>
        <v>9.1</v>
      </c>
      <c r="K587" s="9">
        <f>financials[[#This Row],[Sales]]-financials[[#This Row],[COGS]]</f>
        <v>2037.7</v>
      </c>
      <c r="L587" s="17">
        <f t="shared" ca="1" si="19"/>
        <v>44838</v>
      </c>
      <c r="M587" t="str">
        <f t="shared" ca="1" si="18"/>
        <v>B0101</v>
      </c>
    </row>
    <row r="588" spans="1:13" x14ac:dyDescent="0.25">
      <c r="A588" t="s">
        <v>97</v>
      </c>
      <c r="B588" s="7" t="s">
        <v>287</v>
      </c>
      <c r="C588" s="15">
        <v>104</v>
      </c>
      <c r="D588" s="16" t="s">
        <v>94</v>
      </c>
      <c r="E588">
        <v>344</v>
      </c>
      <c r="F588" s="9">
        <v>7</v>
      </c>
      <c r="G588" s="9">
        <f>financials[[#This Row],[Units Sold]]*financials[[#This Row],[Sale Price]]</f>
        <v>2408</v>
      </c>
      <c r="H588" s="9">
        <f>IF(financials[[#This Row],[Discount Band]]="low",0.1,IF(financials[[#This Row],[Discount Band]]="medium",0.15,0.3))</f>
        <v>0.3</v>
      </c>
      <c r="I588" s="9">
        <f>financials[[#This Row],[Gross Sales]]-financials[[#This Row],[Gross Sales]]*financials[[#This Row],[Discounts]]</f>
        <v>1685.6</v>
      </c>
      <c r="J588" s="9">
        <f>VLOOKUP(financials[[#This Row],[productid]],Products!$B$2:$H$10,3)</f>
        <v>2.9</v>
      </c>
      <c r="K588" s="9">
        <f>financials[[#This Row],[Sales]]-financials[[#This Row],[COGS]]</f>
        <v>1682.6999999999998</v>
      </c>
      <c r="L588" s="17">
        <f t="shared" ca="1" si="19"/>
        <v>45518</v>
      </c>
      <c r="M588" t="str">
        <f t="shared" ca="1" si="18"/>
        <v>C0003</v>
      </c>
    </row>
    <row r="589" spans="1:13" x14ac:dyDescent="0.25">
      <c r="A589" t="s">
        <v>96</v>
      </c>
      <c r="B589" s="7" t="s">
        <v>169</v>
      </c>
      <c r="C589" s="13">
        <v>107</v>
      </c>
      <c r="D589" s="10" t="s">
        <v>94</v>
      </c>
      <c r="E589">
        <v>201</v>
      </c>
      <c r="F589" s="9">
        <v>12</v>
      </c>
      <c r="G589" s="9">
        <f>financials[[#This Row],[Units Sold]]*financials[[#This Row],[Sale Price]]</f>
        <v>2412</v>
      </c>
      <c r="H589" s="9">
        <f>IF(financials[[#This Row],[Discount Band]]="low",0.1,IF(financials[[#This Row],[Discount Band]]="medium",0.15,0.3))</f>
        <v>0.3</v>
      </c>
      <c r="I589" s="9">
        <f>financials[[#This Row],[Gross Sales]]-financials[[#This Row],[Gross Sales]]*financials[[#This Row],[Discounts]]</f>
        <v>1688.4</v>
      </c>
      <c r="J589" s="9">
        <f>VLOOKUP(financials[[#This Row],[productid]],Products!$B$2:$H$10,3)</f>
        <v>5.5</v>
      </c>
      <c r="K589" s="9">
        <f>financials[[#This Row],[Sales]]-financials[[#This Row],[COGS]]</f>
        <v>1682.9</v>
      </c>
      <c r="L589" s="17">
        <f t="shared" ca="1" si="19"/>
        <v>44992</v>
      </c>
      <c r="M589" t="str">
        <f t="shared" ca="1" si="18"/>
        <v>B0101</v>
      </c>
    </row>
    <row r="590" spans="1:13" x14ac:dyDescent="0.25">
      <c r="A590" t="s">
        <v>96</v>
      </c>
      <c r="B590" s="7" t="s">
        <v>239</v>
      </c>
      <c r="C590" s="15">
        <v>107</v>
      </c>
      <c r="D590" s="16" t="s">
        <v>94</v>
      </c>
      <c r="E590">
        <v>201</v>
      </c>
      <c r="F590" s="9">
        <v>12</v>
      </c>
      <c r="G590" s="9">
        <f>financials[[#This Row],[Units Sold]]*financials[[#This Row],[Sale Price]]</f>
        <v>2412</v>
      </c>
      <c r="H590" s="9">
        <f>IF(financials[[#This Row],[Discount Band]]="low",0.1,IF(financials[[#This Row],[Discount Band]]="medium",0.15,0.3))</f>
        <v>0.3</v>
      </c>
      <c r="I590" s="9">
        <f>financials[[#This Row],[Gross Sales]]-financials[[#This Row],[Gross Sales]]*financials[[#This Row],[Discounts]]</f>
        <v>1688.4</v>
      </c>
      <c r="J590" s="9">
        <f>VLOOKUP(financials[[#This Row],[productid]],Products!$B$2:$H$10,3)</f>
        <v>5.5</v>
      </c>
      <c r="K590" s="9">
        <f>financials[[#This Row],[Sales]]-financials[[#This Row],[COGS]]</f>
        <v>1682.9</v>
      </c>
      <c r="L590" s="17">
        <f t="shared" ca="1" si="19"/>
        <v>45303</v>
      </c>
      <c r="M590" t="str">
        <f t="shared" ca="1" si="18"/>
        <v>C0003</v>
      </c>
    </row>
    <row r="591" spans="1:13" x14ac:dyDescent="0.25">
      <c r="A591" t="s">
        <v>96</v>
      </c>
      <c r="B591" s="7" t="s">
        <v>628</v>
      </c>
      <c r="C591" s="15">
        <v>109</v>
      </c>
      <c r="D591" s="16" t="s">
        <v>101</v>
      </c>
      <c r="E591">
        <v>202</v>
      </c>
      <c r="F591" s="9">
        <v>12</v>
      </c>
      <c r="G591" s="9">
        <f>financials[[#This Row],[Units Sold]]*financials[[#This Row],[Sale Price]]</f>
        <v>2424</v>
      </c>
      <c r="H591" s="9">
        <f>IF(financials[[#This Row],[Discount Band]]="low",0.1,IF(financials[[#This Row],[Discount Band]]="medium",0.15,0.3))</f>
        <v>0.15</v>
      </c>
      <c r="I591" s="9">
        <f>financials[[#This Row],[Gross Sales]]-financials[[#This Row],[Gross Sales]]*financials[[#This Row],[Discounts]]</f>
        <v>2060.4</v>
      </c>
      <c r="J591" s="9">
        <f>VLOOKUP(financials[[#This Row],[productid]],Products!$B$2:$H$10,3)</f>
        <v>16.8</v>
      </c>
      <c r="K591" s="9">
        <f>financials[[#This Row],[Sales]]-financials[[#This Row],[COGS]]</f>
        <v>2043.6000000000001</v>
      </c>
      <c r="L591" s="17">
        <f t="shared" ca="1" si="19"/>
        <v>44966</v>
      </c>
      <c r="M591" t="str">
        <f t="shared" ca="1" si="18"/>
        <v>C0003</v>
      </c>
    </row>
    <row r="592" spans="1:13" x14ac:dyDescent="0.25">
      <c r="A592" t="s">
        <v>96</v>
      </c>
      <c r="B592" s="7" t="s">
        <v>178</v>
      </c>
      <c r="C592" s="15">
        <v>101</v>
      </c>
      <c r="D592" s="16" t="s">
        <v>101</v>
      </c>
      <c r="E592">
        <v>202</v>
      </c>
      <c r="F592" s="9">
        <v>12</v>
      </c>
      <c r="G592" s="9">
        <f>financials[[#This Row],[Units Sold]]*financials[[#This Row],[Sale Price]]</f>
        <v>2424</v>
      </c>
      <c r="H592" s="9">
        <f>IF(financials[[#This Row],[Discount Band]]="low",0.1,IF(financials[[#This Row],[Discount Band]]="medium",0.15,0.3))</f>
        <v>0.15</v>
      </c>
      <c r="I592" s="9">
        <f>financials[[#This Row],[Gross Sales]]-financials[[#This Row],[Gross Sales]]*financials[[#This Row],[Discounts]]</f>
        <v>2060.4</v>
      </c>
      <c r="J592" s="9">
        <f>VLOOKUP(financials[[#This Row],[productid]],Products!$B$2:$H$10,3)</f>
        <v>9.9499999999999993</v>
      </c>
      <c r="K592" s="9">
        <f>financials[[#This Row],[Sales]]-financials[[#This Row],[COGS]]</f>
        <v>2050.4500000000003</v>
      </c>
      <c r="L592" s="17">
        <f t="shared" ca="1" si="19"/>
        <v>44875</v>
      </c>
      <c r="M592" t="str">
        <f t="shared" ca="1" si="18"/>
        <v>A0001</v>
      </c>
    </row>
    <row r="593" spans="1:13" x14ac:dyDescent="0.25">
      <c r="A593" t="s">
        <v>96</v>
      </c>
      <c r="B593" s="7" t="s">
        <v>656</v>
      </c>
      <c r="C593" s="15">
        <v>109</v>
      </c>
      <c r="D593" s="16" t="s">
        <v>102</v>
      </c>
      <c r="E593">
        <v>202</v>
      </c>
      <c r="F593" s="9">
        <v>12</v>
      </c>
      <c r="G593" s="9">
        <f>financials[[#This Row],[Units Sold]]*financials[[#This Row],[Sale Price]]</f>
        <v>2424</v>
      </c>
      <c r="H593" s="9">
        <f>IF(financials[[#This Row],[Discount Band]]="low",0.1,IF(financials[[#This Row],[Discount Band]]="medium",0.15,0.3))</f>
        <v>0.1</v>
      </c>
      <c r="I593" s="9">
        <f>financials[[#This Row],[Gross Sales]]-financials[[#This Row],[Gross Sales]]*financials[[#This Row],[Discounts]]</f>
        <v>2181.6</v>
      </c>
      <c r="J593" s="9">
        <f>VLOOKUP(financials[[#This Row],[productid]],Products!$B$2:$H$10,3)</f>
        <v>16.8</v>
      </c>
      <c r="K593" s="9">
        <f>financials[[#This Row],[Sales]]-financials[[#This Row],[COGS]]</f>
        <v>2164.7999999999997</v>
      </c>
      <c r="L593" s="17">
        <f t="shared" ca="1" si="19"/>
        <v>45374</v>
      </c>
      <c r="M593" t="str">
        <f t="shared" ca="1" si="18"/>
        <v>B0001</v>
      </c>
    </row>
    <row r="594" spans="1:13" x14ac:dyDescent="0.25">
      <c r="A594" t="s">
        <v>96</v>
      </c>
      <c r="B594" s="7" t="s">
        <v>159</v>
      </c>
      <c r="C594" s="15">
        <v>105</v>
      </c>
      <c r="D594" s="16" t="s">
        <v>94</v>
      </c>
      <c r="E594">
        <v>202</v>
      </c>
      <c r="F594" s="9">
        <v>12</v>
      </c>
      <c r="G594" s="9">
        <f>financials[[#This Row],[Units Sold]]*financials[[#This Row],[Sale Price]]</f>
        <v>2424</v>
      </c>
      <c r="H594" s="9">
        <f>IF(financials[[#This Row],[Discount Band]]="low",0.1,IF(financials[[#This Row],[Discount Band]]="medium",0.15,0.3))</f>
        <v>0.3</v>
      </c>
      <c r="I594" s="9">
        <f>financials[[#This Row],[Gross Sales]]-financials[[#This Row],[Gross Sales]]*financials[[#This Row],[Discounts]]</f>
        <v>1696.8000000000002</v>
      </c>
      <c r="J594" s="9">
        <f>VLOOKUP(financials[[#This Row],[productid]],Products!$B$2:$H$10,3)</f>
        <v>10</v>
      </c>
      <c r="K594" s="9">
        <f>financials[[#This Row],[Sales]]-financials[[#This Row],[COGS]]</f>
        <v>1686.8000000000002</v>
      </c>
      <c r="L594" s="17">
        <f t="shared" ca="1" si="19"/>
        <v>45476</v>
      </c>
      <c r="M594" t="str">
        <f t="shared" ca="1" si="18"/>
        <v>C0002</v>
      </c>
    </row>
    <row r="595" spans="1:13" x14ac:dyDescent="0.25">
      <c r="A595" t="s">
        <v>97</v>
      </c>
      <c r="B595" s="7" t="s">
        <v>208</v>
      </c>
      <c r="C595" s="13">
        <v>103</v>
      </c>
      <c r="D595" s="10" t="s">
        <v>94</v>
      </c>
      <c r="E595">
        <v>347</v>
      </c>
      <c r="F595" s="9">
        <v>7</v>
      </c>
      <c r="G595" s="9">
        <f>financials[[#This Row],[Units Sold]]*financials[[#This Row],[Sale Price]]</f>
        <v>2429</v>
      </c>
      <c r="H595" s="9">
        <f>IF(financials[[#This Row],[Discount Band]]="low",0.1,IF(financials[[#This Row],[Discount Band]]="medium",0.15,0.3))</f>
        <v>0.3</v>
      </c>
      <c r="I595" s="9">
        <f>financials[[#This Row],[Gross Sales]]-financials[[#This Row],[Gross Sales]]*financials[[#This Row],[Discounts]]</f>
        <v>1700.3000000000002</v>
      </c>
      <c r="J595" s="9">
        <f>VLOOKUP(financials[[#This Row],[productid]],Products!$B$2:$H$10,3)</f>
        <v>15</v>
      </c>
      <c r="K595" s="9">
        <f>financials[[#This Row],[Sales]]-financials[[#This Row],[COGS]]</f>
        <v>1685.3000000000002</v>
      </c>
      <c r="L595" s="17">
        <f t="shared" ca="1" si="19"/>
        <v>44569</v>
      </c>
      <c r="M595" t="str">
        <f t="shared" ca="1" si="18"/>
        <v>C0003</v>
      </c>
    </row>
    <row r="596" spans="1:13" x14ac:dyDescent="0.25">
      <c r="A596" t="s">
        <v>97</v>
      </c>
      <c r="B596" s="7" t="s">
        <v>105</v>
      </c>
      <c r="C596" s="15">
        <v>109</v>
      </c>
      <c r="D596" s="16" t="s">
        <v>94</v>
      </c>
      <c r="E596">
        <v>347</v>
      </c>
      <c r="F596" s="9">
        <v>7</v>
      </c>
      <c r="G596" s="9">
        <f>financials[[#This Row],[Units Sold]]*financials[[#This Row],[Sale Price]]</f>
        <v>2429</v>
      </c>
      <c r="H596" s="9">
        <f>IF(financials[[#This Row],[Discount Band]]="low",0.1,IF(financials[[#This Row],[Discount Band]]="medium",0.15,0.3))</f>
        <v>0.3</v>
      </c>
      <c r="I596" s="9">
        <f>financials[[#This Row],[Gross Sales]]-financials[[#This Row],[Gross Sales]]*financials[[#This Row],[Discounts]]</f>
        <v>1700.3000000000002</v>
      </c>
      <c r="J596" s="9">
        <f>VLOOKUP(financials[[#This Row],[productid]],Products!$B$2:$H$10,3)</f>
        <v>16.8</v>
      </c>
      <c r="K596" s="9">
        <f>financials[[#This Row],[Sales]]-financials[[#This Row],[COGS]]</f>
        <v>1683.5000000000002</v>
      </c>
      <c r="L596" s="17">
        <f t="shared" ca="1" si="19"/>
        <v>45333</v>
      </c>
      <c r="M596" t="str">
        <f t="shared" ca="1" si="18"/>
        <v>B0101</v>
      </c>
    </row>
    <row r="597" spans="1:13" x14ac:dyDescent="0.25">
      <c r="A597" t="s">
        <v>100</v>
      </c>
      <c r="B597" s="7" t="s">
        <v>104</v>
      </c>
      <c r="C597" s="13">
        <v>106</v>
      </c>
      <c r="D597" s="10" t="s">
        <v>102</v>
      </c>
      <c r="E597">
        <v>162</v>
      </c>
      <c r="F597" s="9">
        <v>15</v>
      </c>
      <c r="G597" s="9">
        <f>financials[[#This Row],[Units Sold]]*financials[[#This Row],[Sale Price]]</f>
        <v>2430</v>
      </c>
      <c r="H597" s="9">
        <f>IF(financials[[#This Row],[Discount Band]]="low",0.1,IF(financials[[#This Row],[Discount Band]]="medium",0.15,0.3))</f>
        <v>0.1</v>
      </c>
      <c r="I597" s="9">
        <f>financials[[#This Row],[Gross Sales]]-financials[[#This Row],[Gross Sales]]*financials[[#This Row],[Discounts]]</f>
        <v>2187</v>
      </c>
      <c r="J597" s="9">
        <f>VLOOKUP(financials[[#This Row],[productid]],Products!$B$2:$H$10,3)</f>
        <v>9.1</v>
      </c>
      <c r="K597" s="9">
        <f>financials[[#This Row],[Sales]]-financials[[#This Row],[COGS]]</f>
        <v>2177.9</v>
      </c>
      <c r="L597" s="17">
        <f t="shared" ca="1" si="19"/>
        <v>45268</v>
      </c>
      <c r="M597" t="str">
        <f t="shared" ca="1" si="18"/>
        <v>B0001</v>
      </c>
    </row>
    <row r="598" spans="1:13" x14ac:dyDescent="0.25">
      <c r="A598" t="s">
        <v>96</v>
      </c>
      <c r="B598" s="7" t="s">
        <v>106</v>
      </c>
      <c r="C598" s="15">
        <v>104</v>
      </c>
      <c r="D598" s="16" t="s">
        <v>94</v>
      </c>
      <c r="E598">
        <v>203</v>
      </c>
      <c r="F598" s="9">
        <v>12</v>
      </c>
      <c r="G598" s="9">
        <f>financials[[#This Row],[Units Sold]]*financials[[#This Row],[Sale Price]]</f>
        <v>2436</v>
      </c>
      <c r="H598" s="9">
        <f>IF(financials[[#This Row],[Discount Band]]="low",0.1,IF(financials[[#This Row],[Discount Band]]="medium",0.15,0.3))</f>
        <v>0.3</v>
      </c>
      <c r="I598" s="9">
        <f>financials[[#This Row],[Gross Sales]]-financials[[#This Row],[Gross Sales]]*financials[[#This Row],[Discounts]]</f>
        <v>1705.2</v>
      </c>
      <c r="J598" s="9">
        <f>VLOOKUP(financials[[#This Row],[productid]],Products!$B$2:$H$10,3)</f>
        <v>2.9</v>
      </c>
      <c r="K598" s="9">
        <f>financials[[#This Row],[Sales]]-financials[[#This Row],[COGS]]</f>
        <v>1702.3</v>
      </c>
      <c r="L598" s="17">
        <f t="shared" ca="1" si="19"/>
        <v>45214</v>
      </c>
      <c r="M598" t="str">
        <f t="shared" ca="1" si="18"/>
        <v>A0001</v>
      </c>
    </row>
    <row r="599" spans="1:13" x14ac:dyDescent="0.25">
      <c r="A599" t="s">
        <v>96</v>
      </c>
      <c r="B599" s="7" t="s">
        <v>285</v>
      </c>
      <c r="C599" s="15">
        <v>109</v>
      </c>
      <c r="D599" s="16" t="s">
        <v>101</v>
      </c>
      <c r="E599">
        <v>203</v>
      </c>
      <c r="F599" s="9">
        <v>12</v>
      </c>
      <c r="G599" s="9">
        <f>financials[[#This Row],[Units Sold]]*financials[[#This Row],[Sale Price]]</f>
        <v>2436</v>
      </c>
      <c r="H599" s="9">
        <f>IF(financials[[#This Row],[Discount Band]]="low",0.1,IF(financials[[#This Row],[Discount Band]]="medium",0.15,0.3))</f>
        <v>0.15</v>
      </c>
      <c r="I599" s="9">
        <f>financials[[#This Row],[Gross Sales]]-financials[[#This Row],[Gross Sales]]*financials[[#This Row],[Discounts]]</f>
        <v>2070.6</v>
      </c>
      <c r="J599" s="9">
        <f>VLOOKUP(financials[[#This Row],[productid]],Products!$B$2:$H$10,3)</f>
        <v>16.8</v>
      </c>
      <c r="K599" s="9">
        <f>financials[[#This Row],[Sales]]-financials[[#This Row],[COGS]]</f>
        <v>2053.7999999999997</v>
      </c>
      <c r="L599" s="17">
        <f t="shared" ca="1" si="19"/>
        <v>44800</v>
      </c>
      <c r="M599" t="str">
        <f t="shared" ca="1" si="18"/>
        <v>C0002</v>
      </c>
    </row>
    <row r="600" spans="1:13" x14ac:dyDescent="0.25">
      <c r="A600" t="s">
        <v>97</v>
      </c>
      <c r="B600" s="7" t="s">
        <v>105</v>
      </c>
      <c r="C600" s="15">
        <v>102</v>
      </c>
      <c r="D600" s="16" t="s">
        <v>94</v>
      </c>
      <c r="E600">
        <v>349</v>
      </c>
      <c r="F600" s="9">
        <v>7</v>
      </c>
      <c r="G600" s="9">
        <f>financials[[#This Row],[Units Sold]]*financials[[#This Row],[Sale Price]]</f>
        <v>2443</v>
      </c>
      <c r="H600" s="9">
        <f>IF(financials[[#This Row],[Discount Band]]="low",0.1,IF(financials[[#This Row],[Discount Band]]="medium",0.15,0.3))</f>
        <v>0.3</v>
      </c>
      <c r="I600" s="9">
        <f>financials[[#This Row],[Gross Sales]]-financials[[#This Row],[Gross Sales]]*financials[[#This Row],[Discounts]]</f>
        <v>1710.1</v>
      </c>
      <c r="J600" s="9">
        <f>VLOOKUP(financials[[#This Row],[productid]],Products!$B$2:$H$10,3)</f>
        <v>13.95</v>
      </c>
      <c r="K600" s="9">
        <f>financials[[#This Row],[Sales]]-financials[[#This Row],[COGS]]</f>
        <v>1696.1499999999999</v>
      </c>
      <c r="L600" s="17">
        <f t="shared" ca="1" si="19"/>
        <v>44863</v>
      </c>
      <c r="M600" t="str">
        <f t="shared" ca="1" si="18"/>
        <v>C0003</v>
      </c>
    </row>
    <row r="601" spans="1:13" x14ac:dyDescent="0.25">
      <c r="A601" t="s">
        <v>100</v>
      </c>
      <c r="B601" s="7" t="s">
        <v>285</v>
      </c>
      <c r="C601" s="13">
        <v>105</v>
      </c>
      <c r="D601" s="10" t="s">
        <v>101</v>
      </c>
      <c r="E601">
        <v>163</v>
      </c>
      <c r="F601" s="9">
        <v>15</v>
      </c>
      <c r="G601" s="9">
        <f>financials[[#This Row],[Units Sold]]*financials[[#This Row],[Sale Price]]</f>
        <v>2445</v>
      </c>
      <c r="H601" s="9">
        <f>IF(financials[[#This Row],[Discount Band]]="low",0.1,IF(financials[[#This Row],[Discount Band]]="medium",0.15,0.3))</f>
        <v>0.15</v>
      </c>
      <c r="I601" s="9">
        <f>financials[[#This Row],[Gross Sales]]-financials[[#This Row],[Gross Sales]]*financials[[#This Row],[Discounts]]</f>
        <v>2078.25</v>
      </c>
      <c r="J601" s="9">
        <f>VLOOKUP(financials[[#This Row],[productid]],Products!$B$2:$H$10,3)</f>
        <v>10</v>
      </c>
      <c r="K601" s="9">
        <f>financials[[#This Row],[Sales]]-financials[[#This Row],[COGS]]</f>
        <v>2068.25</v>
      </c>
      <c r="L601" s="17">
        <f t="shared" ca="1" si="19"/>
        <v>44576</v>
      </c>
      <c r="M601" t="str">
        <f t="shared" ca="1" si="18"/>
        <v>C0003</v>
      </c>
    </row>
    <row r="602" spans="1:13" x14ac:dyDescent="0.25">
      <c r="A602" t="s">
        <v>96</v>
      </c>
      <c r="B602" s="7" t="s">
        <v>208</v>
      </c>
      <c r="C602" s="15">
        <v>108</v>
      </c>
      <c r="D602" s="16" t="s">
        <v>94</v>
      </c>
      <c r="E602">
        <v>204</v>
      </c>
      <c r="F602" s="9">
        <v>12</v>
      </c>
      <c r="G602" s="9">
        <f>financials[[#This Row],[Units Sold]]*financials[[#This Row],[Sale Price]]</f>
        <v>2448</v>
      </c>
      <c r="H602" s="9">
        <f>IF(financials[[#This Row],[Discount Band]]="low",0.1,IF(financials[[#This Row],[Discount Band]]="medium",0.15,0.3))</f>
        <v>0.3</v>
      </c>
      <c r="I602" s="9">
        <f>financials[[#This Row],[Gross Sales]]-financials[[#This Row],[Gross Sales]]*financials[[#This Row],[Discounts]]</f>
        <v>1713.6</v>
      </c>
      <c r="J602" s="9">
        <f>VLOOKUP(financials[[#This Row],[productid]],Products!$B$2:$H$10,3)</f>
        <v>3.99</v>
      </c>
      <c r="K602" s="9">
        <f>financials[[#This Row],[Sales]]-financials[[#This Row],[COGS]]</f>
        <v>1709.61</v>
      </c>
      <c r="L602" s="17">
        <f t="shared" ca="1" si="19"/>
        <v>45462</v>
      </c>
      <c r="M602" t="str">
        <f t="shared" ca="1" si="18"/>
        <v>C0002</v>
      </c>
    </row>
    <row r="603" spans="1:13" x14ac:dyDescent="0.25">
      <c r="A603" t="s">
        <v>97</v>
      </c>
      <c r="B603" s="7" t="s">
        <v>209</v>
      </c>
      <c r="C603" s="15">
        <v>101</v>
      </c>
      <c r="D603" s="16" t="s">
        <v>94</v>
      </c>
      <c r="E603">
        <v>350</v>
      </c>
      <c r="F603" s="9">
        <v>7</v>
      </c>
      <c r="G603" s="9">
        <f>financials[[#This Row],[Units Sold]]*financials[[#This Row],[Sale Price]]</f>
        <v>2450</v>
      </c>
      <c r="H603" s="9">
        <f>IF(financials[[#This Row],[Discount Band]]="low",0.1,IF(financials[[#This Row],[Discount Band]]="medium",0.15,0.3))</f>
        <v>0.3</v>
      </c>
      <c r="I603" s="9">
        <f>financials[[#This Row],[Gross Sales]]-financials[[#This Row],[Gross Sales]]*financials[[#This Row],[Discounts]]</f>
        <v>1715</v>
      </c>
      <c r="J603" s="9">
        <f>VLOOKUP(financials[[#This Row],[productid]],Products!$B$2:$H$10,3)</f>
        <v>9.9499999999999993</v>
      </c>
      <c r="K603" s="9">
        <f>financials[[#This Row],[Sales]]-financials[[#This Row],[COGS]]</f>
        <v>1705.05</v>
      </c>
      <c r="L603" s="17">
        <f t="shared" ca="1" si="19"/>
        <v>44896</v>
      </c>
      <c r="M603" t="str">
        <f t="shared" ca="1" si="18"/>
        <v>C0002</v>
      </c>
    </row>
    <row r="604" spans="1:13" x14ac:dyDescent="0.25">
      <c r="A604" t="s">
        <v>97</v>
      </c>
      <c r="B604" s="7" t="s">
        <v>277</v>
      </c>
      <c r="C604" s="13">
        <v>102</v>
      </c>
      <c r="D604" s="10" t="s">
        <v>101</v>
      </c>
      <c r="E604">
        <v>123</v>
      </c>
      <c r="F604" s="9">
        <v>20</v>
      </c>
      <c r="G604" s="9">
        <f>financials[[#This Row],[Units Sold]]*financials[[#This Row],[Sale Price]]</f>
        <v>2460</v>
      </c>
      <c r="H604" s="9">
        <f>IF(financials[[#This Row],[Discount Band]]="low",0.1,IF(financials[[#This Row],[Discount Band]]="medium",0.15,0.3))</f>
        <v>0.15</v>
      </c>
      <c r="I604" s="9">
        <f>financials[[#This Row],[Gross Sales]]-financials[[#This Row],[Gross Sales]]*financials[[#This Row],[Discounts]]</f>
        <v>2091</v>
      </c>
      <c r="J604" s="9">
        <f>VLOOKUP(financials[[#This Row],[productid]],Products!$B$2:$H$10,3)</f>
        <v>13.95</v>
      </c>
      <c r="K604" s="9">
        <f>financials[[#This Row],[Sales]]-financials[[#This Row],[COGS]]</f>
        <v>2077.0500000000002</v>
      </c>
      <c r="L604" s="17">
        <f t="shared" ca="1" si="19"/>
        <v>44746</v>
      </c>
      <c r="M604" t="str">
        <f t="shared" ca="1" si="18"/>
        <v>C0003</v>
      </c>
    </row>
    <row r="605" spans="1:13" x14ac:dyDescent="0.25">
      <c r="A605" t="s">
        <v>100</v>
      </c>
      <c r="B605" s="7" t="s">
        <v>159</v>
      </c>
      <c r="C605" s="15">
        <v>106</v>
      </c>
      <c r="D605" s="16" t="s">
        <v>103</v>
      </c>
      <c r="E605">
        <v>164</v>
      </c>
      <c r="F605" s="9">
        <v>15</v>
      </c>
      <c r="G605" s="9">
        <f>financials[[#This Row],[Units Sold]]*financials[[#This Row],[Sale Price]]</f>
        <v>2460</v>
      </c>
      <c r="H605" s="9">
        <f>IF(financials[[#This Row],[Discount Band]]="low",0.1,IF(financials[[#This Row],[Discount Band]]="medium",0.15,0.3))</f>
        <v>0.3</v>
      </c>
      <c r="I605" s="9">
        <f>financials[[#This Row],[Gross Sales]]-financials[[#This Row],[Gross Sales]]*financials[[#This Row],[Discounts]]</f>
        <v>1722</v>
      </c>
      <c r="J605" s="9">
        <f>VLOOKUP(financials[[#This Row],[productid]],Products!$B$2:$H$10,3)</f>
        <v>9.1</v>
      </c>
      <c r="K605" s="9">
        <f>financials[[#This Row],[Sales]]-financials[[#This Row],[COGS]]</f>
        <v>1712.9</v>
      </c>
      <c r="L605" s="17">
        <f t="shared" ca="1" si="19"/>
        <v>45124</v>
      </c>
      <c r="M605" t="str">
        <f t="shared" ca="1" si="18"/>
        <v>C0002</v>
      </c>
    </row>
    <row r="606" spans="1:13" x14ac:dyDescent="0.25">
      <c r="A606" t="s">
        <v>100</v>
      </c>
      <c r="B606" s="7" t="s">
        <v>208</v>
      </c>
      <c r="C606" s="15">
        <v>108</v>
      </c>
      <c r="D606" s="16" t="s">
        <v>102</v>
      </c>
      <c r="E606">
        <v>164</v>
      </c>
      <c r="F606" s="9">
        <v>15</v>
      </c>
      <c r="G606" s="9">
        <f>financials[[#This Row],[Units Sold]]*financials[[#This Row],[Sale Price]]</f>
        <v>2460</v>
      </c>
      <c r="H606" s="9">
        <f>IF(financials[[#This Row],[Discount Band]]="low",0.1,IF(financials[[#This Row],[Discount Band]]="medium",0.15,0.3))</f>
        <v>0.1</v>
      </c>
      <c r="I606" s="9">
        <f>financials[[#This Row],[Gross Sales]]-financials[[#This Row],[Gross Sales]]*financials[[#This Row],[Discounts]]</f>
        <v>2214</v>
      </c>
      <c r="J606" s="9">
        <f>VLOOKUP(financials[[#This Row],[productid]],Products!$B$2:$H$10,3)</f>
        <v>3.99</v>
      </c>
      <c r="K606" s="9">
        <f>financials[[#This Row],[Sales]]-financials[[#This Row],[COGS]]</f>
        <v>2210.0100000000002</v>
      </c>
      <c r="L606" s="17">
        <f t="shared" ca="1" si="19"/>
        <v>45532</v>
      </c>
      <c r="M606" t="str">
        <f t="shared" ca="1" si="18"/>
        <v>C0003</v>
      </c>
    </row>
    <row r="607" spans="1:13" x14ac:dyDescent="0.25">
      <c r="A607" t="s">
        <v>96</v>
      </c>
      <c r="B607" s="7" t="s">
        <v>243</v>
      </c>
      <c r="C607" s="15">
        <v>102</v>
      </c>
      <c r="D607" s="16" t="s">
        <v>94</v>
      </c>
      <c r="E607">
        <v>205</v>
      </c>
      <c r="F607" s="9">
        <v>12</v>
      </c>
      <c r="G607" s="9">
        <f>financials[[#This Row],[Units Sold]]*financials[[#This Row],[Sale Price]]</f>
        <v>2460</v>
      </c>
      <c r="H607" s="9">
        <f>IF(financials[[#This Row],[Discount Band]]="low",0.1,IF(financials[[#This Row],[Discount Band]]="medium",0.15,0.3))</f>
        <v>0.3</v>
      </c>
      <c r="I607" s="9">
        <f>financials[[#This Row],[Gross Sales]]-financials[[#This Row],[Gross Sales]]*financials[[#This Row],[Discounts]]</f>
        <v>1722</v>
      </c>
      <c r="J607" s="9">
        <f>VLOOKUP(financials[[#This Row],[productid]],Products!$B$2:$H$10,3)</f>
        <v>13.95</v>
      </c>
      <c r="K607" s="9">
        <f>financials[[#This Row],[Sales]]-financials[[#This Row],[COGS]]</f>
        <v>1708.05</v>
      </c>
      <c r="L607" s="17">
        <f t="shared" ca="1" si="19"/>
        <v>45149</v>
      </c>
      <c r="M607" t="str">
        <f t="shared" ca="1" si="18"/>
        <v>B0001</v>
      </c>
    </row>
    <row r="608" spans="1:13" x14ac:dyDescent="0.25">
      <c r="A608" t="s">
        <v>96</v>
      </c>
      <c r="B608" s="7" t="s">
        <v>285</v>
      </c>
      <c r="C608" s="15">
        <v>103</v>
      </c>
      <c r="D608" s="16" t="s">
        <v>94</v>
      </c>
      <c r="E608">
        <v>205</v>
      </c>
      <c r="F608" s="9">
        <v>12</v>
      </c>
      <c r="G608" s="9">
        <f>financials[[#This Row],[Units Sold]]*financials[[#This Row],[Sale Price]]</f>
        <v>2460</v>
      </c>
      <c r="H608" s="9">
        <f>IF(financials[[#This Row],[Discount Band]]="low",0.1,IF(financials[[#This Row],[Discount Band]]="medium",0.15,0.3))</f>
        <v>0.3</v>
      </c>
      <c r="I608" s="9">
        <f>financials[[#This Row],[Gross Sales]]-financials[[#This Row],[Gross Sales]]*financials[[#This Row],[Discounts]]</f>
        <v>1722</v>
      </c>
      <c r="J608" s="9">
        <f>VLOOKUP(financials[[#This Row],[productid]],Products!$B$2:$H$10,3)</f>
        <v>15</v>
      </c>
      <c r="K608" s="9">
        <f>financials[[#This Row],[Sales]]-financials[[#This Row],[COGS]]</f>
        <v>1707</v>
      </c>
      <c r="L608" s="17">
        <f t="shared" ca="1" si="19"/>
        <v>45523</v>
      </c>
      <c r="M608" t="str">
        <f t="shared" ca="1" si="18"/>
        <v>C0003</v>
      </c>
    </row>
    <row r="609" spans="1:13" x14ac:dyDescent="0.25">
      <c r="A609" t="s">
        <v>97</v>
      </c>
      <c r="B609" s="7" t="s">
        <v>106</v>
      </c>
      <c r="C609" s="15">
        <v>102</v>
      </c>
      <c r="D609" s="16" t="s">
        <v>102</v>
      </c>
      <c r="E609">
        <v>353</v>
      </c>
      <c r="F609" s="9">
        <v>7</v>
      </c>
      <c r="G609" s="9">
        <f>financials[[#This Row],[Units Sold]]*financials[[#This Row],[Sale Price]]</f>
        <v>2471</v>
      </c>
      <c r="H609" s="9">
        <f>IF(financials[[#This Row],[Discount Band]]="low",0.1,IF(financials[[#This Row],[Discount Band]]="medium",0.15,0.3))</f>
        <v>0.1</v>
      </c>
      <c r="I609" s="9">
        <f>financials[[#This Row],[Gross Sales]]-financials[[#This Row],[Gross Sales]]*financials[[#This Row],[Discounts]]</f>
        <v>2223.9</v>
      </c>
      <c r="J609" s="9">
        <f>VLOOKUP(financials[[#This Row],[productid]],Products!$B$2:$H$10,3)</f>
        <v>13.95</v>
      </c>
      <c r="K609" s="9">
        <f>financials[[#This Row],[Sales]]-financials[[#This Row],[COGS]]</f>
        <v>2209.9500000000003</v>
      </c>
      <c r="L609" s="17">
        <f t="shared" ca="1" si="19"/>
        <v>45243</v>
      </c>
      <c r="M609" t="str">
        <f t="shared" ca="1" si="18"/>
        <v>C0002</v>
      </c>
    </row>
    <row r="610" spans="1:13" x14ac:dyDescent="0.25">
      <c r="A610" t="s">
        <v>96</v>
      </c>
      <c r="B610" s="7" t="s">
        <v>169</v>
      </c>
      <c r="C610" s="13">
        <v>104</v>
      </c>
      <c r="D610" s="10" t="s">
        <v>102</v>
      </c>
      <c r="E610">
        <v>206</v>
      </c>
      <c r="F610" s="9">
        <v>12</v>
      </c>
      <c r="G610" s="9">
        <f>financials[[#This Row],[Units Sold]]*financials[[#This Row],[Sale Price]]</f>
        <v>2472</v>
      </c>
      <c r="H610" s="9">
        <f>IF(financials[[#This Row],[Discount Band]]="low",0.1,IF(financials[[#This Row],[Discount Band]]="medium",0.15,0.3))</f>
        <v>0.1</v>
      </c>
      <c r="I610" s="9">
        <f>financials[[#This Row],[Gross Sales]]-financials[[#This Row],[Gross Sales]]*financials[[#This Row],[Discounts]]</f>
        <v>2224.8000000000002</v>
      </c>
      <c r="J610" s="9">
        <f>VLOOKUP(financials[[#This Row],[productid]],Products!$B$2:$H$10,3)</f>
        <v>2.9</v>
      </c>
      <c r="K610" s="9">
        <f>financials[[#This Row],[Sales]]-financials[[#This Row],[COGS]]</f>
        <v>2221.9</v>
      </c>
      <c r="L610" s="17">
        <f t="shared" ca="1" si="19"/>
        <v>44892</v>
      </c>
      <c r="M610" t="str">
        <f t="shared" ca="1" si="18"/>
        <v>A0001</v>
      </c>
    </row>
    <row r="611" spans="1:13" x14ac:dyDescent="0.25">
      <c r="A611" t="s">
        <v>96</v>
      </c>
      <c r="B611" s="7" t="s">
        <v>105</v>
      </c>
      <c r="C611" s="15">
        <v>102</v>
      </c>
      <c r="D611" s="16" t="s">
        <v>94</v>
      </c>
      <c r="E611">
        <v>206</v>
      </c>
      <c r="F611" s="9">
        <v>12</v>
      </c>
      <c r="G611" s="9">
        <f>financials[[#This Row],[Units Sold]]*financials[[#This Row],[Sale Price]]</f>
        <v>2472</v>
      </c>
      <c r="H611" s="9">
        <f>IF(financials[[#This Row],[Discount Band]]="low",0.1,IF(financials[[#This Row],[Discount Band]]="medium",0.15,0.3))</f>
        <v>0.3</v>
      </c>
      <c r="I611" s="9">
        <f>financials[[#This Row],[Gross Sales]]-financials[[#This Row],[Gross Sales]]*financials[[#This Row],[Discounts]]</f>
        <v>1730.4</v>
      </c>
      <c r="J611" s="9">
        <f>VLOOKUP(financials[[#This Row],[productid]],Products!$B$2:$H$10,3)</f>
        <v>13.95</v>
      </c>
      <c r="K611" s="9">
        <f>financials[[#This Row],[Sales]]-financials[[#This Row],[COGS]]</f>
        <v>1716.45</v>
      </c>
      <c r="L611" s="17">
        <f t="shared" ca="1" si="19"/>
        <v>44589</v>
      </c>
      <c r="M611" t="str">
        <f t="shared" ca="1" si="18"/>
        <v>A0001</v>
      </c>
    </row>
    <row r="612" spans="1:13" x14ac:dyDescent="0.25">
      <c r="A612" t="s">
        <v>100</v>
      </c>
      <c r="B612" s="7" t="s">
        <v>656</v>
      </c>
      <c r="C612" s="15">
        <v>101</v>
      </c>
      <c r="D612" s="16" t="s">
        <v>102</v>
      </c>
      <c r="E612">
        <v>165</v>
      </c>
      <c r="F612" s="9">
        <v>15</v>
      </c>
      <c r="G612" s="9">
        <f>financials[[#This Row],[Units Sold]]*financials[[#This Row],[Sale Price]]</f>
        <v>2475</v>
      </c>
      <c r="H612" s="9">
        <f>IF(financials[[#This Row],[Discount Band]]="low",0.1,IF(financials[[#This Row],[Discount Band]]="medium",0.15,0.3))</f>
        <v>0.1</v>
      </c>
      <c r="I612" s="9">
        <f>financials[[#This Row],[Gross Sales]]-financials[[#This Row],[Gross Sales]]*financials[[#This Row],[Discounts]]</f>
        <v>2227.5</v>
      </c>
      <c r="J612" s="9">
        <f>VLOOKUP(financials[[#This Row],[productid]],Products!$B$2:$H$10,3)</f>
        <v>9.9499999999999993</v>
      </c>
      <c r="K612" s="9">
        <f>financials[[#This Row],[Sales]]-financials[[#This Row],[COGS]]</f>
        <v>2217.5500000000002</v>
      </c>
      <c r="L612" s="17">
        <f t="shared" ca="1" si="19"/>
        <v>45237</v>
      </c>
      <c r="M612" t="str">
        <f t="shared" ca="1" si="18"/>
        <v>C0002</v>
      </c>
    </row>
    <row r="613" spans="1:13" x14ac:dyDescent="0.25">
      <c r="A613" t="s">
        <v>97</v>
      </c>
      <c r="B613" s="7" t="s">
        <v>277</v>
      </c>
      <c r="C613" s="13">
        <v>105</v>
      </c>
      <c r="D613" s="10" t="s">
        <v>94</v>
      </c>
      <c r="E613">
        <v>124</v>
      </c>
      <c r="F613" s="9">
        <v>20</v>
      </c>
      <c r="G613" s="9">
        <f>financials[[#This Row],[Units Sold]]*financials[[#This Row],[Sale Price]]</f>
        <v>2480</v>
      </c>
      <c r="H613" s="9">
        <f>IF(financials[[#This Row],[Discount Band]]="low",0.1,IF(financials[[#This Row],[Discount Band]]="medium",0.15,0.3))</f>
        <v>0.3</v>
      </c>
      <c r="I613" s="9">
        <f>financials[[#This Row],[Gross Sales]]-financials[[#This Row],[Gross Sales]]*financials[[#This Row],[Discounts]]</f>
        <v>1736</v>
      </c>
      <c r="J613" s="9">
        <f>VLOOKUP(financials[[#This Row],[productid]],Products!$B$2:$H$10,3)</f>
        <v>10</v>
      </c>
      <c r="K613" s="9">
        <f>financials[[#This Row],[Sales]]-financials[[#This Row],[COGS]]</f>
        <v>1726</v>
      </c>
      <c r="L613" s="17">
        <f t="shared" ca="1" si="19"/>
        <v>45059</v>
      </c>
      <c r="M613" t="str">
        <f t="shared" ca="1" si="18"/>
        <v>B0101</v>
      </c>
    </row>
    <row r="614" spans="1:13" x14ac:dyDescent="0.25">
      <c r="A614" t="s">
        <v>96</v>
      </c>
      <c r="B614" s="7" t="s">
        <v>656</v>
      </c>
      <c r="C614" s="13">
        <v>102</v>
      </c>
      <c r="D614" s="10" t="s">
        <v>102</v>
      </c>
      <c r="E614">
        <v>207</v>
      </c>
      <c r="F614" s="9">
        <v>12</v>
      </c>
      <c r="G614" s="9">
        <f>financials[[#This Row],[Units Sold]]*financials[[#This Row],[Sale Price]]</f>
        <v>2484</v>
      </c>
      <c r="H614" s="9">
        <f>IF(financials[[#This Row],[Discount Band]]="low",0.1,IF(financials[[#This Row],[Discount Band]]="medium",0.15,0.3))</f>
        <v>0.1</v>
      </c>
      <c r="I614" s="9">
        <f>financials[[#This Row],[Gross Sales]]-financials[[#This Row],[Gross Sales]]*financials[[#This Row],[Discounts]]</f>
        <v>2235.6</v>
      </c>
      <c r="J614" s="9">
        <f>VLOOKUP(financials[[#This Row],[productid]],Products!$B$2:$H$10,3)</f>
        <v>13.95</v>
      </c>
      <c r="K614" s="9">
        <f>financials[[#This Row],[Sales]]-financials[[#This Row],[COGS]]</f>
        <v>2221.65</v>
      </c>
      <c r="L614" s="17">
        <f t="shared" ca="1" si="19"/>
        <v>44634</v>
      </c>
      <c r="M614" t="str">
        <f t="shared" ca="1" si="18"/>
        <v>A0001</v>
      </c>
    </row>
    <row r="615" spans="1:13" x14ac:dyDescent="0.25">
      <c r="A615" t="s">
        <v>96</v>
      </c>
      <c r="B615" s="7" t="s">
        <v>656</v>
      </c>
      <c r="C615" s="13">
        <v>105</v>
      </c>
      <c r="D615" s="10" t="s">
        <v>103</v>
      </c>
      <c r="E615">
        <v>207</v>
      </c>
      <c r="F615" s="9">
        <v>12</v>
      </c>
      <c r="G615" s="9">
        <f>financials[[#This Row],[Units Sold]]*financials[[#This Row],[Sale Price]]</f>
        <v>2484</v>
      </c>
      <c r="H615" s="9">
        <f>IF(financials[[#This Row],[Discount Band]]="low",0.1,IF(financials[[#This Row],[Discount Band]]="medium",0.15,0.3))</f>
        <v>0.3</v>
      </c>
      <c r="I615" s="9">
        <f>financials[[#This Row],[Gross Sales]]-financials[[#This Row],[Gross Sales]]*financials[[#This Row],[Discounts]]</f>
        <v>1738.8000000000002</v>
      </c>
      <c r="J615" s="9">
        <f>VLOOKUP(financials[[#This Row],[productid]],Products!$B$2:$H$10,3)</f>
        <v>10</v>
      </c>
      <c r="K615" s="9">
        <f>financials[[#This Row],[Sales]]-financials[[#This Row],[COGS]]</f>
        <v>1728.8000000000002</v>
      </c>
      <c r="L615" s="17">
        <f t="shared" ca="1" si="19"/>
        <v>45231</v>
      </c>
      <c r="M615" t="str">
        <f t="shared" ca="1" si="18"/>
        <v>A0001</v>
      </c>
    </row>
    <row r="616" spans="1:13" x14ac:dyDescent="0.25">
      <c r="A616" t="s">
        <v>100</v>
      </c>
      <c r="B616" s="7" t="s">
        <v>159</v>
      </c>
      <c r="C616" s="13">
        <v>109</v>
      </c>
      <c r="D616" s="10" t="s">
        <v>103</v>
      </c>
      <c r="E616">
        <v>166</v>
      </c>
      <c r="F616" s="9">
        <v>15</v>
      </c>
      <c r="G616" s="9">
        <f>financials[[#This Row],[Units Sold]]*financials[[#This Row],[Sale Price]]</f>
        <v>2490</v>
      </c>
      <c r="H616" s="9">
        <f>IF(financials[[#This Row],[Discount Band]]="low",0.1,IF(financials[[#This Row],[Discount Band]]="medium",0.15,0.3))</f>
        <v>0.3</v>
      </c>
      <c r="I616" s="9">
        <f>financials[[#This Row],[Gross Sales]]-financials[[#This Row],[Gross Sales]]*financials[[#This Row],[Discounts]]</f>
        <v>1743</v>
      </c>
      <c r="J616" s="9">
        <f>VLOOKUP(financials[[#This Row],[productid]],Products!$B$2:$H$10,3)</f>
        <v>16.8</v>
      </c>
      <c r="K616" s="9">
        <f>financials[[#This Row],[Sales]]-financials[[#This Row],[COGS]]</f>
        <v>1726.2</v>
      </c>
      <c r="L616" s="17">
        <f t="shared" ca="1" si="19"/>
        <v>45336</v>
      </c>
      <c r="M616" t="str">
        <f t="shared" ca="1" si="18"/>
        <v>C0003</v>
      </c>
    </row>
    <row r="617" spans="1:13" x14ac:dyDescent="0.25">
      <c r="A617" t="s">
        <v>96</v>
      </c>
      <c r="B617" s="7" t="s">
        <v>243</v>
      </c>
      <c r="C617" s="15">
        <v>106</v>
      </c>
      <c r="D617" s="16" t="s">
        <v>94</v>
      </c>
      <c r="E617">
        <v>208</v>
      </c>
      <c r="F617" s="9">
        <v>12</v>
      </c>
      <c r="G617" s="9">
        <f>financials[[#This Row],[Units Sold]]*financials[[#This Row],[Sale Price]]</f>
        <v>2496</v>
      </c>
      <c r="H617" s="9">
        <f>IF(financials[[#This Row],[Discount Band]]="low",0.1,IF(financials[[#This Row],[Discount Band]]="medium",0.15,0.3))</f>
        <v>0.3</v>
      </c>
      <c r="I617" s="9">
        <f>financials[[#This Row],[Gross Sales]]-financials[[#This Row],[Gross Sales]]*financials[[#This Row],[Discounts]]</f>
        <v>1747.2</v>
      </c>
      <c r="J617" s="9">
        <f>VLOOKUP(financials[[#This Row],[productid]],Products!$B$2:$H$10,3)</f>
        <v>9.1</v>
      </c>
      <c r="K617" s="9">
        <f>financials[[#This Row],[Sales]]-financials[[#This Row],[COGS]]</f>
        <v>1738.1000000000001</v>
      </c>
      <c r="L617" s="17">
        <f t="shared" ca="1" si="19"/>
        <v>44687</v>
      </c>
      <c r="M617" t="str">
        <f t="shared" ca="1" si="18"/>
        <v>B0101</v>
      </c>
    </row>
    <row r="618" spans="1:13" x14ac:dyDescent="0.25">
      <c r="A618" t="s">
        <v>100</v>
      </c>
      <c r="B618" s="7" t="s">
        <v>285</v>
      </c>
      <c r="C618" s="15">
        <v>102</v>
      </c>
      <c r="D618" s="16" t="s">
        <v>101</v>
      </c>
      <c r="E618">
        <v>167</v>
      </c>
      <c r="F618" s="9">
        <v>15</v>
      </c>
      <c r="G618" s="9">
        <f>financials[[#This Row],[Units Sold]]*financials[[#This Row],[Sale Price]]</f>
        <v>2505</v>
      </c>
      <c r="H618" s="9">
        <f>IF(financials[[#This Row],[Discount Band]]="low",0.1,IF(financials[[#This Row],[Discount Band]]="medium",0.15,0.3))</f>
        <v>0.15</v>
      </c>
      <c r="I618" s="9">
        <f>financials[[#This Row],[Gross Sales]]-financials[[#This Row],[Gross Sales]]*financials[[#This Row],[Discounts]]</f>
        <v>2129.25</v>
      </c>
      <c r="J618" s="9">
        <f>VLOOKUP(financials[[#This Row],[productid]],Products!$B$2:$H$10,3)</f>
        <v>13.95</v>
      </c>
      <c r="K618" s="9">
        <f>financials[[#This Row],[Sales]]-financials[[#This Row],[COGS]]</f>
        <v>2115.3000000000002</v>
      </c>
      <c r="L618" s="17">
        <f t="shared" ca="1" si="19"/>
        <v>44753</v>
      </c>
      <c r="M618" t="str">
        <f t="shared" ca="1" si="18"/>
        <v>A0001</v>
      </c>
    </row>
    <row r="619" spans="1:13" x14ac:dyDescent="0.25">
      <c r="A619" t="s">
        <v>100</v>
      </c>
      <c r="B619" s="7" t="s">
        <v>251</v>
      </c>
      <c r="C619" s="15">
        <v>106</v>
      </c>
      <c r="D619" s="16" t="s">
        <v>101</v>
      </c>
      <c r="E619">
        <v>167</v>
      </c>
      <c r="F619" s="9">
        <v>15</v>
      </c>
      <c r="G619" s="9">
        <f>financials[[#This Row],[Units Sold]]*financials[[#This Row],[Sale Price]]</f>
        <v>2505</v>
      </c>
      <c r="H619" s="9">
        <f>IF(financials[[#This Row],[Discount Band]]="low",0.1,IF(financials[[#This Row],[Discount Band]]="medium",0.15,0.3))</f>
        <v>0.15</v>
      </c>
      <c r="I619" s="9">
        <f>financials[[#This Row],[Gross Sales]]-financials[[#This Row],[Gross Sales]]*financials[[#This Row],[Discounts]]</f>
        <v>2129.25</v>
      </c>
      <c r="J619" s="9">
        <f>VLOOKUP(financials[[#This Row],[productid]],Products!$B$2:$H$10,3)</f>
        <v>9.1</v>
      </c>
      <c r="K619" s="9">
        <f>financials[[#This Row],[Sales]]-financials[[#This Row],[COGS]]</f>
        <v>2120.15</v>
      </c>
      <c r="L619" s="17">
        <f t="shared" ca="1" si="19"/>
        <v>44767</v>
      </c>
      <c r="M619" t="str">
        <f t="shared" ca="1" si="18"/>
        <v>B0001</v>
      </c>
    </row>
    <row r="620" spans="1:13" x14ac:dyDescent="0.25">
      <c r="A620" t="s">
        <v>100</v>
      </c>
      <c r="B620" s="7" t="s">
        <v>136</v>
      </c>
      <c r="C620" s="15">
        <v>105</v>
      </c>
      <c r="D620" s="16" t="s">
        <v>101</v>
      </c>
      <c r="E620">
        <v>167</v>
      </c>
      <c r="F620" s="9">
        <v>15</v>
      </c>
      <c r="G620" s="9">
        <f>financials[[#This Row],[Units Sold]]*financials[[#This Row],[Sale Price]]</f>
        <v>2505</v>
      </c>
      <c r="H620" s="9">
        <f>IF(financials[[#This Row],[Discount Band]]="low",0.1,IF(financials[[#This Row],[Discount Band]]="medium",0.15,0.3))</f>
        <v>0.15</v>
      </c>
      <c r="I620" s="9">
        <f>financials[[#This Row],[Gross Sales]]-financials[[#This Row],[Gross Sales]]*financials[[#This Row],[Discounts]]</f>
        <v>2129.25</v>
      </c>
      <c r="J620" s="9">
        <f>VLOOKUP(financials[[#This Row],[productid]],Products!$B$2:$H$10,3)</f>
        <v>10</v>
      </c>
      <c r="K620" s="9">
        <f>financials[[#This Row],[Sales]]-financials[[#This Row],[COGS]]</f>
        <v>2119.25</v>
      </c>
      <c r="L620" s="17">
        <f t="shared" ca="1" si="19"/>
        <v>45304</v>
      </c>
      <c r="M620" t="str">
        <f t="shared" ca="1" si="18"/>
        <v>A0001</v>
      </c>
    </row>
    <row r="621" spans="1:13" x14ac:dyDescent="0.25">
      <c r="A621" t="s">
        <v>97</v>
      </c>
      <c r="B621" s="7" t="s">
        <v>556</v>
      </c>
      <c r="C621" s="13">
        <v>103</v>
      </c>
      <c r="D621" s="10" t="s">
        <v>101</v>
      </c>
      <c r="E621">
        <v>358</v>
      </c>
      <c r="F621" s="9">
        <v>7</v>
      </c>
      <c r="G621" s="9">
        <f>financials[[#This Row],[Units Sold]]*financials[[#This Row],[Sale Price]]</f>
        <v>2506</v>
      </c>
      <c r="H621" s="9">
        <f>IF(financials[[#This Row],[Discount Band]]="low",0.1,IF(financials[[#This Row],[Discount Band]]="medium",0.15,0.3))</f>
        <v>0.15</v>
      </c>
      <c r="I621" s="9">
        <f>financials[[#This Row],[Gross Sales]]-financials[[#This Row],[Gross Sales]]*financials[[#This Row],[Discounts]]</f>
        <v>2130.1</v>
      </c>
      <c r="J621" s="9">
        <f>VLOOKUP(financials[[#This Row],[productid]],Products!$B$2:$H$10,3)</f>
        <v>15</v>
      </c>
      <c r="K621" s="9">
        <f>financials[[#This Row],[Sales]]-financials[[#This Row],[COGS]]</f>
        <v>2115.1</v>
      </c>
      <c r="L621" s="17">
        <f t="shared" ca="1" si="19"/>
        <v>45313</v>
      </c>
      <c r="M621" t="str">
        <f t="shared" ca="1" si="18"/>
        <v>A0001</v>
      </c>
    </row>
    <row r="622" spans="1:13" x14ac:dyDescent="0.25">
      <c r="A622" t="s">
        <v>97</v>
      </c>
      <c r="B622" s="7" t="s">
        <v>178</v>
      </c>
      <c r="C622" s="13">
        <v>107</v>
      </c>
      <c r="D622" s="10" t="s">
        <v>94</v>
      </c>
      <c r="E622">
        <v>358</v>
      </c>
      <c r="F622" s="9">
        <v>7</v>
      </c>
      <c r="G622" s="9">
        <f>financials[[#This Row],[Units Sold]]*financials[[#This Row],[Sale Price]]</f>
        <v>2506</v>
      </c>
      <c r="H622" s="9">
        <f>IF(financials[[#This Row],[Discount Band]]="low",0.1,IF(financials[[#This Row],[Discount Band]]="medium",0.15,0.3))</f>
        <v>0.3</v>
      </c>
      <c r="I622" s="9">
        <f>financials[[#This Row],[Gross Sales]]-financials[[#This Row],[Gross Sales]]*financials[[#This Row],[Discounts]]</f>
        <v>1754.2</v>
      </c>
      <c r="J622" s="9">
        <f>VLOOKUP(financials[[#This Row],[productid]],Products!$B$2:$H$10,3)</f>
        <v>5.5</v>
      </c>
      <c r="K622" s="9">
        <f>financials[[#This Row],[Sales]]-financials[[#This Row],[COGS]]</f>
        <v>1748.7</v>
      </c>
      <c r="L622" s="17">
        <f t="shared" ca="1" si="19"/>
        <v>45363</v>
      </c>
      <c r="M622" t="str">
        <f t="shared" ca="1" si="18"/>
        <v>C0002</v>
      </c>
    </row>
    <row r="623" spans="1:13" x14ac:dyDescent="0.25">
      <c r="A623" t="s">
        <v>96</v>
      </c>
      <c r="B623" s="7" t="s">
        <v>239</v>
      </c>
      <c r="C623" s="15">
        <v>104</v>
      </c>
      <c r="D623" s="16" t="s">
        <v>102</v>
      </c>
      <c r="E623">
        <v>209</v>
      </c>
      <c r="F623" s="9">
        <v>12</v>
      </c>
      <c r="G623" s="9">
        <f>financials[[#This Row],[Units Sold]]*financials[[#This Row],[Sale Price]]</f>
        <v>2508</v>
      </c>
      <c r="H623" s="9">
        <f>IF(financials[[#This Row],[Discount Band]]="low",0.1,IF(financials[[#This Row],[Discount Band]]="medium",0.15,0.3))</f>
        <v>0.1</v>
      </c>
      <c r="I623" s="9">
        <f>financials[[#This Row],[Gross Sales]]-financials[[#This Row],[Gross Sales]]*financials[[#This Row],[Discounts]]</f>
        <v>2257.1999999999998</v>
      </c>
      <c r="J623" s="9">
        <f>VLOOKUP(financials[[#This Row],[productid]],Products!$B$2:$H$10,3)</f>
        <v>2.9</v>
      </c>
      <c r="K623" s="9">
        <f>financials[[#This Row],[Sales]]-financials[[#This Row],[COGS]]</f>
        <v>2254.2999999999997</v>
      </c>
      <c r="L623" s="17">
        <f t="shared" ca="1" si="19"/>
        <v>44663</v>
      </c>
      <c r="M623" t="str">
        <f t="shared" ca="1" si="18"/>
        <v>A0001</v>
      </c>
    </row>
    <row r="624" spans="1:13" x14ac:dyDescent="0.25">
      <c r="A624" t="s">
        <v>96</v>
      </c>
      <c r="B624" s="7" t="s">
        <v>628</v>
      </c>
      <c r="C624" s="15">
        <v>103</v>
      </c>
      <c r="D624" s="16" t="s">
        <v>103</v>
      </c>
      <c r="E624">
        <v>209</v>
      </c>
      <c r="F624" s="9">
        <v>12</v>
      </c>
      <c r="G624" s="9">
        <f>financials[[#This Row],[Units Sold]]*financials[[#This Row],[Sale Price]]</f>
        <v>2508</v>
      </c>
      <c r="H624" s="9">
        <f>IF(financials[[#This Row],[Discount Band]]="low",0.1,IF(financials[[#This Row],[Discount Band]]="medium",0.15,0.3))</f>
        <v>0.3</v>
      </c>
      <c r="I624" s="9">
        <f>financials[[#This Row],[Gross Sales]]-financials[[#This Row],[Gross Sales]]*financials[[#This Row],[Discounts]]</f>
        <v>1755.6</v>
      </c>
      <c r="J624" s="9">
        <f>VLOOKUP(financials[[#This Row],[productid]],Products!$B$2:$H$10,3)</f>
        <v>15</v>
      </c>
      <c r="K624" s="9">
        <f>financials[[#This Row],[Sales]]-financials[[#This Row],[COGS]]</f>
        <v>1740.6</v>
      </c>
      <c r="L624" s="17">
        <f t="shared" ca="1" si="19"/>
        <v>45261</v>
      </c>
      <c r="M624" t="str">
        <f t="shared" ca="1" si="18"/>
        <v>A0001</v>
      </c>
    </row>
    <row r="625" spans="1:13" x14ac:dyDescent="0.25">
      <c r="A625" t="s">
        <v>100</v>
      </c>
      <c r="B625" s="7" t="s">
        <v>169</v>
      </c>
      <c r="C625" s="15">
        <v>109</v>
      </c>
      <c r="D625" s="16" t="s">
        <v>102</v>
      </c>
      <c r="E625">
        <v>168</v>
      </c>
      <c r="F625" s="9">
        <v>15</v>
      </c>
      <c r="G625" s="9">
        <f>financials[[#This Row],[Units Sold]]*financials[[#This Row],[Sale Price]]</f>
        <v>2520</v>
      </c>
      <c r="H625" s="9">
        <f>IF(financials[[#This Row],[Discount Band]]="low",0.1,IF(financials[[#This Row],[Discount Band]]="medium",0.15,0.3))</f>
        <v>0.1</v>
      </c>
      <c r="I625" s="9">
        <f>financials[[#This Row],[Gross Sales]]-financials[[#This Row],[Gross Sales]]*financials[[#This Row],[Discounts]]</f>
        <v>2268</v>
      </c>
      <c r="J625" s="9">
        <f>VLOOKUP(financials[[#This Row],[productid]],Products!$B$2:$H$10,3)</f>
        <v>16.8</v>
      </c>
      <c r="K625" s="9">
        <f>financials[[#This Row],[Sales]]-financials[[#This Row],[COGS]]</f>
        <v>2251.1999999999998</v>
      </c>
      <c r="L625" s="17">
        <f t="shared" ca="1" si="19"/>
        <v>44592</v>
      </c>
      <c r="M625" t="str">
        <f t="shared" ca="1" si="18"/>
        <v>C0002</v>
      </c>
    </row>
    <row r="626" spans="1:13" x14ac:dyDescent="0.25">
      <c r="A626" t="s">
        <v>96</v>
      </c>
      <c r="B626" s="7" t="s">
        <v>628</v>
      </c>
      <c r="C626" s="15">
        <v>101</v>
      </c>
      <c r="D626" s="16" t="s">
        <v>103</v>
      </c>
      <c r="E626">
        <v>210</v>
      </c>
      <c r="F626" s="9">
        <v>12</v>
      </c>
      <c r="G626" s="9">
        <f>financials[[#This Row],[Units Sold]]*financials[[#This Row],[Sale Price]]</f>
        <v>2520</v>
      </c>
      <c r="H626" s="9">
        <f>IF(financials[[#This Row],[Discount Band]]="low",0.1,IF(financials[[#This Row],[Discount Band]]="medium",0.15,0.3))</f>
        <v>0.3</v>
      </c>
      <c r="I626" s="9">
        <f>financials[[#This Row],[Gross Sales]]-financials[[#This Row],[Gross Sales]]*financials[[#This Row],[Discounts]]</f>
        <v>1764</v>
      </c>
      <c r="J626" s="9">
        <f>VLOOKUP(financials[[#This Row],[productid]],Products!$B$2:$H$10,3)</f>
        <v>9.9499999999999993</v>
      </c>
      <c r="K626" s="9">
        <f>financials[[#This Row],[Sales]]-financials[[#This Row],[COGS]]</f>
        <v>1754.05</v>
      </c>
      <c r="L626" s="17">
        <f t="shared" ca="1" si="19"/>
        <v>45257</v>
      </c>
      <c r="M626" t="str">
        <f t="shared" ca="1" si="18"/>
        <v>B0101</v>
      </c>
    </row>
    <row r="627" spans="1:13" x14ac:dyDescent="0.25">
      <c r="A627" t="s">
        <v>96</v>
      </c>
      <c r="B627" s="7" t="s">
        <v>169</v>
      </c>
      <c r="C627" s="15">
        <v>103</v>
      </c>
      <c r="D627" s="16" t="s">
        <v>103</v>
      </c>
      <c r="E627">
        <v>211</v>
      </c>
      <c r="F627" s="9">
        <v>12</v>
      </c>
      <c r="G627" s="9">
        <f>financials[[#This Row],[Units Sold]]*financials[[#This Row],[Sale Price]]</f>
        <v>2532</v>
      </c>
      <c r="H627" s="9">
        <f>IF(financials[[#This Row],[Discount Band]]="low",0.1,IF(financials[[#This Row],[Discount Band]]="medium",0.15,0.3))</f>
        <v>0.3</v>
      </c>
      <c r="I627" s="9">
        <f>financials[[#This Row],[Gross Sales]]-financials[[#This Row],[Gross Sales]]*financials[[#This Row],[Discounts]]</f>
        <v>1772.4</v>
      </c>
      <c r="J627" s="9">
        <f>VLOOKUP(financials[[#This Row],[productid]],Products!$B$2:$H$10,3)</f>
        <v>15</v>
      </c>
      <c r="K627" s="9">
        <f>financials[[#This Row],[Sales]]-financials[[#This Row],[COGS]]</f>
        <v>1757.4</v>
      </c>
      <c r="L627" s="17">
        <f t="shared" ca="1" si="19"/>
        <v>45487</v>
      </c>
      <c r="M627" t="str">
        <f t="shared" ca="1" si="18"/>
        <v>A0001</v>
      </c>
    </row>
    <row r="628" spans="1:13" x14ac:dyDescent="0.25">
      <c r="A628" t="s">
        <v>97</v>
      </c>
      <c r="B628" s="7" t="s">
        <v>178</v>
      </c>
      <c r="C628" s="15">
        <v>104</v>
      </c>
      <c r="D628" s="16" t="s">
        <v>101</v>
      </c>
      <c r="E628">
        <v>362</v>
      </c>
      <c r="F628" s="9">
        <v>7</v>
      </c>
      <c r="G628" s="9">
        <f>financials[[#This Row],[Units Sold]]*financials[[#This Row],[Sale Price]]</f>
        <v>2534</v>
      </c>
      <c r="H628" s="9">
        <f>IF(financials[[#This Row],[Discount Band]]="low",0.1,IF(financials[[#This Row],[Discount Band]]="medium",0.15,0.3))</f>
        <v>0.15</v>
      </c>
      <c r="I628" s="9">
        <f>financials[[#This Row],[Gross Sales]]-financials[[#This Row],[Gross Sales]]*financials[[#This Row],[Discounts]]</f>
        <v>2153.9</v>
      </c>
      <c r="J628" s="9">
        <f>VLOOKUP(financials[[#This Row],[productid]],Products!$B$2:$H$10,3)</f>
        <v>2.9</v>
      </c>
      <c r="K628" s="9">
        <f>financials[[#This Row],[Sales]]-financials[[#This Row],[COGS]]</f>
        <v>2151</v>
      </c>
      <c r="L628" s="17">
        <f t="shared" ca="1" si="19"/>
        <v>45142</v>
      </c>
      <c r="M628" t="str">
        <f t="shared" ca="1" si="18"/>
        <v>C0003</v>
      </c>
    </row>
    <row r="629" spans="1:13" x14ac:dyDescent="0.25">
      <c r="A629" t="s">
        <v>100</v>
      </c>
      <c r="B629" s="7" t="s">
        <v>169</v>
      </c>
      <c r="C629" s="13">
        <v>107</v>
      </c>
      <c r="D629" s="10" t="s">
        <v>101</v>
      </c>
      <c r="E629">
        <v>169</v>
      </c>
      <c r="F629" s="9">
        <v>15</v>
      </c>
      <c r="G629" s="9">
        <f>financials[[#This Row],[Units Sold]]*financials[[#This Row],[Sale Price]]</f>
        <v>2535</v>
      </c>
      <c r="H629" s="9">
        <f>IF(financials[[#This Row],[Discount Band]]="low",0.1,IF(financials[[#This Row],[Discount Band]]="medium",0.15,0.3))</f>
        <v>0.15</v>
      </c>
      <c r="I629" s="9">
        <f>financials[[#This Row],[Gross Sales]]-financials[[#This Row],[Gross Sales]]*financials[[#This Row],[Discounts]]</f>
        <v>2154.75</v>
      </c>
      <c r="J629" s="9">
        <f>VLOOKUP(financials[[#This Row],[productid]],Products!$B$2:$H$10,3)</f>
        <v>5.5</v>
      </c>
      <c r="K629" s="9">
        <f>financials[[#This Row],[Sales]]-financials[[#This Row],[COGS]]</f>
        <v>2149.25</v>
      </c>
      <c r="L629" s="17">
        <f t="shared" ca="1" si="19"/>
        <v>45101</v>
      </c>
      <c r="M629" t="str">
        <f t="shared" ca="1" si="18"/>
        <v>C0002</v>
      </c>
    </row>
    <row r="630" spans="1:13" x14ac:dyDescent="0.25">
      <c r="A630" t="s">
        <v>97</v>
      </c>
      <c r="B630" s="7" t="s">
        <v>556</v>
      </c>
      <c r="C630" s="13">
        <v>107</v>
      </c>
      <c r="D630" s="10" t="s">
        <v>101</v>
      </c>
      <c r="E630">
        <v>363</v>
      </c>
      <c r="F630" s="9">
        <v>7</v>
      </c>
      <c r="G630" s="9">
        <f>financials[[#This Row],[Units Sold]]*financials[[#This Row],[Sale Price]]</f>
        <v>2541</v>
      </c>
      <c r="H630" s="9">
        <f>IF(financials[[#This Row],[Discount Band]]="low",0.1,IF(financials[[#This Row],[Discount Band]]="medium",0.15,0.3))</f>
        <v>0.15</v>
      </c>
      <c r="I630" s="9">
        <f>financials[[#This Row],[Gross Sales]]-financials[[#This Row],[Gross Sales]]*financials[[#This Row],[Discounts]]</f>
        <v>2159.85</v>
      </c>
      <c r="J630" s="9">
        <f>VLOOKUP(financials[[#This Row],[productid]],Products!$B$2:$H$10,3)</f>
        <v>5.5</v>
      </c>
      <c r="K630" s="9">
        <f>financials[[#This Row],[Sales]]-financials[[#This Row],[COGS]]</f>
        <v>2154.35</v>
      </c>
      <c r="L630" s="17">
        <f t="shared" ca="1" si="19"/>
        <v>45260</v>
      </c>
      <c r="M630" t="str">
        <f t="shared" ca="1" si="18"/>
        <v>B0101</v>
      </c>
    </row>
    <row r="631" spans="1:13" x14ac:dyDescent="0.25">
      <c r="A631" t="s">
        <v>97</v>
      </c>
      <c r="B631" s="7" t="s">
        <v>105</v>
      </c>
      <c r="C631" s="15">
        <v>102</v>
      </c>
      <c r="D631" s="16" t="s">
        <v>94</v>
      </c>
      <c r="E631">
        <v>363</v>
      </c>
      <c r="F631" s="9">
        <v>7</v>
      </c>
      <c r="G631" s="9">
        <f>financials[[#This Row],[Units Sold]]*financials[[#This Row],[Sale Price]]</f>
        <v>2541</v>
      </c>
      <c r="H631" s="9">
        <f>IF(financials[[#This Row],[Discount Band]]="low",0.1,IF(financials[[#This Row],[Discount Band]]="medium",0.15,0.3))</f>
        <v>0.3</v>
      </c>
      <c r="I631" s="9">
        <f>financials[[#This Row],[Gross Sales]]-financials[[#This Row],[Gross Sales]]*financials[[#This Row],[Discounts]]</f>
        <v>1778.7</v>
      </c>
      <c r="J631" s="9">
        <f>VLOOKUP(financials[[#This Row],[productid]],Products!$B$2:$H$10,3)</f>
        <v>13.95</v>
      </c>
      <c r="K631" s="9">
        <f>financials[[#This Row],[Sales]]-financials[[#This Row],[COGS]]</f>
        <v>1764.75</v>
      </c>
      <c r="L631" s="17">
        <f t="shared" ca="1" si="19"/>
        <v>44828</v>
      </c>
      <c r="M631" t="str">
        <f t="shared" ca="1" si="18"/>
        <v>C0003</v>
      </c>
    </row>
    <row r="632" spans="1:13" x14ac:dyDescent="0.25">
      <c r="A632" t="s">
        <v>96</v>
      </c>
      <c r="B632" s="7" t="s">
        <v>243</v>
      </c>
      <c r="C632" s="13">
        <v>102</v>
      </c>
      <c r="D632" s="10" t="s">
        <v>94</v>
      </c>
      <c r="E632">
        <v>212</v>
      </c>
      <c r="F632" s="9">
        <v>12</v>
      </c>
      <c r="G632" s="9">
        <f>financials[[#This Row],[Units Sold]]*financials[[#This Row],[Sale Price]]</f>
        <v>2544</v>
      </c>
      <c r="H632" s="9">
        <f>IF(financials[[#This Row],[Discount Band]]="low",0.1,IF(financials[[#This Row],[Discount Band]]="medium",0.15,0.3))</f>
        <v>0.3</v>
      </c>
      <c r="I632" s="9">
        <f>financials[[#This Row],[Gross Sales]]-financials[[#This Row],[Gross Sales]]*financials[[#This Row],[Discounts]]</f>
        <v>1780.8000000000002</v>
      </c>
      <c r="J632" s="9">
        <f>VLOOKUP(financials[[#This Row],[productid]],Products!$B$2:$H$10,3)</f>
        <v>13.95</v>
      </c>
      <c r="K632" s="9">
        <f>financials[[#This Row],[Sales]]-financials[[#This Row],[COGS]]</f>
        <v>1766.8500000000001</v>
      </c>
      <c r="L632" s="17">
        <f t="shared" ca="1" si="19"/>
        <v>45226</v>
      </c>
      <c r="M632" t="str">
        <f t="shared" ca="1" si="18"/>
        <v>B0101</v>
      </c>
    </row>
    <row r="633" spans="1:13" x14ac:dyDescent="0.25">
      <c r="A633" t="s">
        <v>96</v>
      </c>
      <c r="B633" s="7" t="s">
        <v>239</v>
      </c>
      <c r="C633" s="13">
        <v>102</v>
      </c>
      <c r="D633" s="10" t="s">
        <v>101</v>
      </c>
      <c r="E633">
        <v>212</v>
      </c>
      <c r="F633" s="9">
        <v>12</v>
      </c>
      <c r="G633" s="9">
        <f>financials[[#This Row],[Units Sold]]*financials[[#This Row],[Sale Price]]</f>
        <v>2544</v>
      </c>
      <c r="H633" s="9">
        <f>IF(financials[[#This Row],[Discount Band]]="low",0.1,IF(financials[[#This Row],[Discount Band]]="medium",0.15,0.3))</f>
        <v>0.15</v>
      </c>
      <c r="I633" s="9">
        <f>financials[[#This Row],[Gross Sales]]-financials[[#This Row],[Gross Sales]]*financials[[#This Row],[Discounts]]</f>
        <v>2162.4</v>
      </c>
      <c r="J633" s="9">
        <f>VLOOKUP(financials[[#This Row],[productid]],Products!$B$2:$H$10,3)</f>
        <v>13.95</v>
      </c>
      <c r="K633" s="9">
        <f>financials[[#This Row],[Sales]]-financials[[#This Row],[COGS]]</f>
        <v>2148.4500000000003</v>
      </c>
      <c r="L633" s="17">
        <f t="shared" ca="1" si="19"/>
        <v>44576</v>
      </c>
      <c r="M633" t="str">
        <f t="shared" ca="1" si="18"/>
        <v>B0101</v>
      </c>
    </row>
    <row r="634" spans="1:13" x14ac:dyDescent="0.25">
      <c r="A634" t="s">
        <v>96</v>
      </c>
      <c r="B634" s="7" t="s">
        <v>105</v>
      </c>
      <c r="C634" s="15">
        <v>101</v>
      </c>
      <c r="D634" s="16" t="s">
        <v>101</v>
      </c>
      <c r="E634">
        <v>212</v>
      </c>
      <c r="F634" s="9">
        <v>12</v>
      </c>
      <c r="G634" s="9">
        <f>financials[[#This Row],[Units Sold]]*financials[[#This Row],[Sale Price]]</f>
        <v>2544</v>
      </c>
      <c r="H634" s="9">
        <f>IF(financials[[#This Row],[Discount Band]]="low",0.1,IF(financials[[#This Row],[Discount Band]]="medium",0.15,0.3))</f>
        <v>0.15</v>
      </c>
      <c r="I634" s="9">
        <f>financials[[#This Row],[Gross Sales]]-financials[[#This Row],[Gross Sales]]*financials[[#This Row],[Discounts]]</f>
        <v>2162.4</v>
      </c>
      <c r="J634" s="9">
        <f>VLOOKUP(financials[[#This Row],[productid]],Products!$B$2:$H$10,3)</f>
        <v>9.9499999999999993</v>
      </c>
      <c r="K634" s="9">
        <f>financials[[#This Row],[Sales]]-financials[[#This Row],[COGS]]</f>
        <v>2152.4500000000003</v>
      </c>
      <c r="L634" s="17">
        <f t="shared" ca="1" si="19"/>
        <v>45041</v>
      </c>
      <c r="M634" t="str">
        <f t="shared" ca="1" si="18"/>
        <v>A0001</v>
      </c>
    </row>
    <row r="635" spans="1:13" x14ac:dyDescent="0.25">
      <c r="A635" t="s">
        <v>96</v>
      </c>
      <c r="B635" s="7" t="s">
        <v>656</v>
      </c>
      <c r="C635" s="15">
        <v>104</v>
      </c>
      <c r="D635" s="16" t="s">
        <v>103</v>
      </c>
      <c r="E635">
        <v>212</v>
      </c>
      <c r="F635" s="9">
        <v>12</v>
      </c>
      <c r="G635" s="9">
        <f>financials[[#This Row],[Units Sold]]*financials[[#This Row],[Sale Price]]</f>
        <v>2544</v>
      </c>
      <c r="H635" s="9">
        <f>IF(financials[[#This Row],[Discount Band]]="low",0.1,IF(financials[[#This Row],[Discount Band]]="medium",0.15,0.3))</f>
        <v>0.3</v>
      </c>
      <c r="I635" s="9">
        <f>financials[[#This Row],[Gross Sales]]-financials[[#This Row],[Gross Sales]]*financials[[#This Row],[Discounts]]</f>
        <v>1780.8000000000002</v>
      </c>
      <c r="J635" s="9">
        <f>VLOOKUP(financials[[#This Row],[productid]],Products!$B$2:$H$10,3)</f>
        <v>2.9</v>
      </c>
      <c r="K635" s="9">
        <f>financials[[#This Row],[Sales]]-financials[[#This Row],[COGS]]</f>
        <v>1777.9</v>
      </c>
      <c r="L635" s="17">
        <f t="shared" ca="1" si="19"/>
        <v>44918</v>
      </c>
      <c r="M635" t="str">
        <f t="shared" ca="1" si="18"/>
        <v>C0002</v>
      </c>
    </row>
    <row r="636" spans="1:13" x14ac:dyDescent="0.25">
      <c r="A636" t="s">
        <v>100</v>
      </c>
      <c r="B636" s="7" t="s">
        <v>656</v>
      </c>
      <c r="C636" s="15">
        <v>109</v>
      </c>
      <c r="D636" s="16" t="s">
        <v>101</v>
      </c>
      <c r="E636">
        <v>170</v>
      </c>
      <c r="F636" s="9">
        <v>15</v>
      </c>
      <c r="G636" s="9">
        <f>financials[[#This Row],[Units Sold]]*financials[[#This Row],[Sale Price]]</f>
        <v>2550</v>
      </c>
      <c r="H636" s="9">
        <f>IF(financials[[#This Row],[Discount Band]]="low",0.1,IF(financials[[#This Row],[Discount Band]]="medium",0.15,0.3))</f>
        <v>0.15</v>
      </c>
      <c r="I636" s="9">
        <f>financials[[#This Row],[Gross Sales]]-financials[[#This Row],[Gross Sales]]*financials[[#This Row],[Discounts]]</f>
        <v>2167.5</v>
      </c>
      <c r="J636" s="9">
        <f>VLOOKUP(financials[[#This Row],[productid]],Products!$B$2:$H$10,3)</f>
        <v>16.8</v>
      </c>
      <c r="K636" s="9">
        <f>financials[[#This Row],[Sales]]-financials[[#This Row],[COGS]]</f>
        <v>2150.6999999999998</v>
      </c>
      <c r="L636" s="17">
        <f t="shared" ca="1" si="19"/>
        <v>44755</v>
      </c>
      <c r="M636" t="str">
        <f t="shared" ca="1" si="18"/>
        <v>B0101</v>
      </c>
    </row>
    <row r="637" spans="1:13" x14ac:dyDescent="0.25">
      <c r="A637" t="s">
        <v>97</v>
      </c>
      <c r="B637" s="7" t="s">
        <v>178</v>
      </c>
      <c r="C637" s="15">
        <v>105</v>
      </c>
      <c r="D637" s="16" t="s">
        <v>102</v>
      </c>
      <c r="E637">
        <v>365</v>
      </c>
      <c r="F637" s="9">
        <v>7</v>
      </c>
      <c r="G637" s="9">
        <f>financials[[#This Row],[Units Sold]]*financials[[#This Row],[Sale Price]]</f>
        <v>2555</v>
      </c>
      <c r="H637" s="9">
        <f>IF(financials[[#This Row],[Discount Band]]="low",0.1,IF(financials[[#This Row],[Discount Band]]="medium",0.15,0.3))</f>
        <v>0.1</v>
      </c>
      <c r="I637" s="9">
        <f>financials[[#This Row],[Gross Sales]]-financials[[#This Row],[Gross Sales]]*financials[[#This Row],[Discounts]]</f>
        <v>2299.5</v>
      </c>
      <c r="J637" s="9">
        <f>VLOOKUP(financials[[#This Row],[productid]],Products!$B$2:$H$10,3)</f>
        <v>10</v>
      </c>
      <c r="K637" s="9">
        <f>financials[[#This Row],[Sales]]-financials[[#This Row],[COGS]]</f>
        <v>2289.5</v>
      </c>
      <c r="L637" s="17">
        <f t="shared" ca="1" si="19"/>
        <v>44775</v>
      </c>
      <c r="M637" t="str">
        <f t="shared" ca="1" si="18"/>
        <v>C0003</v>
      </c>
    </row>
    <row r="638" spans="1:13" x14ac:dyDescent="0.25">
      <c r="A638" t="s">
        <v>96</v>
      </c>
      <c r="B638" s="7" t="s">
        <v>656</v>
      </c>
      <c r="C638" s="15">
        <v>106</v>
      </c>
      <c r="D638" s="16" t="s">
        <v>94</v>
      </c>
      <c r="E638">
        <v>213</v>
      </c>
      <c r="F638" s="9">
        <v>12</v>
      </c>
      <c r="G638" s="9">
        <f>financials[[#This Row],[Units Sold]]*financials[[#This Row],[Sale Price]]</f>
        <v>2556</v>
      </c>
      <c r="H638" s="9">
        <f>IF(financials[[#This Row],[Discount Band]]="low",0.1,IF(financials[[#This Row],[Discount Band]]="medium",0.15,0.3))</f>
        <v>0.3</v>
      </c>
      <c r="I638" s="9">
        <f>financials[[#This Row],[Gross Sales]]-financials[[#This Row],[Gross Sales]]*financials[[#This Row],[Discounts]]</f>
        <v>1789.2</v>
      </c>
      <c r="J638" s="9">
        <f>VLOOKUP(financials[[#This Row],[productid]],Products!$B$2:$H$10,3)</f>
        <v>9.1</v>
      </c>
      <c r="K638" s="9">
        <f>financials[[#This Row],[Sales]]-financials[[#This Row],[COGS]]</f>
        <v>1780.1000000000001</v>
      </c>
      <c r="L638" s="17">
        <f t="shared" ca="1" si="19"/>
        <v>45127</v>
      </c>
      <c r="M638" t="str">
        <f t="shared" ca="1" si="18"/>
        <v>C0003</v>
      </c>
    </row>
    <row r="639" spans="1:13" x14ac:dyDescent="0.25">
      <c r="A639" t="s">
        <v>96</v>
      </c>
      <c r="B639" s="7" t="s">
        <v>107</v>
      </c>
      <c r="C639" s="15">
        <v>104</v>
      </c>
      <c r="D639" s="16" t="s">
        <v>101</v>
      </c>
      <c r="E639">
        <v>213</v>
      </c>
      <c r="F639" s="9">
        <v>12</v>
      </c>
      <c r="G639" s="9">
        <f>financials[[#This Row],[Units Sold]]*financials[[#This Row],[Sale Price]]</f>
        <v>2556</v>
      </c>
      <c r="H639" s="9">
        <f>IF(financials[[#This Row],[Discount Band]]="low",0.1,IF(financials[[#This Row],[Discount Band]]="medium",0.15,0.3))</f>
        <v>0.15</v>
      </c>
      <c r="I639" s="9">
        <f>financials[[#This Row],[Gross Sales]]-financials[[#This Row],[Gross Sales]]*financials[[#This Row],[Discounts]]</f>
        <v>2172.6</v>
      </c>
      <c r="J639" s="9">
        <f>VLOOKUP(financials[[#This Row],[productid]],Products!$B$2:$H$10,3)</f>
        <v>2.9</v>
      </c>
      <c r="K639" s="9">
        <f>financials[[#This Row],[Sales]]-financials[[#This Row],[COGS]]</f>
        <v>2169.6999999999998</v>
      </c>
      <c r="L639" s="17">
        <f t="shared" ca="1" si="19"/>
        <v>45393</v>
      </c>
      <c r="M639" t="str">
        <f t="shared" ca="1" si="18"/>
        <v>B0101</v>
      </c>
    </row>
    <row r="640" spans="1:13" x14ac:dyDescent="0.25">
      <c r="A640" t="s">
        <v>97</v>
      </c>
      <c r="B640" s="7" t="s">
        <v>287</v>
      </c>
      <c r="C640" s="15">
        <v>104</v>
      </c>
      <c r="D640" s="16" t="s">
        <v>101</v>
      </c>
      <c r="E640">
        <v>366</v>
      </c>
      <c r="F640" s="9">
        <v>7</v>
      </c>
      <c r="G640" s="9">
        <f>financials[[#This Row],[Units Sold]]*financials[[#This Row],[Sale Price]]</f>
        <v>2562</v>
      </c>
      <c r="H640" s="9">
        <f>IF(financials[[#This Row],[Discount Band]]="low",0.1,IF(financials[[#This Row],[Discount Band]]="medium",0.15,0.3))</f>
        <v>0.15</v>
      </c>
      <c r="I640" s="9">
        <f>financials[[#This Row],[Gross Sales]]-financials[[#This Row],[Gross Sales]]*financials[[#This Row],[Discounts]]</f>
        <v>2177.6999999999998</v>
      </c>
      <c r="J640" s="9">
        <f>VLOOKUP(financials[[#This Row],[productid]],Products!$B$2:$H$10,3)</f>
        <v>2.9</v>
      </c>
      <c r="K640" s="9">
        <f>financials[[#This Row],[Sales]]-financials[[#This Row],[COGS]]</f>
        <v>2174.7999999999997</v>
      </c>
      <c r="L640" s="17">
        <f t="shared" ca="1" si="19"/>
        <v>45532</v>
      </c>
      <c r="M640" t="str">
        <f t="shared" ca="1" si="18"/>
        <v>A0001</v>
      </c>
    </row>
    <row r="641" spans="1:13" x14ac:dyDescent="0.25">
      <c r="A641" t="s">
        <v>96</v>
      </c>
      <c r="B641" s="7" t="s">
        <v>251</v>
      </c>
      <c r="C641" s="13">
        <v>103</v>
      </c>
      <c r="D641" s="10" t="s">
        <v>102</v>
      </c>
      <c r="E641">
        <v>214</v>
      </c>
      <c r="F641" s="9">
        <v>12</v>
      </c>
      <c r="G641" s="9">
        <f>financials[[#This Row],[Units Sold]]*financials[[#This Row],[Sale Price]]</f>
        <v>2568</v>
      </c>
      <c r="H641" s="9">
        <f>IF(financials[[#This Row],[Discount Band]]="low",0.1,IF(financials[[#This Row],[Discount Band]]="medium",0.15,0.3))</f>
        <v>0.1</v>
      </c>
      <c r="I641" s="9">
        <f>financials[[#This Row],[Gross Sales]]-financials[[#This Row],[Gross Sales]]*financials[[#This Row],[Discounts]]</f>
        <v>2311.1999999999998</v>
      </c>
      <c r="J641" s="9">
        <f>VLOOKUP(financials[[#This Row],[productid]],Products!$B$2:$H$10,3)</f>
        <v>15</v>
      </c>
      <c r="K641" s="9">
        <f>financials[[#This Row],[Sales]]-financials[[#This Row],[COGS]]</f>
        <v>2296.1999999999998</v>
      </c>
      <c r="L641" s="17">
        <f t="shared" ca="1" si="19"/>
        <v>45413</v>
      </c>
      <c r="M641" t="str">
        <f t="shared" ca="1" si="18"/>
        <v>C0002</v>
      </c>
    </row>
    <row r="642" spans="1:13" x14ac:dyDescent="0.25">
      <c r="A642" t="s">
        <v>96</v>
      </c>
      <c r="B642" s="7" t="s">
        <v>169</v>
      </c>
      <c r="C642" s="15">
        <v>109</v>
      </c>
      <c r="D642" s="16" t="s">
        <v>94</v>
      </c>
      <c r="E642">
        <v>214</v>
      </c>
      <c r="F642" s="9">
        <v>12</v>
      </c>
      <c r="G642" s="9">
        <f>financials[[#This Row],[Units Sold]]*financials[[#This Row],[Sale Price]]</f>
        <v>2568</v>
      </c>
      <c r="H642" s="9">
        <f>IF(financials[[#This Row],[Discount Band]]="low",0.1,IF(financials[[#This Row],[Discount Band]]="medium",0.15,0.3))</f>
        <v>0.3</v>
      </c>
      <c r="I642" s="9">
        <f>financials[[#This Row],[Gross Sales]]-financials[[#This Row],[Gross Sales]]*financials[[#This Row],[Discounts]]</f>
        <v>1797.6</v>
      </c>
      <c r="J642" s="9">
        <f>VLOOKUP(financials[[#This Row],[productid]],Products!$B$2:$H$10,3)</f>
        <v>16.8</v>
      </c>
      <c r="K642" s="9">
        <f>financials[[#This Row],[Sales]]-financials[[#This Row],[COGS]]</f>
        <v>1780.8</v>
      </c>
      <c r="L642" s="17">
        <f t="shared" ca="1" si="19"/>
        <v>44729</v>
      </c>
      <c r="M642" t="str">
        <f t="shared" ref="M642:M705" ca="1" si="20">VLOOKUP(RANDBETWEEN(1,5),rnlsalesperson,2)</f>
        <v>B0101</v>
      </c>
    </row>
    <row r="643" spans="1:13" x14ac:dyDescent="0.25">
      <c r="A643" t="s">
        <v>96</v>
      </c>
      <c r="B643" s="7" t="s">
        <v>285</v>
      </c>
      <c r="C643" s="15">
        <v>106</v>
      </c>
      <c r="D643" s="16" t="s">
        <v>101</v>
      </c>
      <c r="E643">
        <v>214</v>
      </c>
      <c r="F643" s="9">
        <v>12</v>
      </c>
      <c r="G643" s="9">
        <f>financials[[#This Row],[Units Sold]]*financials[[#This Row],[Sale Price]]</f>
        <v>2568</v>
      </c>
      <c r="H643" s="9">
        <f>IF(financials[[#This Row],[Discount Band]]="low",0.1,IF(financials[[#This Row],[Discount Band]]="medium",0.15,0.3))</f>
        <v>0.15</v>
      </c>
      <c r="I643" s="9">
        <f>financials[[#This Row],[Gross Sales]]-financials[[#This Row],[Gross Sales]]*financials[[#This Row],[Discounts]]</f>
        <v>2182.8000000000002</v>
      </c>
      <c r="J643" s="9">
        <f>VLOOKUP(financials[[#This Row],[productid]],Products!$B$2:$H$10,3)</f>
        <v>9.1</v>
      </c>
      <c r="K643" s="9">
        <f>financials[[#This Row],[Sales]]-financials[[#This Row],[COGS]]</f>
        <v>2173.7000000000003</v>
      </c>
      <c r="L643" s="17">
        <f t="shared" ref="L643:L706" ca="1" si="21">RANDBETWEEN(44562,45534)</f>
        <v>45253</v>
      </c>
      <c r="M643" t="str">
        <f t="shared" ca="1" si="20"/>
        <v>C0003</v>
      </c>
    </row>
    <row r="644" spans="1:13" x14ac:dyDescent="0.25">
      <c r="A644" t="s">
        <v>96</v>
      </c>
      <c r="B644" s="7" t="s">
        <v>556</v>
      </c>
      <c r="C644" s="15">
        <v>105</v>
      </c>
      <c r="D644" s="16" t="s">
        <v>102</v>
      </c>
      <c r="E644">
        <v>214</v>
      </c>
      <c r="F644" s="9">
        <v>12</v>
      </c>
      <c r="G644" s="9">
        <f>financials[[#This Row],[Units Sold]]*financials[[#This Row],[Sale Price]]</f>
        <v>2568</v>
      </c>
      <c r="H644" s="9">
        <f>IF(financials[[#This Row],[Discount Band]]="low",0.1,IF(financials[[#This Row],[Discount Band]]="medium",0.15,0.3))</f>
        <v>0.1</v>
      </c>
      <c r="I644" s="9">
        <f>financials[[#This Row],[Gross Sales]]-financials[[#This Row],[Gross Sales]]*financials[[#This Row],[Discounts]]</f>
        <v>2311.1999999999998</v>
      </c>
      <c r="J644" s="9">
        <f>VLOOKUP(financials[[#This Row],[productid]],Products!$B$2:$H$10,3)</f>
        <v>10</v>
      </c>
      <c r="K644" s="9">
        <f>financials[[#This Row],[Sales]]-financials[[#This Row],[COGS]]</f>
        <v>2301.1999999999998</v>
      </c>
      <c r="L644" s="17">
        <f t="shared" ca="1" si="21"/>
        <v>44872</v>
      </c>
      <c r="M644" t="str">
        <f t="shared" ca="1" si="20"/>
        <v>C0002</v>
      </c>
    </row>
    <row r="645" spans="1:13" x14ac:dyDescent="0.25">
      <c r="A645" t="s">
        <v>97</v>
      </c>
      <c r="B645" s="7" t="s">
        <v>216</v>
      </c>
      <c r="C645" s="15">
        <v>105</v>
      </c>
      <c r="D645" s="16" t="s">
        <v>103</v>
      </c>
      <c r="E645">
        <v>368</v>
      </c>
      <c r="F645" s="9">
        <v>7</v>
      </c>
      <c r="G645" s="9">
        <f>financials[[#This Row],[Units Sold]]*financials[[#This Row],[Sale Price]]</f>
        <v>2576</v>
      </c>
      <c r="H645" s="9">
        <f>IF(financials[[#This Row],[Discount Band]]="low",0.1,IF(financials[[#This Row],[Discount Band]]="medium",0.15,0.3))</f>
        <v>0.3</v>
      </c>
      <c r="I645" s="9">
        <f>financials[[#This Row],[Gross Sales]]-financials[[#This Row],[Gross Sales]]*financials[[#This Row],[Discounts]]</f>
        <v>1803.2</v>
      </c>
      <c r="J645" s="9">
        <f>VLOOKUP(financials[[#This Row],[productid]],Products!$B$2:$H$10,3)</f>
        <v>10</v>
      </c>
      <c r="K645" s="9">
        <f>financials[[#This Row],[Sales]]-financials[[#This Row],[COGS]]</f>
        <v>1793.2</v>
      </c>
      <c r="L645" s="17">
        <f t="shared" ca="1" si="21"/>
        <v>45047</v>
      </c>
      <c r="M645" t="str">
        <f t="shared" ca="1" si="20"/>
        <v>C0003</v>
      </c>
    </row>
    <row r="646" spans="1:13" x14ac:dyDescent="0.25">
      <c r="A646" t="s">
        <v>97</v>
      </c>
      <c r="B646" s="7" t="s">
        <v>284</v>
      </c>
      <c r="C646" s="15">
        <v>103</v>
      </c>
      <c r="D646" s="16" t="s">
        <v>101</v>
      </c>
      <c r="E646">
        <v>369</v>
      </c>
      <c r="F646" s="9">
        <v>7</v>
      </c>
      <c r="G646" s="9">
        <f>financials[[#This Row],[Units Sold]]*financials[[#This Row],[Sale Price]]</f>
        <v>2583</v>
      </c>
      <c r="H646" s="9">
        <f>IF(financials[[#This Row],[Discount Band]]="low",0.1,IF(financials[[#This Row],[Discount Band]]="medium",0.15,0.3))</f>
        <v>0.15</v>
      </c>
      <c r="I646" s="9">
        <f>financials[[#This Row],[Gross Sales]]-financials[[#This Row],[Gross Sales]]*financials[[#This Row],[Discounts]]</f>
        <v>2195.5500000000002</v>
      </c>
      <c r="J646" s="9">
        <f>VLOOKUP(financials[[#This Row],[productid]],Products!$B$2:$H$10,3)</f>
        <v>15</v>
      </c>
      <c r="K646" s="9">
        <f>financials[[#This Row],[Sales]]-financials[[#This Row],[COGS]]</f>
        <v>2180.5500000000002</v>
      </c>
      <c r="L646" s="17">
        <f t="shared" ca="1" si="21"/>
        <v>44657</v>
      </c>
      <c r="M646" t="str">
        <f t="shared" ca="1" si="20"/>
        <v>B0001</v>
      </c>
    </row>
    <row r="647" spans="1:13" x14ac:dyDescent="0.25">
      <c r="A647" t="s">
        <v>97</v>
      </c>
      <c r="B647" s="7" t="s">
        <v>284</v>
      </c>
      <c r="C647" s="15">
        <v>104</v>
      </c>
      <c r="D647" s="16" t="s">
        <v>94</v>
      </c>
      <c r="E647">
        <v>370</v>
      </c>
      <c r="F647" s="9">
        <v>7</v>
      </c>
      <c r="G647" s="9">
        <f>financials[[#This Row],[Units Sold]]*financials[[#This Row],[Sale Price]]</f>
        <v>2590</v>
      </c>
      <c r="H647" s="9">
        <f>IF(financials[[#This Row],[Discount Band]]="low",0.1,IF(financials[[#This Row],[Discount Band]]="medium",0.15,0.3))</f>
        <v>0.3</v>
      </c>
      <c r="I647" s="9">
        <f>financials[[#This Row],[Gross Sales]]-financials[[#This Row],[Gross Sales]]*financials[[#This Row],[Discounts]]</f>
        <v>1813</v>
      </c>
      <c r="J647" s="9">
        <f>VLOOKUP(financials[[#This Row],[productid]],Products!$B$2:$H$10,3)</f>
        <v>2.9</v>
      </c>
      <c r="K647" s="9">
        <f>financials[[#This Row],[Sales]]-financials[[#This Row],[COGS]]</f>
        <v>1810.1</v>
      </c>
      <c r="L647" s="17">
        <f t="shared" ca="1" si="21"/>
        <v>45109</v>
      </c>
      <c r="M647" t="str">
        <f t="shared" ca="1" si="20"/>
        <v>B0001</v>
      </c>
    </row>
    <row r="648" spans="1:13" x14ac:dyDescent="0.25">
      <c r="A648" t="s">
        <v>96</v>
      </c>
      <c r="B648" s="7" t="s">
        <v>243</v>
      </c>
      <c r="C648" s="13">
        <v>108</v>
      </c>
      <c r="D648" s="10" t="s">
        <v>101</v>
      </c>
      <c r="E648">
        <v>216</v>
      </c>
      <c r="F648" s="9">
        <v>12</v>
      </c>
      <c r="G648" s="9">
        <f>financials[[#This Row],[Units Sold]]*financials[[#This Row],[Sale Price]]</f>
        <v>2592</v>
      </c>
      <c r="H648" s="9">
        <f>IF(financials[[#This Row],[Discount Band]]="low",0.1,IF(financials[[#This Row],[Discount Band]]="medium",0.15,0.3))</f>
        <v>0.15</v>
      </c>
      <c r="I648" s="9">
        <f>financials[[#This Row],[Gross Sales]]-financials[[#This Row],[Gross Sales]]*financials[[#This Row],[Discounts]]</f>
        <v>2203.1999999999998</v>
      </c>
      <c r="J648" s="9">
        <f>VLOOKUP(financials[[#This Row],[productid]],Products!$B$2:$H$10,3)</f>
        <v>3.99</v>
      </c>
      <c r="K648" s="9">
        <f>financials[[#This Row],[Sales]]-financials[[#This Row],[COGS]]</f>
        <v>2199.21</v>
      </c>
      <c r="L648" s="17">
        <f t="shared" ca="1" si="21"/>
        <v>44911</v>
      </c>
      <c r="M648" t="str">
        <f t="shared" ca="1" si="20"/>
        <v>C0002</v>
      </c>
    </row>
    <row r="649" spans="1:13" x14ac:dyDescent="0.25">
      <c r="A649" t="s">
        <v>96</v>
      </c>
      <c r="B649" s="7" t="s">
        <v>239</v>
      </c>
      <c r="C649" s="15">
        <v>101</v>
      </c>
      <c r="D649" s="16" t="s">
        <v>94</v>
      </c>
      <c r="E649">
        <v>216</v>
      </c>
      <c r="F649" s="9">
        <v>12</v>
      </c>
      <c r="G649" s="9">
        <f>financials[[#This Row],[Units Sold]]*financials[[#This Row],[Sale Price]]</f>
        <v>2592</v>
      </c>
      <c r="H649" s="9">
        <f>IF(financials[[#This Row],[Discount Band]]="low",0.1,IF(financials[[#This Row],[Discount Band]]="medium",0.15,0.3))</f>
        <v>0.3</v>
      </c>
      <c r="I649" s="9">
        <f>financials[[#This Row],[Gross Sales]]-financials[[#This Row],[Gross Sales]]*financials[[#This Row],[Discounts]]</f>
        <v>1814.4</v>
      </c>
      <c r="J649" s="9">
        <f>VLOOKUP(financials[[#This Row],[productid]],Products!$B$2:$H$10,3)</f>
        <v>9.9499999999999993</v>
      </c>
      <c r="K649" s="9">
        <f>financials[[#This Row],[Sales]]-financials[[#This Row],[COGS]]</f>
        <v>1804.45</v>
      </c>
      <c r="L649" s="17">
        <f t="shared" ca="1" si="21"/>
        <v>44775</v>
      </c>
      <c r="M649" t="str">
        <f t="shared" ca="1" si="20"/>
        <v>B0001</v>
      </c>
    </row>
    <row r="650" spans="1:13" x14ac:dyDescent="0.25">
      <c r="A650" t="s">
        <v>96</v>
      </c>
      <c r="B650" s="7" t="s">
        <v>104</v>
      </c>
      <c r="C650" s="15">
        <v>103</v>
      </c>
      <c r="D650" s="16" t="s">
        <v>94</v>
      </c>
      <c r="E650">
        <v>216</v>
      </c>
      <c r="F650" s="9">
        <v>12</v>
      </c>
      <c r="G650" s="9">
        <f>financials[[#This Row],[Units Sold]]*financials[[#This Row],[Sale Price]]</f>
        <v>2592</v>
      </c>
      <c r="H650" s="9">
        <f>IF(financials[[#This Row],[Discount Band]]="low",0.1,IF(financials[[#This Row],[Discount Band]]="medium",0.15,0.3))</f>
        <v>0.3</v>
      </c>
      <c r="I650" s="9">
        <f>financials[[#This Row],[Gross Sales]]-financials[[#This Row],[Gross Sales]]*financials[[#This Row],[Discounts]]</f>
        <v>1814.4</v>
      </c>
      <c r="J650" s="9">
        <f>VLOOKUP(financials[[#This Row],[productid]],Products!$B$2:$H$10,3)</f>
        <v>15</v>
      </c>
      <c r="K650" s="9">
        <f>financials[[#This Row],[Sales]]-financials[[#This Row],[COGS]]</f>
        <v>1799.4</v>
      </c>
      <c r="L650" s="17">
        <f t="shared" ca="1" si="21"/>
        <v>44794</v>
      </c>
      <c r="M650" t="str">
        <f t="shared" ca="1" si="20"/>
        <v>C0003</v>
      </c>
    </row>
    <row r="651" spans="1:13" x14ac:dyDescent="0.25">
      <c r="A651" t="s">
        <v>96</v>
      </c>
      <c r="B651" s="7" t="s">
        <v>556</v>
      </c>
      <c r="C651" s="15">
        <v>104</v>
      </c>
      <c r="D651" s="16" t="s">
        <v>102</v>
      </c>
      <c r="E651">
        <v>216</v>
      </c>
      <c r="F651" s="9">
        <v>12</v>
      </c>
      <c r="G651" s="9">
        <f>financials[[#This Row],[Units Sold]]*financials[[#This Row],[Sale Price]]</f>
        <v>2592</v>
      </c>
      <c r="H651" s="9">
        <f>IF(financials[[#This Row],[Discount Band]]="low",0.1,IF(financials[[#This Row],[Discount Band]]="medium",0.15,0.3))</f>
        <v>0.1</v>
      </c>
      <c r="I651" s="9">
        <f>financials[[#This Row],[Gross Sales]]-financials[[#This Row],[Gross Sales]]*financials[[#This Row],[Discounts]]</f>
        <v>2332.8000000000002</v>
      </c>
      <c r="J651" s="9">
        <f>VLOOKUP(financials[[#This Row],[productid]],Products!$B$2:$H$10,3)</f>
        <v>2.9</v>
      </c>
      <c r="K651" s="9">
        <f>financials[[#This Row],[Sales]]-financials[[#This Row],[COGS]]</f>
        <v>2329.9</v>
      </c>
      <c r="L651" s="17">
        <f t="shared" ca="1" si="21"/>
        <v>45362</v>
      </c>
      <c r="M651" t="str">
        <f t="shared" ca="1" si="20"/>
        <v>B0101</v>
      </c>
    </row>
    <row r="652" spans="1:13" x14ac:dyDescent="0.25">
      <c r="A652" t="s">
        <v>100</v>
      </c>
      <c r="B652" s="7" t="s">
        <v>251</v>
      </c>
      <c r="C652" s="15">
        <v>103</v>
      </c>
      <c r="D652" s="16" t="s">
        <v>101</v>
      </c>
      <c r="E652">
        <v>173</v>
      </c>
      <c r="F652" s="9">
        <v>15</v>
      </c>
      <c r="G652" s="9">
        <f>financials[[#This Row],[Units Sold]]*financials[[#This Row],[Sale Price]]</f>
        <v>2595</v>
      </c>
      <c r="H652" s="9">
        <f>IF(financials[[#This Row],[Discount Band]]="low",0.1,IF(financials[[#This Row],[Discount Band]]="medium",0.15,0.3))</f>
        <v>0.15</v>
      </c>
      <c r="I652" s="9">
        <f>financials[[#This Row],[Gross Sales]]-financials[[#This Row],[Gross Sales]]*financials[[#This Row],[Discounts]]</f>
        <v>2205.75</v>
      </c>
      <c r="J652" s="9">
        <f>VLOOKUP(financials[[#This Row],[productid]],Products!$B$2:$H$10,3)</f>
        <v>15</v>
      </c>
      <c r="K652" s="9">
        <f>financials[[#This Row],[Sales]]-financials[[#This Row],[COGS]]</f>
        <v>2190.75</v>
      </c>
      <c r="L652" s="17">
        <f t="shared" ca="1" si="21"/>
        <v>44613</v>
      </c>
      <c r="M652" t="str">
        <f t="shared" ca="1" si="20"/>
        <v>C0003</v>
      </c>
    </row>
    <row r="653" spans="1:13" x14ac:dyDescent="0.25">
      <c r="A653" t="s">
        <v>97</v>
      </c>
      <c r="B653" s="7" t="s">
        <v>284</v>
      </c>
      <c r="C653" s="15">
        <v>107</v>
      </c>
      <c r="D653" s="16" t="s">
        <v>101</v>
      </c>
      <c r="E653">
        <v>371</v>
      </c>
      <c r="F653" s="9">
        <v>7</v>
      </c>
      <c r="G653" s="9">
        <f>financials[[#This Row],[Units Sold]]*financials[[#This Row],[Sale Price]]</f>
        <v>2597</v>
      </c>
      <c r="H653" s="9">
        <f>IF(financials[[#This Row],[Discount Band]]="low",0.1,IF(financials[[#This Row],[Discount Band]]="medium",0.15,0.3))</f>
        <v>0.15</v>
      </c>
      <c r="I653" s="9">
        <f>financials[[#This Row],[Gross Sales]]-financials[[#This Row],[Gross Sales]]*financials[[#This Row],[Discounts]]</f>
        <v>2207.4499999999998</v>
      </c>
      <c r="J653" s="9">
        <f>VLOOKUP(financials[[#This Row],[productid]],Products!$B$2:$H$10,3)</f>
        <v>5.5</v>
      </c>
      <c r="K653" s="9">
        <f>financials[[#This Row],[Sales]]-financials[[#This Row],[COGS]]</f>
        <v>2201.9499999999998</v>
      </c>
      <c r="L653" s="17">
        <f t="shared" ca="1" si="21"/>
        <v>45478</v>
      </c>
      <c r="M653" t="str">
        <f t="shared" ca="1" si="20"/>
        <v>C0002</v>
      </c>
    </row>
    <row r="654" spans="1:13" x14ac:dyDescent="0.25">
      <c r="A654" t="s">
        <v>96</v>
      </c>
      <c r="B654" s="7" t="s">
        <v>628</v>
      </c>
      <c r="C654" s="15">
        <v>106</v>
      </c>
      <c r="D654" s="16" t="s">
        <v>102</v>
      </c>
      <c r="E654">
        <v>217</v>
      </c>
      <c r="F654" s="9">
        <v>12</v>
      </c>
      <c r="G654" s="9">
        <f>financials[[#This Row],[Units Sold]]*financials[[#This Row],[Sale Price]]</f>
        <v>2604</v>
      </c>
      <c r="H654" s="9">
        <f>IF(financials[[#This Row],[Discount Band]]="low",0.1,IF(financials[[#This Row],[Discount Band]]="medium",0.15,0.3))</f>
        <v>0.1</v>
      </c>
      <c r="I654" s="9">
        <f>financials[[#This Row],[Gross Sales]]-financials[[#This Row],[Gross Sales]]*financials[[#This Row],[Discounts]]</f>
        <v>2343.6</v>
      </c>
      <c r="J654" s="9">
        <f>VLOOKUP(financials[[#This Row],[productid]],Products!$B$2:$H$10,3)</f>
        <v>9.1</v>
      </c>
      <c r="K654" s="9">
        <f>financials[[#This Row],[Sales]]-financials[[#This Row],[COGS]]</f>
        <v>2334.5</v>
      </c>
      <c r="L654" s="17">
        <f t="shared" ca="1" si="21"/>
        <v>44721</v>
      </c>
      <c r="M654" t="str">
        <f t="shared" ca="1" si="20"/>
        <v>B0101</v>
      </c>
    </row>
    <row r="655" spans="1:13" x14ac:dyDescent="0.25">
      <c r="A655" t="s">
        <v>97</v>
      </c>
      <c r="B655" s="7" t="s">
        <v>287</v>
      </c>
      <c r="C655" s="15">
        <v>108</v>
      </c>
      <c r="D655" s="16" t="s">
        <v>103</v>
      </c>
      <c r="E655">
        <v>372</v>
      </c>
      <c r="F655" s="9">
        <v>7</v>
      </c>
      <c r="G655" s="9">
        <f>financials[[#This Row],[Units Sold]]*financials[[#This Row],[Sale Price]]</f>
        <v>2604</v>
      </c>
      <c r="H655" s="9">
        <f>IF(financials[[#This Row],[Discount Band]]="low",0.1,IF(financials[[#This Row],[Discount Band]]="medium",0.15,0.3))</f>
        <v>0.3</v>
      </c>
      <c r="I655" s="9">
        <f>financials[[#This Row],[Gross Sales]]-financials[[#This Row],[Gross Sales]]*financials[[#This Row],[Discounts]]</f>
        <v>1822.8000000000002</v>
      </c>
      <c r="J655" s="9">
        <f>VLOOKUP(financials[[#This Row],[productid]],Products!$B$2:$H$10,3)</f>
        <v>3.99</v>
      </c>
      <c r="K655" s="9">
        <f>financials[[#This Row],[Sales]]-financials[[#This Row],[COGS]]</f>
        <v>1818.8100000000002</v>
      </c>
      <c r="L655" s="17">
        <f t="shared" ca="1" si="21"/>
        <v>45023</v>
      </c>
      <c r="M655" t="str">
        <f t="shared" ca="1" si="20"/>
        <v>B0001</v>
      </c>
    </row>
    <row r="656" spans="1:13" x14ac:dyDescent="0.25">
      <c r="A656" t="s">
        <v>97</v>
      </c>
      <c r="B656" s="7" t="s">
        <v>209</v>
      </c>
      <c r="C656" s="15">
        <v>107</v>
      </c>
      <c r="D656" s="16" t="s">
        <v>101</v>
      </c>
      <c r="E656">
        <v>372</v>
      </c>
      <c r="F656" s="9">
        <v>7</v>
      </c>
      <c r="G656" s="9">
        <f>financials[[#This Row],[Units Sold]]*financials[[#This Row],[Sale Price]]</f>
        <v>2604</v>
      </c>
      <c r="H656" s="9">
        <f>IF(financials[[#This Row],[Discount Band]]="low",0.1,IF(financials[[#This Row],[Discount Band]]="medium",0.15,0.3))</f>
        <v>0.15</v>
      </c>
      <c r="I656" s="9">
        <f>financials[[#This Row],[Gross Sales]]-financials[[#This Row],[Gross Sales]]*financials[[#This Row],[Discounts]]</f>
        <v>2213.4</v>
      </c>
      <c r="J656" s="9">
        <f>VLOOKUP(financials[[#This Row],[productid]],Products!$B$2:$H$10,3)</f>
        <v>5.5</v>
      </c>
      <c r="K656" s="9">
        <f>financials[[#This Row],[Sales]]-financials[[#This Row],[COGS]]</f>
        <v>2207.9</v>
      </c>
      <c r="L656" s="17">
        <f t="shared" ca="1" si="21"/>
        <v>44682</v>
      </c>
      <c r="M656" t="str">
        <f t="shared" ca="1" si="20"/>
        <v>B0101</v>
      </c>
    </row>
    <row r="657" spans="1:13" x14ac:dyDescent="0.25">
      <c r="A657" t="s">
        <v>96</v>
      </c>
      <c r="B657" s="7" t="s">
        <v>107</v>
      </c>
      <c r="C657" s="15">
        <v>102</v>
      </c>
      <c r="D657" s="16" t="s">
        <v>94</v>
      </c>
      <c r="E657">
        <v>217</v>
      </c>
      <c r="F657" s="9">
        <v>12</v>
      </c>
      <c r="G657" s="9">
        <f>financials[[#This Row],[Units Sold]]*financials[[#This Row],[Sale Price]]</f>
        <v>2604</v>
      </c>
      <c r="H657" s="9">
        <f>IF(financials[[#This Row],[Discount Band]]="low",0.1,IF(financials[[#This Row],[Discount Band]]="medium",0.15,0.3))</f>
        <v>0.3</v>
      </c>
      <c r="I657" s="9">
        <f>financials[[#This Row],[Gross Sales]]-financials[[#This Row],[Gross Sales]]*financials[[#This Row],[Discounts]]</f>
        <v>1822.8000000000002</v>
      </c>
      <c r="J657" s="9">
        <f>VLOOKUP(financials[[#This Row],[productid]],Products!$B$2:$H$10,3)</f>
        <v>13.95</v>
      </c>
      <c r="K657" s="9">
        <f>financials[[#This Row],[Sales]]-financials[[#This Row],[COGS]]</f>
        <v>1808.8500000000001</v>
      </c>
      <c r="L657" s="17">
        <f t="shared" ca="1" si="21"/>
        <v>45133</v>
      </c>
      <c r="M657" t="str">
        <f t="shared" ca="1" si="20"/>
        <v>B0001</v>
      </c>
    </row>
    <row r="658" spans="1:13" x14ac:dyDescent="0.25">
      <c r="A658" t="s">
        <v>96</v>
      </c>
      <c r="B658" s="7" t="s">
        <v>243</v>
      </c>
      <c r="C658" s="15">
        <v>107</v>
      </c>
      <c r="D658" s="16" t="s">
        <v>94</v>
      </c>
      <c r="E658">
        <v>217</v>
      </c>
      <c r="F658" s="9">
        <v>12</v>
      </c>
      <c r="G658" s="9">
        <f>financials[[#This Row],[Units Sold]]*financials[[#This Row],[Sale Price]]</f>
        <v>2604</v>
      </c>
      <c r="H658" s="9">
        <f>IF(financials[[#This Row],[Discount Band]]="low",0.1,IF(financials[[#This Row],[Discount Band]]="medium",0.15,0.3))</f>
        <v>0.3</v>
      </c>
      <c r="I658" s="9">
        <f>financials[[#This Row],[Gross Sales]]-financials[[#This Row],[Gross Sales]]*financials[[#This Row],[Discounts]]</f>
        <v>1822.8000000000002</v>
      </c>
      <c r="J658" s="9">
        <f>VLOOKUP(financials[[#This Row],[productid]],Products!$B$2:$H$10,3)</f>
        <v>5.5</v>
      </c>
      <c r="K658" s="9">
        <f>financials[[#This Row],[Sales]]-financials[[#This Row],[COGS]]</f>
        <v>1817.3000000000002</v>
      </c>
      <c r="L658" s="17">
        <f t="shared" ca="1" si="21"/>
        <v>44864</v>
      </c>
      <c r="M658" t="str">
        <f t="shared" ca="1" si="20"/>
        <v>B0101</v>
      </c>
    </row>
    <row r="659" spans="1:13" x14ac:dyDescent="0.25">
      <c r="A659" t="s">
        <v>96</v>
      </c>
      <c r="B659" s="7" t="s">
        <v>105</v>
      </c>
      <c r="C659" s="15">
        <v>106</v>
      </c>
      <c r="D659" s="16" t="s">
        <v>94</v>
      </c>
      <c r="E659">
        <v>217</v>
      </c>
      <c r="F659" s="9">
        <v>12</v>
      </c>
      <c r="G659" s="9">
        <f>financials[[#This Row],[Units Sold]]*financials[[#This Row],[Sale Price]]</f>
        <v>2604</v>
      </c>
      <c r="H659" s="9">
        <f>IF(financials[[#This Row],[Discount Band]]="low",0.1,IF(financials[[#This Row],[Discount Band]]="medium",0.15,0.3))</f>
        <v>0.3</v>
      </c>
      <c r="I659" s="9">
        <f>financials[[#This Row],[Gross Sales]]-financials[[#This Row],[Gross Sales]]*financials[[#This Row],[Discounts]]</f>
        <v>1822.8000000000002</v>
      </c>
      <c r="J659" s="9">
        <f>VLOOKUP(financials[[#This Row],[productid]],Products!$B$2:$H$10,3)</f>
        <v>9.1</v>
      </c>
      <c r="K659" s="9">
        <f>financials[[#This Row],[Sales]]-financials[[#This Row],[COGS]]</f>
        <v>1813.7000000000003</v>
      </c>
      <c r="L659" s="17">
        <f t="shared" ca="1" si="21"/>
        <v>44641</v>
      </c>
      <c r="M659" t="str">
        <f t="shared" ca="1" si="20"/>
        <v>C0003</v>
      </c>
    </row>
    <row r="660" spans="1:13" x14ac:dyDescent="0.25">
      <c r="A660" t="s">
        <v>96</v>
      </c>
      <c r="B660" s="7" t="s">
        <v>136</v>
      </c>
      <c r="C660" s="15">
        <v>101</v>
      </c>
      <c r="D660" s="16" t="s">
        <v>101</v>
      </c>
      <c r="E660">
        <v>217</v>
      </c>
      <c r="F660" s="9">
        <v>12</v>
      </c>
      <c r="G660" s="9">
        <f>financials[[#This Row],[Units Sold]]*financials[[#This Row],[Sale Price]]</f>
        <v>2604</v>
      </c>
      <c r="H660" s="9">
        <f>IF(financials[[#This Row],[Discount Band]]="low",0.1,IF(financials[[#This Row],[Discount Band]]="medium",0.15,0.3))</f>
        <v>0.15</v>
      </c>
      <c r="I660" s="9">
        <f>financials[[#This Row],[Gross Sales]]-financials[[#This Row],[Gross Sales]]*financials[[#This Row],[Discounts]]</f>
        <v>2213.4</v>
      </c>
      <c r="J660" s="9">
        <f>VLOOKUP(financials[[#This Row],[productid]],Products!$B$2:$H$10,3)</f>
        <v>9.9499999999999993</v>
      </c>
      <c r="K660" s="9">
        <f>financials[[#This Row],[Sales]]-financials[[#This Row],[COGS]]</f>
        <v>2203.4500000000003</v>
      </c>
      <c r="L660" s="17">
        <f t="shared" ca="1" si="21"/>
        <v>45281</v>
      </c>
      <c r="M660" t="str">
        <f t="shared" ca="1" si="20"/>
        <v>B0001</v>
      </c>
    </row>
    <row r="661" spans="1:13" x14ac:dyDescent="0.25">
      <c r="A661" t="s">
        <v>100</v>
      </c>
      <c r="B661" s="7" t="s">
        <v>656</v>
      </c>
      <c r="C661" s="13">
        <v>107</v>
      </c>
      <c r="D661" s="10" t="s">
        <v>101</v>
      </c>
      <c r="E661">
        <v>174</v>
      </c>
      <c r="F661" s="9">
        <v>15</v>
      </c>
      <c r="G661" s="9">
        <f>financials[[#This Row],[Units Sold]]*financials[[#This Row],[Sale Price]]</f>
        <v>2610</v>
      </c>
      <c r="H661" s="9">
        <f>IF(financials[[#This Row],[Discount Band]]="low",0.1,IF(financials[[#This Row],[Discount Band]]="medium",0.15,0.3))</f>
        <v>0.15</v>
      </c>
      <c r="I661" s="9">
        <f>financials[[#This Row],[Gross Sales]]-financials[[#This Row],[Gross Sales]]*financials[[#This Row],[Discounts]]</f>
        <v>2218.5</v>
      </c>
      <c r="J661" s="9">
        <f>VLOOKUP(financials[[#This Row],[productid]],Products!$B$2:$H$10,3)</f>
        <v>5.5</v>
      </c>
      <c r="K661" s="9">
        <f>financials[[#This Row],[Sales]]-financials[[#This Row],[COGS]]</f>
        <v>2213</v>
      </c>
      <c r="L661" s="17">
        <f t="shared" ca="1" si="21"/>
        <v>44884</v>
      </c>
      <c r="M661" t="str">
        <f t="shared" ca="1" si="20"/>
        <v>C0002</v>
      </c>
    </row>
    <row r="662" spans="1:13" x14ac:dyDescent="0.25">
      <c r="A662" t="s">
        <v>100</v>
      </c>
      <c r="B662" s="7" t="s">
        <v>159</v>
      </c>
      <c r="C662" s="15">
        <v>107</v>
      </c>
      <c r="D662" s="16" t="s">
        <v>103</v>
      </c>
      <c r="E662">
        <v>174</v>
      </c>
      <c r="F662" s="9">
        <v>15</v>
      </c>
      <c r="G662" s="9">
        <f>financials[[#This Row],[Units Sold]]*financials[[#This Row],[Sale Price]]</f>
        <v>2610</v>
      </c>
      <c r="H662" s="9">
        <f>IF(financials[[#This Row],[Discount Band]]="low",0.1,IF(financials[[#This Row],[Discount Band]]="medium",0.15,0.3))</f>
        <v>0.3</v>
      </c>
      <c r="I662" s="9">
        <f>financials[[#This Row],[Gross Sales]]-financials[[#This Row],[Gross Sales]]*financials[[#This Row],[Discounts]]</f>
        <v>1827</v>
      </c>
      <c r="J662" s="9">
        <f>VLOOKUP(financials[[#This Row],[productid]],Products!$B$2:$H$10,3)</f>
        <v>5.5</v>
      </c>
      <c r="K662" s="9">
        <f>financials[[#This Row],[Sales]]-financials[[#This Row],[COGS]]</f>
        <v>1821.5</v>
      </c>
      <c r="L662" s="17">
        <f t="shared" ca="1" si="21"/>
        <v>44881</v>
      </c>
      <c r="M662" t="str">
        <f t="shared" ca="1" si="20"/>
        <v>B0101</v>
      </c>
    </row>
    <row r="663" spans="1:13" x14ac:dyDescent="0.25">
      <c r="A663" t="s">
        <v>100</v>
      </c>
      <c r="B663" s="7" t="s">
        <v>277</v>
      </c>
      <c r="C663" s="15">
        <v>107</v>
      </c>
      <c r="D663" s="16" t="s">
        <v>94</v>
      </c>
      <c r="E663">
        <v>174</v>
      </c>
      <c r="F663" s="9">
        <v>15</v>
      </c>
      <c r="G663" s="9">
        <f>financials[[#This Row],[Units Sold]]*financials[[#This Row],[Sale Price]]</f>
        <v>2610</v>
      </c>
      <c r="H663" s="9">
        <f>IF(financials[[#This Row],[Discount Band]]="low",0.1,IF(financials[[#This Row],[Discount Band]]="medium",0.15,0.3))</f>
        <v>0.3</v>
      </c>
      <c r="I663" s="9">
        <f>financials[[#This Row],[Gross Sales]]-financials[[#This Row],[Gross Sales]]*financials[[#This Row],[Discounts]]</f>
        <v>1827</v>
      </c>
      <c r="J663" s="9">
        <f>VLOOKUP(financials[[#This Row],[productid]],Products!$B$2:$H$10,3)</f>
        <v>5.5</v>
      </c>
      <c r="K663" s="9">
        <f>financials[[#This Row],[Sales]]-financials[[#This Row],[COGS]]</f>
        <v>1821.5</v>
      </c>
      <c r="L663" s="17">
        <f t="shared" ca="1" si="21"/>
        <v>44887</v>
      </c>
      <c r="M663" t="str">
        <f t="shared" ca="1" si="20"/>
        <v>C0002</v>
      </c>
    </row>
    <row r="664" spans="1:13" x14ac:dyDescent="0.25">
      <c r="A664" t="s">
        <v>97</v>
      </c>
      <c r="B664" s="7" t="s">
        <v>287</v>
      </c>
      <c r="C664" s="15">
        <v>107</v>
      </c>
      <c r="D664" s="16" t="s">
        <v>94</v>
      </c>
      <c r="E664">
        <v>373</v>
      </c>
      <c r="F664" s="9">
        <v>7</v>
      </c>
      <c r="G664" s="9">
        <f>financials[[#This Row],[Units Sold]]*financials[[#This Row],[Sale Price]]</f>
        <v>2611</v>
      </c>
      <c r="H664" s="9">
        <f>IF(financials[[#This Row],[Discount Band]]="low",0.1,IF(financials[[#This Row],[Discount Band]]="medium",0.15,0.3))</f>
        <v>0.3</v>
      </c>
      <c r="I664" s="9">
        <f>financials[[#This Row],[Gross Sales]]-financials[[#This Row],[Gross Sales]]*financials[[#This Row],[Discounts]]</f>
        <v>1827.7</v>
      </c>
      <c r="J664" s="9">
        <f>VLOOKUP(financials[[#This Row],[productid]],Products!$B$2:$H$10,3)</f>
        <v>5.5</v>
      </c>
      <c r="K664" s="9">
        <f>financials[[#This Row],[Sales]]-financials[[#This Row],[COGS]]</f>
        <v>1822.2</v>
      </c>
      <c r="L664" s="17">
        <f t="shared" ca="1" si="21"/>
        <v>44580</v>
      </c>
      <c r="M664" t="str">
        <f t="shared" ca="1" si="20"/>
        <v>C0003</v>
      </c>
    </row>
    <row r="665" spans="1:13" x14ac:dyDescent="0.25">
      <c r="A665" t="s">
        <v>96</v>
      </c>
      <c r="B665" s="7" t="s">
        <v>285</v>
      </c>
      <c r="C665" s="15">
        <v>106</v>
      </c>
      <c r="D665" s="16" t="s">
        <v>94</v>
      </c>
      <c r="E665">
        <v>218</v>
      </c>
      <c r="F665" s="9">
        <v>12</v>
      </c>
      <c r="G665" s="9">
        <f>financials[[#This Row],[Units Sold]]*financials[[#This Row],[Sale Price]]</f>
        <v>2616</v>
      </c>
      <c r="H665" s="9">
        <f>IF(financials[[#This Row],[Discount Band]]="low",0.1,IF(financials[[#This Row],[Discount Band]]="medium",0.15,0.3))</f>
        <v>0.3</v>
      </c>
      <c r="I665" s="9">
        <f>financials[[#This Row],[Gross Sales]]-financials[[#This Row],[Gross Sales]]*financials[[#This Row],[Discounts]]</f>
        <v>1831.2</v>
      </c>
      <c r="J665" s="9">
        <f>VLOOKUP(financials[[#This Row],[productid]],Products!$B$2:$H$10,3)</f>
        <v>9.1</v>
      </c>
      <c r="K665" s="9">
        <f>financials[[#This Row],[Sales]]-financials[[#This Row],[COGS]]</f>
        <v>1822.1000000000001</v>
      </c>
      <c r="L665" s="17">
        <f t="shared" ca="1" si="21"/>
        <v>45064</v>
      </c>
      <c r="M665" t="str">
        <f t="shared" ca="1" si="20"/>
        <v>B0101</v>
      </c>
    </row>
    <row r="666" spans="1:13" x14ac:dyDescent="0.25">
      <c r="A666" t="s">
        <v>97</v>
      </c>
      <c r="B666" s="7" t="s">
        <v>209</v>
      </c>
      <c r="C666" s="15">
        <v>108</v>
      </c>
      <c r="D666" s="16" t="s">
        <v>101</v>
      </c>
      <c r="E666">
        <v>374</v>
      </c>
      <c r="F666" s="9">
        <v>7</v>
      </c>
      <c r="G666" s="9">
        <f>financials[[#This Row],[Units Sold]]*financials[[#This Row],[Sale Price]]</f>
        <v>2618</v>
      </c>
      <c r="H666" s="9">
        <f>IF(financials[[#This Row],[Discount Band]]="low",0.1,IF(financials[[#This Row],[Discount Band]]="medium",0.15,0.3))</f>
        <v>0.15</v>
      </c>
      <c r="I666" s="9">
        <f>financials[[#This Row],[Gross Sales]]-financials[[#This Row],[Gross Sales]]*financials[[#This Row],[Discounts]]</f>
        <v>2225.3000000000002</v>
      </c>
      <c r="J666" s="9">
        <f>VLOOKUP(financials[[#This Row],[productid]],Products!$B$2:$H$10,3)</f>
        <v>3.99</v>
      </c>
      <c r="K666" s="9">
        <f>financials[[#This Row],[Sales]]-financials[[#This Row],[COGS]]</f>
        <v>2221.3100000000004</v>
      </c>
      <c r="L666" s="17">
        <f t="shared" ca="1" si="21"/>
        <v>44951</v>
      </c>
      <c r="M666" t="str">
        <f t="shared" ca="1" si="20"/>
        <v>C0003</v>
      </c>
    </row>
    <row r="667" spans="1:13" x14ac:dyDescent="0.25">
      <c r="A667" t="s">
        <v>100</v>
      </c>
      <c r="B667" s="7" t="s">
        <v>159</v>
      </c>
      <c r="C667" s="15">
        <v>101</v>
      </c>
      <c r="D667" s="16" t="s">
        <v>103</v>
      </c>
      <c r="E667">
        <v>175</v>
      </c>
      <c r="F667" s="9">
        <v>15</v>
      </c>
      <c r="G667" s="9">
        <f>financials[[#This Row],[Units Sold]]*financials[[#This Row],[Sale Price]]</f>
        <v>2625</v>
      </c>
      <c r="H667" s="9">
        <f>IF(financials[[#This Row],[Discount Band]]="low",0.1,IF(financials[[#This Row],[Discount Band]]="medium",0.15,0.3))</f>
        <v>0.3</v>
      </c>
      <c r="I667" s="9">
        <f>financials[[#This Row],[Gross Sales]]-financials[[#This Row],[Gross Sales]]*financials[[#This Row],[Discounts]]</f>
        <v>1837.5</v>
      </c>
      <c r="J667" s="9">
        <f>VLOOKUP(financials[[#This Row],[productid]],Products!$B$2:$H$10,3)</f>
        <v>9.9499999999999993</v>
      </c>
      <c r="K667" s="9">
        <f>financials[[#This Row],[Sales]]-financials[[#This Row],[COGS]]</f>
        <v>1827.55</v>
      </c>
      <c r="L667" s="17">
        <f t="shared" ca="1" si="21"/>
        <v>44765</v>
      </c>
      <c r="M667" t="str">
        <f t="shared" ca="1" si="20"/>
        <v>C0002</v>
      </c>
    </row>
    <row r="668" spans="1:13" x14ac:dyDescent="0.25">
      <c r="A668" t="s">
        <v>100</v>
      </c>
      <c r="B668" s="7" t="s">
        <v>136</v>
      </c>
      <c r="C668" s="15">
        <v>102</v>
      </c>
      <c r="D668" s="16" t="s">
        <v>94</v>
      </c>
      <c r="E668">
        <v>175</v>
      </c>
      <c r="F668" s="9">
        <v>15</v>
      </c>
      <c r="G668" s="9">
        <f>financials[[#This Row],[Units Sold]]*financials[[#This Row],[Sale Price]]</f>
        <v>2625</v>
      </c>
      <c r="H668" s="9">
        <f>IF(financials[[#This Row],[Discount Band]]="low",0.1,IF(financials[[#This Row],[Discount Band]]="medium",0.15,0.3))</f>
        <v>0.3</v>
      </c>
      <c r="I668" s="9">
        <f>financials[[#This Row],[Gross Sales]]-financials[[#This Row],[Gross Sales]]*financials[[#This Row],[Discounts]]</f>
        <v>1837.5</v>
      </c>
      <c r="J668" s="9">
        <f>VLOOKUP(financials[[#This Row],[productid]],Products!$B$2:$H$10,3)</f>
        <v>13.95</v>
      </c>
      <c r="K668" s="9">
        <f>financials[[#This Row],[Sales]]-financials[[#This Row],[COGS]]</f>
        <v>1823.55</v>
      </c>
      <c r="L668" s="17">
        <f t="shared" ca="1" si="21"/>
        <v>45204</v>
      </c>
      <c r="M668" t="str">
        <f t="shared" ca="1" si="20"/>
        <v>A0001</v>
      </c>
    </row>
    <row r="669" spans="1:13" x14ac:dyDescent="0.25">
      <c r="A669" t="s">
        <v>96</v>
      </c>
      <c r="B669" s="7" t="s">
        <v>136</v>
      </c>
      <c r="C669" s="15">
        <v>106</v>
      </c>
      <c r="D669" s="16" t="s">
        <v>103</v>
      </c>
      <c r="E669">
        <v>219</v>
      </c>
      <c r="F669" s="9">
        <v>12</v>
      </c>
      <c r="G669" s="9">
        <f>financials[[#This Row],[Units Sold]]*financials[[#This Row],[Sale Price]]</f>
        <v>2628</v>
      </c>
      <c r="H669" s="9">
        <f>IF(financials[[#This Row],[Discount Band]]="low",0.1,IF(financials[[#This Row],[Discount Band]]="medium",0.15,0.3))</f>
        <v>0.3</v>
      </c>
      <c r="I669" s="9">
        <f>financials[[#This Row],[Gross Sales]]-financials[[#This Row],[Gross Sales]]*financials[[#This Row],[Discounts]]</f>
        <v>1839.6</v>
      </c>
      <c r="J669" s="9">
        <f>VLOOKUP(financials[[#This Row],[productid]],Products!$B$2:$H$10,3)</f>
        <v>9.1</v>
      </c>
      <c r="K669" s="9">
        <f>financials[[#This Row],[Sales]]-financials[[#This Row],[COGS]]</f>
        <v>1830.5</v>
      </c>
      <c r="L669" s="17">
        <f t="shared" ca="1" si="21"/>
        <v>45396</v>
      </c>
      <c r="M669" t="str">
        <f t="shared" ca="1" si="20"/>
        <v>B0001</v>
      </c>
    </row>
    <row r="670" spans="1:13" x14ac:dyDescent="0.25">
      <c r="A670" t="s">
        <v>96</v>
      </c>
      <c r="B670" s="7" t="s">
        <v>159</v>
      </c>
      <c r="C670" s="15">
        <v>103</v>
      </c>
      <c r="D670" s="16" t="s">
        <v>103</v>
      </c>
      <c r="E670">
        <v>219</v>
      </c>
      <c r="F670" s="9">
        <v>12</v>
      </c>
      <c r="G670" s="9">
        <f>financials[[#This Row],[Units Sold]]*financials[[#This Row],[Sale Price]]</f>
        <v>2628</v>
      </c>
      <c r="H670" s="9">
        <f>IF(financials[[#This Row],[Discount Band]]="low",0.1,IF(financials[[#This Row],[Discount Band]]="medium",0.15,0.3))</f>
        <v>0.3</v>
      </c>
      <c r="I670" s="9">
        <f>financials[[#This Row],[Gross Sales]]-financials[[#This Row],[Gross Sales]]*financials[[#This Row],[Discounts]]</f>
        <v>1839.6</v>
      </c>
      <c r="J670" s="9">
        <f>VLOOKUP(financials[[#This Row],[productid]],Products!$B$2:$H$10,3)</f>
        <v>15</v>
      </c>
      <c r="K670" s="9">
        <f>financials[[#This Row],[Sales]]-financials[[#This Row],[COGS]]</f>
        <v>1824.6</v>
      </c>
      <c r="L670" s="17">
        <f t="shared" ca="1" si="21"/>
        <v>44988</v>
      </c>
      <c r="M670" t="str">
        <f t="shared" ca="1" si="20"/>
        <v>B0001</v>
      </c>
    </row>
    <row r="671" spans="1:13" x14ac:dyDescent="0.25">
      <c r="A671" t="s">
        <v>96</v>
      </c>
      <c r="B671" s="7" t="s">
        <v>159</v>
      </c>
      <c r="C671" s="15">
        <v>101</v>
      </c>
      <c r="D671" s="16" t="s">
        <v>101</v>
      </c>
      <c r="E671">
        <v>219</v>
      </c>
      <c r="F671" s="9">
        <v>12</v>
      </c>
      <c r="G671" s="9">
        <f>financials[[#This Row],[Units Sold]]*financials[[#This Row],[Sale Price]]</f>
        <v>2628</v>
      </c>
      <c r="H671" s="9">
        <f>IF(financials[[#This Row],[Discount Band]]="low",0.1,IF(financials[[#This Row],[Discount Band]]="medium",0.15,0.3))</f>
        <v>0.15</v>
      </c>
      <c r="I671" s="9">
        <f>financials[[#This Row],[Gross Sales]]-financials[[#This Row],[Gross Sales]]*financials[[#This Row],[Discounts]]</f>
        <v>2233.8000000000002</v>
      </c>
      <c r="J671" s="9">
        <f>VLOOKUP(financials[[#This Row],[productid]],Products!$B$2:$H$10,3)</f>
        <v>9.9499999999999993</v>
      </c>
      <c r="K671" s="9">
        <f>financials[[#This Row],[Sales]]-financials[[#This Row],[COGS]]</f>
        <v>2223.8500000000004</v>
      </c>
      <c r="L671" s="17">
        <f t="shared" ca="1" si="21"/>
        <v>44649</v>
      </c>
      <c r="M671" t="str">
        <f t="shared" ca="1" si="20"/>
        <v>B0101</v>
      </c>
    </row>
    <row r="672" spans="1:13" x14ac:dyDescent="0.25">
      <c r="A672" t="s">
        <v>96</v>
      </c>
      <c r="B672" s="7" t="s">
        <v>159</v>
      </c>
      <c r="C672" s="15">
        <v>106</v>
      </c>
      <c r="D672" s="16" t="s">
        <v>103</v>
      </c>
      <c r="E672">
        <v>219</v>
      </c>
      <c r="F672" s="9">
        <v>12</v>
      </c>
      <c r="G672" s="9">
        <f>financials[[#This Row],[Units Sold]]*financials[[#This Row],[Sale Price]]</f>
        <v>2628</v>
      </c>
      <c r="H672" s="9">
        <f>IF(financials[[#This Row],[Discount Band]]="low",0.1,IF(financials[[#This Row],[Discount Band]]="medium",0.15,0.3))</f>
        <v>0.3</v>
      </c>
      <c r="I672" s="9">
        <f>financials[[#This Row],[Gross Sales]]-financials[[#This Row],[Gross Sales]]*financials[[#This Row],[Discounts]]</f>
        <v>1839.6</v>
      </c>
      <c r="J672" s="9">
        <f>VLOOKUP(financials[[#This Row],[productid]],Products!$B$2:$H$10,3)</f>
        <v>9.1</v>
      </c>
      <c r="K672" s="9">
        <f>financials[[#This Row],[Sales]]-financials[[#This Row],[COGS]]</f>
        <v>1830.5</v>
      </c>
      <c r="L672" s="17">
        <f t="shared" ca="1" si="21"/>
        <v>45334</v>
      </c>
      <c r="M672" t="str">
        <f t="shared" ca="1" si="20"/>
        <v>B0101</v>
      </c>
    </row>
    <row r="673" spans="1:13" x14ac:dyDescent="0.25">
      <c r="A673" t="s">
        <v>97</v>
      </c>
      <c r="B673" s="7" t="s">
        <v>216</v>
      </c>
      <c r="C673" s="13">
        <v>108</v>
      </c>
      <c r="D673" s="10" t="s">
        <v>94</v>
      </c>
      <c r="E673">
        <v>377</v>
      </c>
      <c r="F673" s="9">
        <v>7</v>
      </c>
      <c r="G673" s="9">
        <f>financials[[#This Row],[Units Sold]]*financials[[#This Row],[Sale Price]]</f>
        <v>2639</v>
      </c>
      <c r="H673" s="9">
        <f>IF(financials[[#This Row],[Discount Band]]="low",0.1,IF(financials[[#This Row],[Discount Band]]="medium",0.15,0.3))</f>
        <v>0.3</v>
      </c>
      <c r="I673" s="9">
        <f>financials[[#This Row],[Gross Sales]]-financials[[#This Row],[Gross Sales]]*financials[[#This Row],[Discounts]]</f>
        <v>1847.3000000000002</v>
      </c>
      <c r="J673" s="9">
        <f>VLOOKUP(financials[[#This Row],[productid]],Products!$B$2:$H$10,3)</f>
        <v>3.99</v>
      </c>
      <c r="K673" s="9">
        <f>financials[[#This Row],[Sales]]-financials[[#This Row],[COGS]]</f>
        <v>1843.3100000000002</v>
      </c>
      <c r="L673" s="17">
        <f t="shared" ca="1" si="21"/>
        <v>45254</v>
      </c>
      <c r="M673" t="str">
        <f t="shared" ca="1" si="20"/>
        <v>A0001</v>
      </c>
    </row>
    <row r="674" spans="1:13" x14ac:dyDescent="0.25">
      <c r="A674" t="s">
        <v>97</v>
      </c>
      <c r="B674" s="7" t="s">
        <v>284</v>
      </c>
      <c r="C674" s="15">
        <v>107</v>
      </c>
      <c r="D674" s="16" t="s">
        <v>94</v>
      </c>
      <c r="E674">
        <v>377</v>
      </c>
      <c r="F674" s="9">
        <v>7</v>
      </c>
      <c r="G674" s="9">
        <f>financials[[#This Row],[Units Sold]]*financials[[#This Row],[Sale Price]]</f>
        <v>2639</v>
      </c>
      <c r="H674" s="9">
        <f>IF(financials[[#This Row],[Discount Band]]="low",0.1,IF(financials[[#This Row],[Discount Band]]="medium",0.15,0.3))</f>
        <v>0.3</v>
      </c>
      <c r="I674" s="9">
        <f>financials[[#This Row],[Gross Sales]]-financials[[#This Row],[Gross Sales]]*financials[[#This Row],[Discounts]]</f>
        <v>1847.3000000000002</v>
      </c>
      <c r="J674" s="9">
        <f>VLOOKUP(financials[[#This Row],[productid]],Products!$B$2:$H$10,3)</f>
        <v>5.5</v>
      </c>
      <c r="K674" s="9">
        <f>financials[[#This Row],[Sales]]-financials[[#This Row],[COGS]]</f>
        <v>1841.8000000000002</v>
      </c>
      <c r="L674" s="17">
        <f t="shared" ca="1" si="21"/>
        <v>44840</v>
      </c>
      <c r="M674" t="str">
        <f t="shared" ca="1" si="20"/>
        <v>C0002</v>
      </c>
    </row>
    <row r="675" spans="1:13" x14ac:dyDescent="0.25">
      <c r="A675" t="s">
        <v>96</v>
      </c>
      <c r="B675" s="7" t="s">
        <v>243</v>
      </c>
      <c r="C675" s="13">
        <v>103</v>
      </c>
      <c r="D675" s="10" t="s">
        <v>102</v>
      </c>
      <c r="E675">
        <v>220</v>
      </c>
      <c r="F675" s="9">
        <v>12</v>
      </c>
      <c r="G675" s="9">
        <f>financials[[#This Row],[Units Sold]]*financials[[#This Row],[Sale Price]]</f>
        <v>2640</v>
      </c>
      <c r="H675" s="9">
        <f>IF(financials[[#This Row],[Discount Band]]="low",0.1,IF(financials[[#This Row],[Discount Band]]="medium",0.15,0.3))</f>
        <v>0.1</v>
      </c>
      <c r="I675" s="9">
        <f>financials[[#This Row],[Gross Sales]]-financials[[#This Row],[Gross Sales]]*financials[[#This Row],[Discounts]]</f>
        <v>2376</v>
      </c>
      <c r="J675" s="9">
        <f>VLOOKUP(financials[[#This Row],[productid]],Products!$B$2:$H$10,3)</f>
        <v>15</v>
      </c>
      <c r="K675" s="9">
        <f>financials[[#This Row],[Sales]]-financials[[#This Row],[COGS]]</f>
        <v>2361</v>
      </c>
      <c r="L675" s="17">
        <f t="shared" ca="1" si="21"/>
        <v>45147</v>
      </c>
      <c r="M675" t="str">
        <f t="shared" ca="1" si="20"/>
        <v>C0003</v>
      </c>
    </row>
    <row r="676" spans="1:13" x14ac:dyDescent="0.25">
      <c r="A676" t="s">
        <v>100</v>
      </c>
      <c r="B676" s="7" t="s">
        <v>159</v>
      </c>
      <c r="C676" s="13">
        <v>105</v>
      </c>
      <c r="D676" s="10" t="s">
        <v>101</v>
      </c>
      <c r="E676">
        <v>176</v>
      </c>
      <c r="F676" s="9">
        <v>15</v>
      </c>
      <c r="G676" s="9">
        <f>financials[[#This Row],[Units Sold]]*financials[[#This Row],[Sale Price]]</f>
        <v>2640</v>
      </c>
      <c r="H676" s="9">
        <f>IF(financials[[#This Row],[Discount Band]]="low",0.1,IF(financials[[#This Row],[Discount Band]]="medium",0.15,0.3))</f>
        <v>0.15</v>
      </c>
      <c r="I676" s="9">
        <f>financials[[#This Row],[Gross Sales]]-financials[[#This Row],[Gross Sales]]*financials[[#This Row],[Discounts]]</f>
        <v>2244</v>
      </c>
      <c r="J676" s="9">
        <f>VLOOKUP(financials[[#This Row],[productid]],Products!$B$2:$H$10,3)</f>
        <v>10</v>
      </c>
      <c r="K676" s="9">
        <f>financials[[#This Row],[Sales]]-financials[[#This Row],[COGS]]</f>
        <v>2234</v>
      </c>
      <c r="L676" s="17">
        <f t="shared" ca="1" si="21"/>
        <v>44960</v>
      </c>
      <c r="M676" t="str">
        <f t="shared" ca="1" si="20"/>
        <v>C0002</v>
      </c>
    </row>
    <row r="677" spans="1:13" x14ac:dyDescent="0.25">
      <c r="A677" t="s">
        <v>96</v>
      </c>
      <c r="B677" s="7" t="s">
        <v>298</v>
      </c>
      <c r="C677" s="15">
        <v>106</v>
      </c>
      <c r="D677" s="16" t="s">
        <v>94</v>
      </c>
      <c r="E677">
        <v>220</v>
      </c>
      <c r="F677" s="9">
        <v>12</v>
      </c>
      <c r="G677" s="9">
        <f>financials[[#This Row],[Units Sold]]*financials[[#This Row],[Sale Price]]</f>
        <v>2640</v>
      </c>
      <c r="H677" s="9">
        <f>IF(financials[[#This Row],[Discount Band]]="low",0.1,IF(financials[[#This Row],[Discount Band]]="medium",0.15,0.3))</f>
        <v>0.3</v>
      </c>
      <c r="I677" s="9">
        <f>financials[[#This Row],[Gross Sales]]-financials[[#This Row],[Gross Sales]]*financials[[#This Row],[Discounts]]</f>
        <v>1848</v>
      </c>
      <c r="J677" s="9">
        <f>VLOOKUP(financials[[#This Row],[productid]],Products!$B$2:$H$10,3)</f>
        <v>9.1</v>
      </c>
      <c r="K677" s="9">
        <f>financials[[#This Row],[Sales]]-financials[[#This Row],[COGS]]</f>
        <v>1838.9</v>
      </c>
      <c r="L677" s="17">
        <f t="shared" ca="1" si="21"/>
        <v>45450</v>
      </c>
      <c r="M677" t="str">
        <f t="shared" ca="1" si="20"/>
        <v>C0003</v>
      </c>
    </row>
    <row r="678" spans="1:13" x14ac:dyDescent="0.25">
      <c r="A678" t="s">
        <v>100</v>
      </c>
      <c r="B678" s="7" t="s">
        <v>169</v>
      </c>
      <c r="C678" s="15">
        <v>107</v>
      </c>
      <c r="D678" s="16" t="s">
        <v>94</v>
      </c>
      <c r="E678">
        <v>176</v>
      </c>
      <c r="F678" s="9">
        <v>15</v>
      </c>
      <c r="G678" s="9">
        <f>financials[[#This Row],[Units Sold]]*financials[[#This Row],[Sale Price]]</f>
        <v>2640</v>
      </c>
      <c r="H678" s="9">
        <f>IF(financials[[#This Row],[Discount Band]]="low",0.1,IF(financials[[#This Row],[Discount Band]]="medium",0.15,0.3))</f>
        <v>0.3</v>
      </c>
      <c r="I678" s="9">
        <f>financials[[#This Row],[Gross Sales]]-financials[[#This Row],[Gross Sales]]*financials[[#This Row],[Discounts]]</f>
        <v>1848</v>
      </c>
      <c r="J678" s="9">
        <f>VLOOKUP(financials[[#This Row],[productid]],Products!$B$2:$H$10,3)</f>
        <v>5.5</v>
      </c>
      <c r="K678" s="9">
        <f>financials[[#This Row],[Sales]]-financials[[#This Row],[COGS]]</f>
        <v>1842.5</v>
      </c>
      <c r="L678" s="17">
        <f t="shared" ca="1" si="21"/>
        <v>44778</v>
      </c>
      <c r="M678" t="str">
        <f t="shared" ca="1" si="20"/>
        <v>C0002</v>
      </c>
    </row>
    <row r="679" spans="1:13" x14ac:dyDescent="0.25">
      <c r="A679" t="s">
        <v>100</v>
      </c>
      <c r="B679" s="7" t="s">
        <v>104</v>
      </c>
      <c r="C679" s="15">
        <v>101</v>
      </c>
      <c r="D679" s="16" t="s">
        <v>103</v>
      </c>
      <c r="E679">
        <v>176</v>
      </c>
      <c r="F679" s="9">
        <v>15</v>
      </c>
      <c r="G679" s="9">
        <f>financials[[#This Row],[Units Sold]]*financials[[#This Row],[Sale Price]]</f>
        <v>2640</v>
      </c>
      <c r="H679" s="9">
        <f>IF(financials[[#This Row],[Discount Band]]="low",0.1,IF(financials[[#This Row],[Discount Band]]="medium",0.15,0.3))</f>
        <v>0.3</v>
      </c>
      <c r="I679" s="9">
        <f>financials[[#This Row],[Gross Sales]]-financials[[#This Row],[Gross Sales]]*financials[[#This Row],[Discounts]]</f>
        <v>1848</v>
      </c>
      <c r="J679" s="9">
        <f>VLOOKUP(financials[[#This Row],[productid]],Products!$B$2:$H$10,3)</f>
        <v>9.9499999999999993</v>
      </c>
      <c r="K679" s="9">
        <f>financials[[#This Row],[Sales]]-financials[[#This Row],[COGS]]</f>
        <v>1838.05</v>
      </c>
      <c r="L679" s="17">
        <f t="shared" ca="1" si="21"/>
        <v>44825</v>
      </c>
      <c r="M679" t="str">
        <f t="shared" ca="1" si="20"/>
        <v>C0002</v>
      </c>
    </row>
    <row r="680" spans="1:13" x14ac:dyDescent="0.25">
      <c r="A680" t="s">
        <v>100</v>
      </c>
      <c r="B680" s="7" t="s">
        <v>556</v>
      </c>
      <c r="C680" s="15">
        <v>109</v>
      </c>
      <c r="D680" s="16" t="s">
        <v>94</v>
      </c>
      <c r="E680">
        <v>176</v>
      </c>
      <c r="F680" s="9">
        <v>15</v>
      </c>
      <c r="G680" s="9">
        <f>financials[[#This Row],[Units Sold]]*financials[[#This Row],[Sale Price]]</f>
        <v>2640</v>
      </c>
      <c r="H680" s="9">
        <f>IF(financials[[#This Row],[Discount Band]]="low",0.1,IF(financials[[#This Row],[Discount Band]]="medium",0.15,0.3))</f>
        <v>0.3</v>
      </c>
      <c r="I680" s="9">
        <f>financials[[#This Row],[Gross Sales]]-financials[[#This Row],[Gross Sales]]*financials[[#This Row],[Discounts]]</f>
        <v>1848</v>
      </c>
      <c r="J680" s="9">
        <f>VLOOKUP(financials[[#This Row],[productid]],Products!$B$2:$H$10,3)</f>
        <v>16.8</v>
      </c>
      <c r="K680" s="9">
        <f>financials[[#This Row],[Sales]]-financials[[#This Row],[COGS]]</f>
        <v>1831.2</v>
      </c>
      <c r="L680" s="17">
        <f t="shared" ca="1" si="21"/>
        <v>44878</v>
      </c>
      <c r="M680" t="str">
        <f t="shared" ca="1" si="20"/>
        <v>A0001</v>
      </c>
    </row>
    <row r="681" spans="1:13" x14ac:dyDescent="0.25">
      <c r="A681" t="s">
        <v>96</v>
      </c>
      <c r="B681" s="7" t="s">
        <v>285</v>
      </c>
      <c r="C681" s="15">
        <v>103</v>
      </c>
      <c r="D681" s="16" t="s">
        <v>102</v>
      </c>
      <c r="E681">
        <v>220</v>
      </c>
      <c r="F681" s="9">
        <v>12</v>
      </c>
      <c r="G681" s="9">
        <f>financials[[#This Row],[Units Sold]]*financials[[#This Row],[Sale Price]]</f>
        <v>2640</v>
      </c>
      <c r="H681" s="9">
        <f>IF(financials[[#This Row],[Discount Band]]="low",0.1,IF(financials[[#This Row],[Discount Band]]="medium",0.15,0.3))</f>
        <v>0.1</v>
      </c>
      <c r="I681" s="9">
        <f>financials[[#This Row],[Gross Sales]]-financials[[#This Row],[Gross Sales]]*financials[[#This Row],[Discounts]]</f>
        <v>2376</v>
      </c>
      <c r="J681" s="9">
        <f>VLOOKUP(financials[[#This Row],[productid]],Products!$B$2:$H$10,3)</f>
        <v>15</v>
      </c>
      <c r="K681" s="9">
        <f>financials[[#This Row],[Sales]]-financials[[#This Row],[COGS]]</f>
        <v>2361</v>
      </c>
      <c r="L681" s="17">
        <f t="shared" ca="1" si="21"/>
        <v>44957</v>
      </c>
      <c r="M681" t="str">
        <f t="shared" ca="1" si="20"/>
        <v>C0003</v>
      </c>
    </row>
    <row r="682" spans="1:13" x14ac:dyDescent="0.25">
      <c r="A682" t="s">
        <v>96</v>
      </c>
      <c r="B682" s="7" t="s">
        <v>243</v>
      </c>
      <c r="C682" s="15">
        <v>102</v>
      </c>
      <c r="D682" s="16" t="s">
        <v>94</v>
      </c>
      <c r="E682">
        <v>220</v>
      </c>
      <c r="F682" s="9">
        <v>12</v>
      </c>
      <c r="G682" s="9">
        <f>financials[[#This Row],[Units Sold]]*financials[[#This Row],[Sale Price]]</f>
        <v>2640</v>
      </c>
      <c r="H682" s="9">
        <f>IF(financials[[#This Row],[Discount Band]]="low",0.1,IF(financials[[#This Row],[Discount Band]]="medium",0.15,0.3))</f>
        <v>0.3</v>
      </c>
      <c r="I682" s="9">
        <f>financials[[#This Row],[Gross Sales]]-financials[[#This Row],[Gross Sales]]*financials[[#This Row],[Discounts]]</f>
        <v>1848</v>
      </c>
      <c r="J682" s="9">
        <f>VLOOKUP(financials[[#This Row],[productid]],Products!$B$2:$H$10,3)</f>
        <v>13.95</v>
      </c>
      <c r="K682" s="9">
        <f>financials[[#This Row],[Sales]]-financials[[#This Row],[COGS]]</f>
        <v>1834.05</v>
      </c>
      <c r="L682" s="17">
        <f t="shared" ca="1" si="21"/>
        <v>44726</v>
      </c>
      <c r="M682" t="str">
        <f t="shared" ca="1" si="20"/>
        <v>B0001</v>
      </c>
    </row>
    <row r="683" spans="1:13" x14ac:dyDescent="0.25">
      <c r="A683" t="s">
        <v>97</v>
      </c>
      <c r="B683" s="7" t="s">
        <v>279</v>
      </c>
      <c r="C683" s="15">
        <v>104</v>
      </c>
      <c r="D683" s="16" t="s">
        <v>94</v>
      </c>
      <c r="E683">
        <v>378</v>
      </c>
      <c r="F683" s="9">
        <v>7</v>
      </c>
      <c r="G683" s="9">
        <f>financials[[#This Row],[Units Sold]]*financials[[#This Row],[Sale Price]]</f>
        <v>2646</v>
      </c>
      <c r="H683" s="9">
        <f>IF(financials[[#This Row],[Discount Band]]="low",0.1,IF(financials[[#This Row],[Discount Band]]="medium",0.15,0.3))</f>
        <v>0.3</v>
      </c>
      <c r="I683" s="9">
        <f>financials[[#This Row],[Gross Sales]]-financials[[#This Row],[Gross Sales]]*financials[[#This Row],[Discounts]]</f>
        <v>1852.2</v>
      </c>
      <c r="J683" s="9">
        <f>VLOOKUP(financials[[#This Row],[productid]],Products!$B$2:$H$10,3)</f>
        <v>2.9</v>
      </c>
      <c r="K683" s="9">
        <f>financials[[#This Row],[Sales]]-financials[[#This Row],[COGS]]</f>
        <v>1849.3</v>
      </c>
      <c r="L683" s="17">
        <f t="shared" ca="1" si="21"/>
        <v>45003</v>
      </c>
      <c r="M683" t="str">
        <f t="shared" ca="1" si="20"/>
        <v>A0001</v>
      </c>
    </row>
    <row r="684" spans="1:13" x14ac:dyDescent="0.25">
      <c r="A684" t="s">
        <v>97</v>
      </c>
      <c r="B684" s="7" t="s">
        <v>279</v>
      </c>
      <c r="C684" s="15">
        <v>103</v>
      </c>
      <c r="D684" s="16" t="s">
        <v>101</v>
      </c>
      <c r="E684">
        <v>378</v>
      </c>
      <c r="F684" s="9">
        <v>7</v>
      </c>
      <c r="G684" s="9">
        <f>financials[[#This Row],[Units Sold]]*financials[[#This Row],[Sale Price]]</f>
        <v>2646</v>
      </c>
      <c r="H684" s="9">
        <f>IF(financials[[#This Row],[Discount Band]]="low",0.1,IF(financials[[#This Row],[Discount Band]]="medium",0.15,0.3))</f>
        <v>0.15</v>
      </c>
      <c r="I684" s="9">
        <f>financials[[#This Row],[Gross Sales]]-financials[[#This Row],[Gross Sales]]*financials[[#This Row],[Discounts]]</f>
        <v>2249.1</v>
      </c>
      <c r="J684" s="9">
        <f>VLOOKUP(financials[[#This Row],[productid]],Products!$B$2:$H$10,3)</f>
        <v>15</v>
      </c>
      <c r="K684" s="9">
        <f>financials[[#This Row],[Sales]]-financials[[#This Row],[COGS]]</f>
        <v>2234.1</v>
      </c>
      <c r="L684" s="17">
        <f t="shared" ca="1" si="21"/>
        <v>45289</v>
      </c>
      <c r="M684" t="str">
        <f t="shared" ca="1" si="20"/>
        <v>C0002</v>
      </c>
    </row>
    <row r="685" spans="1:13" x14ac:dyDescent="0.25">
      <c r="A685" t="s">
        <v>96</v>
      </c>
      <c r="B685" s="7" t="s">
        <v>556</v>
      </c>
      <c r="C685" s="15">
        <v>108</v>
      </c>
      <c r="D685" s="16" t="s">
        <v>102</v>
      </c>
      <c r="E685">
        <v>221</v>
      </c>
      <c r="F685" s="9">
        <v>12</v>
      </c>
      <c r="G685" s="9">
        <f>financials[[#This Row],[Units Sold]]*financials[[#This Row],[Sale Price]]</f>
        <v>2652</v>
      </c>
      <c r="H685" s="9">
        <f>IF(financials[[#This Row],[Discount Band]]="low",0.1,IF(financials[[#This Row],[Discount Band]]="medium",0.15,0.3))</f>
        <v>0.1</v>
      </c>
      <c r="I685" s="9">
        <f>financials[[#This Row],[Gross Sales]]-financials[[#This Row],[Gross Sales]]*financials[[#This Row],[Discounts]]</f>
        <v>2386.8000000000002</v>
      </c>
      <c r="J685" s="9">
        <f>VLOOKUP(financials[[#This Row],[productid]],Products!$B$2:$H$10,3)</f>
        <v>3.99</v>
      </c>
      <c r="K685" s="9">
        <f>financials[[#This Row],[Sales]]-financials[[#This Row],[COGS]]</f>
        <v>2382.8100000000004</v>
      </c>
      <c r="L685" s="17">
        <f t="shared" ca="1" si="21"/>
        <v>45064</v>
      </c>
      <c r="M685" t="str">
        <f t="shared" ca="1" si="20"/>
        <v>C0002</v>
      </c>
    </row>
    <row r="686" spans="1:13" x14ac:dyDescent="0.25">
      <c r="A686" t="s">
        <v>96</v>
      </c>
      <c r="B686" s="7" t="s">
        <v>251</v>
      </c>
      <c r="C686" s="15">
        <v>105</v>
      </c>
      <c r="D686" s="16" t="s">
        <v>94</v>
      </c>
      <c r="E686">
        <v>221</v>
      </c>
      <c r="F686" s="9">
        <v>12</v>
      </c>
      <c r="G686" s="9">
        <f>financials[[#This Row],[Units Sold]]*financials[[#This Row],[Sale Price]]</f>
        <v>2652</v>
      </c>
      <c r="H686" s="9">
        <f>IF(financials[[#This Row],[Discount Band]]="low",0.1,IF(financials[[#This Row],[Discount Band]]="medium",0.15,0.3))</f>
        <v>0.3</v>
      </c>
      <c r="I686" s="9">
        <f>financials[[#This Row],[Gross Sales]]-financials[[#This Row],[Gross Sales]]*financials[[#This Row],[Discounts]]</f>
        <v>1856.4</v>
      </c>
      <c r="J686" s="9">
        <f>VLOOKUP(financials[[#This Row],[productid]],Products!$B$2:$H$10,3)</f>
        <v>10</v>
      </c>
      <c r="K686" s="9">
        <f>financials[[#This Row],[Sales]]-financials[[#This Row],[COGS]]</f>
        <v>1846.4</v>
      </c>
      <c r="L686" s="17">
        <f t="shared" ca="1" si="21"/>
        <v>44615</v>
      </c>
      <c r="M686" t="str">
        <f t="shared" ca="1" si="20"/>
        <v>B0101</v>
      </c>
    </row>
    <row r="687" spans="1:13" x14ac:dyDescent="0.25">
      <c r="A687" t="s">
        <v>96</v>
      </c>
      <c r="B687" s="7" t="s">
        <v>159</v>
      </c>
      <c r="C687" s="15">
        <v>108</v>
      </c>
      <c r="D687" s="16" t="s">
        <v>94</v>
      </c>
      <c r="E687">
        <v>221</v>
      </c>
      <c r="F687" s="9">
        <v>12</v>
      </c>
      <c r="G687" s="9">
        <f>financials[[#This Row],[Units Sold]]*financials[[#This Row],[Sale Price]]</f>
        <v>2652</v>
      </c>
      <c r="H687" s="9">
        <f>IF(financials[[#This Row],[Discount Band]]="low",0.1,IF(financials[[#This Row],[Discount Band]]="medium",0.15,0.3))</f>
        <v>0.3</v>
      </c>
      <c r="I687" s="9">
        <f>financials[[#This Row],[Gross Sales]]-financials[[#This Row],[Gross Sales]]*financials[[#This Row],[Discounts]]</f>
        <v>1856.4</v>
      </c>
      <c r="J687" s="9">
        <f>VLOOKUP(financials[[#This Row],[productid]],Products!$B$2:$H$10,3)</f>
        <v>3.99</v>
      </c>
      <c r="K687" s="9">
        <f>financials[[#This Row],[Sales]]-financials[[#This Row],[COGS]]</f>
        <v>1852.41</v>
      </c>
      <c r="L687" s="17">
        <f t="shared" ca="1" si="21"/>
        <v>45514</v>
      </c>
      <c r="M687" t="str">
        <f t="shared" ca="1" si="20"/>
        <v>B0001</v>
      </c>
    </row>
    <row r="688" spans="1:13" x14ac:dyDescent="0.25">
      <c r="A688" t="s">
        <v>97</v>
      </c>
      <c r="B688" s="7" t="s">
        <v>287</v>
      </c>
      <c r="C688" s="15">
        <v>109</v>
      </c>
      <c r="D688" s="16" t="s">
        <v>102</v>
      </c>
      <c r="E688">
        <v>379</v>
      </c>
      <c r="F688" s="9">
        <v>7</v>
      </c>
      <c r="G688" s="9">
        <f>financials[[#This Row],[Units Sold]]*financials[[#This Row],[Sale Price]]</f>
        <v>2653</v>
      </c>
      <c r="H688" s="9">
        <f>IF(financials[[#This Row],[Discount Band]]="low",0.1,IF(financials[[#This Row],[Discount Band]]="medium",0.15,0.3))</f>
        <v>0.1</v>
      </c>
      <c r="I688" s="9">
        <f>financials[[#This Row],[Gross Sales]]-financials[[#This Row],[Gross Sales]]*financials[[#This Row],[Discounts]]</f>
        <v>2387.6999999999998</v>
      </c>
      <c r="J688" s="9">
        <f>VLOOKUP(financials[[#This Row],[productid]],Products!$B$2:$H$10,3)</f>
        <v>16.8</v>
      </c>
      <c r="K688" s="9">
        <f>financials[[#This Row],[Sales]]-financials[[#This Row],[COGS]]</f>
        <v>2370.8999999999996</v>
      </c>
      <c r="L688" s="17">
        <f t="shared" ca="1" si="21"/>
        <v>45087</v>
      </c>
      <c r="M688" t="str">
        <f t="shared" ca="1" si="20"/>
        <v>C0003</v>
      </c>
    </row>
    <row r="689" spans="1:13" x14ac:dyDescent="0.25">
      <c r="A689" t="s">
        <v>97</v>
      </c>
      <c r="B689" s="7" t="s">
        <v>209</v>
      </c>
      <c r="C689" s="15">
        <v>104</v>
      </c>
      <c r="D689" s="16" t="s">
        <v>101</v>
      </c>
      <c r="E689">
        <v>379</v>
      </c>
      <c r="F689" s="9">
        <v>7</v>
      </c>
      <c r="G689" s="9">
        <f>financials[[#This Row],[Units Sold]]*financials[[#This Row],[Sale Price]]</f>
        <v>2653</v>
      </c>
      <c r="H689" s="9">
        <f>IF(financials[[#This Row],[Discount Band]]="low",0.1,IF(financials[[#This Row],[Discount Band]]="medium",0.15,0.3))</f>
        <v>0.15</v>
      </c>
      <c r="I689" s="9">
        <f>financials[[#This Row],[Gross Sales]]-financials[[#This Row],[Gross Sales]]*financials[[#This Row],[Discounts]]</f>
        <v>2255.0500000000002</v>
      </c>
      <c r="J689" s="9">
        <f>VLOOKUP(financials[[#This Row],[productid]],Products!$B$2:$H$10,3)</f>
        <v>2.9</v>
      </c>
      <c r="K689" s="9">
        <f>financials[[#This Row],[Sales]]-financials[[#This Row],[COGS]]</f>
        <v>2252.15</v>
      </c>
      <c r="L689" s="17">
        <f t="shared" ca="1" si="21"/>
        <v>44918</v>
      </c>
      <c r="M689" t="str">
        <f t="shared" ca="1" si="20"/>
        <v>B0101</v>
      </c>
    </row>
    <row r="690" spans="1:13" x14ac:dyDescent="0.25">
      <c r="A690" t="s">
        <v>100</v>
      </c>
      <c r="B690" s="7" t="s">
        <v>628</v>
      </c>
      <c r="C690" s="15">
        <v>103</v>
      </c>
      <c r="D690" s="16" t="s">
        <v>94</v>
      </c>
      <c r="E690">
        <v>177</v>
      </c>
      <c r="F690" s="9">
        <v>15</v>
      </c>
      <c r="G690" s="9">
        <f>financials[[#This Row],[Units Sold]]*financials[[#This Row],[Sale Price]]</f>
        <v>2655</v>
      </c>
      <c r="H690" s="9">
        <f>IF(financials[[#This Row],[Discount Band]]="low",0.1,IF(financials[[#This Row],[Discount Band]]="medium",0.15,0.3))</f>
        <v>0.3</v>
      </c>
      <c r="I690" s="9">
        <f>financials[[#This Row],[Gross Sales]]-financials[[#This Row],[Gross Sales]]*financials[[#This Row],[Discounts]]</f>
        <v>1858.5</v>
      </c>
      <c r="J690" s="9">
        <f>VLOOKUP(financials[[#This Row],[productid]],Products!$B$2:$H$10,3)</f>
        <v>15</v>
      </c>
      <c r="K690" s="9">
        <f>financials[[#This Row],[Sales]]-financials[[#This Row],[COGS]]</f>
        <v>1843.5</v>
      </c>
      <c r="L690" s="17">
        <f t="shared" ca="1" si="21"/>
        <v>45037</v>
      </c>
      <c r="M690" t="str">
        <f t="shared" ca="1" si="20"/>
        <v>C0003</v>
      </c>
    </row>
    <row r="691" spans="1:13" x14ac:dyDescent="0.25">
      <c r="A691" t="s">
        <v>100</v>
      </c>
      <c r="B691" s="7" t="s">
        <v>159</v>
      </c>
      <c r="C691" s="15">
        <v>105</v>
      </c>
      <c r="D691" s="16" t="s">
        <v>101</v>
      </c>
      <c r="E691">
        <v>177</v>
      </c>
      <c r="F691" s="9">
        <v>15</v>
      </c>
      <c r="G691" s="9">
        <f>financials[[#This Row],[Units Sold]]*financials[[#This Row],[Sale Price]]</f>
        <v>2655</v>
      </c>
      <c r="H691" s="9">
        <f>IF(financials[[#This Row],[Discount Band]]="low",0.1,IF(financials[[#This Row],[Discount Band]]="medium",0.15,0.3))</f>
        <v>0.15</v>
      </c>
      <c r="I691" s="9">
        <f>financials[[#This Row],[Gross Sales]]-financials[[#This Row],[Gross Sales]]*financials[[#This Row],[Discounts]]</f>
        <v>2256.75</v>
      </c>
      <c r="J691" s="9">
        <f>VLOOKUP(financials[[#This Row],[productid]],Products!$B$2:$H$10,3)</f>
        <v>10</v>
      </c>
      <c r="K691" s="9">
        <f>financials[[#This Row],[Sales]]-financials[[#This Row],[COGS]]</f>
        <v>2246.75</v>
      </c>
      <c r="L691" s="17">
        <f t="shared" ca="1" si="21"/>
        <v>45016</v>
      </c>
      <c r="M691" t="str">
        <f t="shared" ca="1" si="20"/>
        <v>C0003</v>
      </c>
    </row>
    <row r="692" spans="1:13" x14ac:dyDescent="0.25">
      <c r="A692" t="s">
        <v>100</v>
      </c>
      <c r="B692" s="7" t="s">
        <v>277</v>
      </c>
      <c r="C692" s="15">
        <v>106</v>
      </c>
      <c r="D692" s="16" t="s">
        <v>102</v>
      </c>
      <c r="E692">
        <v>177</v>
      </c>
      <c r="F692" s="9">
        <v>15</v>
      </c>
      <c r="G692" s="9">
        <f>financials[[#This Row],[Units Sold]]*financials[[#This Row],[Sale Price]]</f>
        <v>2655</v>
      </c>
      <c r="H692" s="9">
        <f>IF(financials[[#This Row],[Discount Band]]="low",0.1,IF(financials[[#This Row],[Discount Band]]="medium",0.15,0.3))</f>
        <v>0.1</v>
      </c>
      <c r="I692" s="9">
        <f>financials[[#This Row],[Gross Sales]]-financials[[#This Row],[Gross Sales]]*financials[[#This Row],[Discounts]]</f>
        <v>2389.5</v>
      </c>
      <c r="J692" s="9">
        <f>VLOOKUP(financials[[#This Row],[productid]],Products!$B$2:$H$10,3)</f>
        <v>9.1</v>
      </c>
      <c r="K692" s="9">
        <f>financials[[#This Row],[Sales]]-financials[[#This Row],[COGS]]</f>
        <v>2380.4</v>
      </c>
      <c r="L692" s="17">
        <f t="shared" ca="1" si="21"/>
        <v>45459</v>
      </c>
      <c r="M692" t="str">
        <f t="shared" ca="1" si="20"/>
        <v>B0001</v>
      </c>
    </row>
    <row r="693" spans="1:13" x14ac:dyDescent="0.25">
      <c r="A693" t="s">
        <v>97</v>
      </c>
      <c r="B693" s="7" t="s">
        <v>277</v>
      </c>
      <c r="C693" s="13">
        <v>107</v>
      </c>
      <c r="D693" s="10" t="s">
        <v>101</v>
      </c>
      <c r="E693">
        <v>133</v>
      </c>
      <c r="F693" s="9">
        <v>20</v>
      </c>
      <c r="G693" s="9">
        <f>financials[[#This Row],[Units Sold]]*financials[[#This Row],[Sale Price]]</f>
        <v>2660</v>
      </c>
      <c r="H693" s="9">
        <f>IF(financials[[#This Row],[Discount Band]]="low",0.1,IF(financials[[#This Row],[Discount Band]]="medium",0.15,0.3))</f>
        <v>0.15</v>
      </c>
      <c r="I693" s="9">
        <f>financials[[#This Row],[Gross Sales]]-financials[[#This Row],[Gross Sales]]*financials[[#This Row],[Discounts]]</f>
        <v>2261</v>
      </c>
      <c r="J693" s="9">
        <f>VLOOKUP(financials[[#This Row],[productid]],Products!$B$2:$H$10,3)</f>
        <v>5.5</v>
      </c>
      <c r="K693" s="9">
        <f>financials[[#This Row],[Sales]]-financials[[#This Row],[COGS]]</f>
        <v>2255.5</v>
      </c>
      <c r="L693" s="17">
        <f t="shared" ca="1" si="21"/>
        <v>45464</v>
      </c>
      <c r="M693" t="str">
        <f t="shared" ca="1" si="20"/>
        <v>B0001</v>
      </c>
    </row>
    <row r="694" spans="1:13" x14ac:dyDescent="0.25">
      <c r="A694" t="s">
        <v>97</v>
      </c>
      <c r="B694" s="7" t="s">
        <v>277</v>
      </c>
      <c r="C694" s="15">
        <v>106</v>
      </c>
      <c r="D694" s="16" t="s">
        <v>101</v>
      </c>
      <c r="E694">
        <v>133</v>
      </c>
      <c r="F694" s="9">
        <v>20</v>
      </c>
      <c r="G694" s="9">
        <f>financials[[#This Row],[Units Sold]]*financials[[#This Row],[Sale Price]]</f>
        <v>2660</v>
      </c>
      <c r="H694" s="9">
        <f>IF(financials[[#This Row],[Discount Band]]="low",0.1,IF(financials[[#This Row],[Discount Band]]="medium",0.15,0.3))</f>
        <v>0.15</v>
      </c>
      <c r="I694" s="9">
        <f>financials[[#This Row],[Gross Sales]]-financials[[#This Row],[Gross Sales]]*financials[[#This Row],[Discounts]]</f>
        <v>2261</v>
      </c>
      <c r="J694" s="9">
        <f>VLOOKUP(financials[[#This Row],[productid]],Products!$B$2:$H$10,3)</f>
        <v>9.1</v>
      </c>
      <c r="K694" s="9">
        <f>financials[[#This Row],[Sales]]-financials[[#This Row],[COGS]]</f>
        <v>2251.9</v>
      </c>
      <c r="L694" s="17">
        <f t="shared" ca="1" si="21"/>
        <v>44855</v>
      </c>
      <c r="M694" t="str">
        <f t="shared" ca="1" si="20"/>
        <v>B0101</v>
      </c>
    </row>
    <row r="695" spans="1:13" x14ac:dyDescent="0.25">
      <c r="A695" t="s">
        <v>96</v>
      </c>
      <c r="B695" s="7" t="s">
        <v>251</v>
      </c>
      <c r="C695" s="15">
        <v>102</v>
      </c>
      <c r="D695" s="16" t="s">
        <v>101</v>
      </c>
      <c r="E695">
        <v>222</v>
      </c>
      <c r="F695" s="9">
        <v>12</v>
      </c>
      <c r="G695" s="9">
        <f>financials[[#This Row],[Units Sold]]*financials[[#This Row],[Sale Price]]</f>
        <v>2664</v>
      </c>
      <c r="H695" s="9">
        <f>IF(financials[[#This Row],[Discount Band]]="low",0.1,IF(financials[[#This Row],[Discount Band]]="medium",0.15,0.3))</f>
        <v>0.15</v>
      </c>
      <c r="I695" s="9">
        <f>financials[[#This Row],[Gross Sales]]-financials[[#This Row],[Gross Sales]]*financials[[#This Row],[Discounts]]</f>
        <v>2264.4</v>
      </c>
      <c r="J695" s="9">
        <f>VLOOKUP(financials[[#This Row],[productid]],Products!$B$2:$H$10,3)</f>
        <v>13.95</v>
      </c>
      <c r="K695" s="9">
        <f>financials[[#This Row],[Sales]]-financials[[#This Row],[COGS]]</f>
        <v>2250.4500000000003</v>
      </c>
      <c r="L695" s="17">
        <f t="shared" ca="1" si="21"/>
        <v>45245</v>
      </c>
      <c r="M695" t="str">
        <f t="shared" ca="1" si="20"/>
        <v>C0003</v>
      </c>
    </row>
    <row r="696" spans="1:13" x14ac:dyDescent="0.25">
      <c r="A696" t="s">
        <v>100</v>
      </c>
      <c r="B696" s="7" t="s">
        <v>556</v>
      </c>
      <c r="C696" s="15">
        <v>106</v>
      </c>
      <c r="D696" s="16" t="s">
        <v>103</v>
      </c>
      <c r="E696">
        <v>178</v>
      </c>
      <c r="F696" s="9">
        <v>15</v>
      </c>
      <c r="G696" s="9">
        <f>financials[[#This Row],[Units Sold]]*financials[[#This Row],[Sale Price]]</f>
        <v>2670</v>
      </c>
      <c r="H696" s="9">
        <f>IF(financials[[#This Row],[Discount Band]]="low",0.1,IF(financials[[#This Row],[Discount Band]]="medium",0.15,0.3))</f>
        <v>0.3</v>
      </c>
      <c r="I696" s="9">
        <f>financials[[#This Row],[Gross Sales]]-financials[[#This Row],[Gross Sales]]*financials[[#This Row],[Discounts]]</f>
        <v>1869</v>
      </c>
      <c r="J696" s="9">
        <f>VLOOKUP(financials[[#This Row],[productid]],Products!$B$2:$H$10,3)</f>
        <v>9.1</v>
      </c>
      <c r="K696" s="9">
        <f>financials[[#This Row],[Sales]]-financials[[#This Row],[COGS]]</f>
        <v>1859.9</v>
      </c>
      <c r="L696" s="17">
        <f t="shared" ca="1" si="21"/>
        <v>44810</v>
      </c>
      <c r="M696" t="str">
        <f t="shared" ca="1" si="20"/>
        <v>C0003</v>
      </c>
    </row>
    <row r="697" spans="1:13" x14ac:dyDescent="0.25">
      <c r="A697" t="s">
        <v>100</v>
      </c>
      <c r="B697" s="7" t="s">
        <v>556</v>
      </c>
      <c r="C697" s="15">
        <v>105</v>
      </c>
      <c r="D697" s="16" t="s">
        <v>101</v>
      </c>
      <c r="E697">
        <v>178</v>
      </c>
      <c r="F697" s="9">
        <v>15</v>
      </c>
      <c r="G697" s="9">
        <f>financials[[#This Row],[Units Sold]]*financials[[#This Row],[Sale Price]]</f>
        <v>2670</v>
      </c>
      <c r="H697" s="9">
        <f>IF(financials[[#This Row],[Discount Band]]="low",0.1,IF(financials[[#This Row],[Discount Band]]="medium",0.15,0.3))</f>
        <v>0.15</v>
      </c>
      <c r="I697" s="9">
        <f>financials[[#This Row],[Gross Sales]]-financials[[#This Row],[Gross Sales]]*financials[[#This Row],[Discounts]]</f>
        <v>2269.5</v>
      </c>
      <c r="J697" s="9">
        <f>VLOOKUP(financials[[#This Row],[productid]],Products!$B$2:$H$10,3)</f>
        <v>10</v>
      </c>
      <c r="K697" s="9">
        <f>financials[[#This Row],[Sales]]-financials[[#This Row],[COGS]]</f>
        <v>2259.5</v>
      </c>
      <c r="L697" s="17">
        <f t="shared" ca="1" si="21"/>
        <v>44933</v>
      </c>
      <c r="M697" t="str">
        <f t="shared" ca="1" si="20"/>
        <v>A0001</v>
      </c>
    </row>
    <row r="698" spans="1:13" x14ac:dyDescent="0.25">
      <c r="A698" t="s">
        <v>96</v>
      </c>
      <c r="B698" s="7" t="s">
        <v>159</v>
      </c>
      <c r="C698" s="15">
        <v>107</v>
      </c>
      <c r="D698" s="16" t="s">
        <v>94</v>
      </c>
      <c r="E698">
        <v>223</v>
      </c>
      <c r="F698" s="9">
        <v>12</v>
      </c>
      <c r="G698" s="9">
        <f>financials[[#This Row],[Units Sold]]*financials[[#This Row],[Sale Price]]</f>
        <v>2676</v>
      </c>
      <c r="H698" s="9">
        <f>IF(financials[[#This Row],[Discount Band]]="low",0.1,IF(financials[[#This Row],[Discount Band]]="medium",0.15,0.3))</f>
        <v>0.3</v>
      </c>
      <c r="I698" s="9">
        <f>financials[[#This Row],[Gross Sales]]-financials[[#This Row],[Gross Sales]]*financials[[#This Row],[Discounts]]</f>
        <v>1873.2</v>
      </c>
      <c r="J698" s="9">
        <f>VLOOKUP(financials[[#This Row],[productid]],Products!$B$2:$H$10,3)</f>
        <v>5.5</v>
      </c>
      <c r="K698" s="9">
        <f>financials[[#This Row],[Sales]]-financials[[#This Row],[COGS]]</f>
        <v>1867.7</v>
      </c>
      <c r="L698" s="17">
        <f t="shared" ca="1" si="21"/>
        <v>44961</v>
      </c>
      <c r="M698" t="str">
        <f t="shared" ca="1" si="20"/>
        <v>C0002</v>
      </c>
    </row>
    <row r="699" spans="1:13" x14ac:dyDescent="0.25">
      <c r="A699" t="s">
        <v>100</v>
      </c>
      <c r="B699" s="7" t="s">
        <v>159</v>
      </c>
      <c r="C699" s="13">
        <v>107</v>
      </c>
      <c r="D699" s="10" t="s">
        <v>94</v>
      </c>
      <c r="E699">
        <v>179</v>
      </c>
      <c r="F699" s="9">
        <v>15</v>
      </c>
      <c r="G699" s="9">
        <f>financials[[#This Row],[Units Sold]]*financials[[#This Row],[Sale Price]]</f>
        <v>2685</v>
      </c>
      <c r="H699" s="9">
        <f>IF(financials[[#This Row],[Discount Band]]="low",0.1,IF(financials[[#This Row],[Discount Band]]="medium",0.15,0.3))</f>
        <v>0.3</v>
      </c>
      <c r="I699" s="9">
        <f>financials[[#This Row],[Gross Sales]]-financials[[#This Row],[Gross Sales]]*financials[[#This Row],[Discounts]]</f>
        <v>1879.5</v>
      </c>
      <c r="J699" s="9">
        <f>VLOOKUP(financials[[#This Row],[productid]],Products!$B$2:$H$10,3)</f>
        <v>5.5</v>
      </c>
      <c r="K699" s="9">
        <f>financials[[#This Row],[Sales]]-financials[[#This Row],[COGS]]</f>
        <v>1874</v>
      </c>
      <c r="L699" s="17">
        <f t="shared" ca="1" si="21"/>
        <v>44859</v>
      </c>
      <c r="M699" t="str">
        <f t="shared" ca="1" si="20"/>
        <v>C0003</v>
      </c>
    </row>
    <row r="700" spans="1:13" x14ac:dyDescent="0.25">
      <c r="A700" t="s">
        <v>100</v>
      </c>
      <c r="B700" s="7" t="s">
        <v>285</v>
      </c>
      <c r="C700" s="13">
        <v>103</v>
      </c>
      <c r="D700" s="10" t="s">
        <v>101</v>
      </c>
      <c r="E700">
        <v>179</v>
      </c>
      <c r="F700" s="9">
        <v>15</v>
      </c>
      <c r="G700" s="9">
        <f>financials[[#This Row],[Units Sold]]*financials[[#This Row],[Sale Price]]</f>
        <v>2685</v>
      </c>
      <c r="H700" s="9">
        <f>IF(financials[[#This Row],[Discount Band]]="low",0.1,IF(financials[[#This Row],[Discount Band]]="medium",0.15,0.3))</f>
        <v>0.15</v>
      </c>
      <c r="I700" s="9">
        <f>financials[[#This Row],[Gross Sales]]-financials[[#This Row],[Gross Sales]]*financials[[#This Row],[Discounts]]</f>
        <v>2282.25</v>
      </c>
      <c r="J700" s="9">
        <f>VLOOKUP(financials[[#This Row],[productid]],Products!$B$2:$H$10,3)</f>
        <v>15</v>
      </c>
      <c r="K700" s="9">
        <f>financials[[#This Row],[Sales]]-financials[[#This Row],[COGS]]</f>
        <v>2267.25</v>
      </c>
      <c r="L700" s="17">
        <f t="shared" ca="1" si="21"/>
        <v>45204</v>
      </c>
      <c r="M700" t="str">
        <f t="shared" ca="1" si="20"/>
        <v>B0101</v>
      </c>
    </row>
    <row r="701" spans="1:13" x14ac:dyDescent="0.25">
      <c r="A701" t="s">
        <v>96</v>
      </c>
      <c r="B701" s="7" t="s">
        <v>239</v>
      </c>
      <c r="C701" s="13">
        <v>103</v>
      </c>
      <c r="D701" s="10" t="s">
        <v>101</v>
      </c>
      <c r="E701">
        <v>224</v>
      </c>
      <c r="F701" s="9">
        <v>12</v>
      </c>
      <c r="G701" s="9">
        <f>financials[[#This Row],[Units Sold]]*financials[[#This Row],[Sale Price]]</f>
        <v>2688</v>
      </c>
      <c r="H701" s="9">
        <f>IF(financials[[#This Row],[Discount Band]]="low",0.1,IF(financials[[#This Row],[Discount Band]]="medium",0.15,0.3))</f>
        <v>0.15</v>
      </c>
      <c r="I701" s="9">
        <f>financials[[#This Row],[Gross Sales]]-financials[[#This Row],[Gross Sales]]*financials[[#This Row],[Discounts]]</f>
        <v>2284.8000000000002</v>
      </c>
      <c r="J701" s="9">
        <f>VLOOKUP(financials[[#This Row],[productid]],Products!$B$2:$H$10,3)</f>
        <v>15</v>
      </c>
      <c r="K701" s="9">
        <f>financials[[#This Row],[Sales]]-financials[[#This Row],[COGS]]</f>
        <v>2269.8000000000002</v>
      </c>
      <c r="L701" s="17">
        <f t="shared" ca="1" si="21"/>
        <v>44913</v>
      </c>
      <c r="M701" t="str">
        <f t="shared" ca="1" si="20"/>
        <v>C0003</v>
      </c>
    </row>
    <row r="702" spans="1:13" x14ac:dyDescent="0.25">
      <c r="A702" t="s">
        <v>97</v>
      </c>
      <c r="B702" s="7" t="s">
        <v>209</v>
      </c>
      <c r="C702" s="15">
        <v>104</v>
      </c>
      <c r="D702" s="16" t="s">
        <v>94</v>
      </c>
      <c r="E702">
        <v>384</v>
      </c>
      <c r="F702" s="9">
        <v>7</v>
      </c>
      <c r="G702" s="9">
        <f>financials[[#This Row],[Units Sold]]*financials[[#This Row],[Sale Price]]</f>
        <v>2688</v>
      </c>
      <c r="H702" s="9">
        <f>IF(financials[[#This Row],[Discount Band]]="low",0.1,IF(financials[[#This Row],[Discount Band]]="medium",0.15,0.3))</f>
        <v>0.3</v>
      </c>
      <c r="I702" s="9">
        <f>financials[[#This Row],[Gross Sales]]-financials[[#This Row],[Gross Sales]]*financials[[#This Row],[Discounts]]</f>
        <v>1881.6</v>
      </c>
      <c r="J702" s="9">
        <f>VLOOKUP(financials[[#This Row],[productid]],Products!$B$2:$H$10,3)</f>
        <v>2.9</v>
      </c>
      <c r="K702" s="9">
        <f>financials[[#This Row],[Sales]]-financials[[#This Row],[COGS]]</f>
        <v>1878.6999999999998</v>
      </c>
      <c r="L702" s="17">
        <f t="shared" ca="1" si="21"/>
        <v>45482</v>
      </c>
      <c r="M702" t="str">
        <f t="shared" ca="1" si="20"/>
        <v>B0101</v>
      </c>
    </row>
    <row r="703" spans="1:13" x14ac:dyDescent="0.25">
      <c r="A703" t="s">
        <v>96</v>
      </c>
      <c r="B703" s="7" t="s">
        <v>136</v>
      </c>
      <c r="C703" s="15">
        <v>109</v>
      </c>
      <c r="D703" s="16" t="s">
        <v>94</v>
      </c>
      <c r="E703">
        <v>225</v>
      </c>
      <c r="F703" s="9">
        <v>12</v>
      </c>
      <c r="G703" s="9">
        <f>financials[[#This Row],[Units Sold]]*financials[[#This Row],[Sale Price]]</f>
        <v>2700</v>
      </c>
      <c r="H703" s="9">
        <f>IF(financials[[#This Row],[Discount Band]]="low",0.1,IF(financials[[#This Row],[Discount Band]]="medium",0.15,0.3))</f>
        <v>0.3</v>
      </c>
      <c r="I703" s="9">
        <f>financials[[#This Row],[Gross Sales]]-financials[[#This Row],[Gross Sales]]*financials[[#This Row],[Discounts]]</f>
        <v>1890</v>
      </c>
      <c r="J703" s="9">
        <f>VLOOKUP(financials[[#This Row],[productid]],Products!$B$2:$H$10,3)</f>
        <v>16.8</v>
      </c>
      <c r="K703" s="9">
        <f>financials[[#This Row],[Sales]]-financials[[#This Row],[COGS]]</f>
        <v>1873.2</v>
      </c>
      <c r="L703" s="17">
        <f t="shared" ca="1" si="21"/>
        <v>45526</v>
      </c>
      <c r="M703" t="str">
        <f t="shared" ca="1" si="20"/>
        <v>B0101</v>
      </c>
    </row>
    <row r="704" spans="1:13" x14ac:dyDescent="0.25">
      <c r="A704" t="s">
        <v>96</v>
      </c>
      <c r="B704" s="7" t="s">
        <v>243</v>
      </c>
      <c r="C704" s="15">
        <v>102</v>
      </c>
      <c r="D704" s="16" t="s">
        <v>94</v>
      </c>
      <c r="E704">
        <v>225</v>
      </c>
      <c r="F704" s="9">
        <v>12</v>
      </c>
      <c r="G704" s="9">
        <f>financials[[#This Row],[Units Sold]]*financials[[#This Row],[Sale Price]]</f>
        <v>2700</v>
      </c>
      <c r="H704" s="9">
        <f>IF(financials[[#This Row],[Discount Band]]="low",0.1,IF(financials[[#This Row],[Discount Band]]="medium",0.15,0.3))</f>
        <v>0.3</v>
      </c>
      <c r="I704" s="9">
        <f>financials[[#This Row],[Gross Sales]]-financials[[#This Row],[Gross Sales]]*financials[[#This Row],[Discounts]]</f>
        <v>1890</v>
      </c>
      <c r="J704" s="9">
        <f>VLOOKUP(financials[[#This Row],[productid]],Products!$B$2:$H$10,3)</f>
        <v>13.95</v>
      </c>
      <c r="K704" s="9">
        <f>financials[[#This Row],[Sales]]-financials[[#This Row],[COGS]]</f>
        <v>1876.05</v>
      </c>
      <c r="L704" s="17">
        <f t="shared" ca="1" si="21"/>
        <v>44661</v>
      </c>
      <c r="M704" t="str">
        <f t="shared" ca="1" si="20"/>
        <v>B0001</v>
      </c>
    </row>
    <row r="705" spans="1:13" x14ac:dyDescent="0.25">
      <c r="A705" t="s">
        <v>96</v>
      </c>
      <c r="B705" s="7" t="s">
        <v>159</v>
      </c>
      <c r="C705" s="15">
        <v>107</v>
      </c>
      <c r="D705" s="16" t="s">
        <v>102</v>
      </c>
      <c r="E705">
        <v>225</v>
      </c>
      <c r="F705" s="9">
        <v>12</v>
      </c>
      <c r="G705" s="9">
        <f>financials[[#This Row],[Units Sold]]*financials[[#This Row],[Sale Price]]</f>
        <v>2700</v>
      </c>
      <c r="H705" s="9">
        <f>IF(financials[[#This Row],[Discount Band]]="low",0.1,IF(financials[[#This Row],[Discount Band]]="medium",0.15,0.3))</f>
        <v>0.1</v>
      </c>
      <c r="I705" s="9">
        <f>financials[[#This Row],[Gross Sales]]-financials[[#This Row],[Gross Sales]]*financials[[#This Row],[Discounts]]</f>
        <v>2430</v>
      </c>
      <c r="J705" s="9">
        <f>VLOOKUP(financials[[#This Row],[productid]],Products!$B$2:$H$10,3)</f>
        <v>5.5</v>
      </c>
      <c r="K705" s="9">
        <f>financials[[#This Row],[Sales]]-financials[[#This Row],[COGS]]</f>
        <v>2424.5</v>
      </c>
      <c r="L705" s="17">
        <f t="shared" ca="1" si="21"/>
        <v>45058</v>
      </c>
      <c r="M705" t="str">
        <f t="shared" ca="1" si="20"/>
        <v>B0101</v>
      </c>
    </row>
    <row r="706" spans="1:13" x14ac:dyDescent="0.25">
      <c r="A706" t="s">
        <v>97</v>
      </c>
      <c r="B706" s="7" t="s">
        <v>209</v>
      </c>
      <c r="C706" s="15">
        <v>107</v>
      </c>
      <c r="D706" s="16" t="s">
        <v>103</v>
      </c>
      <c r="E706">
        <v>386</v>
      </c>
      <c r="F706" s="9">
        <v>7</v>
      </c>
      <c r="G706" s="9">
        <f>financials[[#This Row],[Units Sold]]*financials[[#This Row],[Sale Price]]</f>
        <v>2702</v>
      </c>
      <c r="H706" s="9">
        <f>IF(financials[[#This Row],[Discount Band]]="low",0.1,IF(financials[[#This Row],[Discount Band]]="medium",0.15,0.3))</f>
        <v>0.3</v>
      </c>
      <c r="I706" s="9">
        <f>financials[[#This Row],[Gross Sales]]-financials[[#This Row],[Gross Sales]]*financials[[#This Row],[Discounts]]</f>
        <v>1891.4</v>
      </c>
      <c r="J706" s="9">
        <f>VLOOKUP(financials[[#This Row],[productid]],Products!$B$2:$H$10,3)</f>
        <v>5.5</v>
      </c>
      <c r="K706" s="9">
        <f>financials[[#This Row],[Sales]]-financials[[#This Row],[COGS]]</f>
        <v>1885.9</v>
      </c>
      <c r="L706" s="17">
        <f t="shared" ca="1" si="21"/>
        <v>44745</v>
      </c>
      <c r="M706" t="str">
        <f t="shared" ref="M706:M769" ca="1" si="22">VLOOKUP(RANDBETWEEN(1,5),rnlsalesperson,2)</f>
        <v>A0001</v>
      </c>
    </row>
    <row r="707" spans="1:13" x14ac:dyDescent="0.25">
      <c r="A707" t="s">
        <v>96</v>
      </c>
      <c r="B707" s="7" t="s">
        <v>251</v>
      </c>
      <c r="C707" s="15">
        <v>109</v>
      </c>
      <c r="D707" s="16" t="s">
        <v>102</v>
      </c>
      <c r="E707">
        <v>226</v>
      </c>
      <c r="F707" s="9">
        <v>12</v>
      </c>
      <c r="G707" s="9">
        <f>financials[[#This Row],[Units Sold]]*financials[[#This Row],[Sale Price]]</f>
        <v>2712</v>
      </c>
      <c r="H707" s="9">
        <f>IF(financials[[#This Row],[Discount Band]]="low",0.1,IF(financials[[#This Row],[Discount Band]]="medium",0.15,0.3))</f>
        <v>0.1</v>
      </c>
      <c r="I707" s="9">
        <f>financials[[#This Row],[Gross Sales]]-financials[[#This Row],[Gross Sales]]*financials[[#This Row],[Discounts]]</f>
        <v>2440.8000000000002</v>
      </c>
      <c r="J707" s="9">
        <f>VLOOKUP(financials[[#This Row],[productid]],Products!$B$2:$H$10,3)</f>
        <v>16.8</v>
      </c>
      <c r="K707" s="9">
        <f>financials[[#This Row],[Sales]]-financials[[#This Row],[COGS]]</f>
        <v>2424</v>
      </c>
      <c r="L707" s="17">
        <f t="shared" ref="L707:L770" ca="1" si="23">RANDBETWEEN(44562,45534)</f>
        <v>45441</v>
      </c>
      <c r="M707" t="str">
        <f t="shared" ca="1" si="22"/>
        <v>C0003</v>
      </c>
    </row>
    <row r="708" spans="1:13" x14ac:dyDescent="0.25">
      <c r="A708" t="s">
        <v>97</v>
      </c>
      <c r="B708" s="7" t="s">
        <v>277</v>
      </c>
      <c r="C708" s="15">
        <v>108</v>
      </c>
      <c r="D708" s="16" t="s">
        <v>94</v>
      </c>
      <c r="E708">
        <v>136</v>
      </c>
      <c r="F708" s="9">
        <v>20</v>
      </c>
      <c r="G708" s="9">
        <f>financials[[#This Row],[Units Sold]]*financials[[#This Row],[Sale Price]]</f>
        <v>2720</v>
      </c>
      <c r="H708" s="9">
        <f>IF(financials[[#This Row],[Discount Band]]="low",0.1,IF(financials[[#This Row],[Discount Band]]="medium",0.15,0.3))</f>
        <v>0.3</v>
      </c>
      <c r="I708" s="9">
        <f>financials[[#This Row],[Gross Sales]]-financials[[#This Row],[Gross Sales]]*financials[[#This Row],[Discounts]]</f>
        <v>1904</v>
      </c>
      <c r="J708" s="9">
        <f>VLOOKUP(financials[[#This Row],[productid]],Products!$B$2:$H$10,3)</f>
        <v>3.99</v>
      </c>
      <c r="K708" s="9">
        <f>financials[[#This Row],[Sales]]-financials[[#This Row],[COGS]]</f>
        <v>1900.01</v>
      </c>
      <c r="L708" s="17">
        <f t="shared" ca="1" si="23"/>
        <v>45049</v>
      </c>
      <c r="M708" t="str">
        <f t="shared" ca="1" si="22"/>
        <v>B0101</v>
      </c>
    </row>
    <row r="709" spans="1:13" x14ac:dyDescent="0.25">
      <c r="A709" t="s">
        <v>97</v>
      </c>
      <c r="B709" s="7" t="s">
        <v>287</v>
      </c>
      <c r="C709" s="15">
        <v>104</v>
      </c>
      <c r="D709" s="16" t="s">
        <v>101</v>
      </c>
      <c r="E709">
        <v>389</v>
      </c>
      <c r="F709" s="9">
        <v>7</v>
      </c>
      <c r="G709" s="9">
        <f>financials[[#This Row],[Units Sold]]*financials[[#This Row],[Sale Price]]</f>
        <v>2723</v>
      </c>
      <c r="H709" s="9">
        <f>IF(financials[[#This Row],[Discount Band]]="low",0.1,IF(financials[[#This Row],[Discount Band]]="medium",0.15,0.3))</f>
        <v>0.15</v>
      </c>
      <c r="I709" s="9">
        <f>financials[[#This Row],[Gross Sales]]-financials[[#This Row],[Gross Sales]]*financials[[#This Row],[Discounts]]</f>
        <v>2314.5500000000002</v>
      </c>
      <c r="J709" s="9">
        <f>VLOOKUP(financials[[#This Row],[productid]],Products!$B$2:$H$10,3)</f>
        <v>2.9</v>
      </c>
      <c r="K709" s="9">
        <f>financials[[#This Row],[Sales]]-financials[[#This Row],[COGS]]</f>
        <v>2311.65</v>
      </c>
      <c r="L709" s="17">
        <f t="shared" ca="1" si="23"/>
        <v>44923</v>
      </c>
      <c r="M709" t="str">
        <f t="shared" ca="1" si="22"/>
        <v>A0001</v>
      </c>
    </row>
    <row r="710" spans="1:13" x14ac:dyDescent="0.25">
      <c r="A710" t="s">
        <v>96</v>
      </c>
      <c r="B710" s="7" t="s">
        <v>208</v>
      </c>
      <c r="C710" s="13">
        <v>109</v>
      </c>
      <c r="D710" s="10" t="s">
        <v>94</v>
      </c>
      <c r="E710">
        <v>227</v>
      </c>
      <c r="F710" s="9">
        <v>12</v>
      </c>
      <c r="G710" s="9">
        <f>financials[[#This Row],[Units Sold]]*financials[[#This Row],[Sale Price]]</f>
        <v>2724</v>
      </c>
      <c r="H710" s="9">
        <f>IF(financials[[#This Row],[Discount Band]]="low",0.1,IF(financials[[#This Row],[Discount Band]]="medium",0.15,0.3))</f>
        <v>0.3</v>
      </c>
      <c r="I710" s="9">
        <f>financials[[#This Row],[Gross Sales]]-financials[[#This Row],[Gross Sales]]*financials[[#This Row],[Discounts]]</f>
        <v>1906.8000000000002</v>
      </c>
      <c r="J710" s="9">
        <f>VLOOKUP(financials[[#This Row],[productid]],Products!$B$2:$H$10,3)</f>
        <v>16.8</v>
      </c>
      <c r="K710" s="9">
        <f>financials[[#This Row],[Sales]]-financials[[#This Row],[COGS]]</f>
        <v>1890.0000000000002</v>
      </c>
      <c r="L710" s="17">
        <f t="shared" ca="1" si="23"/>
        <v>45366</v>
      </c>
      <c r="M710" t="str">
        <f t="shared" ca="1" si="22"/>
        <v>C0003</v>
      </c>
    </row>
    <row r="711" spans="1:13" x14ac:dyDescent="0.25">
      <c r="A711" t="s">
        <v>96</v>
      </c>
      <c r="B711" s="7" t="s">
        <v>656</v>
      </c>
      <c r="C711" s="15">
        <v>106</v>
      </c>
      <c r="D711" s="16" t="s">
        <v>101</v>
      </c>
      <c r="E711">
        <v>227</v>
      </c>
      <c r="F711" s="9">
        <v>12</v>
      </c>
      <c r="G711" s="9">
        <f>financials[[#This Row],[Units Sold]]*financials[[#This Row],[Sale Price]]</f>
        <v>2724</v>
      </c>
      <c r="H711" s="9">
        <f>IF(financials[[#This Row],[Discount Band]]="low",0.1,IF(financials[[#This Row],[Discount Band]]="medium",0.15,0.3))</f>
        <v>0.15</v>
      </c>
      <c r="I711" s="9">
        <f>financials[[#This Row],[Gross Sales]]-financials[[#This Row],[Gross Sales]]*financials[[#This Row],[Discounts]]</f>
        <v>2315.4</v>
      </c>
      <c r="J711" s="9">
        <f>VLOOKUP(financials[[#This Row],[productid]],Products!$B$2:$H$10,3)</f>
        <v>9.1</v>
      </c>
      <c r="K711" s="9">
        <f>financials[[#This Row],[Sales]]-financials[[#This Row],[COGS]]</f>
        <v>2306.3000000000002</v>
      </c>
      <c r="L711" s="17">
        <f t="shared" ca="1" si="23"/>
        <v>45415</v>
      </c>
      <c r="M711" t="str">
        <f t="shared" ca="1" si="22"/>
        <v>C0002</v>
      </c>
    </row>
    <row r="712" spans="1:13" x14ac:dyDescent="0.25">
      <c r="A712" t="s">
        <v>97</v>
      </c>
      <c r="B712" s="7" t="s">
        <v>209</v>
      </c>
      <c r="C712" s="15">
        <v>103</v>
      </c>
      <c r="D712" s="16" t="s">
        <v>102</v>
      </c>
      <c r="E712">
        <v>390</v>
      </c>
      <c r="F712" s="9">
        <v>7</v>
      </c>
      <c r="G712" s="9">
        <f>financials[[#This Row],[Units Sold]]*financials[[#This Row],[Sale Price]]</f>
        <v>2730</v>
      </c>
      <c r="H712" s="9">
        <f>IF(financials[[#This Row],[Discount Band]]="low",0.1,IF(financials[[#This Row],[Discount Band]]="medium",0.15,0.3))</f>
        <v>0.1</v>
      </c>
      <c r="I712" s="9">
        <f>financials[[#This Row],[Gross Sales]]-financials[[#This Row],[Gross Sales]]*financials[[#This Row],[Discounts]]</f>
        <v>2457</v>
      </c>
      <c r="J712" s="9">
        <f>VLOOKUP(financials[[#This Row],[productid]],Products!$B$2:$H$10,3)</f>
        <v>15</v>
      </c>
      <c r="K712" s="9">
        <f>financials[[#This Row],[Sales]]-financials[[#This Row],[COGS]]</f>
        <v>2442</v>
      </c>
      <c r="L712" s="17">
        <f t="shared" ca="1" si="23"/>
        <v>44901</v>
      </c>
      <c r="M712" t="str">
        <f t="shared" ca="1" si="22"/>
        <v>A0001</v>
      </c>
    </row>
    <row r="713" spans="1:13" x14ac:dyDescent="0.25">
      <c r="A713" t="s">
        <v>97</v>
      </c>
      <c r="B713" s="7" t="s">
        <v>216</v>
      </c>
      <c r="C713" s="15">
        <v>107</v>
      </c>
      <c r="D713" s="16" t="s">
        <v>94</v>
      </c>
      <c r="E713">
        <v>390</v>
      </c>
      <c r="F713" s="9">
        <v>7</v>
      </c>
      <c r="G713" s="9">
        <f>financials[[#This Row],[Units Sold]]*financials[[#This Row],[Sale Price]]</f>
        <v>2730</v>
      </c>
      <c r="H713" s="9">
        <f>IF(financials[[#This Row],[Discount Band]]="low",0.1,IF(financials[[#This Row],[Discount Band]]="medium",0.15,0.3))</f>
        <v>0.3</v>
      </c>
      <c r="I713" s="9">
        <f>financials[[#This Row],[Gross Sales]]-financials[[#This Row],[Gross Sales]]*financials[[#This Row],[Discounts]]</f>
        <v>1911</v>
      </c>
      <c r="J713" s="9">
        <f>VLOOKUP(financials[[#This Row],[productid]],Products!$B$2:$H$10,3)</f>
        <v>5.5</v>
      </c>
      <c r="K713" s="9">
        <f>financials[[#This Row],[Sales]]-financials[[#This Row],[COGS]]</f>
        <v>1905.5</v>
      </c>
      <c r="L713" s="17">
        <f t="shared" ca="1" si="23"/>
        <v>45265</v>
      </c>
      <c r="M713" t="str">
        <f t="shared" ca="1" si="22"/>
        <v>B0101</v>
      </c>
    </row>
    <row r="714" spans="1:13" x14ac:dyDescent="0.25">
      <c r="A714" t="s">
        <v>100</v>
      </c>
      <c r="B714" s="7" t="s">
        <v>169</v>
      </c>
      <c r="C714" s="15">
        <v>104</v>
      </c>
      <c r="D714" s="16" t="s">
        <v>102</v>
      </c>
      <c r="E714">
        <v>182</v>
      </c>
      <c r="F714" s="9">
        <v>15</v>
      </c>
      <c r="G714" s="9">
        <f>financials[[#This Row],[Units Sold]]*financials[[#This Row],[Sale Price]]</f>
        <v>2730</v>
      </c>
      <c r="H714" s="9">
        <f>IF(financials[[#This Row],[Discount Band]]="low",0.1,IF(financials[[#This Row],[Discount Band]]="medium",0.15,0.3))</f>
        <v>0.1</v>
      </c>
      <c r="I714" s="9">
        <f>financials[[#This Row],[Gross Sales]]-financials[[#This Row],[Gross Sales]]*financials[[#This Row],[Discounts]]</f>
        <v>2457</v>
      </c>
      <c r="J714" s="9">
        <f>VLOOKUP(financials[[#This Row],[productid]],Products!$B$2:$H$10,3)</f>
        <v>2.9</v>
      </c>
      <c r="K714" s="9">
        <f>financials[[#This Row],[Sales]]-financials[[#This Row],[COGS]]</f>
        <v>2454.1</v>
      </c>
      <c r="L714" s="17">
        <f t="shared" ca="1" si="23"/>
        <v>44756</v>
      </c>
      <c r="M714" t="str">
        <f t="shared" ca="1" si="22"/>
        <v>A0001</v>
      </c>
    </row>
    <row r="715" spans="1:13" x14ac:dyDescent="0.25">
      <c r="A715" t="s">
        <v>100</v>
      </c>
      <c r="B715" s="7" t="s">
        <v>277</v>
      </c>
      <c r="C715" s="15">
        <v>102</v>
      </c>
      <c r="D715" s="16" t="s">
        <v>103</v>
      </c>
      <c r="E715">
        <v>182</v>
      </c>
      <c r="F715" s="9">
        <v>15</v>
      </c>
      <c r="G715" s="9">
        <f>financials[[#This Row],[Units Sold]]*financials[[#This Row],[Sale Price]]</f>
        <v>2730</v>
      </c>
      <c r="H715" s="9">
        <f>IF(financials[[#This Row],[Discount Band]]="low",0.1,IF(financials[[#This Row],[Discount Band]]="medium",0.15,0.3))</f>
        <v>0.3</v>
      </c>
      <c r="I715" s="9">
        <f>financials[[#This Row],[Gross Sales]]-financials[[#This Row],[Gross Sales]]*financials[[#This Row],[Discounts]]</f>
        <v>1911</v>
      </c>
      <c r="J715" s="9">
        <f>VLOOKUP(financials[[#This Row],[productid]],Products!$B$2:$H$10,3)</f>
        <v>13.95</v>
      </c>
      <c r="K715" s="9">
        <f>financials[[#This Row],[Sales]]-financials[[#This Row],[COGS]]</f>
        <v>1897.05</v>
      </c>
      <c r="L715" s="17">
        <f t="shared" ca="1" si="23"/>
        <v>45339</v>
      </c>
      <c r="M715" t="str">
        <f t="shared" ca="1" si="22"/>
        <v>C0003</v>
      </c>
    </row>
    <row r="716" spans="1:13" x14ac:dyDescent="0.25">
      <c r="A716" t="s">
        <v>100</v>
      </c>
      <c r="B716" s="7" t="s">
        <v>628</v>
      </c>
      <c r="C716" s="15">
        <v>104</v>
      </c>
      <c r="D716" s="16" t="s">
        <v>101</v>
      </c>
      <c r="E716">
        <v>182</v>
      </c>
      <c r="F716" s="9">
        <v>15</v>
      </c>
      <c r="G716" s="9">
        <f>financials[[#This Row],[Units Sold]]*financials[[#This Row],[Sale Price]]</f>
        <v>2730</v>
      </c>
      <c r="H716" s="9">
        <f>IF(financials[[#This Row],[Discount Band]]="low",0.1,IF(financials[[#This Row],[Discount Band]]="medium",0.15,0.3))</f>
        <v>0.15</v>
      </c>
      <c r="I716" s="9">
        <f>financials[[#This Row],[Gross Sales]]-financials[[#This Row],[Gross Sales]]*financials[[#This Row],[Discounts]]</f>
        <v>2320.5</v>
      </c>
      <c r="J716" s="9">
        <f>VLOOKUP(financials[[#This Row],[productid]],Products!$B$2:$H$10,3)</f>
        <v>2.9</v>
      </c>
      <c r="K716" s="9">
        <f>financials[[#This Row],[Sales]]-financials[[#This Row],[COGS]]</f>
        <v>2317.6</v>
      </c>
      <c r="L716" s="17">
        <f t="shared" ca="1" si="23"/>
        <v>44997</v>
      </c>
      <c r="M716" t="str">
        <f t="shared" ca="1" si="22"/>
        <v>C0002</v>
      </c>
    </row>
    <row r="717" spans="1:13" x14ac:dyDescent="0.25">
      <c r="A717" t="s">
        <v>100</v>
      </c>
      <c r="B717" s="7" t="s">
        <v>136</v>
      </c>
      <c r="C717" s="15">
        <v>107</v>
      </c>
      <c r="D717" s="16" t="s">
        <v>94</v>
      </c>
      <c r="E717">
        <v>182</v>
      </c>
      <c r="F717" s="9">
        <v>15</v>
      </c>
      <c r="G717" s="9">
        <f>financials[[#This Row],[Units Sold]]*financials[[#This Row],[Sale Price]]</f>
        <v>2730</v>
      </c>
      <c r="H717" s="9">
        <f>IF(financials[[#This Row],[Discount Band]]="low",0.1,IF(financials[[#This Row],[Discount Band]]="medium",0.15,0.3))</f>
        <v>0.3</v>
      </c>
      <c r="I717" s="9">
        <f>financials[[#This Row],[Gross Sales]]-financials[[#This Row],[Gross Sales]]*financials[[#This Row],[Discounts]]</f>
        <v>1911</v>
      </c>
      <c r="J717" s="9">
        <f>VLOOKUP(financials[[#This Row],[productid]],Products!$B$2:$H$10,3)</f>
        <v>5.5</v>
      </c>
      <c r="K717" s="9">
        <f>financials[[#This Row],[Sales]]-financials[[#This Row],[COGS]]</f>
        <v>1905.5</v>
      </c>
      <c r="L717" s="17">
        <f t="shared" ca="1" si="23"/>
        <v>44684</v>
      </c>
      <c r="M717" t="str">
        <f t="shared" ca="1" si="22"/>
        <v>C0002</v>
      </c>
    </row>
    <row r="718" spans="1:13" x14ac:dyDescent="0.25">
      <c r="A718" t="s">
        <v>97</v>
      </c>
      <c r="B718" s="7" t="s">
        <v>279</v>
      </c>
      <c r="C718" s="15">
        <v>105</v>
      </c>
      <c r="D718" s="16" t="s">
        <v>101</v>
      </c>
      <c r="E718">
        <v>390</v>
      </c>
      <c r="F718" s="9">
        <v>7</v>
      </c>
      <c r="G718" s="9">
        <f>financials[[#This Row],[Units Sold]]*financials[[#This Row],[Sale Price]]</f>
        <v>2730</v>
      </c>
      <c r="H718" s="9">
        <f>IF(financials[[#This Row],[Discount Band]]="low",0.1,IF(financials[[#This Row],[Discount Band]]="medium",0.15,0.3))</f>
        <v>0.15</v>
      </c>
      <c r="I718" s="9">
        <f>financials[[#This Row],[Gross Sales]]-financials[[#This Row],[Gross Sales]]*financials[[#This Row],[Discounts]]</f>
        <v>2320.5</v>
      </c>
      <c r="J718" s="9">
        <f>VLOOKUP(financials[[#This Row],[productid]],Products!$B$2:$H$10,3)</f>
        <v>10</v>
      </c>
      <c r="K718" s="9">
        <f>financials[[#This Row],[Sales]]-financials[[#This Row],[COGS]]</f>
        <v>2310.5</v>
      </c>
      <c r="L718" s="17">
        <f t="shared" ca="1" si="23"/>
        <v>44994</v>
      </c>
      <c r="M718" t="str">
        <f t="shared" ca="1" si="22"/>
        <v>C0002</v>
      </c>
    </row>
    <row r="719" spans="1:13" x14ac:dyDescent="0.25">
      <c r="A719" t="s">
        <v>100</v>
      </c>
      <c r="B719" s="7" t="s">
        <v>656</v>
      </c>
      <c r="C719" s="15">
        <v>108</v>
      </c>
      <c r="D719" s="16" t="s">
        <v>102</v>
      </c>
      <c r="E719">
        <v>182</v>
      </c>
      <c r="F719" s="9">
        <v>15</v>
      </c>
      <c r="G719" s="9">
        <f>financials[[#This Row],[Units Sold]]*financials[[#This Row],[Sale Price]]</f>
        <v>2730</v>
      </c>
      <c r="H719" s="9">
        <f>IF(financials[[#This Row],[Discount Band]]="low",0.1,IF(financials[[#This Row],[Discount Band]]="medium",0.15,0.3))</f>
        <v>0.1</v>
      </c>
      <c r="I719" s="9">
        <f>financials[[#This Row],[Gross Sales]]-financials[[#This Row],[Gross Sales]]*financials[[#This Row],[Discounts]]</f>
        <v>2457</v>
      </c>
      <c r="J719" s="9">
        <f>VLOOKUP(financials[[#This Row],[productid]],Products!$B$2:$H$10,3)</f>
        <v>3.99</v>
      </c>
      <c r="K719" s="9">
        <f>financials[[#This Row],[Sales]]-financials[[#This Row],[COGS]]</f>
        <v>2453.0100000000002</v>
      </c>
      <c r="L719" s="17">
        <f t="shared" ca="1" si="23"/>
        <v>45060</v>
      </c>
      <c r="M719" t="str">
        <f t="shared" ca="1" si="22"/>
        <v>B0101</v>
      </c>
    </row>
    <row r="720" spans="1:13" x14ac:dyDescent="0.25">
      <c r="A720" t="s">
        <v>96</v>
      </c>
      <c r="B720" s="7" t="s">
        <v>239</v>
      </c>
      <c r="C720" s="15">
        <v>108</v>
      </c>
      <c r="D720" s="16" t="s">
        <v>94</v>
      </c>
      <c r="E720">
        <v>228</v>
      </c>
      <c r="F720" s="9">
        <v>12</v>
      </c>
      <c r="G720" s="9">
        <f>financials[[#This Row],[Units Sold]]*financials[[#This Row],[Sale Price]]</f>
        <v>2736</v>
      </c>
      <c r="H720" s="9">
        <f>IF(financials[[#This Row],[Discount Band]]="low",0.1,IF(financials[[#This Row],[Discount Band]]="medium",0.15,0.3))</f>
        <v>0.3</v>
      </c>
      <c r="I720" s="9">
        <f>financials[[#This Row],[Gross Sales]]-financials[[#This Row],[Gross Sales]]*financials[[#This Row],[Discounts]]</f>
        <v>1915.2</v>
      </c>
      <c r="J720" s="9">
        <f>VLOOKUP(financials[[#This Row],[productid]],Products!$B$2:$H$10,3)</f>
        <v>3.99</v>
      </c>
      <c r="K720" s="9">
        <f>financials[[#This Row],[Sales]]-financials[[#This Row],[COGS]]</f>
        <v>1911.21</v>
      </c>
      <c r="L720" s="17">
        <f t="shared" ca="1" si="23"/>
        <v>45029</v>
      </c>
      <c r="M720" t="str">
        <f t="shared" ca="1" si="22"/>
        <v>B0101</v>
      </c>
    </row>
    <row r="721" spans="1:13" x14ac:dyDescent="0.25">
      <c r="A721" t="s">
        <v>97</v>
      </c>
      <c r="B721" s="7" t="s">
        <v>556</v>
      </c>
      <c r="C721" s="15">
        <v>103</v>
      </c>
      <c r="D721" s="16" t="s">
        <v>101</v>
      </c>
      <c r="E721">
        <v>392</v>
      </c>
      <c r="F721" s="9">
        <v>7</v>
      </c>
      <c r="G721" s="9">
        <f>financials[[#This Row],[Units Sold]]*financials[[#This Row],[Sale Price]]</f>
        <v>2744</v>
      </c>
      <c r="H721" s="9">
        <f>IF(financials[[#This Row],[Discount Band]]="low",0.1,IF(financials[[#This Row],[Discount Band]]="medium",0.15,0.3))</f>
        <v>0.15</v>
      </c>
      <c r="I721" s="9">
        <f>financials[[#This Row],[Gross Sales]]-financials[[#This Row],[Gross Sales]]*financials[[#This Row],[Discounts]]</f>
        <v>2332.4</v>
      </c>
      <c r="J721" s="9">
        <f>VLOOKUP(financials[[#This Row],[productid]],Products!$B$2:$H$10,3)</f>
        <v>15</v>
      </c>
      <c r="K721" s="9">
        <f>financials[[#This Row],[Sales]]-financials[[#This Row],[COGS]]</f>
        <v>2317.4</v>
      </c>
      <c r="L721" s="17">
        <f t="shared" ca="1" si="23"/>
        <v>44797</v>
      </c>
      <c r="M721" t="str">
        <f t="shared" ca="1" si="22"/>
        <v>B0101</v>
      </c>
    </row>
    <row r="722" spans="1:13" x14ac:dyDescent="0.25">
      <c r="A722" t="s">
        <v>96</v>
      </c>
      <c r="B722" s="7" t="s">
        <v>107</v>
      </c>
      <c r="C722" s="13">
        <v>104</v>
      </c>
      <c r="D722" s="10" t="s">
        <v>102</v>
      </c>
      <c r="E722">
        <v>229</v>
      </c>
      <c r="F722" s="9">
        <v>12</v>
      </c>
      <c r="G722" s="9">
        <f>financials[[#This Row],[Units Sold]]*financials[[#This Row],[Sale Price]]</f>
        <v>2748</v>
      </c>
      <c r="H722" s="9">
        <f>IF(financials[[#This Row],[Discount Band]]="low",0.1,IF(financials[[#This Row],[Discount Band]]="medium",0.15,0.3))</f>
        <v>0.1</v>
      </c>
      <c r="I722" s="9">
        <f>financials[[#This Row],[Gross Sales]]-financials[[#This Row],[Gross Sales]]*financials[[#This Row],[Discounts]]</f>
        <v>2473.1999999999998</v>
      </c>
      <c r="J722" s="9">
        <f>VLOOKUP(financials[[#This Row],[productid]],Products!$B$2:$H$10,3)</f>
        <v>2.9</v>
      </c>
      <c r="K722" s="9">
        <f>financials[[#This Row],[Sales]]-financials[[#This Row],[COGS]]</f>
        <v>2470.2999999999997</v>
      </c>
      <c r="L722" s="17">
        <f t="shared" ca="1" si="23"/>
        <v>44573</v>
      </c>
      <c r="M722" t="str">
        <f t="shared" ca="1" si="22"/>
        <v>B0101</v>
      </c>
    </row>
    <row r="723" spans="1:13" x14ac:dyDescent="0.25">
      <c r="A723" t="s">
        <v>98</v>
      </c>
      <c r="B723" s="7" t="s">
        <v>655</v>
      </c>
      <c r="C723" s="15">
        <v>103</v>
      </c>
      <c r="D723" s="16" t="s">
        <v>102</v>
      </c>
      <c r="E723">
        <v>22</v>
      </c>
      <c r="F723" s="9">
        <v>125</v>
      </c>
      <c r="G723" s="9">
        <f>financials[[#This Row],[Units Sold]]*financials[[#This Row],[Sale Price]]</f>
        <v>2750</v>
      </c>
      <c r="H723" s="9">
        <f>IF(financials[[#This Row],[Discount Band]]="low",0.1,IF(financials[[#This Row],[Discount Band]]="medium",0.15,0.3))</f>
        <v>0.1</v>
      </c>
      <c r="I723" s="9">
        <f>financials[[#This Row],[Gross Sales]]-financials[[#This Row],[Gross Sales]]*financials[[#This Row],[Discounts]]</f>
        <v>2475</v>
      </c>
      <c r="J723" s="9">
        <f>VLOOKUP(financials[[#This Row],[productid]],Products!$B$2:$H$10,3)</f>
        <v>15</v>
      </c>
      <c r="K723" s="9">
        <f>financials[[#This Row],[Sales]]-financials[[#This Row],[COGS]]</f>
        <v>2460</v>
      </c>
      <c r="L723" s="17">
        <f t="shared" ca="1" si="23"/>
        <v>45011</v>
      </c>
      <c r="M723" t="str">
        <f t="shared" ca="1" si="22"/>
        <v>B0101</v>
      </c>
    </row>
    <row r="724" spans="1:13" x14ac:dyDescent="0.25">
      <c r="A724" t="s">
        <v>97</v>
      </c>
      <c r="B724" s="7" t="s">
        <v>216</v>
      </c>
      <c r="C724" s="13">
        <v>103</v>
      </c>
      <c r="D724" s="10" t="s">
        <v>103</v>
      </c>
      <c r="E724">
        <v>394</v>
      </c>
      <c r="F724" s="9">
        <v>7</v>
      </c>
      <c r="G724" s="9">
        <f>financials[[#This Row],[Units Sold]]*financials[[#This Row],[Sale Price]]</f>
        <v>2758</v>
      </c>
      <c r="H724" s="9">
        <f>IF(financials[[#This Row],[Discount Band]]="low",0.1,IF(financials[[#This Row],[Discount Band]]="medium",0.15,0.3))</f>
        <v>0.3</v>
      </c>
      <c r="I724" s="9">
        <f>financials[[#This Row],[Gross Sales]]-financials[[#This Row],[Gross Sales]]*financials[[#This Row],[Discounts]]</f>
        <v>1930.6</v>
      </c>
      <c r="J724" s="9">
        <f>VLOOKUP(financials[[#This Row],[productid]],Products!$B$2:$H$10,3)</f>
        <v>15</v>
      </c>
      <c r="K724" s="9">
        <f>financials[[#This Row],[Sales]]-financials[[#This Row],[COGS]]</f>
        <v>1915.6</v>
      </c>
      <c r="L724" s="17">
        <f t="shared" ca="1" si="23"/>
        <v>45029</v>
      </c>
      <c r="M724" t="str">
        <f t="shared" ca="1" si="22"/>
        <v>C0003</v>
      </c>
    </row>
    <row r="725" spans="1:13" x14ac:dyDescent="0.25">
      <c r="A725" t="s">
        <v>96</v>
      </c>
      <c r="B725" s="7" t="s">
        <v>169</v>
      </c>
      <c r="C725" s="15">
        <v>101</v>
      </c>
      <c r="D725" s="16" t="s">
        <v>94</v>
      </c>
      <c r="E725">
        <v>230</v>
      </c>
      <c r="F725" s="9">
        <v>12</v>
      </c>
      <c r="G725" s="9">
        <f>financials[[#This Row],[Units Sold]]*financials[[#This Row],[Sale Price]]</f>
        <v>2760</v>
      </c>
      <c r="H725" s="9">
        <f>IF(financials[[#This Row],[Discount Band]]="low",0.1,IF(financials[[#This Row],[Discount Band]]="medium",0.15,0.3))</f>
        <v>0.3</v>
      </c>
      <c r="I725" s="9">
        <f>financials[[#This Row],[Gross Sales]]-financials[[#This Row],[Gross Sales]]*financials[[#This Row],[Discounts]]</f>
        <v>1932</v>
      </c>
      <c r="J725" s="9">
        <f>VLOOKUP(financials[[#This Row],[productid]],Products!$B$2:$H$10,3)</f>
        <v>9.9499999999999993</v>
      </c>
      <c r="K725" s="9">
        <f>financials[[#This Row],[Sales]]-financials[[#This Row],[COGS]]</f>
        <v>1922.05</v>
      </c>
      <c r="L725" s="17">
        <f t="shared" ca="1" si="23"/>
        <v>45507</v>
      </c>
      <c r="M725" t="str">
        <f t="shared" ca="1" si="22"/>
        <v>C0003</v>
      </c>
    </row>
    <row r="726" spans="1:13" x14ac:dyDescent="0.25">
      <c r="A726" t="s">
        <v>96</v>
      </c>
      <c r="B726" s="7" t="s">
        <v>239</v>
      </c>
      <c r="C726" s="15">
        <v>108</v>
      </c>
      <c r="D726" s="16" t="s">
        <v>94</v>
      </c>
      <c r="E726">
        <v>230</v>
      </c>
      <c r="F726" s="9">
        <v>12</v>
      </c>
      <c r="G726" s="9">
        <f>financials[[#This Row],[Units Sold]]*financials[[#This Row],[Sale Price]]</f>
        <v>2760</v>
      </c>
      <c r="H726" s="9">
        <f>IF(financials[[#This Row],[Discount Band]]="low",0.1,IF(financials[[#This Row],[Discount Band]]="medium",0.15,0.3))</f>
        <v>0.3</v>
      </c>
      <c r="I726" s="9">
        <f>financials[[#This Row],[Gross Sales]]-financials[[#This Row],[Gross Sales]]*financials[[#This Row],[Discounts]]</f>
        <v>1932</v>
      </c>
      <c r="J726" s="9">
        <f>VLOOKUP(financials[[#This Row],[productid]],Products!$B$2:$H$10,3)</f>
        <v>3.99</v>
      </c>
      <c r="K726" s="9">
        <f>financials[[#This Row],[Sales]]-financials[[#This Row],[COGS]]</f>
        <v>1928.01</v>
      </c>
      <c r="L726" s="17">
        <f t="shared" ca="1" si="23"/>
        <v>45440</v>
      </c>
      <c r="M726" t="str">
        <f t="shared" ca="1" si="22"/>
        <v>C0002</v>
      </c>
    </row>
    <row r="727" spans="1:13" x14ac:dyDescent="0.25">
      <c r="A727" t="s">
        <v>97</v>
      </c>
      <c r="B727" s="7" t="s">
        <v>105</v>
      </c>
      <c r="C727" s="15">
        <v>103</v>
      </c>
      <c r="D727" s="16" t="s">
        <v>102</v>
      </c>
      <c r="E727">
        <v>395</v>
      </c>
      <c r="F727" s="9">
        <v>7</v>
      </c>
      <c r="G727" s="9">
        <f>financials[[#This Row],[Units Sold]]*financials[[#This Row],[Sale Price]]</f>
        <v>2765</v>
      </c>
      <c r="H727" s="9">
        <f>IF(financials[[#This Row],[Discount Band]]="low",0.1,IF(financials[[#This Row],[Discount Band]]="medium",0.15,0.3))</f>
        <v>0.1</v>
      </c>
      <c r="I727" s="9">
        <f>financials[[#This Row],[Gross Sales]]-financials[[#This Row],[Gross Sales]]*financials[[#This Row],[Discounts]]</f>
        <v>2488.5</v>
      </c>
      <c r="J727" s="9">
        <f>VLOOKUP(financials[[#This Row],[productid]],Products!$B$2:$H$10,3)</f>
        <v>15</v>
      </c>
      <c r="K727" s="9">
        <f>financials[[#This Row],[Sales]]-financials[[#This Row],[COGS]]</f>
        <v>2473.5</v>
      </c>
      <c r="L727" s="17">
        <f t="shared" ca="1" si="23"/>
        <v>44625</v>
      </c>
      <c r="M727" t="str">
        <f t="shared" ca="1" si="22"/>
        <v>C0003</v>
      </c>
    </row>
    <row r="728" spans="1:13" x14ac:dyDescent="0.25">
      <c r="A728" t="s">
        <v>97</v>
      </c>
      <c r="B728" s="7" t="s">
        <v>556</v>
      </c>
      <c r="C728" s="15">
        <v>107</v>
      </c>
      <c r="D728" s="16" t="s">
        <v>102</v>
      </c>
      <c r="E728">
        <v>396</v>
      </c>
      <c r="F728" s="9">
        <v>7</v>
      </c>
      <c r="G728" s="9">
        <f>financials[[#This Row],[Units Sold]]*financials[[#This Row],[Sale Price]]</f>
        <v>2772</v>
      </c>
      <c r="H728" s="9">
        <f>IF(financials[[#This Row],[Discount Band]]="low",0.1,IF(financials[[#This Row],[Discount Band]]="medium",0.15,0.3))</f>
        <v>0.1</v>
      </c>
      <c r="I728" s="9">
        <f>financials[[#This Row],[Gross Sales]]-financials[[#This Row],[Gross Sales]]*financials[[#This Row],[Discounts]]</f>
        <v>2494.8000000000002</v>
      </c>
      <c r="J728" s="9">
        <f>VLOOKUP(financials[[#This Row],[productid]],Products!$B$2:$H$10,3)</f>
        <v>5.5</v>
      </c>
      <c r="K728" s="9">
        <f>financials[[#This Row],[Sales]]-financials[[#This Row],[COGS]]</f>
        <v>2489.3000000000002</v>
      </c>
      <c r="L728" s="17">
        <f t="shared" ca="1" si="23"/>
        <v>45161</v>
      </c>
      <c r="M728" t="str">
        <f t="shared" ca="1" si="22"/>
        <v>C0003</v>
      </c>
    </row>
    <row r="729" spans="1:13" x14ac:dyDescent="0.25">
      <c r="A729" t="s">
        <v>96</v>
      </c>
      <c r="B729" s="7" t="s">
        <v>178</v>
      </c>
      <c r="C729" s="15">
        <v>106</v>
      </c>
      <c r="D729" s="16" t="s">
        <v>101</v>
      </c>
      <c r="E729">
        <v>231</v>
      </c>
      <c r="F729" s="9">
        <v>12</v>
      </c>
      <c r="G729" s="9">
        <f>financials[[#This Row],[Units Sold]]*financials[[#This Row],[Sale Price]]</f>
        <v>2772</v>
      </c>
      <c r="H729" s="9">
        <f>IF(financials[[#This Row],[Discount Band]]="low",0.1,IF(financials[[#This Row],[Discount Band]]="medium",0.15,0.3))</f>
        <v>0.15</v>
      </c>
      <c r="I729" s="9">
        <f>financials[[#This Row],[Gross Sales]]-financials[[#This Row],[Gross Sales]]*financials[[#This Row],[Discounts]]</f>
        <v>2356.1999999999998</v>
      </c>
      <c r="J729" s="9">
        <f>VLOOKUP(financials[[#This Row],[productid]],Products!$B$2:$H$10,3)</f>
        <v>9.1</v>
      </c>
      <c r="K729" s="9">
        <f>financials[[#This Row],[Sales]]-financials[[#This Row],[COGS]]</f>
        <v>2347.1</v>
      </c>
      <c r="L729" s="17">
        <f t="shared" ca="1" si="23"/>
        <v>44870</v>
      </c>
      <c r="M729" t="str">
        <f t="shared" ca="1" si="22"/>
        <v>B0001</v>
      </c>
    </row>
    <row r="730" spans="1:13" x14ac:dyDescent="0.25">
      <c r="A730" t="s">
        <v>96</v>
      </c>
      <c r="B730" s="7" t="s">
        <v>107</v>
      </c>
      <c r="C730" s="15">
        <v>104</v>
      </c>
      <c r="D730" s="16" t="s">
        <v>102</v>
      </c>
      <c r="E730">
        <v>231</v>
      </c>
      <c r="F730" s="9">
        <v>12</v>
      </c>
      <c r="G730" s="9">
        <f>financials[[#This Row],[Units Sold]]*financials[[#This Row],[Sale Price]]</f>
        <v>2772</v>
      </c>
      <c r="H730" s="9">
        <f>IF(financials[[#This Row],[Discount Band]]="low",0.1,IF(financials[[#This Row],[Discount Band]]="medium",0.15,0.3))</f>
        <v>0.1</v>
      </c>
      <c r="I730" s="9">
        <f>financials[[#This Row],[Gross Sales]]-financials[[#This Row],[Gross Sales]]*financials[[#This Row],[Discounts]]</f>
        <v>2494.8000000000002</v>
      </c>
      <c r="J730" s="9">
        <f>VLOOKUP(financials[[#This Row],[productid]],Products!$B$2:$H$10,3)</f>
        <v>2.9</v>
      </c>
      <c r="K730" s="9">
        <f>financials[[#This Row],[Sales]]-financials[[#This Row],[COGS]]</f>
        <v>2491.9</v>
      </c>
      <c r="L730" s="17">
        <f t="shared" ca="1" si="23"/>
        <v>45243</v>
      </c>
      <c r="M730" t="str">
        <f t="shared" ca="1" si="22"/>
        <v>B0101</v>
      </c>
    </row>
    <row r="731" spans="1:13" x14ac:dyDescent="0.25">
      <c r="A731" t="s">
        <v>96</v>
      </c>
      <c r="B731" s="7" t="s">
        <v>104</v>
      </c>
      <c r="C731" s="15">
        <v>109</v>
      </c>
      <c r="D731" s="16" t="s">
        <v>103</v>
      </c>
      <c r="E731">
        <v>231</v>
      </c>
      <c r="F731" s="9">
        <v>12</v>
      </c>
      <c r="G731" s="9">
        <f>financials[[#This Row],[Units Sold]]*financials[[#This Row],[Sale Price]]</f>
        <v>2772</v>
      </c>
      <c r="H731" s="9">
        <f>IF(financials[[#This Row],[Discount Band]]="low",0.1,IF(financials[[#This Row],[Discount Band]]="medium",0.15,0.3))</f>
        <v>0.3</v>
      </c>
      <c r="I731" s="9">
        <f>financials[[#This Row],[Gross Sales]]-financials[[#This Row],[Gross Sales]]*financials[[#This Row],[Discounts]]</f>
        <v>1940.4</v>
      </c>
      <c r="J731" s="9">
        <f>VLOOKUP(financials[[#This Row],[productid]],Products!$B$2:$H$10,3)</f>
        <v>16.8</v>
      </c>
      <c r="K731" s="9">
        <f>financials[[#This Row],[Sales]]-financials[[#This Row],[COGS]]</f>
        <v>1923.6000000000001</v>
      </c>
      <c r="L731" s="17">
        <f t="shared" ca="1" si="23"/>
        <v>44617</v>
      </c>
      <c r="M731" t="str">
        <f t="shared" ca="1" si="22"/>
        <v>B0001</v>
      </c>
    </row>
    <row r="732" spans="1:13" x14ac:dyDescent="0.25">
      <c r="A732" t="s">
        <v>96</v>
      </c>
      <c r="B732" s="7" t="s">
        <v>628</v>
      </c>
      <c r="C732" s="15">
        <v>101</v>
      </c>
      <c r="D732" s="16" t="s">
        <v>102</v>
      </c>
      <c r="E732">
        <v>231</v>
      </c>
      <c r="F732" s="9">
        <v>12</v>
      </c>
      <c r="G732" s="9">
        <f>financials[[#This Row],[Units Sold]]*financials[[#This Row],[Sale Price]]</f>
        <v>2772</v>
      </c>
      <c r="H732" s="9">
        <f>IF(financials[[#This Row],[Discount Band]]="low",0.1,IF(financials[[#This Row],[Discount Band]]="medium",0.15,0.3))</f>
        <v>0.1</v>
      </c>
      <c r="I732" s="9">
        <f>financials[[#This Row],[Gross Sales]]-financials[[#This Row],[Gross Sales]]*financials[[#This Row],[Discounts]]</f>
        <v>2494.8000000000002</v>
      </c>
      <c r="J732" s="9">
        <f>VLOOKUP(financials[[#This Row],[productid]],Products!$B$2:$H$10,3)</f>
        <v>9.9499999999999993</v>
      </c>
      <c r="K732" s="9">
        <f>financials[[#This Row],[Sales]]-financials[[#This Row],[COGS]]</f>
        <v>2484.8500000000004</v>
      </c>
      <c r="L732" s="17">
        <f t="shared" ca="1" si="23"/>
        <v>44713</v>
      </c>
      <c r="M732" t="str">
        <f t="shared" ca="1" si="22"/>
        <v>B0101</v>
      </c>
    </row>
    <row r="733" spans="1:13" x14ac:dyDescent="0.25">
      <c r="A733" t="s">
        <v>96</v>
      </c>
      <c r="B733" s="7" t="s">
        <v>243</v>
      </c>
      <c r="C733" s="15">
        <v>106</v>
      </c>
      <c r="D733" s="16" t="s">
        <v>102</v>
      </c>
      <c r="E733">
        <v>231</v>
      </c>
      <c r="F733" s="9">
        <v>12</v>
      </c>
      <c r="G733" s="9">
        <f>financials[[#This Row],[Units Sold]]*financials[[#This Row],[Sale Price]]</f>
        <v>2772</v>
      </c>
      <c r="H733" s="9">
        <f>IF(financials[[#This Row],[Discount Band]]="low",0.1,IF(financials[[#This Row],[Discount Band]]="medium",0.15,0.3))</f>
        <v>0.1</v>
      </c>
      <c r="I733" s="9">
        <f>financials[[#This Row],[Gross Sales]]-financials[[#This Row],[Gross Sales]]*financials[[#This Row],[Discounts]]</f>
        <v>2494.8000000000002</v>
      </c>
      <c r="J733" s="9">
        <f>VLOOKUP(financials[[#This Row],[productid]],Products!$B$2:$H$10,3)</f>
        <v>9.1</v>
      </c>
      <c r="K733" s="9">
        <f>financials[[#This Row],[Sales]]-financials[[#This Row],[COGS]]</f>
        <v>2485.7000000000003</v>
      </c>
      <c r="L733" s="17">
        <f t="shared" ca="1" si="23"/>
        <v>44880</v>
      </c>
      <c r="M733" t="str">
        <f t="shared" ca="1" si="22"/>
        <v>A0001</v>
      </c>
    </row>
    <row r="734" spans="1:13" x14ac:dyDescent="0.25">
      <c r="A734" t="s">
        <v>100</v>
      </c>
      <c r="B734" s="7" t="s">
        <v>136</v>
      </c>
      <c r="C734" s="15">
        <v>109</v>
      </c>
      <c r="D734" s="16" t="s">
        <v>101</v>
      </c>
      <c r="E734">
        <v>185</v>
      </c>
      <c r="F734" s="9">
        <v>15</v>
      </c>
      <c r="G734" s="9">
        <f>financials[[#This Row],[Units Sold]]*financials[[#This Row],[Sale Price]]</f>
        <v>2775</v>
      </c>
      <c r="H734" s="9">
        <f>IF(financials[[#This Row],[Discount Band]]="low",0.1,IF(financials[[#This Row],[Discount Band]]="medium",0.15,0.3))</f>
        <v>0.15</v>
      </c>
      <c r="I734" s="9">
        <f>financials[[#This Row],[Gross Sales]]-financials[[#This Row],[Gross Sales]]*financials[[#This Row],[Discounts]]</f>
        <v>2358.75</v>
      </c>
      <c r="J734" s="9">
        <f>VLOOKUP(financials[[#This Row],[productid]],Products!$B$2:$H$10,3)</f>
        <v>16.8</v>
      </c>
      <c r="K734" s="9">
        <f>financials[[#This Row],[Sales]]-financials[[#This Row],[COGS]]</f>
        <v>2341.9499999999998</v>
      </c>
      <c r="L734" s="17">
        <f t="shared" ca="1" si="23"/>
        <v>45285</v>
      </c>
      <c r="M734" t="str">
        <f t="shared" ca="1" si="22"/>
        <v>C0002</v>
      </c>
    </row>
    <row r="735" spans="1:13" x14ac:dyDescent="0.25">
      <c r="A735" t="s">
        <v>96</v>
      </c>
      <c r="B735" s="7" t="s">
        <v>136</v>
      </c>
      <c r="C735" s="15">
        <v>102</v>
      </c>
      <c r="D735" s="16" t="s">
        <v>102</v>
      </c>
      <c r="E735">
        <v>232</v>
      </c>
      <c r="F735" s="9">
        <v>12</v>
      </c>
      <c r="G735" s="9">
        <f>financials[[#This Row],[Units Sold]]*financials[[#This Row],[Sale Price]]</f>
        <v>2784</v>
      </c>
      <c r="H735" s="9">
        <f>IF(financials[[#This Row],[Discount Band]]="low",0.1,IF(financials[[#This Row],[Discount Band]]="medium",0.15,0.3))</f>
        <v>0.1</v>
      </c>
      <c r="I735" s="9">
        <f>financials[[#This Row],[Gross Sales]]-financials[[#This Row],[Gross Sales]]*financials[[#This Row],[Discounts]]</f>
        <v>2505.6</v>
      </c>
      <c r="J735" s="9">
        <f>VLOOKUP(financials[[#This Row],[productid]],Products!$B$2:$H$10,3)</f>
        <v>13.95</v>
      </c>
      <c r="K735" s="9">
        <f>financials[[#This Row],[Sales]]-financials[[#This Row],[COGS]]</f>
        <v>2491.65</v>
      </c>
      <c r="L735" s="17">
        <f t="shared" ca="1" si="23"/>
        <v>44766</v>
      </c>
      <c r="M735" t="str">
        <f t="shared" ca="1" si="22"/>
        <v>C0002</v>
      </c>
    </row>
    <row r="736" spans="1:13" x14ac:dyDescent="0.25">
      <c r="A736" t="s">
        <v>97</v>
      </c>
      <c r="B736" s="7" t="s">
        <v>284</v>
      </c>
      <c r="C736" s="15">
        <v>102</v>
      </c>
      <c r="D736" s="16" t="s">
        <v>103</v>
      </c>
      <c r="E736">
        <v>399</v>
      </c>
      <c r="F736" s="9">
        <v>7</v>
      </c>
      <c r="G736" s="9">
        <f>financials[[#This Row],[Units Sold]]*financials[[#This Row],[Sale Price]]</f>
        <v>2793</v>
      </c>
      <c r="H736" s="9">
        <f>IF(financials[[#This Row],[Discount Band]]="low",0.1,IF(financials[[#This Row],[Discount Band]]="medium",0.15,0.3))</f>
        <v>0.3</v>
      </c>
      <c r="I736" s="9">
        <f>financials[[#This Row],[Gross Sales]]-financials[[#This Row],[Gross Sales]]*financials[[#This Row],[Discounts]]</f>
        <v>1955.1</v>
      </c>
      <c r="J736" s="9">
        <f>VLOOKUP(financials[[#This Row],[productid]],Products!$B$2:$H$10,3)</f>
        <v>13.95</v>
      </c>
      <c r="K736" s="9">
        <f>financials[[#This Row],[Sales]]-financials[[#This Row],[COGS]]</f>
        <v>1941.1499999999999</v>
      </c>
      <c r="L736" s="17">
        <f t="shared" ca="1" si="23"/>
        <v>44804</v>
      </c>
      <c r="M736" t="str">
        <f t="shared" ca="1" si="22"/>
        <v>A0001</v>
      </c>
    </row>
    <row r="737" spans="1:13" x14ac:dyDescent="0.25">
      <c r="A737" t="s">
        <v>96</v>
      </c>
      <c r="B737" s="7" t="s">
        <v>251</v>
      </c>
      <c r="C737" s="15">
        <v>102</v>
      </c>
      <c r="D737" s="16" t="s">
        <v>102</v>
      </c>
      <c r="E737">
        <v>233</v>
      </c>
      <c r="F737" s="9">
        <v>12</v>
      </c>
      <c r="G737" s="9">
        <f>financials[[#This Row],[Units Sold]]*financials[[#This Row],[Sale Price]]</f>
        <v>2796</v>
      </c>
      <c r="H737" s="9">
        <f>IF(financials[[#This Row],[Discount Band]]="low",0.1,IF(financials[[#This Row],[Discount Band]]="medium",0.15,0.3))</f>
        <v>0.1</v>
      </c>
      <c r="I737" s="9">
        <f>financials[[#This Row],[Gross Sales]]-financials[[#This Row],[Gross Sales]]*financials[[#This Row],[Discounts]]</f>
        <v>2516.4</v>
      </c>
      <c r="J737" s="9">
        <f>VLOOKUP(financials[[#This Row],[productid]],Products!$B$2:$H$10,3)</f>
        <v>13.95</v>
      </c>
      <c r="K737" s="9">
        <f>financials[[#This Row],[Sales]]-financials[[#This Row],[COGS]]</f>
        <v>2502.4500000000003</v>
      </c>
      <c r="L737" s="17">
        <f t="shared" ca="1" si="23"/>
        <v>44631</v>
      </c>
      <c r="M737" t="str">
        <f t="shared" ca="1" si="22"/>
        <v>C0002</v>
      </c>
    </row>
    <row r="738" spans="1:13" x14ac:dyDescent="0.25">
      <c r="A738" t="s">
        <v>96</v>
      </c>
      <c r="B738" s="7" t="s">
        <v>243</v>
      </c>
      <c r="C738" s="15">
        <v>103</v>
      </c>
      <c r="D738" s="16" t="s">
        <v>102</v>
      </c>
      <c r="E738">
        <v>233</v>
      </c>
      <c r="F738" s="9">
        <v>12</v>
      </c>
      <c r="G738" s="9">
        <f>financials[[#This Row],[Units Sold]]*financials[[#This Row],[Sale Price]]</f>
        <v>2796</v>
      </c>
      <c r="H738" s="9">
        <f>IF(financials[[#This Row],[Discount Band]]="low",0.1,IF(financials[[#This Row],[Discount Band]]="medium",0.15,0.3))</f>
        <v>0.1</v>
      </c>
      <c r="I738" s="9">
        <f>financials[[#This Row],[Gross Sales]]-financials[[#This Row],[Gross Sales]]*financials[[#This Row],[Discounts]]</f>
        <v>2516.4</v>
      </c>
      <c r="J738" s="9">
        <f>VLOOKUP(financials[[#This Row],[productid]],Products!$B$2:$H$10,3)</f>
        <v>15</v>
      </c>
      <c r="K738" s="9">
        <f>financials[[#This Row],[Sales]]-financials[[#This Row],[COGS]]</f>
        <v>2501.4</v>
      </c>
      <c r="L738" s="17">
        <f t="shared" ca="1" si="23"/>
        <v>44938</v>
      </c>
      <c r="M738" t="str">
        <f t="shared" ca="1" si="22"/>
        <v>C0002</v>
      </c>
    </row>
    <row r="739" spans="1:13" x14ac:dyDescent="0.25">
      <c r="A739" t="s">
        <v>96</v>
      </c>
      <c r="B739" s="7" t="s">
        <v>656</v>
      </c>
      <c r="C739" s="15">
        <v>102</v>
      </c>
      <c r="D739" s="16" t="s">
        <v>101</v>
      </c>
      <c r="E739">
        <v>233</v>
      </c>
      <c r="F739" s="9">
        <v>12</v>
      </c>
      <c r="G739" s="9">
        <f>financials[[#This Row],[Units Sold]]*financials[[#This Row],[Sale Price]]</f>
        <v>2796</v>
      </c>
      <c r="H739" s="9">
        <f>IF(financials[[#This Row],[Discount Band]]="low",0.1,IF(financials[[#This Row],[Discount Band]]="medium",0.15,0.3))</f>
        <v>0.15</v>
      </c>
      <c r="I739" s="9">
        <f>financials[[#This Row],[Gross Sales]]-financials[[#This Row],[Gross Sales]]*financials[[#This Row],[Discounts]]</f>
        <v>2376.6</v>
      </c>
      <c r="J739" s="9">
        <f>VLOOKUP(financials[[#This Row],[productid]],Products!$B$2:$H$10,3)</f>
        <v>13.95</v>
      </c>
      <c r="K739" s="9">
        <f>financials[[#This Row],[Sales]]-financials[[#This Row],[COGS]]</f>
        <v>2362.65</v>
      </c>
      <c r="L739" s="17">
        <f t="shared" ca="1" si="23"/>
        <v>45221</v>
      </c>
      <c r="M739" t="str">
        <f t="shared" ca="1" si="22"/>
        <v>A0001</v>
      </c>
    </row>
    <row r="740" spans="1:13" x14ac:dyDescent="0.25">
      <c r="A740" t="s">
        <v>96</v>
      </c>
      <c r="B740" s="7" t="s">
        <v>298</v>
      </c>
      <c r="C740" s="15">
        <v>102</v>
      </c>
      <c r="D740" s="16" t="s">
        <v>101</v>
      </c>
      <c r="E740">
        <v>233</v>
      </c>
      <c r="F740" s="9">
        <v>12</v>
      </c>
      <c r="G740" s="9">
        <f>financials[[#This Row],[Units Sold]]*financials[[#This Row],[Sale Price]]</f>
        <v>2796</v>
      </c>
      <c r="H740" s="9">
        <f>IF(financials[[#This Row],[Discount Band]]="low",0.1,IF(financials[[#This Row],[Discount Band]]="medium",0.15,0.3))</f>
        <v>0.15</v>
      </c>
      <c r="I740" s="9">
        <f>financials[[#This Row],[Gross Sales]]-financials[[#This Row],[Gross Sales]]*financials[[#This Row],[Discounts]]</f>
        <v>2376.6</v>
      </c>
      <c r="J740" s="9">
        <f>VLOOKUP(financials[[#This Row],[productid]],Products!$B$2:$H$10,3)</f>
        <v>13.95</v>
      </c>
      <c r="K740" s="9">
        <f>financials[[#This Row],[Sales]]-financials[[#This Row],[COGS]]</f>
        <v>2362.65</v>
      </c>
      <c r="L740" s="17">
        <f t="shared" ca="1" si="23"/>
        <v>44739</v>
      </c>
      <c r="M740" t="str">
        <f t="shared" ca="1" si="22"/>
        <v>A0001</v>
      </c>
    </row>
    <row r="741" spans="1:13" x14ac:dyDescent="0.25">
      <c r="A741" t="s">
        <v>97</v>
      </c>
      <c r="B741" s="7" t="s">
        <v>169</v>
      </c>
      <c r="C741" s="15">
        <v>106</v>
      </c>
      <c r="D741" s="16" t="s">
        <v>94</v>
      </c>
      <c r="E741">
        <v>140</v>
      </c>
      <c r="F741" s="9">
        <v>20</v>
      </c>
      <c r="G741" s="9">
        <f>financials[[#This Row],[Units Sold]]*financials[[#This Row],[Sale Price]]</f>
        <v>2800</v>
      </c>
      <c r="H741" s="9">
        <f>IF(financials[[#This Row],[Discount Band]]="low",0.1,IF(financials[[#This Row],[Discount Band]]="medium",0.15,0.3))</f>
        <v>0.3</v>
      </c>
      <c r="I741" s="9">
        <f>financials[[#This Row],[Gross Sales]]-financials[[#This Row],[Gross Sales]]*financials[[#This Row],[Discounts]]</f>
        <v>1960</v>
      </c>
      <c r="J741" s="9">
        <f>VLOOKUP(financials[[#This Row],[productid]],Products!$B$2:$H$10,3)</f>
        <v>9.1</v>
      </c>
      <c r="K741" s="9">
        <f>financials[[#This Row],[Sales]]-financials[[#This Row],[COGS]]</f>
        <v>1950.9</v>
      </c>
      <c r="L741" s="17">
        <f t="shared" ca="1" si="23"/>
        <v>44793</v>
      </c>
      <c r="M741" t="str">
        <f t="shared" ca="1" si="22"/>
        <v>A0001</v>
      </c>
    </row>
    <row r="742" spans="1:13" x14ac:dyDescent="0.25">
      <c r="A742" t="s">
        <v>100</v>
      </c>
      <c r="B742" s="7" t="s">
        <v>285</v>
      </c>
      <c r="C742" s="15">
        <v>106</v>
      </c>
      <c r="D742" s="16" t="s">
        <v>94</v>
      </c>
      <c r="E742">
        <v>187</v>
      </c>
      <c r="F742" s="9">
        <v>15</v>
      </c>
      <c r="G742" s="9">
        <f>financials[[#This Row],[Units Sold]]*financials[[#This Row],[Sale Price]]</f>
        <v>2805</v>
      </c>
      <c r="H742" s="9">
        <f>IF(financials[[#This Row],[Discount Band]]="low",0.1,IF(financials[[#This Row],[Discount Band]]="medium",0.15,0.3))</f>
        <v>0.3</v>
      </c>
      <c r="I742" s="9">
        <f>financials[[#This Row],[Gross Sales]]-financials[[#This Row],[Gross Sales]]*financials[[#This Row],[Discounts]]</f>
        <v>1963.5</v>
      </c>
      <c r="J742" s="9">
        <f>VLOOKUP(financials[[#This Row],[productid]],Products!$B$2:$H$10,3)</f>
        <v>9.1</v>
      </c>
      <c r="K742" s="9">
        <f>financials[[#This Row],[Sales]]-financials[[#This Row],[COGS]]</f>
        <v>1954.4</v>
      </c>
      <c r="L742" s="17">
        <f t="shared" ca="1" si="23"/>
        <v>45040</v>
      </c>
      <c r="M742" t="str">
        <f t="shared" ca="1" si="22"/>
        <v>A0001</v>
      </c>
    </row>
    <row r="743" spans="1:13" x14ac:dyDescent="0.25">
      <c r="A743" t="s">
        <v>100</v>
      </c>
      <c r="B743" s="7" t="s">
        <v>159</v>
      </c>
      <c r="C743" s="15">
        <v>104</v>
      </c>
      <c r="D743" s="16" t="s">
        <v>102</v>
      </c>
      <c r="E743">
        <v>187</v>
      </c>
      <c r="F743" s="9">
        <v>15</v>
      </c>
      <c r="G743" s="9">
        <f>financials[[#This Row],[Units Sold]]*financials[[#This Row],[Sale Price]]</f>
        <v>2805</v>
      </c>
      <c r="H743" s="9">
        <f>IF(financials[[#This Row],[Discount Band]]="low",0.1,IF(financials[[#This Row],[Discount Band]]="medium",0.15,0.3))</f>
        <v>0.1</v>
      </c>
      <c r="I743" s="9">
        <f>financials[[#This Row],[Gross Sales]]-financials[[#This Row],[Gross Sales]]*financials[[#This Row],[Discounts]]</f>
        <v>2524.5</v>
      </c>
      <c r="J743" s="9">
        <f>VLOOKUP(financials[[#This Row],[productid]],Products!$B$2:$H$10,3)</f>
        <v>2.9</v>
      </c>
      <c r="K743" s="9">
        <f>financials[[#This Row],[Sales]]-financials[[#This Row],[COGS]]</f>
        <v>2521.6</v>
      </c>
      <c r="L743" s="17">
        <f t="shared" ca="1" si="23"/>
        <v>45412</v>
      </c>
      <c r="M743" t="str">
        <f t="shared" ca="1" si="22"/>
        <v>C0002</v>
      </c>
    </row>
    <row r="744" spans="1:13" x14ac:dyDescent="0.25">
      <c r="A744" t="s">
        <v>96</v>
      </c>
      <c r="B744" s="7" t="s">
        <v>169</v>
      </c>
      <c r="C744" s="13">
        <v>102</v>
      </c>
      <c r="D744" s="10" t="s">
        <v>101</v>
      </c>
      <c r="E744">
        <v>234</v>
      </c>
      <c r="F744" s="9">
        <v>12</v>
      </c>
      <c r="G744" s="9">
        <f>financials[[#This Row],[Units Sold]]*financials[[#This Row],[Sale Price]]</f>
        <v>2808</v>
      </c>
      <c r="H744" s="9">
        <f>IF(financials[[#This Row],[Discount Band]]="low",0.1,IF(financials[[#This Row],[Discount Band]]="medium",0.15,0.3))</f>
        <v>0.15</v>
      </c>
      <c r="I744" s="9">
        <f>financials[[#This Row],[Gross Sales]]-financials[[#This Row],[Gross Sales]]*financials[[#This Row],[Discounts]]</f>
        <v>2386.8000000000002</v>
      </c>
      <c r="J744" s="9">
        <f>VLOOKUP(financials[[#This Row],[productid]],Products!$B$2:$H$10,3)</f>
        <v>13.95</v>
      </c>
      <c r="K744" s="9">
        <f>financials[[#This Row],[Sales]]-financials[[#This Row],[COGS]]</f>
        <v>2372.8500000000004</v>
      </c>
      <c r="L744" s="17">
        <f t="shared" ca="1" si="23"/>
        <v>45046</v>
      </c>
      <c r="M744" t="str">
        <f t="shared" ca="1" si="22"/>
        <v>B0101</v>
      </c>
    </row>
    <row r="745" spans="1:13" x14ac:dyDescent="0.25">
      <c r="A745" t="s">
        <v>96</v>
      </c>
      <c r="B745" s="7" t="s">
        <v>107</v>
      </c>
      <c r="C745" s="15">
        <v>108</v>
      </c>
      <c r="D745" s="16" t="s">
        <v>102</v>
      </c>
      <c r="E745">
        <v>234</v>
      </c>
      <c r="F745" s="9">
        <v>12</v>
      </c>
      <c r="G745" s="9">
        <f>financials[[#This Row],[Units Sold]]*financials[[#This Row],[Sale Price]]</f>
        <v>2808</v>
      </c>
      <c r="H745" s="9">
        <f>IF(financials[[#This Row],[Discount Band]]="low",0.1,IF(financials[[#This Row],[Discount Band]]="medium",0.15,0.3))</f>
        <v>0.1</v>
      </c>
      <c r="I745" s="9">
        <f>financials[[#This Row],[Gross Sales]]-financials[[#This Row],[Gross Sales]]*financials[[#This Row],[Discounts]]</f>
        <v>2527.1999999999998</v>
      </c>
      <c r="J745" s="9">
        <f>VLOOKUP(financials[[#This Row],[productid]],Products!$B$2:$H$10,3)</f>
        <v>3.99</v>
      </c>
      <c r="K745" s="9">
        <f>financials[[#This Row],[Sales]]-financials[[#This Row],[COGS]]</f>
        <v>2523.21</v>
      </c>
      <c r="L745" s="17">
        <f t="shared" ca="1" si="23"/>
        <v>45149</v>
      </c>
      <c r="M745" t="str">
        <f t="shared" ca="1" si="22"/>
        <v>C0003</v>
      </c>
    </row>
    <row r="746" spans="1:13" x14ac:dyDescent="0.25">
      <c r="A746" t="s">
        <v>96</v>
      </c>
      <c r="B746" s="7" t="s">
        <v>628</v>
      </c>
      <c r="C746" s="15">
        <v>106</v>
      </c>
      <c r="D746" s="16" t="s">
        <v>101</v>
      </c>
      <c r="E746">
        <v>234</v>
      </c>
      <c r="F746" s="9">
        <v>12</v>
      </c>
      <c r="G746" s="9">
        <f>financials[[#This Row],[Units Sold]]*financials[[#This Row],[Sale Price]]</f>
        <v>2808</v>
      </c>
      <c r="H746" s="9">
        <f>IF(financials[[#This Row],[Discount Band]]="low",0.1,IF(financials[[#This Row],[Discount Band]]="medium",0.15,0.3))</f>
        <v>0.15</v>
      </c>
      <c r="I746" s="9">
        <f>financials[[#This Row],[Gross Sales]]-financials[[#This Row],[Gross Sales]]*financials[[#This Row],[Discounts]]</f>
        <v>2386.8000000000002</v>
      </c>
      <c r="J746" s="9">
        <f>VLOOKUP(financials[[#This Row],[productid]],Products!$B$2:$H$10,3)</f>
        <v>9.1</v>
      </c>
      <c r="K746" s="9">
        <f>financials[[#This Row],[Sales]]-financials[[#This Row],[COGS]]</f>
        <v>2377.7000000000003</v>
      </c>
      <c r="L746" s="17">
        <f t="shared" ca="1" si="23"/>
        <v>44767</v>
      </c>
      <c r="M746" t="str">
        <f t="shared" ca="1" si="22"/>
        <v>B0101</v>
      </c>
    </row>
    <row r="747" spans="1:13" x14ac:dyDescent="0.25">
      <c r="A747" t="s">
        <v>96</v>
      </c>
      <c r="B747" s="7" t="s">
        <v>251</v>
      </c>
      <c r="C747" s="15">
        <v>103</v>
      </c>
      <c r="D747" s="16" t="s">
        <v>94</v>
      </c>
      <c r="E747">
        <v>235</v>
      </c>
      <c r="F747" s="9">
        <v>12</v>
      </c>
      <c r="G747" s="9">
        <f>financials[[#This Row],[Units Sold]]*financials[[#This Row],[Sale Price]]</f>
        <v>2820</v>
      </c>
      <c r="H747" s="9">
        <f>IF(financials[[#This Row],[Discount Band]]="low",0.1,IF(financials[[#This Row],[Discount Band]]="medium",0.15,0.3))</f>
        <v>0.3</v>
      </c>
      <c r="I747" s="9">
        <f>financials[[#This Row],[Gross Sales]]-financials[[#This Row],[Gross Sales]]*financials[[#This Row],[Discounts]]</f>
        <v>1974</v>
      </c>
      <c r="J747" s="9">
        <f>VLOOKUP(financials[[#This Row],[productid]],Products!$B$2:$H$10,3)</f>
        <v>15</v>
      </c>
      <c r="K747" s="9">
        <f>financials[[#This Row],[Sales]]-financials[[#This Row],[COGS]]</f>
        <v>1959</v>
      </c>
      <c r="L747" s="17">
        <f t="shared" ca="1" si="23"/>
        <v>44633</v>
      </c>
      <c r="M747" t="str">
        <f t="shared" ca="1" si="22"/>
        <v>C0003</v>
      </c>
    </row>
    <row r="748" spans="1:13" x14ac:dyDescent="0.25">
      <c r="A748" t="s">
        <v>100</v>
      </c>
      <c r="B748" s="7" t="s">
        <v>251</v>
      </c>
      <c r="C748" s="15">
        <v>103</v>
      </c>
      <c r="D748" s="16" t="s">
        <v>101</v>
      </c>
      <c r="E748">
        <v>188</v>
      </c>
      <c r="F748" s="9">
        <v>15</v>
      </c>
      <c r="G748" s="9">
        <f>financials[[#This Row],[Units Sold]]*financials[[#This Row],[Sale Price]]</f>
        <v>2820</v>
      </c>
      <c r="H748" s="9">
        <f>IF(financials[[#This Row],[Discount Band]]="low",0.1,IF(financials[[#This Row],[Discount Band]]="medium",0.15,0.3))</f>
        <v>0.15</v>
      </c>
      <c r="I748" s="9">
        <f>financials[[#This Row],[Gross Sales]]-financials[[#This Row],[Gross Sales]]*financials[[#This Row],[Discounts]]</f>
        <v>2397</v>
      </c>
      <c r="J748" s="9">
        <f>VLOOKUP(financials[[#This Row],[productid]],Products!$B$2:$H$10,3)</f>
        <v>15</v>
      </c>
      <c r="K748" s="9">
        <f>financials[[#This Row],[Sales]]-financials[[#This Row],[COGS]]</f>
        <v>2382</v>
      </c>
      <c r="L748" s="17">
        <f t="shared" ca="1" si="23"/>
        <v>44927</v>
      </c>
      <c r="M748" t="str">
        <f t="shared" ca="1" si="22"/>
        <v>B0001</v>
      </c>
    </row>
    <row r="749" spans="1:13" x14ac:dyDescent="0.25">
      <c r="A749" t="s">
        <v>96</v>
      </c>
      <c r="B749" s="7" t="s">
        <v>298</v>
      </c>
      <c r="C749" s="15">
        <v>103</v>
      </c>
      <c r="D749" s="16" t="s">
        <v>101</v>
      </c>
      <c r="E749">
        <v>235</v>
      </c>
      <c r="F749" s="9">
        <v>12</v>
      </c>
      <c r="G749" s="9">
        <f>financials[[#This Row],[Units Sold]]*financials[[#This Row],[Sale Price]]</f>
        <v>2820</v>
      </c>
      <c r="H749" s="9">
        <f>IF(financials[[#This Row],[Discount Band]]="low",0.1,IF(financials[[#This Row],[Discount Band]]="medium",0.15,0.3))</f>
        <v>0.15</v>
      </c>
      <c r="I749" s="9">
        <f>financials[[#This Row],[Gross Sales]]-financials[[#This Row],[Gross Sales]]*financials[[#This Row],[Discounts]]</f>
        <v>2397</v>
      </c>
      <c r="J749" s="9">
        <f>VLOOKUP(financials[[#This Row],[productid]],Products!$B$2:$H$10,3)</f>
        <v>15</v>
      </c>
      <c r="K749" s="9">
        <f>financials[[#This Row],[Sales]]-financials[[#This Row],[COGS]]</f>
        <v>2382</v>
      </c>
      <c r="L749" s="17">
        <f t="shared" ca="1" si="23"/>
        <v>45051</v>
      </c>
      <c r="M749" t="str">
        <f t="shared" ca="1" si="22"/>
        <v>C0002</v>
      </c>
    </row>
    <row r="750" spans="1:13" x14ac:dyDescent="0.25">
      <c r="A750" t="s">
        <v>97</v>
      </c>
      <c r="B750" s="7" t="s">
        <v>178</v>
      </c>
      <c r="C750" s="15">
        <v>109</v>
      </c>
      <c r="D750" s="16" t="s">
        <v>102</v>
      </c>
      <c r="E750">
        <v>403</v>
      </c>
      <c r="F750" s="9">
        <v>7</v>
      </c>
      <c r="G750" s="9">
        <f>financials[[#This Row],[Units Sold]]*financials[[#This Row],[Sale Price]]</f>
        <v>2821</v>
      </c>
      <c r="H750" s="9">
        <f>IF(financials[[#This Row],[Discount Band]]="low",0.1,IF(financials[[#This Row],[Discount Band]]="medium",0.15,0.3))</f>
        <v>0.1</v>
      </c>
      <c r="I750" s="9">
        <f>financials[[#This Row],[Gross Sales]]-financials[[#This Row],[Gross Sales]]*financials[[#This Row],[Discounts]]</f>
        <v>2538.9</v>
      </c>
      <c r="J750" s="9">
        <f>VLOOKUP(financials[[#This Row],[productid]],Products!$B$2:$H$10,3)</f>
        <v>16.8</v>
      </c>
      <c r="K750" s="9">
        <f>financials[[#This Row],[Sales]]-financials[[#This Row],[COGS]]</f>
        <v>2522.1</v>
      </c>
      <c r="L750" s="17">
        <f t="shared" ca="1" si="23"/>
        <v>45320</v>
      </c>
      <c r="M750" t="str">
        <f t="shared" ca="1" si="22"/>
        <v>C0002</v>
      </c>
    </row>
    <row r="751" spans="1:13" x14ac:dyDescent="0.25">
      <c r="A751" t="s">
        <v>97</v>
      </c>
      <c r="B751" s="7" t="s">
        <v>556</v>
      </c>
      <c r="C751" s="15">
        <v>103</v>
      </c>
      <c r="D751" s="16" t="s">
        <v>101</v>
      </c>
      <c r="E751">
        <v>404</v>
      </c>
      <c r="F751" s="9">
        <v>7</v>
      </c>
      <c r="G751" s="9">
        <f>financials[[#This Row],[Units Sold]]*financials[[#This Row],[Sale Price]]</f>
        <v>2828</v>
      </c>
      <c r="H751" s="9">
        <f>IF(financials[[#This Row],[Discount Band]]="low",0.1,IF(financials[[#This Row],[Discount Band]]="medium",0.15,0.3))</f>
        <v>0.15</v>
      </c>
      <c r="I751" s="9">
        <f>financials[[#This Row],[Gross Sales]]-financials[[#This Row],[Gross Sales]]*financials[[#This Row],[Discounts]]</f>
        <v>2403.8000000000002</v>
      </c>
      <c r="J751" s="9">
        <f>VLOOKUP(financials[[#This Row],[productid]],Products!$B$2:$H$10,3)</f>
        <v>15</v>
      </c>
      <c r="K751" s="9">
        <f>financials[[#This Row],[Sales]]-financials[[#This Row],[COGS]]</f>
        <v>2388.8000000000002</v>
      </c>
      <c r="L751" s="17">
        <f t="shared" ca="1" si="23"/>
        <v>45317</v>
      </c>
      <c r="M751" t="str">
        <f t="shared" ca="1" si="22"/>
        <v>B0101</v>
      </c>
    </row>
    <row r="752" spans="1:13" x14ac:dyDescent="0.25">
      <c r="A752" t="s">
        <v>96</v>
      </c>
      <c r="B752" s="7" t="s">
        <v>251</v>
      </c>
      <c r="C752" s="15">
        <v>107</v>
      </c>
      <c r="D752" s="16" t="s">
        <v>101</v>
      </c>
      <c r="E752">
        <v>236</v>
      </c>
      <c r="F752" s="9">
        <v>12</v>
      </c>
      <c r="G752" s="9">
        <f>financials[[#This Row],[Units Sold]]*financials[[#This Row],[Sale Price]]</f>
        <v>2832</v>
      </c>
      <c r="H752" s="9">
        <f>IF(financials[[#This Row],[Discount Band]]="low",0.1,IF(financials[[#This Row],[Discount Band]]="medium",0.15,0.3))</f>
        <v>0.15</v>
      </c>
      <c r="I752" s="9">
        <f>financials[[#This Row],[Gross Sales]]-financials[[#This Row],[Gross Sales]]*financials[[#This Row],[Discounts]]</f>
        <v>2407.1999999999998</v>
      </c>
      <c r="J752" s="9">
        <f>VLOOKUP(financials[[#This Row],[productid]],Products!$B$2:$H$10,3)</f>
        <v>5.5</v>
      </c>
      <c r="K752" s="9">
        <f>financials[[#This Row],[Sales]]-financials[[#This Row],[COGS]]</f>
        <v>2401.6999999999998</v>
      </c>
      <c r="L752" s="17">
        <f t="shared" ca="1" si="23"/>
        <v>44714</v>
      </c>
      <c r="M752" t="str">
        <f t="shared" ca="1" si="22"/>
        <v>B0001</v>
      </c>
    </row>
    <row r="753" spans="1:13" x14ac:dyDescent="0.25">
      <c r="A753" t="s">
        <v>97</v>
      </c>
      <c r="B753" s="7" t="s">
        <v>284</v>
      </c>
      <c r="C753" s="13">
        <v>101</v>
      </c>
      <c r="D753" s="10" t="s">
        <v>94</v>
      </c>
      <c r="E753">
        <v>406</v>
      </c>
      <c r="F753" s="9">
        <v>7</v>
      </c>
      <c r="G753" s="9">
        <f>financials[[#This Row],[Units Sold]]*financials[[#This Row],[Sale Price]]</f>
        <v>2842</v>
      </c>
      <c r="H753" s="9">
        <f>IF(financials[[#This Row],[Discount Band]]="low",0.1,IF(financials[[#This Row],[Discount Band]]="medium",0.15,0.3))</f>
        <v>0.3</v>
      </c>
      <c r="I753" s="9">
        <f>financials[[#This Row],[Gross Sales]]-financials[[#This Row],[Gross Sales]]*financials[[#This Row],[Discounts]]</f>
        <v>1989.4</v>
      </c>
      <c r="J753" s="9">
        <f>VLOOKUP(financials[[#This Row],[productid]],Products!$B$2:$H$10,3)</f>
        <v>9.9499999999999993</v>
      </c>
      <c r="K753" s="9">
        <f>financials[[#This Row],[Sales]]-financials[[#This Row],[COGS]]</f>
        <v>1979.45</v>
      </c>
      <c r="L753" s="17">
        <f t="shared" ca="1" si="23"/>
        <v>45243</v>
      </c>
      <c r="M753" t="str">
        <f t="shared" ca="1" si="22"/>
        <v>B0101</v>
      </c>
    </row>
    <row r="754" spans="1:13" x14ac:dyDescent="0.25">
      <c r="A754" t="s">
        <v>97</v>
      </c>
      <c r="B754" s="7" t="s">
        <v>628</v>
      </c>
      <c r="C754" s="15">
        <v>106</v>
      </c>
      <c r="D754" s="16" t="s">
        <v>94</v>
      </c>
      <c r="E754">
        <v>143</v>
      </c>
      <c r="F754" s="9">
        <v>20</v>
      </c>
      <c r="G754" s="9">
        <f>financials[[#This Row],[Units Sold]]*financials[[#This Row],[Sale Price]]</f>
        <v>2860</v>
      </c>
      <c r="H754" s="9">
        <f>IF(financials[[#This Row],[Discount Band]]="low",0.1,IF(financials[[#This Row],[Discount Band]]="medium",0.15,0.3))</f>
        <v>0.3</v>
      </c>
      <c r="I754" s="9">
        <f>financials[[#This Row],[Gross Sales]]-financials[[#This Row],[Gross Sales]]*financials[[#This Row],[Discounts]]</f>
        <v>2002</v>
      </c>
      <c r="J754" s="9">
        <f>VLOOKUP(financials[[#This Row],[productid]],Products!$B$2:$H$10,3)</f>
        <v>9.1</v>
      </c>
      <c r="K754" s="9">
        <f>financials[[#This Row],[Sales]]-financials[[#This Row],[COGS]]</f>
        <v>1992.9</v>
      </c>
      <c r="L754" s="17">
        <f t="shared" ca="1" si="23"/>
        <v>45073</v>
      </c>
      <c r="M754" t="str">
        <f t="shared" ca="1" si="22"/>
        <v>C0003</v>
      </c>
    </row>
    <row r="755" spans="1:13" x14ac:dyDescent="0.25">
      <c r="A755" t="s">
        <v>97</v>
      </c>
      <c r="B755" s="7" t="s">
        <v>105</v>
      </c>
      <c r="C755" s="15">
        <v>107</v>
      </c>
      <c r="D755" s="16" t="s">
        <v>101</v>
      </c>
      <c r="E755">
        <v>409</v>
      </c>
      <c r="F755" s="9">
        <v>7</v>
      </c>
      <c r="G755" s="9">
        <f>financials[[#This Row],[Units Sold]]*financials[[#This Row],[Sale Price]]</f>
        <v>2863</v>
      </c>
      <c r="H755" s="9">
        <f>IF(financials[[#This Row],[Discount Band]]="low",0.1,IF(financials[[#This Row],[Discount Band]]="medium",0.15,0.3))</f>
        <v>0.15</v>
      </c>
      <c r="I755" s="9">
        <f>financials[[#This Row],[Gross Sales]]-financials[[#This Row],[Gross Sales]]*financials[[#This Row],[Discounts]]</f>
        <v>2433.5500000000002</v>
      </c>
      <c r="J755" s="9">
        <f>VLOOKUP(financials[[#This Row],[productid]],Products!$B$2:$H$10,3)</f>
        <v>5.5</v>
      </c>
      <c r="K755" s="9">
        <f>financials[[#This Row],[Sales]]-financials[[#This Row],[COGS]]</f>
        <v>2428.0500000000002</v>
      </c>
      <c r="L755" s="17">
        <f t="shared" ca="1" si="23"/>
        <v>44852</v>
      </c>
      <c r="M755" t="str">
        <f t="shared" ca="1" si="22"/>
        <v>B0001</v>
      </c>
    </row>
    <row r="756" spans="1:13" x14ac:dyDescent="0.25">
      <c r="A756" t="s">
        <v>96</v>
      </c>
      <c r="B756" s="7" t="s">
        <v>159</v>
      </c>
      <c r="C756" s="15">
        <v>108</v>
      </c>
      <c r="D756" s="16" t="s">
        <v>101</v>
      </c>
      <c r="E756">
        <v>239</v>
      </c>
      <c r="F756" s="9">
        <v>12</v>
      </c>
      <c r="G756" s="9">
        <f>financials[[#This Row],[Units Sold]]*financials[[#This Row],[Sale Price]]</f>
        <v>2868</v>
      </c>
      <c r="H756" s="9">
        <f>IF(financials[[#This Row],[Discount Band]]="low",0.1,IF(financials[[#This Row],[Discount Band]]="medium",0.15,0.3))</f>
        <v>0.15</v>
      </c>
      <c r="I756" s="9">
        <f>financials[[#This Row],[Gross Sales]]-financials[[#This Row],[Gross Sales]]*financials[[#This Row],[Discounts]]</f>
        <v>2437.8000000000002</v>
      </c>
      <c r="J756" s="9">
        <f>VLOOKUP(financials[[#This Row],[productid]],Products!$B$2:$H$10,3)</f>
        <v>3.99</v>
      </c>
      <c r="K756" s="9">
        <f>financials[[#This Row],[Sales]]-financials[[#This Row],[COGS]]</f>
        <v>2433.8100000000004</v>
      </c>
      <c r="L756" s="17">
        <f t="shared" ca="1" si="23"/>
        <v>44795</v>
      </c>
      <c r="M756" t="str">
        <f t="shared" ca="1" si="22"/>
        <v>B0101</v>
      </c>
    </row>
    <row r="757" spans="1:13" x14ac:dyDescent="0.25">
      <c r="A757" t="s">
        <v>96</v>
      </c>
      <c r="B757" s="7" t="s">
        <v>136</v>
      </c>
      <c r="C757" s="15">
        <v>106</v>
      </c>
      <c r="D757" s="16" t="s">
        <v>102</v>
      </c>
      <c r="E757">
        <v>239</v>
      </c>
      <c r="F757" s="9">
        <v>12</v>
      </c>
      <c r="G757" s="9">
        <f>financials[[#This Row],[Units Sold]]*financials[[#This Row],[Sale Price]]</f>
        <v>2868</v>
      </c>
      <c r="H757" s="9">
        <f>IF(financials[[#This Row],[Discount Band]]="low",0.1,IF(financials[[#This Row],[Discount Band]]="medium",0.15,0.3))</f>
        <v>0.1</v>
      </c>
      <c r="I757" s="9">
        <f>financials[[#This Row],[Gross Sales]]-financials[[#This Row],[Gross Sales]]*financials[[#This Row],[Discounts]]</f>
        <v>2581.1999999999998</v>
      </c>
      <c r="J757" s="9">
        <f>VLOOKUP(financials[[#This Row],[productid]],Products!$B$2:$H$10,3)</f>
        <v>9.1</v>
      </c>
      <c r="K757" s="9">
        <f>financials[[#This Row],[Sales]]-financials[[#This Row],[COGS]]</f>
        <v>2572.1</v>
      </c>
      <c r="L757" s="17">
        <f t="shared" ca="1" si="23"/>
        <v>45505</v>
      </c>
      <c r="M757" t="str">
        <f t="shared" ca="1" si="22"/>
        <v>C0002</v>
      </c>
    </row>
    <row r="758" spans="1:13" x14ac:dyDescent="0.25">
      <c r="A758" t="s">
        <v>96</v>
      </c>
      <c r="B758" s="7" t="s">
        <v>251</v>
      </c>
      <c r="C758" s="15">
        <v>108</v>
      </c>
      <c r="D758" s="16" t="s">
        <v>103</v>
      </c>
      <c r="E758">
        <v>239</v>
      </c>
      <c r="F758" s="9">
        <v>12</v>
      </c>
      <c r="G758" s="9">
        <f>financials[[#This Row],[Units Sold]]*financials[[#This Row],[Sale Price]]</f>
        <v>2868</v>
      </c>
      <c r="H758" s="9">
        <f>IF(financials[[#This Row],[Discount Band]]="low",0.1,IF(financials[[#This Row],[Discount Band]]="medium",0.15,0.3))</f>
        <v>0.3</v>
      </c>
      <c r="I758" s="9">
        <f>financials[[#This Row],[Gross Sales]]-financials[[#This Row],[Gross Sales]]*financials[[#This Row],[Discounts]]</f>
        <v>2007.6</v>
      </c>
      <c r="J758" s="9">
        <f>VLOOKUP(financials[[#This Row],[productid]],Products!$B$2:$H$10,3)</f>
        <v>3.99</v>
      </c>
      <c r="K758" s="9">
        <f>financials[[#This Row],[Sales]]-financials[[#This Row],[COGS]]</f>
        <v>2003.61</v>
      </c>
      <c r="L758" s="17">
        <f t="shared" ca="1" si="23"/>
        <v>44949</v>
      </c>
      <c r="M758" t="str">
        <f t="shared" ca="1" si="22"/>
        <v>B0101</v>
      </c>
    </row>
    <row r="759" spans="1:13" x14ac:dyDescent="0.25">
      <c r="A759" t="s">
        <v>96</v>
      </c>
      <c r="B759" s="7" t="s">
        <v>239</v>
      </c>
      <c r="C759" s="15">
        <v>108</v>
      </c>
      <c r="D759" s="16" t="s">
        <v>101</v>
      </c>
      <c r="E759">
        <v>239</v>
      </c>
      <c r="F759" s="9">
        <v>12</v>
      </c>
      <c r="G759" s="9">
        <f>financials[[#This Row],[Units Sold]]*financials[[#This Row],[Sale Price]]</f>
        <v>2868</v>
      </c>
      <c r="H759" s="9">
        <f>IF(financials[[#This Row],[Discount Band]]="low",0.1,IF(financials[[#This Row],[Discount Band]]="medium",0.15,0.3))</f>
        <v>0.15</v>
      </c>
      <c r="I759" s="9">
        <f>financials[[#This Row],[Gross Sales]]-financials[[#This Row],[Gross Sales]]*financials[[#This Row],[Discounts]]</f>
        <v>2437.8000000000002</v>
      </c>
      <c r="J759" s="9">
        <f>VLOOKUP(financials[[#This Row],[productid]],Products!$B$2:$H$10,3)</f>
        <v>3.99</v>
      </c>
      <c r="K759" s="9">
        <f>financials[[#This Row],[Sales]]-financials[[#This Row],[COGS]]</f>
        <v>2433.8100000000004</v>
      </c>
      <c r="L759" s="17">
        <f t="shared" ca="1" si="23"/>
        <v>44599</v>
      </c>
      <c r="M759" t="str">
        <f t="shared" ca="1" si="22"/>
        <v>B0101</v>
      </c>
    </row>
    <row r="760" spans="1:13" x14ac:dyDescent="0.25">
      <c r="A760" t="s">
        <v>96</v>
      </c>
      <c r="B760" s="7" t="s">
        <v>136</v>
      </c>
      <c r="C760" s="15">
        <v>108</v>
      </c>
      <c r="D760" s="16" t="s">
        <v>102</v>
      </c>
      <c r="E760">
        <v>239</v>
      </c>
      <c r="F760" s="9">
        <v>12</v>
      </c>
      <c r="G760" s="9">
        <f>financials[[#This Row],[Units Sold]]*financials[[#This Row],[Sale Price]]</f>
        <v>2868</v>
      </c>
      <c r="H760" s="9">
        <f>IF(financials[[#This Row],[Discount Band]]="low",0.1,IF(financials[[#This Row],[Discount Band]]="medium",0.15,0.3))</f>
        <v>0.1</v>
      </c>
      <c r="I760" s="9">
        <f>financials[[#This Row],[Gross Sales]]-financials[[#This Row],[Gross Sales]]*financials[[#This Row],[Discounts]]</f>
        <v>2581.1999999999998</v>
      </c>
      <c r="J760" s="9">
        <f>VLOOKUP(financials[[#This Row],[productid]],Products!$B$2:$H$10,3)</f>
        <v>3.99</v>
      </c>
      <c r="K760" s="9">
        <f>financials[[#This Row],[Sales]]-financials[[#This Row],[COGS]]</f>
        <v>2577.21</v>
      </c>
      <c r="L760" s="17">
        <f t="shared" ca="1" si="23"/>
        <v>45095</v>
      </c>
      <c r="M760" t="str">
        <f t="shared" ca="1" si="22"/>
        <v>B0101</v>
      </c>
    </row>
    <row r="761" spans="1:13" x14ac:dyDescent="0.25">
      <c r="A761" t="s">
        <v>97</v>
      </c>
      <c r="B761" s="7" t="s">
        <v>216</v>
      </c>
      <c r="C761" s="13">
        <v>109</v>
      </c>
      <c r="D761" s="10" t="s">
        <v>101</v>
      </c>
      <c r="E761">
        <v>410</v>
      </c>
      <c r="F761" s="9">
        <v>7</v>
      </c>
      <c r="G761" s="9">
        <f>financials[[#This Row],[Units Sold]]*financials[[#This Row],[Sale Price]]</f>
        <v>2870</v>
      </c>
      <c r="H761" s="9">
        <f>IF(financials[[#This Row],[Discount Band]]="low",0.1,IF(financials[[#This Row],[Discount Band]]="medium",0.15,0.3))</f>
        <v>0.15</v>
      </c>
      <c r="I761" s="9">
        <f>financials[[#This Row],[Gross Sales]]-financials[[#This Row],[Gross Sales]]*financials[[#This Row],[Discounts]]</f>
        <v>2439.5</v>
      </c>
      <c r="J761" s="9">
        <f>VLOOKUP(financials[[#This Row],[productid]],Products!$B$2:$H$10,3)</f>
        <v>16.8</v>
      </c>
      <c r="K761" s="9">
        <f>financials[[#This Row],[Sales]]-financials[[#This Row],[COGS]]</f>
        <v>2422.6999999999998</v>
      </c>
      <c r="L761" s="17">
        <f t="shared" ca="1" si="23"/>
        <v>44984</v>
      </c>
      <c r="M761" t="str">
        <f t="shared" ca="1" si="22"/>
        <v>B0101</v>
      </c>
    </row>
    <row r="762" spans="1:13" x14ac:dyDescent="0.25">
      <c r="A762" t="s">
        <v>97</v>
      </c>
      <c r="B762" s="7" t="s">
        <v>556</v>
      </c>
      <c r="C762" s="15">
        <v>107</v>
      </c>
      <c r="D762" s="16" t="s">
        <v>94</v>
      </c>
      <c r="E762">
        <v>410</v>
      </c>
      <c r="F762" s="9">
        <v>7</v>
      </c>
      <c r="G762" s="9">
        <f>financials[[#This Row],[Units Sold]]*financials[[#This Row],[Sale Price]]</f>
        <v>2870</v>
      </c>
      <c r="H762" s="9">
        <f>IF(financials[[#This Row],[Discount Band]]="low",0.1,IF(financials[[#This Row],[Discount Band]]="medium",0.15,0.3))</f>
        <v>0.3</v>
      </c>
      <c r="I762" s="9">
        <f>financials[[#This Row],[Gross Sales]]-financials[[#This Row],[Gross Sales]]*financials[[#This Row],[Discounts]]</f>
        <v>2009</v>
      </c>
      <c r="J762" s="9">
        <f>VLOOKUP(financials[[#This Row],[productid]],Products!$B$2:$H$10,3)</f>
        <v>5.5</v>
      </c>
      <c r="K762" s="9">
        <f>financials[[#This Row],[Sales]]-financials[[#This Row],[COGS]]</f>
        <v>2003.5</v>
      </c>
      <c r="L762" s="17">
        <f t="shared" ca="1" si="23"/>
        <v>45460</v>
      </c>
      <c r="M762" t="str">
        <f t="shared" ca="1" si="22"/>
        <v>B0001</v>
      </c>
    </row>
    <row r="763" spans="1:13" x14ac:dyDescent="0.25">
      <c r="A763" t="s">
        <v>97</v>
      </c>
      <c r="B763" s="7" t="s">
        <v>169</v>
      </c>
      <c r="C763" s="15">
        <v>108</v>
      </c>
      <c r="D763" s="16" t="s">
        <v>94</v>
      </c>
      <c r="E763">
        <v>144</v>
      </c>
      <c r="F763" s="9">
        <v>20</v>
      </c>
      <c r="G763" s="9">
        <f>financials[[#This Row],[Units Sold]]*financials[[#This Row],[Sale Price]]</f>
        <v>2880</v>
      </c>
      <c r="H763" s="9">
        <f>IF(financials[[#This Row],[Discount Band]]="low",0.1,IF(financials[[#This Row],[Discount Band]]="medium",0.15,0.3))</f>
        <v>0.3</v>
      </c>
      <c r="I763" s="9">
        <f>financials[[#This Row],[Gross Sales]]-financials[[#This Row],[Gross Sales]]*financials[[#This Row],[Discounts]]</f>
        <v>2016</v>
      </c>
      <c r="J763" s="9">
        <f>VLOOKUP(financials[[#This Row],[productid]],Products!$B$2:$H$10,3)</f>
        <v>3.99</v>
      </c>
      <c r="K763" s="9">
        <f>financials[[#This Row],[Sales]]-financials[[#This Row],[COGS]]</f>
        <v>2012.01</v>
      </c>
      <c r="L763" s="17">
        <f t="shared" ca="1" si="23"/>
        <v>44988</v>
      </c>
      <c r="M763" t="str">
        <f t="shared" ca="1" si="22"/>
        <v>B0001</v>
      </c>
    </row>
    <row r="764" spans="1:13" x14ac:dyDescent="0.25">
      <c r="A764" t="s">
        <v>96</v>
      </c>
      <c r="B764" s="7" t="s">
        <v>106</v>
      </c>
      <c r="C764" s="15">
        <v>104</v>
      </c>
      <c r="D764" s="16" t="s">
        <v>103</v>
      </c>
      <c r="E764">
        <v>240</v>
      </c>
      <c r="F764" s="9">
        <v>12</v>
      </c>
      <c r="G764" s="9">
        <f>financials[[#This Row],[Units Sold]]*financials[[#This Row],[Sale Price]]</f>
        <v>2880</v>
      </c>
      <c r="H764" s="9">
        <f>IF(financials[[#This Row],[Discount Band]]="low",0.1,IF(financials[[#This Row],[Discount Band]]="medium",0.15,0.3))</f>
        <v>0.3</v>
      </c>
      <c r="I764" s="9">
        <f>financials[[#This Row],[Gross Sales]]-financials[[#This Row],[Gross Sales]]*financials[[#This Row],[Discounts]]</f>
        <v>2016</v>
      </c>
      <c r="J764" s="9">
        <f>VLOOKUP(financials[[#This Row],[productid]],Products!$B$2:$H$10,3)</f>
        <v>2.9</v>
      </c>
      <c r="K764" s="9">
        <f>financials[[#This Row],[Sales]]-financials[[#This Row],[COGS]]</f>
        <v>2013.1</v>
      </c>
      <c r="L764" s="17">
        <f t="shared" ca="1" si="23"/>
        <v>45250</v>
      </c>
      <c r="M764" t="str">
        <f t="shared" ca="1" si="22"/>
        <v>C0003</v>
      </c>
    </row>
    <row r="765" spans="1:13" x14ac:dyDescent="0.25">
      <c r="A765" t="s">
        <v>100</v>
      </c>
      <c r="B765" s="7" t="s">
        <v>556</v>
      </c>
      <c r="C765" s="15">
        <v>105</v>
      </c>
      <c r="D765" s="16" t="s">
        <v>101</v>
      </c>
      <c r="E765">
        <v>192</v>
      </c>
      <c r="F765" s="9">
        <v>15</v>
      </c>
      <c r="G765" s="9">
        <f>financials[[#This Row],[Units Sold]]*financials[[#This Row],[Sale Price]]</f>
        <v>2880</v>
      </c>
      <c r="H765" s="9">
        <f>IF(financials[[#This Row],[Discount Band]]="low",0.1,IF(financials[[#This Row],[Discount Band]]="medium",0.15,0.3))</f>
        <v>0.15</v>
      </c>
      <c r="I765" s="9">
        <f>financials[[#This Row],[Gross Sales]]-financials[[#This Row],[Gross Sales]]*financials[[#This Row],[Discounts]]</f>
        <v>2448</v>
      </c>
      <c r="J765" s="9">
        <f>VLOOKUP(financials[[#This Row],[productid]],Products!$B$2:$H$10,3)</f>
        <v>10</v>
      </c>
      <c r="K765" s="9">
        <f>financials[[#This Row],[Sales]]-financials[[#This Row],[COGS]]</f>
        <v>2438</v>
      </c>
      <c r="L765" s="17">
        <f t="shared" ca="1" si="23"/>
        <v>44578</v>
      </c>
      <c r="M765" t="str">
        <f t="shared" ca="1" si="22"/>
        <v>B0101</v>
      </c>
    </row>
    <row r="766" spans="1:13" x14ac:dyDescent="0.25">
      <c r="A766" t="s">
        <v>97</v>
      </c>
      <c r="B766" s="7" t="s">
        <v>136</v>
      </c>
      <c r="C766" s="15">
        <v>101</v>
      </c>
      <c r="D766" s="16" t="s">
        <v>94</v>
      </c>
      <c r="E766">
        <v>144</v>
      </c>
      <c r="F766" s="9">
        <v>20</v>
      </c>
      <c r="G766" s="9">
        <f>financials[[#This Row],[Units Sold]]*financials[[#This Row],[Sale Price]]</f>
        <v>2880</v>
      </c>
      <c r="H766" s="9">
        <f>IF(financials[[#This Row],[Discount Band]]="low",0.1,IF(financials[[#This Row],[Discount Band]]="medium",0.15,0.3))</f>
        <v>0.3</v>
      </c>
      <c r="I766" s="9">
        <f>financials[[#This Row],[Gross Sales]]-financials[[#This Row],[Gross Sales]]*financials[[#This Row],[Discounts]]</f>
        <v>2016</v>
      </c>
      <c r="J766" s="9">
        <f>VLOOKUP(financials[[#This Row],[productid]],Products!$B$2:$H$10,3)</f>
        <v>9.9499999999999993</v>
      </c>
      <c r="K766" s="9">
        <f>financials[[#This Row],[Sales]]-financials[[#This Row],[COGS]]</f>
        <v>2006.05</v>
      </c>
      <c r="L766" s="17">
        <f t="shared" ca="1" si="23"/>
        <v>44989</v>
      </c>
      <c r="M766" t="str">
        <f t="shared" ca="1" si="22"/>
        <v>B0101</v>
      </c>
    </row>
    <row r="767" spans="1:13" x14ac:dyDescent="0.25">
      <c r="A767" t="s">
        <v>97</v>
      </c>
      <c r="B767" s="7" t="s">
        <v>104</v>
      </c>
      <c r="C767" s="15">
        <v>106</v>
      </c>
      <c r="D767" s="16" t="s">
        <v>101</v>
      </c>
      <c r="E767">
        <v>144</v>
      </c>
      <c r="F767" s="9">
        <v>20</v>
      </c>
      <c r="G767" s="9">
        <f>financials[[#This Row],[Units Sold]]*financials[[#This Row],[Sale Price]]</f>
        <v>2880</v>
      </c>
      <c r="H767" s="9">
        <f>IF(financials[[#This Row],[Discount Band]]="low",0.1,IF(financials[[#This Row],[Discount Band]]="medium",0.15,0.3))</f>
        <v>0.15</v>
      </c>
      <c r="I767" s="9">
        <f>financials[[#This Row],[Gross Sales]]-financials[[#This Row],[Gross Sales]]*financials[[#This Row],[Discounts]]</f>
        <v>2448</v>
      </c>
      <c r="J767" s="9">
        <f>VLOOKUP(financials[[#This Row],[productid]],Products!$B$2:$H$10,3)</f>
        <v>9.1</v>
      </c>
      <c r="K767" s="9">
        <f>financials[[#This Row],[Sales]]-financials[[#This Row],[COGS]]</f>
        <v>2438.9</v>
      </c>
      <c r="L767" s="17">
        <f t="shared" ca="1" si="23"/>
        <v>44779</v>
      </c>
      <c r="M767" t="str">
        <f t="shared" ca="1" si="22"/>
        <v>B0101</v>
      </c>
    </row>
    <row r="768" spans="1:13" x14ac:dyDescent="0.25">
      <c r="A768" t="s">
        <v>97</v>
      </c>
      <c r="B768" s="7" t="s">
        <v>209</v>
      </c>
      <c r="C768" s="15">
        <v>102</v>
      </c>
      <c r="D768" s="16" t="s">
        <v>102</v>
      </c>
      <c r="E768">
        <v>412</v>
      </c>
      <c r="F768" s="9">
        <v>7</v>
      </c>
      <c r="G768" s="9">
        <f>financials[[#This Row],[Units Sold]]*financials[[#This Row],[Sale Price]]</f>
        <v>2884</v>
      </c>
      <c r="H768" s="9">
        <f>IF(financials[[#This Row],[Discount Band]]="low",0.1,IF(financials[[#This Row],[Discount Band]]="medium",0.15,0.3))</f>
        <v>0.1</v>
      </c>
      <c r="I768" s="9">
        <f>financials[[#This Row],[Gross Sales]]-financials[[#This Row],[Gross Sales]]*financials[[#This Row],[Discounts]]</f>
        <v>2595.6</v>
      </c>
      <c r="J768" s="9">
        <f>VLOOKUP(financials[[#This Row],[productid]],Products!$B$2:$H$10,3)</f>
        <v>13.95</v>
      </c>
      <c r="K768" s="9">
        <f>financials[[#This Row],[Sales]]-financials[[#This Row],[COGS]]</f>
        <v>2581.65</v>
      </c>
      <c r="L768" s="17">
        <f t="shared" ca="1" si="23"/>
        <v>44578</v>
      </c>
      <c r="M768" t="str">
        <f t="shared" ca="1" si="22"/>
        <v>B0101</v>
      </c>
    </row>
    <row r="769" spans="1:13" x14ac:dyDescent="0.25">
      <c r="A769" t="s">
        <v>97</v>
      </c>
      <c r="B769" s="7" t="s">
        <v>216</v>
      </c>
      <c r="C769" s="15">
        <v>101</v>
      </c>
      <c r="D769" s="16" t="s">
        <v>94</v>
      </c>
      <c r="E769">
        <v>412</v>
      </c>
      <c r="F769" s="9">
        <v>7</v>
      </c>
      <c r="G769" s="9">
        <f>financials[[#This Row],[Units Sold]]*financials[[#This Row],[Sale Price]]</f>
        <v>2884</v>
      </c>
      <c r="H769" s="9">
        <f>IF(financials[[#This Row],[Discount Band]]="low",0.1,IF(financials[[#This Row],[Discount Band]]="medium",0.15,0.3))</f>
        <v>0.3</v>
      </c>
      <c r="I769" s="9">
        <f>financials[[#This Row],[Gross Sales]]-financials[[#This Row],[Gross Sales]]*financials[[#This Row],[Discounts]]</f>
        <v>2018.8000000000002</v>
      </c>
      <c r="J769" s="9">
        <f>VLOOKUP(financials[[#This Row],[productid]],Products!$B$2:$H$10,3)</f>
        <v>9.9499999999999993</v>
      </c>
      <c r="K769" s="9">
        <f>financials[[#This Row],[Sales]]-financials[[#This Row],[COGS]]</f>
        <v>2008.8500000000001</v>
      </c>
      <c r="L769" s="17">
        <f t="shared" ca="1" si="23"/>
        <v>45085</v>
      </c>
      <c r="M769" t="str">
        <f t="shared" ca="1" si="22"/>
        <v>A0001</v>
      </c>
    </row>
    <row r="770" spans="1:13" x14ac:dyDescent="0.25">
      <c r="A770" t="s">
        <v>96</v>
      </c>
      <c r="B770" s="7" t="s">
        <v>104</v>
      </c>
      <c r="C770" s="15">
        <v>105</v>
      </c>
      <c r="D770" s="16" t="s">
        <v>102</v>
      </c>
      <c r="E770">
        <v>241</v>
      </c>
      <c r="F770" s="9">
        <v>12</v>
      </c>
      <c r="G770" s="9">
        <f>financials[[#This Row],[Units Sold]]*financials[[#This Row],[Sale Price]]</f>
        <v>2892</v>
      </c>
      <c r="H770" s="9">
        <f>IF(financials[[#This Row],[Discount Band]]="low",0.1,IF(financials[[#This Row],[Discount Band]]="medium",0.15,0.3))</f>
        <v>0.1</v>
      </c>
      <c r="I770" s="9">
        <f>financials[[#This Row],[Gross Sales]]-financials[[#This Row],[Gross Sales]]*financials[[#This Row],[Discounts]]</f>
        <v>2602.8000000000002</v>
      </c>
      <c r="J770" s="9">
        <f>VLOOKUP(financials[[#This Row],[productid]],Products!$B$2:$H$10,3)</f>
        <v>10</v>
      </c>
      <c r="K770" s="9">
        <f>financials[[#This Row],[Sales]]-financials[[#This Row],[COGS]]</f>
        <v>2592.8000000000002</v>
      </c>
      <c r="L770" s="17">
        <f t="shared" ca="1" si="23"/>
        <v>45078</v>
      </c>
      <c r="M770" t="str">
        <f t="shared" ref="M770:M833" ca="1" si="24">VLOOKUP(RANDBETWEEN(1,5),rnlsalesperson,2)</f>
        <v>B0001</v>
      </c>
    </row>
    <row r="771" spans="1:13" x14ac:dyDescent="0.25">
      <c r="A771" t="s">
        <v>96</v>
      </c>
      <c r="B771" s="7" t="s">
        <v>107</v>
      </c>
      <c r="C771" s="15">
        <v>109</v>
      </c>
      <c r="D771" s="16" t="s">
        <v>102</v>
      </c>
      <c r="E771">
        <v>241</v>
      </c>
      <c r="F771" s="9">
        <v>12</v>
      </c>
      <c r="G771" s="9">
        <f>financials[[#This Row],[Units Sold]]*financials[[#This Row],[Sale Price]]</f>
        <v>2892</v>
      </c>
      <c r="H771" s="9">
        <f>IF(financials[[#This Row],[Discount Band]]="low",0.1,IF(financials[[#This Row],[Discount Band]]="medium",0.15,0.3))</f>
        <v>0.1</v>
      </c>
      <c r="I771" s="9">
        <f>financials[[#This Row],[Gross Sales]]-financials[[#This Row],[Gross Sales]]*financials[[#This Row],[Discounts]]</f>
        <v>2602.8000000000002</v>
      </c>
      <c r="J771" s="9">
        <f>VLOOKUP(financials[[#This Row],[productid]],Products!$B$2:$H$10,3)</f>
        <v>16.8</v>
      </c>
      <c r="K771" s="9">
        <f>financials[[#This Row],[Sales]]-financials[[#This Row],[COGS]]</f>
        <v>2586</v>
      </c>
      <c r="L771" s="17">
        <f t="shared" ref="L771:L834" ca="1" si="25">RANDBETWEEN(44562,45534)</f>
        <v>45091</v>
      </c>
      <c r="M771" t="str">
        <f t="shared" ca="1" si="24"/>
        <v>B0001</v>
      </c>
    </row>
    <row r="772" spans="1:13" x14ac:dyDescent="0.25">
      <c r="A772" t="s">
        <v>100</v>
      </c>
      <c r="B772" s="7" t="s">
        <v>285</v>
      </c>
      <c r="C772" s="13">
        <v>105</v>
      </c>
      <c r="D772" s="10" t="s">
        <v>101</v>
      </c>
      <c r="E772">
        <v>193</v>
      </c>
      <c r="F772" s="9">
        <v>15</v>
      </c>
      <c r="G772" s="9">
        <f>financials[[#This Row],[Units Sold]]*financials[[#This Row],[Sale Price]]</f>
        <v>2895</v>
      </c>
      <c r="H772" s="9">
        <f>IF(financials[[#This Row],[Discount Band]]="low",0.1,IF(financials[[#This Row],[Discount Band]]="medium",0.15,0.3))</f>
        <v>0.15</v>
      </c>
      <c r="I772" s="9">
        <f>financials[[#This Row],[Gross Sales]]-financials[[#This Row],[Gross Sales]]*financials[[#This Row],[Discounts]]</f>
        <v>2460.75</v>
      </c>
      <c r="J772" s="9">
        <f>VLOOKUP(financials[[#This Row],[productid]],Products!$B$2:$H$10,3)</f>
        <v>10</v>
      </c>
      <c r="K772" s="9">
        <f>financials[[#This Row],[Sales]]-financials[[#This Row],[COGS]]</f>
        <v>2450.75</v>
      </c>
      <c r="L772" s="17">
        <f t="shared" ca="1" si="25"/>
        <v>44947</v>
      </c>
      <c r="M772" t="str">
        <f t="shared" ca="1" si="24"/>
        <v>C0003</v>
      </c>
    </row>
    <row r="773" spans="1:13" x14ac:dyDescent="0.25">
      <c r="A773" t="s">
        <v>100</v>
      </c>
      <c r="B773" s="7" t="s">
        <v>628</v>
      </c>
      <c r="C773" s="15">
        <v>108</v>
      </c>
      <c r="D773" s="16" t="s">
        <v>101</v>
      </c>
      <c r="E773">
        <v>193</v>
      </c>
      <c r="F773" s="9">
        <v>15</v>
      </c>
      <c r="G773" s="9">
        <f>financials[[#This Row],[Units Sold]]*financials[[#This Row],[Sale Price]]</f>
        <v>2895</v>
      </c>
      <c r="H773" s="9">
        <f>IF(financials[[#This Row],[Discount Band]]="low",0.1,IF(financials[[#This Row],[Discount Band]]="medium",0.15,0.3))</f>
        <v>0.15</v>
      </c>
      <c r="I773" s="9">
        <f>financials[[#This Row],[Gross Sales]]-financials[[#This Row],[Gross Sales]]*financials[[#This Row],[Discounts]]</f>
        <v>2460.75</v>
      </c>
      <c r="J773" s="9">
        <f>VLOOKUP(financials[[#This Row],[productid]],Products!$B$2:$H$10,3)</f>
        <v>3.99</v>
      </c>
      <c r="K773" s="9">
        <f>financials[[#This Row],[Sales]]-financials[[#This Row],[COGS]]</f>
        <v>2456.7600000000002</v>
      </c>
      <c r="L773" s="17">
        <f t="shared" ca="1" si="25"/>
        <v>44582</v>
      </c>
      <c r="M773" t="str">
        <f t="shared" ca="1" si="24"/>
        <v>C0002</v>
      </c>
    </row>
    <row r="774" spans="1:13" x14ac:dyDescent="0.25">
      <c r="A774" t="s">
        <v>97</v>
      </c>
      <c r="B774" s="7" t="s">
        <v>284</v>
      </c>
      <c r="C774" s="15">
        <v>101</v>
      </c>
      <c r="D774" s="16" t="s">
        <v>94</v>
      </c>
      <c r="E774">
        <v>414</v>
      </c>
      <c r="F774" s="9">
        <v>7</v>
      </c>
      <c r="G774" s="9">
        <f>financials[[#This Row],[Units Sold]]*financials[[#This Row],[Sale Price]]</f>
        <v>2898</v>
      </c>
      <c r="H774" s="9">
        <f>IF(financials[[#This Row],[Discount Band]]="low",0.1,IF(financials[[#This Row],[Discount Band]]="medium",0.15,0.3))</f>
        <v>0.3</v>
      </c>
      <c r="I774" s="9">
        <f>financials[[#This Row],[Gross Sales]]-financials[[#This Row],[Gross Sales]]*financials[[#This Row],[Discounts]]</f>
        <v>2028.6</v>
      </c>
      <c r="J774" s="9">
        <f>VLOOKUP(financials[[#This Row],[productid]],Products!$B$2:$H$10,3)</f>
        <v>9.9499999999999993</v>
      </c>
      <c r="K774" s="9">
        <f>financials[[#This Row],[Sales]]-financials[[#This Row],[COGS]]</f>
        <v>2018.6499999999999</v>
      </c>
      <c r="L774" s="17">
        <f t="shared" ca="1" si="25"/>
        <v>45423</v>
      </c>
      <c r="M774" t="str">
        <f t="shared" ca="1" si="24"/>
        <v>C0002</v>
      </c>
    </row>
    <row r="775" spans="1:13" x14ac:dyDescent="0.25">
      <c r="A775" t="s">
        <v>97</v>
      </c>
      <c r="B775" s="7" t="s">
        <v>159</v>
      </c>
      <c r="C775" s="15">
        <v>109</v>
      </c>
      <c r="D775" s="16" t="s">
        <v>102</v>
      </c>
      <c r="E775">
        <v>145</v>
      </c>
      <c r="F775" s="9">
        <v>20</v>
      </c>
      <c r="G775" s="9">
        <f>financials[[#This Row],[Units Sold]]*financials[[#This Row],[Sale Price]]</f>
        <v>2900</v>
      </c>
      <c r="H775" s="9">
        <f>IF(financials[[#This Row],[Discount Band]]="low",0.1,IF(financials[[#This Row],[Discount Band]]="medium",0.15,0.3))</f>
        <v>0.1</v>
      </c>
      <c r="I775" s="9">
        <f>financials[[#This Row],[Gross Sales]]-financials[[#This Row],[Gross Sales]]*financials[[#This Row],[Discounts]]</f>
        <v>2610</v>
      </c>
      <c r="J775" s="9">
        <f>VLOOKUP(financials[[#This Row],[productid]],Products!$B$2:$H$10,3)</f>
        <v>16.8</v>
      </c>
      <c r="K775" s="9">
        <f>financials[[#This Row],[Sales]]-financials[[#This Row],[COGS]]</f>
        <v>2593.1999999999998</v>
      </c>
      <c r="L775" s="17">
        <f t="shared" ca="1" si="25"/>
        <v>45313</v>
      </c>
      <c r="M775" t="str">
        <f t="shared" ca="1" si="24"/>
        <v>B0101</v>
      </c>
    </row>
    <row r="776" spans="1:13" x14ac:dyDescent="0.25">
      <c r="A776" t="s">
        <v>96</v>
      </c>
      <c r="B776" s="7" t="s">
        <v>159</v>
      </c>
      <c r="C776" s="15">
        <v>103</v>
      </c>
      <c r="D776" s="16" t="s">
        <v>94</v>
      </c>
      <c r="E776">
        <v>242</v>
      </c>
      <c r="F776" s="9">
        <v>12</v>
      </c>
      <c r="G776" s="9">
        <f>financials[[#This Row],[Units Sold]]*financials[[#This Row],[Sale Price]]</f>
        <v>2904</v>
      </c>
      <c r="H776" s="9">
        <f>IF(financials[[#This Row],[Discount Band]]="low",0.1,IF(financials[[#This Row],[Discount Band]]="medium",0.15,0.3))</f>
        <v>0.3</v>
      </c>
      <c r="I776" s="9">
        <f>financials[[#This Row],[Gross Sales]]-financials[[#This Row],[Gross Sales]]*financials[[#This Row],[Discounts]]</f>
        <v>2032.8000000000002</v>
      </c>
      <c r="J776" s="9">
        <f>VLOOKUP(financials[[#This Row],[productid]],Products!$B$2:$H$10,3)</f>
        <v>15</v>
      </c>
      <c r="K776" s="9">
        <f>financials[[#This Row],[Sales]]-financials[[#This Row],[COGS]]</f>
        <v>2017.8000000000002</v>
      </c>
      <c r="L776" s="17">
        <f t="shared" ca="1" si="25"/>
        <v>45119</v>
      </c>
      <c r="M776" t="str">
        <f t="shared" ca="1" si="24"/>
        <v>C0003</v>
      </c>
    </row>
    <row r="777" spans="1:13" x14ac:dyDescent="0.25">
      <c r="A777" t="s">
        <v>97</v>
      </c>
      <c r="B777" s="7" t="s">
        <v>105</v>
      </c>
      <c r="C777" s="15">
        <v>104</v>
      </c>
      <c r="D777" s="16" t="s">
        <v>94</v>
      </c>
      <c r="E777">
        <v>415</v>
      </c>
      <c r="F777" s="9">
        <v>7</v>
      </c>
      <c r="G777" s="9">
        <f>financials[[#This Row],[Units Sold]]*financials[[#This Row],[Sale Price]]</f>
        <v>2905</v>
      </c>
      <c r="H777" s="9">
        <f>IF(financials[[#This Row],[Discount Band]]="low",0.1,IF(financials[[#This Row],[Discount Band]]="medium",0.15,0.3))</f>
        <v>0.3</v>
      </c>
      <c r="I777" s="9">
        <f>financials[[#This Row],[Gross Sales]]-financials[[#This Row],[Gross Sales]]*financials[[#This Row],[Discounts]]</f>
        <v>2033.5</v>
      </c>
      <c r="J777" s="9">
        <f>VLOOKUP(financials[[#This Row],[productid]],Products!$B$2:$H$10,3)</f>
        <v>2.9</v>
      </c>
      <c r="K777" s="9">
        <f>financials[[#This Row],[Sales]]-financials[[#This Row],[COGS]]</f>
        <v>2030.6</v>
      </c>
      <c r="L777" s="17">
        <f t="shared" ca="1" si="25"/>
        <v>45425</v>
      </c>
      <c r="M777" t="str">
        <f t="shared" ca="1" si="24"/>
        <v>C0003</v>
      </c>
    </row>
    <row r="778" spans="1:13" x14ac:dyDescent="0.25">
      <c r="A778" t="s">
        <v>100</v>
      </c>
      <c r="B778" s="7" t="s">
        <v>169</v>
      </c>
      <c r="C778" s="15">
        <v>103</v>
      </c>
      <c r="D778" s="16" t="s">
        <v>101</v>
      </c>
      <c r="E778">
        <v>194</v>
      </c>
      <c r="F778" s="9">
        <v>15</v>
      </c>
      <c r="G778" s="9">
        <f>financials[[#This Row],[Units Sold]]*financials[[#This Row],[Sale Price]]</f>
        <v>2910</v>
      </c>
      <c r="H778" s="9">
        <f>IF(financials[[#This Row],[Discount Band]]="low",0.1,IF(financials[[#This Row],[Discount Band]]="medium",0.15,0.3))</f>
        <v>0.15</v>
      </c>
      <c r="I778" s="9">
        <f>financials[[#This Row],[Gross Sales]]-financials[[#This Row],[Gross Sales]]*financials[[#This Row],[Discounts]]</f>
        <v>2473.5</v>
      </c>
      <c r="J778" s="9">
        <f>VLOOKUP(financials[[#This Row],[productid]],Products!$B$2:$H$10,3)</f>
        <v>15</v>
      </c>
      <c r="K778" s="9">
        <f>financials[[#This Row],[Sales]]-financials[[#This Row],[COGS]]</f>
        <v>2458.5</v>
      </c>
      <c r="L778" s="17">
        <f t="shared" ca="1" si="25"/>
        <v>45501</v>
      </c>
      <c r="M778" t="str">
        <f t="shared" ca="1" si="24"/>
        <v>B0101</v>
      </c>
    </row>
    <row r="779" spans="1:13" x14ac:dyDescent="0.25">
      <c r="A779" t="s">
        <v>100</v>
      </c>
      <c r="B779" s="7" t="s">
        <v>277</v>
      </c>
      <c r="C779" s="15">
        <v>106</v>
      </c>
      <c r="D779" s="16" t="s">
        <v>94</v>
      </c>
      <c r="E779">
        <v>194</v>
      </c>
      <c r="F779" s="9">
        <v>15</v>
      </c>
      <c r="G779" s="9">
        <f>financials[[#This Row],[Units Sold]]*financials[[#This Row],[Sale Price]]</f>
        <v>2910</v>
      </c>
      <c r="H779" s="9">
        <f>IF(financials[[#This Row],[Discount Band]]="low",0.1,IF(financials[[#This Row],[Discount Band]]="medium",0.15,0.3))</f>
        <v>0.3</v>
      </c>
      <c r="I779" s="9">
        <f>financials[[#This Row],[Gross Sales]]-financials[[#This Row],[Gross Sales]]*financials[[#This Row],[Discounts]]</f>
        <v>2037</v>
      </c>
      <c r="J779" s="9">
        <f>VLOOKUP(financials[[#This Row],[productid]],Products!$B$2:$H$10,3)</f>
        <v>9.1</v>
      </c>
      <c r="K779" s="9">
        <f>financials[[#This Row],[Sales]]-financials[[#This Row],[COGS]]</f>
        <v>2027.9</v>
      </c>
      <c r="L779" s="17">
        <f t="shared" ca="1" si="25"/>
        <v>45072</v>
      </c>
      <c r="M779" t="str">
        <f t="shared" ca="1" si="24"/>
        <v>C0002</v>
      </c>
    </row>
    <row r="780" spans="1:13" x14ac:dyDescent="0.25">
      <c r="A780" t="s">
        <v>97</v>
      </c>
      <c r="B780" s="7" t="s">
        <v>105</v>
      </c>
      <c r="C780" s="15">
        <v>107</v>
      </c>
      <c r="D780" s="16" t="s">
        <v>94</v>
      </c>
      <c r="E780">
        <v>417</v>
      </c>
      <c r="F780" s="9">
        <v>7</v>
      </c>
      <c r="G780" s="9">
        <f>financials[[#This Row],[Units Sold]]*financials[[#This Row],[Sale Price]]</f>
        <v>2919</v>
      </c>
      <c r="H780" s="9">
        <f>IF(financials[[#This Row],[Discount Band]]="low",0.1,IF(financials[[#This Row],[Discount Band]]="medium",0.15,0.3))</f>
        <v>0.3</v>
      </c>
      <c r="I780" s="9">
        <f>financials[[#This Row],[Gross Sales]]-financials[[#This Row],[Gross Sales]]*financials[[#This Row],[Discounts]]</f>
        <v>2043.3000000000002</v>
      </c>
      <c r="J780" s="9">
        <f>VLOOKUP(financials[[#This Row],[productid]],Products!$B$2:$H$10,3)</f>
        <v>5.5</v>
      </c>
      <c r="K780" s="9">
        <f>financials[[#This Row],[Sales]]-financials[[#This Row],[COGS]]</f>
        <v>2037.8000000000002</v>
      </c>
      <c r="L780" s="17">
        <f t="shared" ca="1" si="25"/>
        <v>45476</v>
      </c>
      <c r="M780" t="str">
        <f t="shared" ca="1" si="24"/>
        <v>A0001</v>
      </c>
    </row>
    <row r="781" spans="1:13" x14ac:dyDescent="0.25">
      <c r="A781" t="s">
        <v>100</v>
      </c>
      <c r="B781" s="7" t="s">
        <v>628</v>
      </c>
      <c r="C781" s="13">
        <v>106</v>
      </c>
      <c r="D781" s="10" t="s">
        <v>94</v>
      </c>
      <c r="E781">
        <v>195</v>
      </c>
      <c r="F781" s="9">
        <v>15</v>
      </c>
      <c r="G781" s="9">
        <f>financials[[#This Row],[Units Sold]]*financials[[#This Row],[Sale Price]]</f>
        <v>2925</v>
      </c>
      <c r="H781" s="9">
        <f>IF(financials[[#This Row],[Discount Band]]="low",0.1,IF(financials[[#This Row],[Discount Band]]="medium",0.15,0.3))</f>
        <v>0.3</v>
      </c>
      <c r="I781" s="9">
        <f>financials[[#This Row],[Gross Sales]]-financials[[#This Row],[Gross Sales]]*financials[[#This Row],[Discounts]]</f>
        <v>2047.5</v>
      </c>
      <c r="J781" s="9">
        <f>VLOOKUP(financials[[#This Row],[productid]],Products!$B$2:$H$10,3)</f>
        <v>9.1</v>
      </c>
      <c r="K781" s="9">
        <f>financials[[#This Row],[Sales]]-financials[[#This Row],[COGS]]</f>
        <v>2038.4</v>
      </c>
      <c r="L781" s="17">
        <f t="shared" ca="1" si="25"/>
        <v>45317</v>
      </c>
      <c r="M781" t="str">
        <f t="shared" ca="1" si="24"/>
        <v>B0001</v>
      </c>
    </row>
    <row r="782" spans="1:13" x14ac:dyDescent="0.25">
      <c r="A782" t="s">
        <v>100</v>
      </c>
      <c r="B782" s="7" t="s">
        <v>169</v>
      </c>
      <c r="C782" s="15">
        <v>107</v>
      </c>
      <c r="D782" s="16" t="s">
        <v>102</v>
      </c>
      <c r="E782">
        <v>195</v>
      </c>
      <c r="F782" s="9">
        <v>15</v>
      </c>
      <c r="G782" s="9">
        <f>financials[[#This Row],[Units Sold]]*financials[[#This Row],[Sale Price]]</f>
        <v>2925</v>
      </c>
      <c r="H782" s="9">
        <f>IF(financials[[#This Row],[Discount Band]]="low",0.1,IF(financials[[#This Row],[Discount Band]]="medium",0.15,0.3))</f>
        <v>0.1</v>
      </c>
      <c r="I782" s="9">
        <f>financials[[#This Row],[Gross Sales]]-financials[[#This Row],[Gross Sales]]*financials[[#This Row],[Discounts]]</f>
        <v>2632.5</v>
      </c>
      <c r="J782" s="9">
        <f>VLOOKUP(financials[[#This Row],[productid]],Products!$B$2:$H$10,3)</f>
        <v>5.5</v>
      </c>
      <c r="K782" s="9">
        <f>financials[[#This Row],[Sales]]-financials[[#This Row],[COGS]]</f>
        <v>2627</v>
      </c>
      <c r="L782" s="17">
        <f t="shared" ca="1" si="25"/>
        <v>44719</v>
      </c>
      <c r="M782" t="str">
        <f t="shared" ca="1" si="24"/>
        <v>B0101</v>
      </c>
    </row>
    <row r="783" spans="1:13" x14ac:dyDescent="0.25">
      <c r="A783" t="s">
        <v>100</v>
      </c>
      <c r="B783" s="7" t="s">
        <v>298</v>
      </c>
      <c r="C783" s="15">
        <v>109</v>
      </c>
      <c r="D783" s="16" t="s">
        <v>101</v>
      </c>
      <c r="E783">
        <v>195</v>
      </c>
      <c r="F783" s="9">
        <v>15</v>
      </c>
      <c r="G783" s="9">
        <f>financials[[#This Row],[Units Sold]]*financials[[#This Row],[Sale Price]]</f>
        <v>2925</v>
      </c>
      <c r="H783" s="9">
        <f>IF(financials[[#This Row],[Discount Band]]="low",0.1,IF(financials[[#This Row],[Discount Band]]="medium",0.15,0.3))</f>
        <v>0.15</v>
      </c>
      <c r="I783" s="9">
        <f>financials[[#This Row],[Gross Sales]]-financials[[#This Row],[Gross Sales]]*financials[[#This Row],[Discounts]]</f>
        <v>2486.25</v>
      </c>
      <c r="J783" s="9">
        <f>VLOOKUP(financials[[#This Row],[productid]],Products!$B$2:$H$10,3)</f>
        <v>16.8</v>
      </c>
      <c r="K783" s="9">
        <f>financials[[#This Row],[Sales]]-financials[[#This Row],[COGS]]</f>
        <v>2469.4499999999998</v>
      </c>
      <c r="L783" s="17">
        <f t="shared" ca="1" si="25"/>
        <v>45333</v>
      </c>
      <c r="M783" t="str">
        <f t="shared" ca="1" si="24"/>
        <v>B0001</v>
      </c>
    </row>
    <row r="784" spans="1:13" x14ac:dyDescent="0.25">
      <c r="A784" t="s">
        <v>100</v>
      </c>
      <c r="B784" s="7" t="s">
        <v>628</v>
      </c>
      <c r="C784" s="15">
        <v>103</v>
      </c>
      <c r="D784" s="16" t="s">
        <v>94</v>
      </c>
      <c r="E784">
        <v>195</v>
      </c>
      <c r="F784" s="9">
        <v>15</v>
      </c>
      <c r="G784" s="9">
        <f>financials[[#This Row],[Units Sold]]*financials[[#This Row],[Sale Price]]</f>
        <v>2925</v>
      </c>
      <c r="H784" s="9">
        <f>IF(financials[[#This Row],[Discount Band]]="low",0.1,IF(financials[[#This Row],[Discount Band]]="medium",0.15,0.3))</f>
        <v>0.3</v>
      </c>
      <c r="I784" s="9">
        <f>financials[[#This Row],[Gross Sales]]-financials[[#This Row],[Gross Sales]]*financials[[#This Row],[Discounts]]</f>
        <v>2047.5</v>
      </c>
      <c r="J784" s="9">
        <f>VLOOKUP(financials[[#This Row],[productid]],Products!$B$2:$H$10,3)</f>
        <v>15</v>
      </c>
      <c r="K784" s="9">
        <f>financials[[#This Row],[Sales]]-financials[[#This Row],[COGS]]</f>
        <v>2032.5</v>
      </c>
      <c r="L784" s="17">
        <f t="shared" ca="1" si="25"/>
        <v>45506</v>
      </c>
      <c r="M784" t="str">
        <f t="shared" ca="1" si="24"/>
        <v>C0002</v>
      </c>
    </row>
    <row r="785" spans="1:13" x14ac:dyDescent="0.25">
      <c r="A785" t="s">
        <v>96</v>
      </c>
      <c r="B785" s="7" t="s">
        <v>285</v>
      </c>
      <c r="C785" s="15">
        <v>109</v>
      </c>
      <c r="D785" s="16" t="s">
        <v>102</v>
      </c>
      <c r="E785">
        <v>244</v>
      </c>
      <c r="F785" s="9">
        <v>12</v>
      </c>
      <c r="G785" s="9">
        <f>financials[[#This Row],[Units Sold]]*financials[[#This Row],[Sale Price]]</f>
        <v>2928</v>
      </c>
      <c r="H785" s="9">
        <f>IF(financials[[#This Row],[Discount Band]]="low",0.1,IF(financials[[#This Row],[Discount Band]]="medium",0.15,0.3))</f>
        <v>0.1</v>
      </c>
      <c r="I785" s="9">
        <f>financials[[#This Row],[Gross Sales]]-financials[[#This Row],[Gross Sales]]*financials[[#This Row],[Discounts]]</f>
        <v>2635.2</v>
      </c>
      <c r="J785" s="9">
        <f>VLOOKUP(financials[[#This Row],[productid]],Products!$B$2:$H$10,3)</f>
        <v>16.8</v>
      </c>
      <c r="K785" s="9">
        <f>financials[[#This Row],[Sales]]-financials[[#This Row],[COGS]]</f>
        <v>2618.3999999999996</v>
      </c>
      <c r="L785" s="17">
        <f t="shared" ca="1" si="25"/>
        <v>45121</v>
      </c>
      <c r="M785" t="str">
        <f t="shared" ca="1" si="24"/>
        <v>B0101</v>
      </c>
    </row>
    <row r="786" spans="1:13" x14ac:dyDescent="0.25">
      <c r="A786" t="s">
        <v>97</v>
      </c>
      <c r="B786" s="7" t="s">
        <v>209</v>
      </c>
      <c r="C786" s="13">
        <v>104</v>
      </c>
      <c r="D786" s="10" t="s">
        <v>94</v>
      </c>
      <c r="E786">
        <v>419</v>
      </c>
      <c r="F786" s="9">
        <v>7</v>
      </c>
      <c r="G786" s="9">
        <f>financials[[#This Row],[Units Sold]]*financials[[#This Row],[Sale Price]]</f>
        <v>2933</v>
      </c>
      <c r="H786" s="9">
        <f>IF(financials[[#This Row],[Discount Band]]="low",0.1,IF(financials[[#This Row],[Discount Band]]="medium",0.15,0.3))</f>
        <v>0.3</v>
      </c>
      <c r="I786" s="9">
        <f>financials[[#This Row],[Gross Sales]]-financials[[#This Row],[Gross Sales]]*financials[[#This Row],[Discounts]]</f>
        <v>2053.1</v>
      </c>
      <c r="J786" s="9">
        <f>VLOOKUP(financials[[#This Row],[productid]],Products!$B$2:$H$10,3)</f>
        <v>2.9</v>
      </c>
      <c r="K786" s="9">
        <f>financials[[#This Row],[Sales]]-financials[[#This Row],[COGS]]</f>
        <v>2050.1999999999998</v>
      </c>
      <c r="L786" s="17">
        <f t="shared" ca="1" si="25"/>
        <v>45286</v>
      </c>
      <c r="M786" t="str">
        <f t="shared" ca="1" si="24"/>
        <v>C0003</v>
      </c>
    </row>
    <row r="787" spans="1:13" x14ac:dyDescent="0.25">
      <c r="A787" t="s">
        <v>96</v>
      </c>
      <c r="B787" s="7" t="s">
        <v>251</v>
      </c>
      <c r="C787" s="15">
        <v>104</v>
      </c>
      <c r="D787" s="16" t="s">
        <v>94</v>
      </c>
      <c r="E787">
        <v>245</v>
      </c>
      <c r="F787" s="9">
        <v>12</v>
      </c>
      <c r="G787" s="9">
        <f>financials[[#This Row],[Units Sold]]*financials[[#This Row],[Sale Price]]</f>
        <v>2940</v>
      </c>
      <c r="H787" s="9">
        <f>IF(financials[[#This Row],[Discount Band]]="low",0.1,IF(financials[[#This Row],[Discount Band]]="medium",0.15,0.3))</f>
        <v>0.3</v>
      </c>
      <c r="I787" s="9">
        <f>financials[[#This Row],[Gross Sales]]-financials[[#This Row],[Gross Sales]]*financials[[#This Row],[Discounts]]</f>
        <v>2058</v>
      </c>
      <c r="J787" s="9">
        <f>VLOOKUP(financials[[#This Row],[productid]],Products!$B$2:$H$10,3)</f>
        <v>2.9</v>
      </c>
      <c r="K787" s="9">
        <f>financials[[#This Row],[Sales]]-financials[[#This Row],[COGS]]</f>
        <v>2055.1</v>
      </c>
      <c r="L787" s="17">
        <f t="shared" ca="1" si="25"/>
        <v>45000</v>
      </c>
      <c r="M787" t="str">
        <f t="shared" ca="1" si="24"/>
        <v>B0001</v>
      </c>
    </row>
    <row r="788" spans="1:13" x14ac:dyDescent="0.25">
      <c r="A788" t="s">
        <v>96</v>
      </c>
      <c r="B788" s="7" t="s">
        <v>169</v>
      </c>
      <c r="C788" s="15">
        <v>106</v>
      </c>
      <c r="D788" s="16" t="s">
        <v>102</v>
      </c>
      <c r="E788">
        <v>245</v>
      </c>
      <c r="F788" s="9">
        <v>12</v>
      </c>
      <c r="G788" s="9">
        <f>financials[[#This Row],[Units Sold]]*financials[[#This Row],[Sale Price]]</f>
        <v>2940</v>
      </c>
      <c r="H788" s="9">
        <f>IF(financials[[#This Row],[Discount Band]]="low",0.1,IF(financials[[#This Row],[Discount Band]]="medium",0.15,0.3))</f>
        <v>0.1</v>
      </c>
      <c r="I788" s="9">
        <f>financials[[#This Row],[Gross Sales]]-financials[[#This Row],[Gross Sales]]*financials[[#This Row],[Discounts]]</f>
        <v>2646</v>
      </c>
      <c r="J788" s="9">
        <f>VLOOKUP(financials[[#This Row],[productid]],Products!$B$2:$H$10,3)</f>
        <v>9.1</v>
      </c>
      <c r="K788" s="9">
        <f>financials[[#This Row],[Sales]]-financials[[#This Row],[COGS]]</f>
        <v>2636.9</v>
      </c>
      <c r="L788" s="17">
        <f t="shared" ca="1" si="25"/>
        <v>44760</v>
      </c>
      <c r="M788" t="str">
        <f t="shared" ca="1" si="24"/>
        <v>B0101</v>
      </c>
    </row>
    <row r="789" spans="1:13" x14ac:dyDescent="0.25">
      <c r="A789" t="s">
        <v>100</v>
      </c>
      <c r="B789" s="7" t="s">
        <v>208</v>
      </c>
      <c r="C789" s="15">
        <v>102</v>
      </c>
      <c r="D789" s="16" t="s">
        <v>101</v>
      </c>
      <c r="E789">
        <v>196</v>
      </c>
      <c r="F789" s="9">
        <v>15</v>
      </c>
      <c r="G789" s="9">
        <f>financials[[#This Row],[Units Sold]]*financials[[#This Row],[Sale Price]]</f>
        <v>2940</v>
      </c>
      <c r="H789" s="9">
        <f>IF(financials[[#This Row],[Discount Band]]="low",0.1,IF(financials[[#This Row],[Discount Band]]="medium",0.15,0.3))</f>
        <v>0.15</v>
      </c>
      <c r="I789" s="9">
        <f>financials[[#This Row],[Gross Sales]]-financials[[#This Row],[Gross Sales]]*financials[[#This Row],[Discounts]]</f>
        <v>2499</v>
      </c>
      <c r="J789" s="9">
        <f>VLOOKUP(financials[[#This Row],[productid]],Products!$B$2:$H$10,3)</f>
        <v>13.95</v>
      </c>
      <c r="K789" s="9">
        <f>financials[[#This Row],[Sales]]-financials[[#This Row],[COGS]]</f>
        <v>2485.0500000000002</v>
      </c>
      <c r="L789" s="17">
        <f t="shared" ca="1" si="25"/>
        <v>45416</v>
      </c>
      <c r="M789" t="str">
        <f t="shared" ca="1" si="24"/>
        <v>B0001</v>
      </c>
    </row>
    <row r="790" spans="1:13" x14ac:dyDescent="0.25">
      <c r="A790" t="s">
        <v>100</v>
      </c>
      <c r="B790" s="7" t="s">
        <v>159</v>
      </c>
      <c r="C790" s="15">
        <v>103</v>
      </c>
      <c r="D790" s="16" t="s">
        <v>94</v>
      </c>
      <c r="E790">
        <v>196</v>
      </c>
      <c r="F790" s="9">
        <v>15</v>
      </c>
      <c r="G790" s="9">
        <f>financials[[#This Row],[Units Sold]]*financials[[#This Row],[Sale Price]]</f>
        <v>2940</v>
      </c>
      <c r="H790" s="9">
        <f>IF(financials[[#This Row],[Discount Band]]="low",0.1,IF(financials[[#This Row],[Discount Band]]="medium",0.15,0.3))</f>
        <v>0.3</v>
      </c>
      <c r="I790" s="9">
        <f>financials[[#This Row],[Gross Sales]]-financials[[#This Row],[Gross Sales]]*financials[[#This Row],[Discounts]]</f>
        <v>2058</v>
      </c>
      <c r="J790" s="9">
        <f>VLOOKUP(financials[[#This Row],[productid]],Products!$B$2:$H$10,3)</f>
        <v>15</v>
      </c>
      <c r="K790" s="9">
        <f>financials[[#This Row],[Sales]]-financials[[#This Row],[COGS]]</f>
        <v>2043</v>
      </c>
      <c r="L790" s="17">
        <f t="shared" ca="1" si="25"/>
        <v>44633</v>
      </c>
      <c r="M790" t="str">
        <f t="shared" ca="1" si="24"/>
        <v>C0002</v>
      </c>
    </row>
    <row r="791" spans="1:13" x14ac:dyDescent="0.25">
      <c r="A791" t="s">
        <v>97</v>
      </c>
      <c r="B791" s="7" t="s">
        <v>105</v>
      </c>
      <c r="C791" s="15">
        <v>107</v>
      </c>
      <c r="D791" s="16" t="s">
        <v>94</v>
      </c>
      <c r="E791">
        <v>421</v>
      </c>
      <c r="F791" s="9">
        <v>7</v>
      </c>
      <c r="G791" s="9">
        <f>financials[[#This Row],[Units Sold]]*financials[[#This Row],[Sale Price]]</f>
        <v>2947</v>
      </c>
      <c r="H791" s="9">
        <f>IF(financials[[#This Row],[Discount Band]]="low",0.1,IF(financials[[#This Row],[Discount Band]]="medium",0.15,0.3))</f>
        <v>0.3</v>
      </c>
      <c r="I791" s="9">
        <f>financials[[#This Row],[Gross Sales]]-financials[[#This Row],[Gross Sales]]*financials[[#This Row],[Discounts]]</f>
        <v>2062.9</v>
      </c>
      <c r="J791" s="9">
        <f>VLOOKUP(financials[[#This Row],[productid]],Products!$B$2:$H$10,3)</f>
        <v>5.5</v>
      </c>
      <c r="K791" s="9">
        <f>financials[[#This Row],[Sales]]-financials[[#This Row],[COGS]]</f>
        <v>2057.4</v>
      </c>
      <c r="L791" s="17">
        <f t="shared" ca="1" si="25"/>
        <v>45326</v>
      </c>
      <c r="M791" t="str">
        <f t="shared" ca="1" si="24"/>
        <v>C0002</v>
      </c>
    </row>
    <row r="792" spans="1:13" x14ac:dyDescent="0.25">
      <c r="A792" t="s">
        <v>96</v>
      </c>
      <c r="B792" s="7" t="s">
        <v>556</v>
      </c>
      <c r="C792" s="15">
        <v>102</v>
      </c>
      <c r="D792" s="16" t="s">
        <v>101</v>
      </c>
      <c r="E792">
        <v>246</v>
      </c>
      <c r="F792" s="9">
        <v>12</v>
      </c>
      <c r="G792" s="9">
        <f>financials[[#This Row],[Units Sold]]*financials[[#This Row],[Sale Price]]</f>
        <v>2952</v>
      </c>
      <c r="H792" s="9">
        <f>IF(financials[[#This Row],[Discount Band]]="low",0.1,IF(financials[[#This Row],[Discount Band]]="medium",0.15,0.3))</f>
        <v>0.15</v>
      </c>
      <c r="I792" s="9">
        <f>financials[[#This Row],[Gross Sales]]-financials[[#This Row],[Gross Sales]]*financials[[#This Row],[Discounts]]</f>
        <v>2509.1999999999998</v>
      </c>
      <c r="J792" s="9">
        <f>VLOOKUP(financials[[#This Row],[productid]],Products!$B$2:$H$10,3)</f>
        <v>13.95</v>
      </c>
      <c r="K792" s="9">
        <f>financials[[#This Row],[Sales]]-financials[[#This Row],[COGS]]</f>
        <v>2495.25</v>
      </c>
      <c r="L792" s="17">
        <f t="shared" ca="1" si="25"/>
        <v>44846</v>
      </c>
      <c r="M792" t="str">
        <f t="shared" ca="1" si="24"/>
        <v>C0003</v>
      </c>
    </row>
    <row r="793" spans="1:13" x14ac:dyDescent="0.25">
      <c r="A793" t="s">
        <v>96</v>
      </c>
      <c r="B793" s="7" t="s">
        <v>104</v>
      </c>
      <c r="C793" s="15">
        <v>101</v>
      </c>
      <c r="D793" s="16" t="s">
        <v>102</v>
      </c>
      <c r="E793">
        <v>246</v>
      </c>
      <c r="F793" s="9">
        <v>12</v>
      </c>
      <c r="G793" s="9">
        <f>financials[[#This Row],[Units Sold]]*financials[[#This Row],[Sale Price]]</f>
        <v>2952</v>
      </c>
      <c r="H793" s="9">
        <f>IF(financials[[#This Row],[Discount Band]]="low",0.1,IF(financials[[#This Row],[Discount Band]]="medium",0.15,0.3))</f>
        <v>0.1</v>
      </c>
      <c r="I793" s="9">
        <f>financials[[#This Row],[Gross Sales]]-financials[[#This Row],[Gross Sales]]*financials[[#This Row],[Discounts]]</f>
        <v>2656.8</v>
      </c>
      <c r="J793" s="9">
        <f>VLOOKUP(financials[[#This Row],[productid]],Products!$B$2:$H$10,3)</f>
        <v>9.9499999999999993</v>
      </c>
      <c r="K793" s="9">
        <f>financials[[#This Row],[Sales]]-financials[[#This Row],[COGS]]</f>
        <v>2646.8500000000004</v>
      </c>
      <c r="L793" s="17">
        <f t="shared" ca="1" si="25"/>
        <v>44990</v>
      </c>
      <c r="M793" t="str">
        <f t="shared" ca="1" si="24"/>
        <v>A0001</v>
      </c>
    </row>
    <row r="794" spans="1:13" x14ac:dyDescent="0.25">
      <c r="A794" t="s">
        <v>97</v>
      </c>
      <c r="B794" s="7" t="s">
        <v>105</v>
      </c>
      <c r="C794" s="13">
        <v>102</v>
      </c>
      <c r="D794" s="10" t="s">
        <v>103</v>
      </c>
      <c r="E794">
        <v>422</v>
      </c>
      <c r="F794" s="9">
        <v>7</v>
      </c>
      <c r="G794" s="9">
        <f>financials[[#This Row],[Units Sold]]*financials[[#This Row],[Sale Price]]</f>
        <v>2954</v>
      </c>
      <c r="H794" s="9">
        <f>IF(financials[[#This Row],[Discount Band]]="low",0.1,IF(financials[[#This Row],[Discount Band]]="medium",0.15,0.3))</f>
        <v>0.3</v>
      </c>
      <c r="I794" s="9">
        <f>financials[[#This Row],[Gross Sales]]-financials[[#This Row],[Gross Sales]]*financials[[#This Row],[Discounts]]</f>
        <v>2067.8000000000002</v>
      </c>
      <c r="J794" s="9">
        <f>VLOOKUP(financials[[#This Row],[productid]],Products!$B$2:$H$10,3)</f>
        <v>13.95</v>
      </c>
      <c r="K794" s="9">
        <f>financials[[#This Row],[Sales]]-financials[[#This Row],[COGS]]</f>
        <v>2053.8500000000004</v>
      </c>
      <c r="L794" s="17">
        <f t="shared" ca="1" si="25"/>
        <v>44743</v>
      </c>
      <c r="M794" t="str">
        <f t="shared" ca="1" si="24"/>
        <v>C0002</v>
      </c>
    </row>
    <row r="795" spans="1:13" x14ac:dyDescent="0.25">
      <c r="A795" t="s">
        <v>97</v>
      </c>
      <c r="B795" s="7" t="s">
        <v>106</v>
      </c>
      <c r="C795" s="15">
        <v>105</v>
      </c>
      <c r="D795" s="16" t="s">
        <v>101</v>
      </c>
      <c r="E795">
        <v>422</v>
      </c>
      <c r="F795" s="9">
        <v>7</v>
      </c>
      <c r="G795" s="9">
        <f>financials[[#This Row],[Units Sold]]*financials[[#This Row],[Sale Price]]</f>
        <v>2954</v>
      </c>
      <c r="H795" s="9">
        <f>IF(financials[[#This Row],[Discount Band]]="low",0.1,IF(financials[[#This Row],[Discount Band]]="medium",0.15,0.3))</f>
        <v>0.15</v>
      </c>
      <c r="I795" s="9">
        <f>financials[[#This Row],[Gross Sales]]-financials[[#This Row],[Gross Sales]]*financials[[#This Row],[Discounts]]</f>
        <v>2510.9</v>
      </c>
      <c r="J795" s="9">
        <f>VLOOKUP(financials[[#This Row],[productid]],Products!$B$2:$H$10,3)</f>
        <v>10</v>
      </c>
      <c r="K795" s="9">
        <f>financials[[#This Row],[Sales]]-financials[[#This Row],[COGS]]</f>
        <v>2500.9</v>
      </c>
      <c r="L795" s="17">
        <f t="shared" ca="1" si="25"/>
        <v>45391</v>
      </c>
      <c r="M795" t="str">
        <f t="shared" ca="1" si="24"/>
        <v>B0001</v>
      </c>
    </row>
    <row r="796" spans="1:13" x14ac:dyDescent="0.25">
      <c r="A796" t="s">
        <v>97</v>
      </c>
      <c r="B796" s="7" t="s">
        <v>106</v>
      </c>
      <c r="C796" s="15">
        <v>104</v>
      </c>
      <c r="D796" s="16" t="s">
        <v>103</v>
      </c>
      <c r="E796">
        <v>423</v>
      </c>
      <c r="F796" s="9">
        <v>7</v>
      </c>
      <c r="G796" s="9">
        <f>financials[[#This Row],[Units Sold]]*financials[[#This Row],[Sale Price]]</f>
        <v>2961</v>
      </c>
      <c r="H796" s="9">
        <f>IF(financials[[#This Row],[Discount Band]]="low",0.1,IF(financials[[#This Row],[Discount Band]]="medium",0.15,0.3))</f>
        <v>0.3</v>
      </c>
      <c r="I796" s="9">
        <f>financials[[#This Row],[Gross Sales]]-financials[[#This Row],[Gross Sales]]*financials[[#This Row],[Discounts]]</f>
        <v>2072.6999999999998</v>
      </c>
      <c r="J796" s="9">
        <f>VLOOKUP(financials[[#This Row],[productid]],Products!$B$2:$H$10,3)</f>
        <v>2.9</v>
      </c>
      <c r="K796" s="9">
        <f>financials[[#This Row],[Sales]]-financials[[#This Row],[COGS]]</f>
        <v>2069.7999999999997</v>
      </c>
      <c r="L796" s="17">
        <f t="shared" ca="1" si="25"/>
        <v>44873</v>
      </c>
      <c r="M796" t="str">
        <f t="shared" ca="1" si="24"/>
        <v>C0003</v>
      </c>
    </row>
    <row r="797" spans="1:13" x14ac:dyDescent="0.25">
      <c r="A797" t="s">
        <v>96</v>
      </c>
      <c r="B797" s="7" t="s">
        <v>251</v>
      </c>
      <c r="C797" s="15">
        <v>105</v>
      </c>
      <c r="D797" s="16" t="s">
        <v>94</v>
      </c>
      <c r="E797">
        <v>247</v>
      </c>
      <c r="F797" s="9">
        <v>12</v>
      </c>
      <c r="G797" s="9">
        <f>financials[[#This Row],[Units Sold]]*financials[[#This Row],[Sale Price]]</f>
        <v>2964</v>
      </c>
      <c r="H797" s="9">
        <f>IF(financials[[#This Row],[Discount Band]]="low",0.1,IF(financials[[#This Row],[Discount Band]]="medium",0.15,0.3))</f>
        <v>0.3</v>
      </c>
      <c r="I797" s="9">
        <f>financials[[#This Row],[Gross Sales]]-financials[[#This Row],[Gross Sales]]*financials[[#This Row],[Discounts]]</f>
        <v>2074.8000000000002</v>
      </c>
      <c r="J797" s="9">
        <f>VLOOKUP(financials[[#This Row],[productid]],Products!$B$2:$H$10,3)</f>
        <v>10</v>
      </c>
      <c r="K797" s="9">
        <f>financials[[#This Row],[Sales]]-financials[[#This Row],[COGS]]</f>
        <v>2064.8000000000002</v>
      </c>
      <c r="L797" s="17">
        <f t="shared" ca="1" si="25"/>
        <v>45141</v>
      </c>
      <c r="M797" t="str">
        <f t="shared" ca="1" si="24"/>
        <v>B0101</v>
      </c>
    </row>
    <row r="798" spans="1:13" x14ac:dyDescent="0.25">
      <c r="A798" t="s">
        <v>96</v>
      </c>
      <c r="B798" s="7" t="s">
        <v>105</v>
      </c>
      <c r="C798" s="15">
        <v>103</v>
      </c>
      <c r="D798" s="16" t="s">
        <v>102</v>
      </c>
      <c r="E798">
        <v>247</v>
      </c>
      <c r="F798" s="9">
        <v>12</v>
      </c>
      <c r="G798" s="9">
        <f>financials[[#This Row],[Units Sold]]*financials[[#This Row],[Sale Price]]</f>
        <v>2964</v>
      </c>
      <c r="H798" s="9">
        <f>IF(financials[[#This Row],[Discount Band]]="low",0.1,IF(financials[[#This Row],[Discount Band]]="medium",0.15,0.3))</f>
        <v>0.1</v>
      </c>
      <c r="I798" s="9">
        <f>financials[[#This Row],[Gross Sales]]-financials[[#This Row],[Gross Sales]]*financials[[#This Row],[Discounts]]</f>
        <v>2667.6</v>
      </c>
      <c r="J798" s="9">
        <f>VLOOKUP(financials[[#This Row],[productid]],Products!$B$2:$H$10,3)</f>
        <v>15</v>
      </c>
      <c r="K798" s="9">
        <f>financials[[#This Row],[Sales]]-financials[[#This Row],[COGS]]</f>
        <v>2652.6</v>
      </c>
      <c r="L798" s="17">
        <f t="shared" ca="1" si="25"/>
        <v>45009</v>
      </c>
      <c r="M798" t="str">
        <f t="shared" ca="1" si="24"/>
        <v>A0001</v>
      </c>
    </row>
    <row r="799" spans="1:13" x14ac:dyDescent="0.25">
      <c r="A799" t="s">
        <v>96</v>
      </c>
      <c r="B799" s="7" t="s">
        <v>136</v>
      </c>
      <c r="C799" s="15">
        <v>104</v>
      </c>
      <c r="D799" s="16" t="s">
        <v>94</v>
      </c>
      <c r="E799">
        <v>247</v>
      </c>
      <c r="F799" s="9">
        <v>12</v>
      </c>
      <c r="G799" s="9">
        <f>financials[[#This Row],[Units Sold]]*financials[[#This Row],[Sale Price]]</f>
        <v>2964</v>
      </c>
      <c r="H799" s="9">
        <f>IF(financials[[#This Row],[Discount Band]]="low",0.1,IF(financials[[#This Row],[Discount Band]]="medium",0.15,0.3))</f>
        <v>0.3</v>
      </c>
      <c r="I799" s="9">
        <f>financials[[#This Row],[Gross Sales]]-financials[[#This Row],[Gross Sales]]*financials[[#This Row],[Discounts]]</f>
        <v>2074.8000000000002</v>
      </c>
      <c r="J799" s="9">
        <f>VLOOKUP(financials[[#This Row],[productid]],Products!$B$2:$H$10,3)</f>
        <v>2.9</v>
      </c>
      <c r="K799" s="9">
        <f>financials[[#This Row],[Sales]]-financials[[#This Row],[COGS]]</f>
        <v>2071.9</v>
      </c>
      <c r="L799" s="17">
        <f t="shared" ca="1" si="25"/>
        <v>44924</v>
      </c>
      <c r="M799" t="str">
        <f t="shared" ca="1" si="24"/>
        <v>B0101</v>
      </c>
    </row>
    <row r="800" spans="1:13" x14ac:dyDescent="0.25">
      <c r="A800" t="s">
        <v>100</v>
      </c>
      <c r="B800" s="7" t="s">
        <v>285</v>
      </c>
      <c r="C800" s="13">
        <v>102</v>
      </c>
      <c r="D800" s="10" t="s">
        <v>94</v>
      </c>
      <c r="E800">
        <v>198</v>
      </c>
      <c r="F800" s="9">
        <v>15</v>
      </c>
      <c r="G800" s="9">
        <f>financials[[#This Row],[Units Sold]]*financials[[#This Row],[Sale Price]]</f>
        <v>2970</v>
      </c>
      <c r="H800" s="9">
        <f>IF(financials[[#This Row],[Discount Band]]="low",0.1,IF(financials[[#This Row],[Discount Band]]="medium",0.15,0.3))</f>
        <v>0.3</v>
      </c>
      <c r="I800" s="9">
        <f>financials[[#This Row],[Gross Sales]]-financials[[#This Row],[Gross Sales]]*financials[[#This Row],[Discounts]]</f>
        <v>2079</v>
      </c>
      <c r="J800" s="9">
        <f>VLOOKUP(financials[[#This Row],[productid]],Products!$B$2:$H$10,3)</f>
        <v>13.95</v>
      </c>
      <c r="K800" s="9">
        <f>financials[[#This Row],[Sales]]-financials[[#This Row],[COGS]]</f>
        <v>2065.0500000000002</v>
      </c>
      <c r="L800" s="17">
        <f t="shared" ca="1" si="25"/>
        <v>44590</v>
      </c>
      <c r="M800" t="str">
        <f t="shared" ca="1" si="24"/>
        <v>B0101</v>
      </c>
    </row>
    <row r="801" spans="1:13" x14ac:dyDescent="0.25">
      <c r="A801" t="s">
        <v>100</v>
      </c>
      <c r="B801" s="7" t="s">
        <v>277</v>
      </c>
      <c r="C801" s="15">
        <v>102</v>
      </c>
      <c r="D801" s="16" t="s">
        <v>102</v>
      </c>
      <c r="E801">
        <v>198</v>
      </c>
      <c r="F801" s="9">
        <v>15</v>
      </c>
      <c r="G801" s="9">
        <f>financials[[#This Row],[Units Sold]]*financials[[#This Row],[Sale Price]]</f>
        <v>2970</v>
      </c>
      <c r="H801" s="9">
        <f>IF(financials[[#This Row],[Discount Band]]="low",0.1,IF(financials[[#This Row],[Discount Band]]="medium",0.15,0.3))</f>
        <v>0.1</v>
      </c>
      <c r="I801" s="9">
        <f>financials[[#This Row],[Gross Sales]]-financials[[#This Row],[Gross Sales]]*financials[[#This Row],[Discounts]]</f>
        <v>2673</v>
      </c>
      <c r="J801" s="9">
        <f>VLOOKUP(financials[[#This Row],[productid]],Products!$B$2:$H$10,3)</f>
        <v>13.95</v>
      </c>
      <c r="K801" s="9">
        <f>financials[[#This Row],[Sales]]-financials[[#This Row],[COGS]]</f>
        <v>2659.05</v>
      </c>
      <c r="L801" s="17">
        <f t="shared" ca="1" si="25"/>
        <v>44930</v>
      </c>
      <c r="M801" t="str">
        <f t="shared" ca="1" si="24"/>
        <v>B0001</v>
      </c>
    </row>
    <row r="802" spans="1:13" x14ac:dyDescent="0.25">
      <c r="A802" t="s">
        <v>100</v>
      </c>
      <c r="B802" s="7" t="s">
        <v>277</v>
      </c>
      <c r="C802" s="15">
        <v>101</v>
      </c>
      <c r="D802" s="16" t="s">
        <v>101</v>
      </c>
      <c r="E802">
        <v>198</v>
      </c>
      <c r="F802" s="9">
        <v>15</v>
      </c>
      <c r="G802" s="9">
        <f>financials[[#This Row],[Units Sold]]*financials[[#This Row],[Sale Price]]</f>
        <v>2970</v>
      </c>
      <c r="H802" s="9">
        <f>IF(financials[[#This Row],[Discount Band]]="low",0.1,IF(financials[[#This Row],[Discount Band]]="medium",0.15,0.3))</f>
        <v>0.15</v>
      </c>
      <c r="I802" s="9">
        <f>financials[[#This Row],[Gross Sales]]-financials[[#This Row],[Gross Sales]]*financials[[#This Row],[Discounts]]</f>
        <v>2524.5</v>
      </c>
      <c r="J802" s="9">
        <f>VLOOKUP(financials[[#This Row],[productid]],Products!$B$2:$H$10,3)</f>
        <v>9.9499999999999993</v>
      </c>
      <c r="K802" s="9">
        <f>financials[[#This Row],[Sales]]-financials[[#This Row],[COGS]]</f>
        <v>2514.5500000000002</v>
      </c>
      <c r="L802" s="17">
        <f t="shared" ca="1" si="25"/>
        <v>45494</v>
      </c>
      <c r="M802" t="str">
        <f t="shared" ca="1" si="24"/>
        <v>B0101</v>
      </c>
    </row>
    <row r="803" spans="1:13" x14ac:dyDescent="0.25">
      <c r="A803" t="s">
        <v>100</v>
      </c>
      <c r="B803" s="7" t="s">
        <v>169</v>
      </c>
      <c r="C803" s="15">
        <v>104</v>
      </c>
      <c r="D803" s="16" t="s">
        <v>101</v>
      </c>
      <c r="E803">
        <v>198</v>
      </c>
      <c r="F803" s="9">
        <v>15</v>
      </c>
      <c r="G803" s="9">
        <f>financials[[#This Row],[Units Sold]]*financials[[#This Row],[Sale Price]]</f>
        <v>2970</v>
      </c>
      <c r="H803" s="9">
        <f>IF(financials[[#This Row],[Discount Band]]="low",0.1,IF(financials[[#This Row],[Discount Band]]="medium",0.15,0.3))</f>
        <v>0.15</v>
      </c>
      <c r="I803" s="9">
        <f>financials[[#This Row],[Gross Sales]]-financials[[#This Row],[Gross Sales]]*financials[[#This Row],[Discounts]]</f>
        <v>2524.5</v>
      </c>
      <c r="J803" s="9">
        <f>VLOOKUP(financials[[#This Row],[productid]],Products!$B$2:$H$10,3)</f>
        <v>2.9</v>
      </c>
      <c r="K803" s="9">
        <f>financials[[#This Row],[Sales]]-financials[[#This Row],[COGS]]</f>
        <v>2521.6</v>
      </c>
      <c r="L803" s="17">
        <f t="shared" ca="1" si="25"/>
        <v>44959</v>
      </c>
      <c r="M803" t="str">
        <f t="shared" ca="1" si="24"/>
        <v>C0002</v>
      </c>
    </row>
    <row r="804" spans="1:13" x14ac:dyDescent="0.25">
      <c r="A804" t="s">
        <v>96</v>
      </c>
      <c r="B804" s="7" t="s">
        <v>208</v>
      </c>
      <c r="C804" s="13">
        <v>102</v>
      </c>
      <c r="D804" s="10" t="s">
        <v>101</v>
      </c>
      <c r="E804">
        <v>248</v>
      </c>
      <c r="F804" s="9">
        <v>12</v>
      </c>
      <c r="G804" s="9">
        <f>financials[[#This Row],[Units Sold]]*financials[[#This Row],[Sale Price]]</f>
        <v>2976</v>
      </c>
      <c r="H804" s="9">
        <f>IF(financials[[#This Row],[Discount Band]]="low",0.1,IF(financials[[#This Row],[Discount Band]]="medium",0.15,0.3))</f>
        <v>0.15</v>
      </c>
      <c r="I804" s="9">
        <f>financials[[#This Row],[Gross Sales]]-financials[[#This Row],[Gross Sales]]*financials[[#This Row],[Discounts]]</f>
        <v>2529.6</v>
      </c>
      <c r="J804" s="9">
        <f>VLOOKUP(financials[[#This Row],[productid]],Products!$B$2:$H$10,3)</f>
        <v>13.95</v>
      </c>
      <c r="K804" s="9">
        <f>financials[[#This Row],[Sales]]-financials[[#This Row],[COGS]]</f>
        <v>2515.65</v>
      </c>
      <c r="L804" s="17">
        <f t="shared" ca="1" si="25"/>
        <v>44890</v>
      </c>
      <c r="M804" t="str">
        <f t="shared" ca="1" si="24"/>
        <v>B0001</v>
      </c>
    </row>
    <row r="805" spans="1:13" x14ac:dyDescent="0.25">
      <c r="A805" t="s">
        <v>96</v>
      </c>
      <c r="B805" s="7" t="s">
        <v>136</v>
      </c>
      <c r="C805" s="15">
        <v>105</v>
      </c>
      <c r="D805" s="16" t="s">
        <v>101</v>
      </c>
      <c r="E805">
        <v>248</v>
      </c>
      <c r="F805" s="9">
        <v>12</v>
      </c>
      <c r="G805" s="9">
        <f>financials[[#This Row],[Units Sold]]*financials[[#This Row],[Sale Price]]</f>
        <v>2976</v>
      </c>
      <c r="H805" s="9">
        <f>IF(financials[[#This Row],[Discount Band]]="low",0.1,IF(financials[[#This Row],[Discount Band]]="medium",0.15,0.3))</f>
        <v>0.15</v>
      </c>
      <c r="I805" s="9">
        <f>financials[[#This Row],[Gross Sales]]-financials[[#This Row],[Gross Sales]]*financials[[#This Row],[Discounts]]</f>
        <v>2529.6</v>
      </c>
      <c r="J805" s="9">
        <f>VLOOKUP(financials[[#This Row],[productid]],Products!$B$2:$H$10,3)</f>
        <v>10</v>
      </c>
      <c r="K805" s="9">
        <f>financials[[#This Row],[Sales]]-financials[[#This Row],[COGS]]</f>
        <v>2519.6</v>
      </c>
      <c r="L805" s="17">
        <f t="shared" ca="1" si="25"/>
        <v>44738</v>
      </c>
      <c r="M805" t="str">
        <f t="shared" ca="1" si="24"/>
        <v>B0101</v>
      </c>
    </row>
    <row r="806" spans="1:13" x14ac:dyDescent="0.25">
      <c r="A806" t="s">
        <v>96</v>
      </c>
      <c r="B806" s="7" t="s">
        <v>178</v>
      </c>
      <c r="C806" s="15">
        <v>109</v>
      </c>
      <c r="D806" s="16" t="s">
        <v>94</v>
      </c>
      <c r="E806">
        <v>248</v>
      </c>
      <c r="F806" s="9">
        <v>12</v>
      </c>
      <c r="G806" s="9">
        <f>financials[[#This Row],[Units Sold]]*financials[[#This Row],[Sale Price]]</f>
        <v>2976</v>
      </c>
      <c r="H806" s="9">
        <f>IF(financials[[#This Row],[Discount Band]]="low",0.1,IF(financials[[#This Row],[Discount Band]]="medium",0.15,0.3))</f>
        <v>0.3</v>
      </c>
      <c r="I806" s="9">
        <f>financials[[#This Row],[Gross Sales]]-financials[[#This Row],[Gross Sales]]*financials[[#This Row],[Discounts]]</f>
        <v>2083.1999999999998</v>
      </c>
      <c r="J806" s="9">
        <f>VLOOKUP(financials[[#This Row],[productid]],Products!$B$2:$H$10,3)</f>
        <v>16.8</v>
      </c>
      <c r="K806" s="9">
        <f>financials[[#This Row],[Sales]]-financials[[#This Row],[COGS]]</f>
        <v>2066.3999999999996</v>
      </c>
      <c r="L806" s="17">
        <f t="shared" ca="1" si="25"/>
        <v>44804</v>
      </c>
      <c r="M806" t="str">
        <f t="shared" ca="1" si="24"/>
        <v>A0001</v>
      </c>
    </row>
    <row r="807" spans="1:13" x14ac:dyDescent="0.25">
      <c r="A807" t="s">
        <v>97</v>
      </c>
      <c r="B807" s="7" t="s">
        <v>298</v>
      </c>
      <c r="C807" s="13">
        <v>105</v>
      </c>
      <c r="D807" s="10" t="s">
        <v>101</v>
      </c>
      <c r="E807">
        <v>149</v>
      </c>
      <c r="F807" s="9">
        <v>20</v>
      </c>
      <c r="G807" s="9">
        <f>financials[[#This Row],[Units Sold]]*financials[[#This Row],[Sale Price]]</f>
        <v>2980</v>
      </c>
      <c r="H807" s="9">
        <f>IF(financials[[#This Row],[Discount Band]]="low",0.1,IF(financials[[#This Row],[Discount Band]]="medium",0.15,0.3))</f>
        <v>0.15</v>
      </c>
      <c r="I807" s="9">
        <f>financials[[#This Row],[Gross Sales]]-financials[[#This Row],[Gross Sales]]*financials[[#This Row],[Discounts]]</f>
        <v>2533</v>
      </c>
      <c r="J807" s="9">
        <f>VLOOKUP(financials[[#This Row],[productid]],Products!$B$2:$H$10,3)</f>
        <v>10</v>
      </c>
      <c r="K807" s="9">
        <f>financials[[#This Row],[Sales]]-financials[[#This Row],[COGS]]</f>
        <v>2523</v>
      </c>
      <c r="L807" s="17">
        <f t="shared" ca="1" si="25"/>
        <v>44872</v>
      </c>
      <c r="M807" t="str">
        <f t="shared" ca="1" si="24"/>
        <v>B0101</v>
      </c>
    </row>
    <row r="808" spans="1:13" x14ac:dyDescent="0.25">
      <c r="A808" t="s">
        <v>100</v>
      </c>
      <c r="B808" s="7" t="s">
        <v>298</v>
      </c>
      <c r="C808" s="15">
        <v>106</v>
      </c>
      <c r="D808" s="16" t="s">
        <v>94</v>
      </c>
      <c r="E808">
        <v>199</v>
      </c>
      <c r="F808" s="9">
        <v>15</v>
      </c>
      <c r="G808" s="9">
        <f>financials[[#This Row],[Units Sold]]*financials[[#This Row],[Sale Price]]</f>
        <v>2985</v>
      </c>
      <c r="H808" s="9">
        <f>IF(financials[[#This Row],[Discount Band]]="low",0.1,IF(financials[[#This Row],[Discount Band]]="medium",0.15,0.3))</f>
        <v>0.3</v>
      </c>
      <c r="I808" s="9">
        <f>financials[[#This Row],[Gross Sales]]-financials[[#This Row],[Gross Sales]]*financials[[#This Row],[Discounts]]</f>
        <v>2089.5</v>
      </c>
      <c r="J808" s="9">
        <f>VLOOKUP(financials[[#This Row],[productid]],Products!$B$2:$H$10,3)</f>
        <v>9.1</v>
      </c>
      <c r="K808" s="9">
        <f>financials[[#This Row],[Sales]]-financials[[#This Row],[COGS]]</f>
        <v>2080.4</v>
      </c>
      <c r="L808" s="17">
        <f t="shared" ca="1" si="25"/>
        <v>44592</v>
      </c>
      <c r="M808" t="str">
        <f t="shared" ca="1" si="24"/>
        <v>A0001</v>
      </c>
    </row>
    <row r="809" spans="1:13" x14ac:dyDescent="0.25">
      <c r="A809" t="s">
        <v>96</v>
      </c>
      <c r="B809" s="7" t="s">
        <v>285</v>
      </c>
      <c r="C809" s="15">
        <v>107</v>
      </c>
      <c r="D809" s="16" t="s">
        <v>94</v>
      </c>
      <c r="E809">
        <v>249</v>
      </c>
      <c r="F809" s="9">
        <v>12</v>
      </c>
      <c r="G809" s="9">
        <f>financials[[#This Row],[Units Sold]]*financials[[#This Row],[Sale Price]]</f>
        <v>2988</v>
      </c>
      <c r="H809" s="9">
        <f>IF(financials[[#This Row],[Discount Band]]="low",0.1,IF(financials[[#This Row],[Discount Band]]="medium",0.15,0.3))</f>
        <v>0.3</v>
      </c>
      <c r="I809" s="9">
        <f>financials[[#This Row],[Gross Sales]]-financials[[#This Row],[Gross Sales]]*financials[[#This Row],[Discounts]]</f>
        <v>2091.6</v>
      </c>
      <c r="J809" s="9">
        <f>VLOOKUP(financials[[#This Row],[productid]],Products!$B$2:$H$10,3)</f>
        <v>5.5</v>
      </c>
      <c r="K809" s="9">
        <f>financials[[#This Row],[Sales]]-financials[[#This Row],[COGS]]</f>
        <v>2086.1</v>
      </c>
      <c r="L809" s="17">
        <f t="shared" ca="1" si="25"/>
        <v>44947</v>
      </c>
      <c r="M809" t="str">
        <f t="shared" ca="1" si="24"/>
        <v>C0002</v>
      </c>
    </row>
    <row r="810" spans="1:13" x14ac:dyDescent="0.25">
      <c r="A810" t="s">
        <v>96</v>
      </c>
      <c r="B810" s="7" t="s">
        <v>628</v>
      </c>
      <c r="C810" s="15">
        <v>102</v>
      </c>
      <c r="D810" s="16" t="s">
        <v>101</v>
      </c>
      <c r="E810">
        <v>249</v>
      </c>
      <c r="F810" s="9">
        <v>12</v>
      </c>
      <c r="G810" s="9">
        <f>financials[[#This Row],[Units Sold]]*financials[[#This Row],[Sale Price]]</f>
        <v>2988</v>
      </c>
      <c r="H810" s="9">
        <f>IF(financials[[#This Row],[Discount Band]]="low",0.1,IF(financials[[#This Row],[Discount Band]]="medium",0.15,0.3))</f>
        <v>0.15</v>
      </c>
      <c r="I810" s="9">
        <f>financials[[#This Row],[Gross Sales]]-financials[[#This Row],[Gross Sales]]*financials[[#This Row],[Discounts]]</f>
        <v>2539.8000000000002</v>
      </c>
      <c r="J810" s="9">
        <f>VLOOKUP(financials[[#This Row],[productid]],Products!$B$2:$H$10,3)</f>
        <v>13.95</v>
      </c>
      <c r="K810" s="9">
        <f>financials[[#This Row],[Sales]]-financials[[#This Row],[COGS]]</f>
        <v>2525.8500000000004</v>
      </c>
      <c r="L810" s="17">
        <f t="shared" ca="1" si="25"/>
        <v>45500</v>
      </c>
      <c r="M810" t="str">
        <f t="shared" ca="1" si="24"/>
        <v>B0001</v>
      </c>
    </row>
    <row r="811" spans="1:13" x14ac:dyDescent="0.25">
      <c r="A811" t="s">
        <v>98</v>
      </c>
      <c r="B811" s="7" t="s">
        <v>655</v>
      </c>
      <c r="C811" s="13">
        <v>103</v>
      </c>
      <c r="D811" s="10" t="s">
        <v>102</v>
      </c>
      <c r="E811">
        <v>24</v>
      </c>
      <c r="F811" s="9">
        <v>125</v>
      </c>
      <c r="G811" s="9">
        <f>financials[[#This Row],[Units Sold]]*financials[[#This Row],[Sale Price]]</f>
        <v>3000</v>
      </c>
      <c r="H811" s="9">
        <f>IF(financials[[#This Row],[Discount Band]]="low",0.1,IF(financials[[#This Row],[Discount Band]]="medium",0.15,0.3))</f>
        <v>0.1</v>
      </c>
      <c r="I811" s="9">
        <f>financials[[#This Row],[Gross Sales]]-financials[[#This Row],[Gross Sales]]*financials[[#This Row],[Discounts]]</f>
        <v>2700</v>
      </c>
      <c r="J811" s="9">
        <f>VLOOKUP(financials[[#This Row],[productid]],Products!$B$2:$H$10,3)</f>
        <v>15</v>
      </c>
      <c r="K811" s="9">
        <f>financials[[#This Row],[Sales]]-financials[[#This Row],[COGS]]</f>
        <v>2685</v>
      </c>
      <c r="L811" s="17">
        <f t="shared" ca="1" si="25"/>
        <v>45090</v>
      </c>
      <c r="M811" t="str">
        <f t="shared" ca="1" si="24"/>
        <v>B0101</v>
      </c>
    </row>
    <row r="812" spans="1:13" x14ac:dyDescent="0.25">
      <c r="A812" t="s">
        <v>100</v>
      </c>
      <c r="B812" s="7" t="s">
        <v>243</v>
      </c>
      <c r="C812" s="15">
        <v>105</v>
      </c>
      <c r="D812" s="16" t="s">
        <v>94</v>
      </c>
      <c r="E812">
        <v>200</v>
      </c>
      <c r="F812" s="9">
        <v>15</v>
      </c>
      <c r="G812" s="9">
        <f>financials[[#This Row],[Units Sold]]*financials[[#This Row],[Sale Price]]</f>
        <v>3000</v>
      </c>
      <c r="H812" s="9">
        <f>IF(financials[[#This Row],[Discount Band]]="low",0.1,IF(financials[[#This Row],[Discount Band]]="medium",0.15,0.3))</f>
        <v>0.3</v>
      </c>
      <c r="I812" s="9">
        <f>financials[[#This Row],[Gross Sales]]-financials[[#This Row],[Gross Sales]]*financials[[#This Row],[Discounts]]</f>
        <v>2100</v>
      </c>
      <c r="J812" s="9">
        <f>VLOOKUP(financials[[#This Row],[productid]],Products!$B$2:$H$10,3)</f>
        <v>10</v>
      </c>
      <c r="K812" s="9">
        <f>financials[[#This Row],[Sales]]-financials[[#This Row],[COGS]]</f>
        <v>2090</v>
      </c>
      <c r="L812" s="17">
        <f t="shared" ca="1" si="25"/>
        <v>45283</v>
      </c>
      <c r="M812" t="str">
        <f t="shared" ca="1" si="24"/>
        <v>B0101</v>
      </c>
    </row>
    <row r="813" spans="1:13" x14ac:dyDescent="0.25">
      <c r="A813" t="s">
        <v>97</v>
      </c>
      <c r="B813" s="7" t="s">
        <v>104</v>
      </c>
      <c r="C813" s="15">
        <v>105</v>
      </c>
      <c r="D813" s="16" t="s">
        <v>102</v>
      </c>
      <c r="E813">
        <v>150</v>
      </c>
      <c r="F813" s="9">
        <v>20</v>
      </c>
      <c r="G813" s="9">
        <f>financials[[#This Row],[Units Sold]]*financials[[#This Row],[Sale Price]]</f>
        <v>3000</v>
      </c>
      <c r="H813" s="9">
        <f>IF(financials[[#This Row],[Discount Band]]="low",0.1,IF(financials[[#This Row],[Discount Band]]="medium",0.15,0.3))</f>
        <v>0.1</v>
      </c>
      <c r="I813" s="9">
        <f>financials[[#This Row],[Gross Sales]]-financials[[#This Row],[Gross Sales]]*financials[[#This Row],[Discounts]]</f>
        <v>2700</v>
      </c>
      <c r="J813" s="9">
        <f>VLOOKUP(financials[[#This Row],[productid]],Products!$B$2:$H$10,3)</f>
        <v>10</v>
      </c>
      <c r="K813" s="9">
        <f>financials[[#This Row],[Sales]]-financials[[#This Row],[COGS]]</f>
        <v>2690</v>
      </c>
      <c r="L813" s="17">
        <f t="shared" ca="1" si="25"/>
        <v>45242</v>
      </c>
      <c r="M813" t="str">
        <f t="shared" ca="1" si="24"/>
        <v>B0101</v>
      </c>
    </row>
    <row r="814" spans="1:13" x14ac:dyDescent="0.25">
      <c r="A814" t="s">
        <v>97</v>
      </c>
      <c r="B814" s="7" t="s">
        <v>169</v>
      </c>
      <c r="C814" s="15">
        <v>108</v>
      </c>
      <c r="D814" s="16" t="s">
        <v>101</v>
      </c>
      <c r="E814">
        <v>150</v>
      </c>
      <c r="F814" s="9">
        <v>20</v>
      </c>
      <c r="G814" s="9">
        <f>financials[[#This Row],[Units Sold]]*financials[[#This Row],[Sale Price]]</f>
        <v>3000</v>
      </c>
      <c r="H814" s="9">
        <f>IF(financials[[#This Row],[Discount Band]]="low",0.1,IF(financials[[#This Row],[Discount Band]]="medium",0.15,0.3))</f>
        <v>0.15</v>
      </c>
      <c r="I814" s="9">
        <f>financials[[#This Row],[Gross Sales]]-financials[[#This Row],[Gross Sales]]*financials[[#This Row],[Discounts]]</f>
        <v>2550</v>
      </c>
      <c r="J814" s="9">
        <f>VLOOKUP(financials[[#This Row],[productid]],Products!$B$2:$H$10,3)</f>
        <v>3.99</v>
      </c>
      <c r="K814" s="9">
        <f>financials[[#This Row],[Sales]]-financials[[#This Row],[COGS]]</f>
        <v>2546.0100000000002</v>
      </c>
      <c r="L814" s="17">
        <f t="shared" ca="1" si="25"/>
        <v>45010</v>
      </c>
      <c r="M814" t="str">
        <f t="shared" ca="1" si="24"/>
        <v>C0002</v>
      </c>
    </row>
    <row r="815" spans="1:13" x14ac:dyDescent="0.25">
      <c r="A815" t="s">
        <v>97</v>
      </c>
      <c r="B815" s="7" t="s">
        <v>106</v>
      </c>
      <c r="C815" s="15">
        <v>109</v>
      </c>
      <c r="D815" s="16" t="s">
        <v>102</v>
      </c>
      <c r="E815">
        <v>429</v>
      </c>
      <c r="F815" s="9">
        <v>7</v>
      </c>
      <c r="G815" s="9">
        <f>financials[[#This Row],[Units Sold]]*financials[[#This Row],[Sale Price]]</f>
        <v>3003</v>
      </c>
      <c r="H815" s="9">
        <f>IF(financials[[#This Row],[Discount Band]]="low",0.1,IF(financials[[#This Row],[Discount Band]]="medium",0.15,0.3))</f>
        <v>0.1</v>
      </c>
      <c r="I815" s="9">
        <f>financials[[#This Row],[Gross Sales]]-financials[[#This Row],[Gross Sales]]*financials[[#This Row],[Discounts]]</f>
        <v>2702.7</v>
      </c>
      <c r="J815" s="9">
        <f>VLOOKUP(financials[[#This Row],[productid]],Products!$B$2:$H$10,3)</f>
        <v>16.8</v>
      </c>
      <c r="K815" s="9">
        <f>financials[[#This Row],[Sales]]-financials[[#This Row],[COGS]]</f>
        <v>2685.8999999999996</v>
      </c>
      <c r="L815" s="17">
        <f t="shared" ca="1" si="25"/>
        <v>44898</v>
      </c>
      <c r="M815" t="str">
        <f t="shared" ca="1" si="24"/>
        <v>A0001</v>
      </c>
    </row>
    <row r="816" spans="1:13" x14ac:dyDescent="0.25">
      <c r="A816" t="s">
        <v>96</v>
      </c>
      <c r="B816" s="7" t="s">
        <v>136</v>
      </c>
      <c r="C816" s="15">
        <v>106</v>
      </c>
      <c r="D816" s="16" t="s">
        <v>101</v>
      </c>
      <c r="E816">
        <v>251</v>
      </c>
      <c r="F816" s="9">
        <v>12</v>
      </c>
      <c r="G816" s="9">
        <f>financials[[#This Row],[Units Sold]]*financials[[#This Row],[Sale Price]]</f>
        <v>3012</v>
      </c>
      <c r="H816" s="9">
        <f>IF(financials[[#This Row],[Discount Band]]="low",0.1,IF(financials[[#This Row],[Discount Band]]="medium",0.15,0.3))</f>
        <v>0.15</v>
      </c>
      <c r="I816" s="9">
        <f>financials[[#This Row],[Gross Sales]]-financials[[#This Row],[Gross Sales]]*financials[[#This Row],[Discounts]]</f>
        <v>2560.1999999999998</v>
      </c>
      <c r="J816" s="9">
        <f>VLOOKUP(financials[[#This Row],[productid]],Products!$B$2:$H$10,3)</f>
        <v>9.1</v>
      </c>
      <c r="K816" s="9">
        <f>financials[[#This Row],[Sales]]-financials[[#This Row],[COGS]]</f>
        <v>2551.1</v>
      </c>
      <c r="L816" s="17">
        <f t="shared" ca="1" si="25"/>
        <v>45207</v>
      </c>
      <c r="M816" t="str">
        <f t="shared" ca="1" si="24"/>
        <v>B0101</v>
      </c>
    </row>
    <row r="817" spans="1:13" x14ac:dyDescent="0.25">
      <c r="A817" t="s">
        <v>97</v>
      </c>
      <c r="B817" s="7" t="s">
        <v>628</v>
      </c>
      <c r="C817" s="15">
        <v>104</v>
      </c>
      <c r="D817" s="16" t="s">
        <v>94</v>
      </c>
      <c r="E817">
        <v>151</v>
      </c>
      <c r="F817" s="9">
        <v>20</v>
      </c>
      <c r="G817" s="9">
        <f>financials[[#This Row],[Units Sold]]*financials[[#This Row],[Sale Price]]</f>
        <v>3020</v>
      </c>
      <c r="H817" s="9">
        <f>IF(financials[[#This Row],[Discount Band]]="low",0.1,IF(financials[[#This Row],[Discount Band]]="medium",0.15,0.3))</f>
        <v>0.3</v>
      </c>
      <c r="I817" s="9">
        <f>financials[[#This Row],[Gross Sales]]-financials[[#This Row],[Gross Sales]]*financials[[#This Row],[Discounts]]</f>
        <v>2114</v>
      </c>
      <c r="J817" s="9">
        <f>VLOOKUP(financials[[#This Row],[productid]],Products!$B$2:$H$10,3)</f>
        <v>2.9</v>
      </c>
      <c r="K817" s="9">
        <f>financials[[#This Row],[Sales]]-financials[[#This Row],[COGS]]</f>
        <v>2111.1</v>
      </c>
      <c r="L817" s="17">
        <f t="shared" ca="1" si="25"/>
        <v>45476</v>
      </c>
      <c r="M817" t="str">
        <f t="shared" ca="1" si="24"/>
        <v>B0001</v>
      </c>
    </row>
    <row r="818" spans="1:13" x14ac:dyDescent="0.25">
      <c r="A818" t="s">
        <v>97</v>
      </c>
      <c r="B818" s="7" t="s">
        <v>209</v>
      </c>
      <c r="C818" s="15">
        <v>104</v>
      </c>
      <c r="D818" s="16" t="s">
        <v>101</v>
      </c>
      <c r="E818">
        <v>432</v>
      </c>
      <c r="F818" s="9">
        <v>7</v>
      </c>
      <c r="G818" s="9">
        <f>financials[[#This Row],[Units Sold]]*financials[[#This Row],[Sale Price]]</f>
        <v>3024</v>
      </c>
      <c r="H818" s="9">
        <f>IF(financials[[#This Row],[Discount Band]]="low",0.1,IF(financials[[#This Row],[Discount Band]]="medium",0.15,0.3))</f>
        <v>0.15</v>
      </c>
      <c r="I818" s="9">
        <f>financials[[#This Row],[Gross Sales]]-financials[[#This Row],[Gross Sales]]*financials[[#This Row],[Discounts]]</f>
        <v>2570.4</v>
      </c>
      <c r="J818" s="9">
        <f>VLOOKUP(financials[[#This Row],[productid]],Products!$B$2:$H$10,3)</f>
        <v>2.9</v>
      </c>
      <c r="K818" s="9">
        <f>financials[[#This Row],[Sales]]-financials[[#This Row],[COGS]]</f>
        <v>2567.5</v>
      </c>
      <c r="L818" s="17">
        <f t="shared" ca="1" si="25"/>
        <v>45366</v>
      </c>
      <c r="M818" t="str">
        <f t="shared" ca="1" si="24"/>
        <v>C0003</v>
      </c>
    </row>
    <row r="819" spans="1:13" x14ac:dyDescent="0.25">
      <c r="A819" t="s">
        <v>96</v>
      </c>
      <c r="B819" s="7" t="s">
        <v>239</v>
      </c>
      <c r="C819" s="15">
        <v>105</v>
      </c>
      <c r="D819" s="16" t="s">
        <v>101</v>
      </c>
      <c r="E819">
        <v>252</v>
      </c>
      <c r="F819" s="9">
        <v>12</v>
      </c>
      <c r="G819" s="9">
        <f>financials[[#This Row],[Units Sold]]*financials[[#This Row],[Sale Price]]</f>
        <v>3024</v>
      </c>
      <c r="H819" s="9">
        <f>IF(financials[[#This Row],[Discount Band]]="low",0.1,IF(financials[[#This Row],[Discount Band]]="medium",0.15,0.3))</f>
        <v>0.15</v>
      </c>
      <c r="I819" s="9">
        <f>financials[[#This Row],[Gross Sales]]-financials[[#This Row],[Gross Sales]]*financials[[#This Row],[Discounts]]</f>
        <v>2570.4</v>
      </c>
      <c r="J819" s="9">
        <f>VLOOKUP(financials[[#This Row],[productid]],Products!$B$2:$H$10,3)</f>
        <v>10</v>
      </c>
      <c r="K819" s="9">
        <f>financials[[#This Row],[Sales]]-financials[[#This Row],[COGS]]</f>
        <v>2560.4</v>
      </c>
      <c r="L819" s="17">
        <f t="shared" ca="1" si="25"/>
        <v>45375</v>
      </c>
      <c r="M819" t="str">
        <f t="shared" ca="1" si="24"/>
        <v>B0001</v>
      </c>
    </row>
    <row r="820" spans="1:13" x14ac:dyDescent="0.25">
      <c r="A820" t="s">
        <v>100</v>
      </c>
      <c r="B820" s="7" t="s">
        <v>628</v>
      </c>
      <c r="C820" s="13">
        <v>103</v>
      </c>
      <c r="D820" s="10" t="s">
        <v>102</v>
      </c>
      <c r="E820">
        <v>202</v>
      </c>
      <c r="F820" s="9">
        <v>15</v>
      </c>
      <c r="G820" s="9">
        <f>financials[[#This Row],[Units Sold]]*financials[[#This Row],[Sale Price]]</f>
        <v>3030</v>
      </c>
      <c r="H820" s="9">
        <f>IF(financials[[#This Row],[Discount Band]]="low",0.1,IF(financials[[#This Row],[Discount Band]]="medium",0.15,0.3))</f>
        <v>0.1</v>
      </c>
      <c r="I820" s="9">
        <f>financials[[#This Row],[Gross Sales]]-financials[[#This Row],[Gross Sales]]*financials[[#This Row],[Discounts]]</f>
        <v>2727</v>
      </c>
      <c r="J820" s="9">
        <f>VLOOKUP(financials[[#This Row],[productid]],Products!$B$2:$H$10,3)</f>
        <v>15</v>
      </c>
      <c r="K820" s="9">
        <f>financials[[#This Row],[Sales]]-financials[[#This Row],[COGS]]</f>
        <v>2712</v>
      </c>
      <c r="L820" s="17">
        <f t="shared" ca="1" si="25"/>
        <v>44586</v>
      </c>
      <c r="M820" t="str">
        <f t="shared" ca="1" si="24"/>
        <v>A0001</v>
      </c>
    </row>
    <row r="821" spans="1:13" x14ac:dyDescent="0.25">
      <c r="A821" t="s">
        <v>96</v>
      </c>
      <c r="B821" s="7" t="s">
        <v>106</v>
      </c>
      <c r="C821" s="15">
        <v>107</v>
      </c>
      <c r="D821" s="16" t="s">
        <v>94</v>
      </c>
      <c r="E821">
        <v>253</v>
      </c>
      <c r="F821" s="9">
        <v>12</v>
      </c>
      <c r="G821" s="9">
        <f>financials[[#This Row],[Units Sold]]*financials[[#This Row],[Sale Price]]</f>
        <v>3036</v>
      </c>
      <c r="H821" s="9">
        <f>IF(financials[[#This Row],[Discount Band]]="low",0.1,IF(financials[[#This Row],[Discount Band]]="medium",0.15,0.3))</f>
        <v>0.3</v>
      </c>
      <c r="I821" s="9">
        <f>financials[[#This Row],[Gross Sales]]-financials[[#This Row],[Gross Sales]]*financials[[#This Row],[Discounts]]</f>
        <v>2125.1999999999998</v>
      </c>
      <c r="J821" s="9">
        <f>VLOOKUP(financials[[#This Row],[productid]],Products!$B$2:$H$10,3)</f>
        <v>5.5</v>
      </c>
      <c r="K821" s="9">
        <f>financials[[#This Row],[Sales]]-financials[[#This Row],[COGS]]</f>
        <v>2119.6999999999998</v>
      </c>
      <c r="L821" s="17">
        <f t="shared" ca="1" si="25"/>
        <v>44582</v>
      </c>
      <c r="M821" t="str">
        <f t="shared" ca="1" si="24"/>
        <v>B0001</v>
      </c>
    </row>
    <row r="822" spans="1:13" x14ac:dyDescent="0.25">
      <c r="A822" t="s">
        <v>97</v>
      </c>
      <c r="B822" s="7" t="s">
        <v>556</v>
      </c>
      <c r="C822" s="15">
        <v>103</v>
      </c>
      <c r="D822" s="16" t="s">
        <v>101</v>
      </c>
      <c r="E822">
        <v>434</v>
      </c>
      <c r="F822" s="9">
        <v>7</v>
      </c>
      <c r="G822" s="9">
        <f>financials[[#This Row],[Units Sold]]*financials[[#This Row],[Sale Price]]</f>
        <v>3038</v>
      </c>
      <c r="H822" s="9">
        <f>IF(financials[[#This Row],[Discount Band]]="low",0.1,IF(financials[[#This Row],[Discount Band]]="medium",0.15,0.3))</f>
        <v>0.15</v>
      </c>
      <c r="I822" s="9">
        <f>financials[[#This Row],[Gross Sales]]-financials[[#This Row],[Gross Sales]]*financials[[#This Row],[Discounts]]</f>
        <v>2582.3000000000002</v>
      </c>
      <c r="J822" s="9">
        <f>VLOOKUP(financials[[#This Row],[productid]],Products!$B$2:$H$10,3)</f>
        <v>15</v>
      </c>
      <c r="K822" s="9">
        <f>financials[[#This Row],[Sales]]-financials[[#This Row],[COGS]]</f>
        <v>2567.3000000000002</v>
      </c>
      <c r="L822" s="17">
        <f t="shared" ca="1" si="25"/>
        <v>45006</v>
      </c>
      <c r="M822" t="str">
        <f t="shared" ca="1" si="24"/>
        <v>C0003</v>
      </c>
    </row>
    <row r="823" spans="1:13" x14ac:dyDescent="0.25">
      <c r="A823" t="s">
        <v>97</v>
      </c>
      <c r="B823" s="7" t="s">
        <v>169</v>
      </c>
      <c r="C823" s="15">
        <v>107</v>
      </c>
      <c r="D823" s="16" t="s">
        <v>102</v>
      </c>
      <c r="E823">
        <v>152</v>
      </c>
      <c r="F823" s="9">
        <v>20</v>
      </c>
      <c r="G823" s="9">
        <f>financials[[#This Row],[Units Sold]]*financials[[#This Row],[Sale Price]]</f>
        <v>3040</v>
      </c>
      <c r="H823" s="9">
        <f>IF(financials[[#This Row],[Discount Band]]="low",0.1,IF(financials[[#This Row],[Discount Band]]="medium",0.15,0.3))</f>
        <v>0.1</v>
      </c>
      <c r="I823" s="9">
        <f>financials[[#This Row],[Gross Sales]]-financials[[#This Row],[Gross Sales]]*financials[[#This Row],[Discounts]]</f>
        <v>2736</v>
      </c>
      <c r="J823" s="9">
        <f>VLOOKUP(financials[[#This Row],[productid]],Products!$B$2:$H$10,3)</f>
        <v>5.5</v>
      </c>
      <c r="K823" s="9">
        <f>financials[[#This Row],[Sales]]-financials[[#This Row],[COGS]]</f>
        <v>2730.5</v>
      </c>
      <c r="L823" s="17">
        <f t="shared" ca="1" si="25"/>
        <v>45375</v>
      </c>
      <c r="M823" t="str">
        <f t="shared" ca="1" si="24"/>
        <v>C0002</v>
      </c>
    </row>
    <row r="824" spans="1:13" x14ac:dyDescent="0.25">
      <c r="A824" t="s">
        <v>100</v>
      </c>
      <c r="B824" s="7" t="s">
        <v>251</v>
      </c>
      <c r="C824" s="15">
        <v>109</v>
      </c>
      <c r="D824" s="16" t="s">
        <v>103</v>
      </c>
      <c r="E824">
        <v>203</v>
      </c>
      <c r="F824" s="9">
        <v>15</v>
      </c>
      <c r="G824" s="9">
        <f>financials[[#This Row],[Units Sold]]*financials[[#This Row],[Sale Price]]</f>
        <v>3045</v>
      </c>
      <c r="H824" s="9">
        <f>IF(financials[[#This Row],[Discount Band]]="low",0.1,IF(financials[[#This Row],[Discount Band]]="medium",0.15,0.3))</f>
        <v>0.3</v>
      </c>
      <c r="I824" s="9">
        <f>financials[[#This Row],[Gross Sales]]-financials[[#This Row],[Gross Sales]]*financials[[#This Row],[Discounts]]</f>
        <v>2131.5</v>
      </c>
      <c r="J824" s="9">
        <f>VLOOKUP(financials[[#This Row],[productid]],Products!$B$2:$H$10,3)</f>
        <v>16.8</v>
      </c>
      <c r="K824" s="9">
        <f>financials[[#This Row],[Sales]]-financials[[#This Row],[COGS]]</f>
        <v>2114.6999999999998</v>
      </c>
      <c r="L824" s="17">
        <f t="shared" ca="1" si="25"/>
        <v>45437</v>
      </c>
      <c r="M824" t="str">
        <f t="shared" ca="1" si="24"/>
        <v>C0003</v>
      </c>
    </row>
    <row r="825" spans="1:13" x14ac:dyDescent="0.25">
      <c r="A825" t="s">
        <v>100</v>
      </c>
      <c r="B825" s="7" t="s">
        <v>251</v>
      </c>
      <c r="C825" s="15">
        <v>102</v>
      </c>
      <c r="D825" s="16" t="s">
        <v>102</v>
      </c>
      <c r="E825">
        <v>203</v>
      </c>
      <c r="F825" s="9">
        <v>15</v>
      </c>
      <c r="G825" s="9">
        <f>financials[[#This Row],[Units Sold]]*financials[[#This Row],[Sale Price]]</f>
        <v>3045</v>
      </c>
      <c r="H825" s="9">
        <f>IF(financials[[#This Row],[Discount Band]]="low",0.1,IF(financials[[#This Row],[Discount Band]]="medium",0.15,0.3))</f>
        <v>0.1</v>
      </c>
      <c r="I825" s="9">
        <f>financials[[#This Row],[Gross Sales]]-financials[[#This Row],[Gross Sales]]*financials[[#This Row],[Discounts]]</f>
        <v>2740.5</v>
      </c>
      <c r="J825" s="9">
        <f>VLOOKUP(financials[[#This Row],[productid]],Products!$B$2:$H$10,3)</f>
        <v>13.95</v>
      </c>
      <c r="K825" s="9">
        <f>financials[[#This Row],[Sales]]-financials[[#This Row],[COGS]]</f>
        <v>2726.55</v>
      </c>
      <c r="L825" s="17">
        <f t="shared" ca="1" si="25"/>
        <v>45341</v>
      </c>
      <c r="M825" t="str">
        <f t="shared" ca="1" si="24"/>
        <v>A0001</v>
      </c>
    </row>
    <row r="826" spans="1:13" x14ac:dyDescent="0.25">
      <c r="A826" t="s">
        <v>96</v>
      </c>
      <c r="B826" s="7" t="s">
        <v>556</v>
      </c>
      <c r="C826" s="15">
        <v>106</v>
      </c>
      <c r="D826" s="16" t="s">
        <v>102</v>
      </c>
      <c r="E826">
        <v>254</v>
      </c>
      <c r="F826" s="9">
        <v>12</v>
      </c>
      <c r="G826" s="9">
        <f>financials[[#This Row],[Units Sold]]*financials[[#This Row],[Sale Price]]</f>
        <v>3048</v>
      </c>
      <c r="H826" s="9">
        <f>IF(financials[[#This Row],[Discount Band]]="low",0.1,IF(financials[[#This Row],[Discount Band]]="medium",0.15,0.3))</f>
        <v>0.1</v>
      </c>
      <c r="I826" s="9">
        <f>financials[[#This Row],[Gross Sales]]-financials[[#This Row],[Gross Sales]]*financials[[#This Row],[Discounts]]</f>
        <v>2743.2</v>
      </c>
      <c r="J826" s="9">
        <f>VLOOKUP(financials[[#This Row],[productid]],Products!$B$2:$H$10,3)</f>
        <v>9.1</v>
      </c>
      <c r="K826" s="9">
        <f>financials[[#This Row],[Sales]]-financials[[#This Row],[COGS]]</f>
        <v>2734.1</v>
      </c>
      <c r="L826" s="17">
        <f t="shared" ca="1" si="25"/>
        <v>44787</v>
      </c>
      <c r="M826" t="str">
        <f t="shared" ca="1" si="24"/>
        <v>A0001</v>
      </c>
    </row>
    <row r="827" spans="1:13" x14ac:dyDescent="0.25">
      <c r="A827" t="s">
        <v>97</v>
      </c>
      <c r="B827" s="7" t="s">
        <v>556</v>
      </c>
      <c r="C827" s="15">
        <v>105</v>
      </c>
      <c r="D827" s="16" t="s">
        <v>102</v>
      </c>
      <c r="E827">
        <v>436</v>
      </c>
      <c r="F827" s="9">
        <v>7</v>
      </c>
      <c r="G827" s="9">
        <f>financials[[#This Row],[Units Sold]]*financials[[#This Row],[Sale Price]]</f>
        <v>3052</v>
      </c>
      <c r="H827" s="9">
        <f>IF(financials[[#This Row],[Discount Band]]="low",0.1,IF(financials[[#This Row],[Discount Band]]="medium",0.15,0.3))</f>
        <v>0.1</v>
      </c>
      <c r="I827" s="9">
        <f>financials[[#This Row],[Gross Sales]]-financials[[#This Row],[Gross Sales]]*financials[[#This Row],[Discounts]]</f>
        <v>2746.8</v>
      </c>
      <c r="J827" s="9">
        <f>VLOOKUP(financials[[#This Row],[productid]],Products!$B$2:$H$10,3)</f>
        <v>10</v>
      </c>
      <c r="K827" s="9">
        <f>financials[[#This Row],[Sales]]-financials[[#This Row],[COGS]]</f>
        <v>2736.8</v>
      </c>
      <c r="L827" s="17">
        <f t="shared" ca="1" si="25"/>
        <v>44909</v>
      </c>
      <c r="M827" t="str">
        <f t="shared" ca="1" si="24"/>
        <v>B0101</v>
      </c>
    </row>
    <row r="828" spans="1:13" x14ac:dyDescent="0.25">
      <c r="A828" t="s">
        <v>100</v>
      </c>
      <c r="B828" s="7" t="s">
        <v>178</v>
      </c>
      <c r="C828" s="15">
        <v>106</v>
      </c>
      <c r="D828" s="16" t="s">
        <v>94</v>
      </c>
      <c r="E828">
        <v>204</v>
      </c>
      <c r="F828" s="9">
        <v>15</v>
      </c>
      <c r="G828" s="9">
        <f>financials[[#This Row],[Units Sold]]*financials[[#This Row],[Sale Price]]</f>
        <v>3060</v>
      </c>
      <c r="H828" s="9">
        <f>IF(financials[[#This Row],[Discount Band]]="low",0.1,IF(financials[[#This Row],[Discount Band]]="medium",0.15,0.3))</f>
        <v>0.3</v>
      </c>
      <c r="I828" s="9">
        <f>financials[[#This Row],[Gross Sales]]-financials[[#This Row],[Gross Sales]]*financials[[#This Row],[Discounts]]</f>
        <v>2142</v>
      </c>
      <c r="J828" s="9">
        <f>VLOOKUP(financials[[#This Row],[productid]],Products!$B$2:$H$10,3)</f>
        <v>9.1</v>
      </c>
      <c r="K828" s="9">
        <f>financials[[#This Row],[Sales]]-financials[[#This Row],[COGS]]</f>
        <v>2132.9</v>
      </c>
      <c r="L828" s="17">
        <f t="shared" ca="1" si="25"/>
        <v>44704</v>
      </c>
      <c r="M828" t="str">
        <f t="shared" ca="1" si="24"/>
        <v>B0101</v>
      </c>
    </row>
    <row r="829" spans="1:13" x14ac:dyDescent="0.25">
      <c r="A829" t="s">
        <v>96</v>
      </c>
      <c r="B829" s="7" t="s">
        <v>243</v>
      </c>
      <c r="C829" s="15">
        <v>105</v>
      </c>
      <c r="D829" s="16" t="s">
        <v>94</v>
      </c>
      <c r="E829">
        <v>255</v>
      </c>
      <c r="F829" s="9">
        <v>12</v>
      </c>
      <c r="G829" s="9">
        <f>financials[[#This Row],[Units Sold]]*financials[[#This Row],[Sale Price]]</f>
        <v>3060</v>
      </c>
      <c r="H829" s="9">
        <f>IF(financials[[#This Row],[Discount Band]]="low",0.1,IF(financials[[#This Row],[Discount Band]]="medium",0.15,0.3))</f>
        <v>0.3</v>
      </c>
      <c r="I829" s="9">
        <f>financials[[#This Row],[Gross Sales]]-financials[[#This Row],[Gross Sales]]*financials[[#This Row],[Discounts]]</f>
        <v>2142</v>
      </c>
      <c r="J829" s="9">
        <f>VLOOKUP(financials[[#This Row],[productid]],Products!$B$2:$H$10,3)</f>
        <v>10</v>
      </c>
      <c r="K829" s="9">
        <f>financials[[#This Row],[Sales]]-financials[[#This Row],[COGS]]</f>
        <v>2132</v>
      </c>
      <c r="L829" s="17">
        <f t="shared" ca="1" si="25"/>
        <v>44816</v>
      </c>
      <c r="M829" t="str">
        <f t="shared" ca="1" si="24"/>
        <v>B0101</v>
      </c>
    </row>
    <row r="830" spans="1:13" x14ac:dyDescent="0.25">
      <c r="A830" t="s">
        <v>97</v>
      </c>
      <c r="B830" s="7" t="s">
        <v>159</v>
      </c>
      <c r="C830" s="15">
        <v>102</v>
      </c>
      <c r="D830" s="16" t="s">
        <v>94</v>
      </c>
      <c r="E830">
        <v>153</v>
      </c>
      <c r="F830" s="9">
        <v>20</v>
      </c>
      <c r="G830" s="9">
        <f>financials[[#This Row],[Units Sold]]*financials[[#This Row],[Sale Price]]</f>
        <v>3060</v>
      </c>
      <c r="H830" s="9">
        <f>IF(financials[[#This Row],[Discount Band]]="low",0.1,IF(financials[[#This Row],[Discount Band]]="medium",0.15,0.3))</f>
        <v>0.3</v>
      </c>
      <c r="I830" s="9">
        <f>financials[[#This Row],[Gross Sales]]-financials[[#This Row],[Gross Sales]]*financials[[#This Row],[Discounts]]</f>
        <v>2142</v>
      </c>
      <c r="J830" s="9">
        <f>VLOOKUP(financials[[#This Row],[productid]],Products!$B$2:$H$10,3)</f>
        <v>13.95</v>
      </c>
      <c r="K830" s="9">
        <f>financials[[#This Row],[Sales]]-financials[[#This Row],[COGS]]</f>
        <v>2128.0500000000002</v>
      </c>
      <c r="L830" s="17">
        <f t="shared" ca="1" si="25"/>
        <v>44909</v>
      </c>
      <c r="M830" t="str">
        <f t="shared" ca="1" si="24"/>
        <v>A0001</v>
      </c>
    </row>
    <row r="831" spans="1:13" x14ac:dyDescent="0.25">
      <c r="A831" t="s">
        <v>100</v>
      </c>
      <c r="B831" s="7" t="s">
        <v>251</v>
      </c>
      <c r="C831" s="15">
        <v>104</v>
      </c>
      <c r="D831" s="16" t="s">
        <v>94</v>
      </c>
      <c r="E831">
        <v>204</v>
      </c>
      <c r="F831" s="9">
        <v>15</v>
      </c>
      <c r="G831" s="9">
        <f>financials[[#This Row],[Units Sold]]*financials[[#This Row],[Sale Price]]</f>
        <v>3060</v>
      </c>
      <c r="H831" s="9">
        <f>IF(financials[[#This Row],[Discount Band]]="low",0.1,IF(financials[[#This Row],[Discount Band]]="medium",0.15,0.3))</f>
        <v>0.3</v>
      </c>
      <c r="I831" s="9">
        <f>financials[[#This Row],[Gross Sales]]-financials[[#This Row],[Gross Sales]]*financials[[#This Row],[Discounts]]</f>
        <v>2142</v>
      </c>
      <c r="J831" s="9">
        <f>VLOOKUP(financials[[#This Row],[productid]],Products!$B$2:$H$10,3)</f>
        <v>2.9</v>
      </c>
      <c r="K831" s="9">
        <f>financials[[#This Row],[Sales]]-financials[[#This Row],[COGS]]</f>
        <v>2139.1</v>
      </c>
      <c r="L831" s="17">
        <f t="shared" ca="1" si="25"/>
        <v>45023</v>
      </c>
      <c r="M831" t="str">
        <f t="shared" ca="1" si="24"/>
        <v>C0002</v>
      </c>
    </row>
    <row r="832" spans="1:13" x14ac:dyDescent="0.25">
      <c r="A832" t="s">
        <v>96</v>
      </c>
      <c r="B832" s="7" t="s">
        <v>243</v>
      </c>
      <c r="C832" s="15">
        <v>106</v>
      </c>
      <c r="D832" s="16" t="s">
        <v>102</v>
      </c>
      <c r="E832">
        <v>256</v>
      </c>
      <c r="F832" s="9">
        <v>12</v>
      </c>
      <c r="G832" s="9">
        <f>financials[[#This Row],[Units Sold]]*financials[[#This Row],[Sale Price]]</f>
        <v>3072</v>
      </c>
      <c r="H832" s="9">
        <f>IF(financials[[#This Row],[Discount Band]]="low",0.1,IF(financials[[#This Row],[Discount Band]]="medium",0.15,0.3))</f>
        <v>0.1</v>
      </c>
      <c r="I832" s="9">
        <f>financials[[#This Row],[Gross Sales]]-financials[[#This Row],[Gross Sales]]*financials[[#This Row],[Discounts]]</f>
        <v>2764.8</v>
      </c>
      <c r="J832" s="9">
        <f>VLOOKUP(financials[[#This Row],[productid]],Products!$B$2:$H$10,3)</f>
        <v>9.1</v>
      </c>
      <c r="K832" s="9">
        <f>financials[[#This Row],[Sales]]-financials[[#This Row],[COGS]]</f>
        <v>2755.7000000000003</v>
      </c>
      <c r="L832" s="17">
        <f t="shared" ca="1" si="25"/>
        <v>45505</v>
      </c>
      <c r="M832" t="str">
        <f t="shared" ca="1" si="24"/>
        <v>B0001</v>
      </c>
    </row>
    <row r="833" spans="1:13" x14ac:dyDescent="0.25">
      <c r="A833" t="s">
        <v>96</v>
      </c>
      <c r="B833" s="7" t="s">
        <v>169</v>
      </c>
      <c r="C833" s="15">
        <v>108</v>
      </c>
      <c r="D833" s="16" t="s">
        <v>102</v>
      </c>
      <c r="E833">
        <v>256</v>
      </c>
      <c r="F833" s="9">
        <v>12</v>
      </c>
      <c r="G833" s="9">
        <f>financials[[#This Row],[Units Sold]]*financials[[#This Row],[Sale Price]]</f>
        <v>3072</v>
      </c>
      <c r="H833" s="9">
        <f>IF(financials[[#This Row],[Discount Band]]="low",0.1,IF(financials[[#This Row],[Discount Band]]="medium",0.15,0.3))</f>
        <v>0.1</v>
      </c>
      <c r="I833" s="9">
        <f>financials[[#This Row],[Gross Sales]]-financials[[#This Row],[Gross Sales]]*financials[[#This Row],[Discounts]]</f>
        <v>2764.8</v>
      </c>
      <c r="J833" s="9">
        <f>VLOOKUP(financials[[#This Row],[productid]],Products!$B$2:$H$10,3)</f>
        <v>3.99</v>
      </c>
      <c r="K833" s="9">
        <f>financials[[#This Row],[Sales]]-financials[[#This Row],[COGS]]</f>
        <v>2760.8100000000004</v>
      </c>
      <c r="L833" s="17">
        <f t="shared" ca="1" si="25"/>
        <v>44964</v>
      </c>
      <c r="M833" t="str">
        <f t="shared" ca="1" si="24"/>
        <v>A0001</v>
      </c>
    </row>
    <row r="834" spans="1:13" x14ac:dyDescent="0.25">
      <c r="A834" t="s">
        <v>96</v>
      </c>
      <c r="B834" s="7" t="s">
        <v>243</v>
      </c>
      <c r="C834" s="15">
        <v>101</v>
      </c>
      <c r="D834" s="16" t="s">
        <v>94</v>
      </c>
      <c r="E834">
        <v>256</v>
      </c>
      <c r="F834" s="9">
        <v>12</v>
      </c>
      <c r="G834" s="9">
        <f>financials[[#This Row],[Units Sold]]*financials[[#This Row],[Sale Price]]</f>
        <v>3072</v>
      </c>
      <c r="H834" s="9">
        <f>IF(financials[[#This Row],[Discount Band]]="low",0.1,IF(financials[[#This Row],[Discount Band]]="medium",0.15,0.3))</f>
        <v>0.3</v>
      </c>
      <c r="I834" s="9">
        <f>financials[[#This Row],[Gross Sales]]-financials[[#This Row],[Gross Sales]]*financials[[#This Row],[Discounts]]</f>
        <v>2150.4</v>
      </c>
      <c r="J834" s="9">
        <f>VLOOKUP(financials[[#This Row],[productid]],Products!$B$2:$H$10,3)</f>
        <v>9.9499999999999993</v>
      </c>
      <c r="K834" s="9">
        <f>financials[[#This Row],[Sales]]-financials[[#This Row],[COGS]]</f>
        <v>2140.4500000000003</v>
      </c>
      <c r="L834" s="17">
        <f t="shared" ca="1" si="25"/>
        <v>44734</v>
      </c>
      <c r="M834" t="str">
        <f t="shared" ref="M834:M897" ca="1" si="26">VLOOKUP(RANDBETWEEN(1,5),rnlsalesperson,2)</f>
        <v>C0002</v>
      </c>
    </row>
    <row r="835" spans="1:13" x14ac:dyDescent="0.25">
      <c r="A835" t="s">
        <v>100</v>
      </c>
      <c r="B835" s="7" t="s">
        <v>208</v>
      </c>
      <c r="C835" s="15">
        <v>107</v>
      </c>
      <c r="D835" s="16" t="s">
        <v>94</v>
      </c>
      <c r="E835">
        <v>205</v>
      </c>
      <c r="F835" s="9">
        <v>15</v>
      </c>
      <c r="G835" s="9">
        <f>financials[[#This Row],[Units Sold]]*financials[[#This Row],[Sale Price]]</f>
        <v>3075</v>
      </c>
      <c r="H835" s="9">
        <f>IF(financials[[#This Row],[Discount Band]]="low",0.1,IF(financials[[#This Row],[Discount Band]]="medium",0.15,0.3))</f>
        <v>0.3</v>
      </c>
      <c r="I835" s="9">
        <f>financials[[#This Row],[Gross Sales]]-financials[[#This Row],[Gross Sales]]*financials[[#This Row],[Discounts]]</f>
        <v>2152.5</v>
      </c>
      <c r="J835" s="9">
        <f>VLOOKUP(financials[[#This Row],[productid]],Products!$B$2:$H$10,3)</f>
        <v>5.5</v>
      </c>
      <c r="K835" s="9">
        <f>financials[[#This Row],[Sales]]-financials[[#This Row],[COGS]]</f>
        <v>2147</v>
      </c>
      <c r="L835" s="17">
        <f t="shared" ref="L835:L898" ca="1" si="27">RANDBETWEEN(44562,45534)</f>
        <v>44839</v>
      </c>
      <c r="M835" t="str">
        <f t="shared" ca="1" si="26"/>
        <v>B0101</v>
      </c>
    </row>
    <row r="836" spans="1:13" x14ac:dyDescent="0.25">
      <c r="A836" t="s">
        <v>97</v>
      </c>
      <c r="B836" s="7" t="s">
        <v>106</v>
      </c>
      <c r="C836" s="15">
        <v>106</v>
      </c>
      <c r="D836" s="16" t="s">
        <v>94</v>
      </c>
      <c r="E836">
        <v>440</v>
      </c>
      <c r="F836" s="9">
        <v>7</v>
      </c>
      <c r="G836" s="9">
        <f>financials[[#This Row],[Units Sold]]*financials[[#This Row],[Sale Price]]</f>
        <v>3080</v>
      </c>
      <c r="H836" s="9">
        <f>IF(financials[[#This Row],[Discount Band]]="low",0.1,IF(financials[[#This Row],[Discount Band]]="medium",0.15,0.3))</f>
        <v>0.3</v>
      </c>
      <c r="I836" s="9">
        <f>financials[[#This Row],[Gross Sales]]-financials[[#This Row],[Gross Sales]]*financials[[#This Row],[Discounts]]</f>
        <v>2156</v>
      </c>
      <c r="J836" s="9">
        <f>VLOOKUP(financials[[#This Row],[productid]],Products!$B$2:$H$10,3)</f>
        <v>9.1</v>
      </c>
      <c r="K836" s="9">
        <f>financials[[#This Row],[Sales]]-financials[[#This Row],[COGS]]</f>
        <v>2146.9</v>
      </c>
      <c r="L836" s="17">
        <f t="shared" ca="1" si="27"/>
        <v>44612</v>
      </c>
      <c r="M836" t="str">
        <f t="shared" ca="1" si="26"/>
        <v>B0101</v>
      </c>
    </row>
    <row r="837" spans="1:13" x14ac:dyDescent="0.25">
      <c r="A837" t="s">
        <v>97</v>
      </c>
      <c r="B837" s="7" t="s">
        <v>106</v>
      </c>
      <c r="C837" s="15">
        <v>102</v>
      </c>
      <c r="D837" s="16" t="s">
        <v>102</v>
      </c>
      <c r="E837">
        <v>441</v>
      </c>
      <c r="F837" s="9">
        <v>7</v>
      </c>
      <c r="G837" s="9">
        <f>financials[[#This Row],[Units Sold]]*financials[[#This Row],[Sale Price]]</f>
        <v>3087</v>
      </c>
      <c r="H837" s="9">
        <f>IF(financials[[#This Row],[Discount Band]]="low",0.1,IF(financials[[#This Row],[Discount Band]]="medium",0.15,0.3))</f>
        <v>0.1</v>
      </c>
      <c r="I837" s="9">
        <f>financials[[#This Row],[Gross Sales]]-financials[[#This Row],[Gross Sales]]*financials[[#This Row],[Discounts]]</f>
        <v>2778.3</v>
      </c>
      <c r="J837" s="9">
        <f>VLOOKUP(financials[[#This Row],[productid]],Products!$B$2:$H$10,3)</f>
        <v>13.95</v>
      </c>
      <c r="K837" s="9">
        <f>financials[[#This Row],[Sales]]-financials[[#This Row],[COGS]]</f>
        <v>2764.3500000000004</v>
      </c>
      <c r="L837" s="17">
        <f t="shared" ca="1" si="27"/>
        <v>45490</v>
      </c>
      <c r="M837" t="str">
        <f t="shared" ca="1" si="26"/>
        <v>C0003</v>
      </c>
    </row>
    <row r="838" spans="1:13" x14ac:dyDescent="0.25">
      <c r="A838" t="s">
        <v>100</v>
      </c>
      <c r="B838" s="7" t="s">
        <v>279</v>
      </c>
      <c r="C838" s="15">
        <v>102</v>
      </c>
      <c r="D838" s="16" t="s">
        <v>101</v>
      </c>
      <c r="E838">
        <v>206</v>
      </c>
      <c r="F838" s="9">
        <v>15</v>
      </c>
      <c r="G838" s="9">
        <f>financials[[#This Row],[Units Sold]]*financials[[#This Row],[Sale Price]]</f>
        <v>3090</v>
      </c>
      <c r="H838" s="9">
        <f>IF(financials[[#This Row],[Discount Band]]="low",0.1,IF(financials[[#This Row],[Discount Band]]="medium",0.15,0.3))</f>
        <v>0.15</v>
      </c>
      <c r="I838" s="9">
        <f>financials[[#This Row],[Gross Sales]]-financials[[#This Row],[Gross Sales]]*financials[[#This Row],[Discounts]]</f>
        <v>2626.5</v>
      </c>
      <c r="J838" s="9">
        <f>VLOOKUP(financials[[#This Row],[productid]],Products!$B$2:$H$10,3)</f>
        <v>13.95</v>
      </c>
      <c r="K838" s="9">
        <f>financials[[#This Row],[Sales]]-financials[[#This Row],[COGS]]</f>
        <v>2612.5500000000002</v>
      </c>
      <c r="L838" s="17">
        <f t="shared" ca="1" si="27"/>
        <v>44657</v>
      </c>
      <c r="M838" t="str">
        <f t="shared" ca="1" si="26"/>
        <v>A0001</v>
      </c>
    </row>
    <row r="839" spans="1:13" x14ac:dyDescent="0.25">
      <c r="A839" t="s">
        <v>96</v>
      </c>
      <c r="B839" s="7" t="s">
        <v>169</v>
      </c>
      <c r="C839" s="13">
        <v>102</v>
      </c>
      <c r="D839" s="10" t="s">
        <v>102</v>
      </c>
      <c r="E839">
        <v>258</v>
      </c>
      <c r="F839" s="9">
        <v>12</v>
      </c>
      <c r="G839" s="9">
        <f>financials[[#This Row],[Units Sold]]*financials[[#This Row],[Sale Price]]</f>
        <v>3096</v>
      </c>
      <c r="H839" s="9">
        <f>IF(financials[[#This Row],[Discount Band]]="low",0.1,IF(financials[[#This Row],[Discount Band]]="medium",0.15,0.3))</f>
        <v>0.1</v>
      </c>
      <c r="I839" s="9">
        <f>financials[[#This Row],[Gross Sales]]-financials[[#This Row],[Gross Sales]]*financials[[#This Row],[Discounts]]</f>
        <v>2786.4</v>
      </c>
      <c r="J839" s="9">
        <f>VLOOKUP(financials[[#This Row],[productid]],Products!$B$2:$H$10,3)</f>
        <v>13.95</v>
      </c>
      <c r="K839" s="9">
        <f>financials[[#This Row],[Sales]]-financials[[#This Row],[COGS]]</f>
        <v>2772.4500000000003</v>
      </c>
      <c r="L839" s="17">
        <f t="shared" ca="1" si="27"/>
        <v>45077</v>
      </c>
      <c r="M839" t="str">
        <f t="shared" ca="1" si="26"/>
        <v>A0001</v>
      </c>
    </row>
    <row r="840" spans="1:13" x14ac:dyDescent="0.25">
      <c r="A840" t="s">
        <v>96</v>
      </c>
      <c r="B840" s="7" t="s">
        <v>298</v>
      </c>
      <c r="C840" s="15">
        <v>101</v>
      </c>
      <c r="D840" s="16" t="s">
        <v>102</v>
      </c>
      <c r="E840">
        <v>258</v>
      </c>
      <c r="F840" s="9">
        <v>12</v>
      </c>
      <c r="G840" s="9">
        <f>financials[[#This Row],[Units Sold]]*financials[[#This Row],[Sale Price]]</f>
        <v>3096</v>
      </c>
      <c r="H840" s="9">
        <f>IF(financials[[#This Row],[Discount Band]]="low",0.1,IF(financials[[#This Row],[Discount Band]]="medium",0.15,0.3))</f>
        <v>0.1</v>
      </c>
      <c r="I840" s="9">
        <f>financials[[#This Row],[Gross Sales]]-financials[[#This Row],[Gross Sales]]*financials[[#This Row],[Discounts]]</f>
        <v>2786.4</v>
      </c>
      <c r="J840" s="9">
        <f>VLOOKUP(financials[[#This Row],[productid]],Products!$B$2:$H$10,3)</f>
        <v>9.9499999999999993</v>
      </c>
      <c r="K840" s="9">
        <f>financials[[#This Row],[Sales]]-financials[[#This Row],[COGS]]</f>
        <v>2776.4500000000003</v>
      </c>
      <c r="L840" s="17">
        <f t="shared" ca="1" si="27"/>
        <v>45241</v>
      </c>
      <c r="M840" t="str">
        <f t="shared" ca="1" si="26"/>
        <v>C0002</v>
      </c>
    </row>
    <row r="841" spans="1:13" x14ac:dyDescent="0.25">
      <c r="A841" t="s">
        <v>96</v>
      </c>
      <c r="B841" s="7" t="s">
        <v>279</v>
      </c>
      <c r="C841" s="15">
        <v>106</v>
      </c>
      <c r="D841" s="16" t="s">
        <v>94</v>
      </c>
      <c r="E841">
        <v>258</v>
      </c>
      <c r="F841" s="9">
        <v>12</v>
      </c>
      <c r="G841" s="9">
        <f>financials[[#This Row],[Units Sold]]*financials[[#This Row],[Sale Price]]</f>
        <v>3096</v>
      </c>
      <c r="H841" s="9">
        <f>IF(financials[[#This Row],[Discount Band]]="low",0.1,IF(financials[[#This Row],[Discount Band]]="medium",0.15,0.3))</f>
        <v>0.3</v>
      </c>
      <c r="I841" s="9">
        <f>financials[[#This Row],[Gross Sales]]-financials[[#This Row],[Gross Sales]]*financials[[#This Row],[Discounts]]</f>
        <v>2167.1999999999998</v>
      </c>
      <c r="J841" s="9">
        <f>VLOOKUP(financials[[#This Row],[productid]],Products!$B$2:$H$10,3)</f>
        <v>9.1</v>
      </c>
      <c r="K841" s="9">
        <f>financials[[#This Row],[Sales]]-financials[[#This Row],[COGS]]</f>
        <v>2158.1</v>
      </c>
      <c r="L841" s="17">
        <f t="shared" ca="1" si="27"/>
        <v>44850</v>
      </c>
      <c r="M841" t="str">
        <f t="shared" ca="1" si="26"/>
        <v>C0003</v>
      </c>
    </row>
    <row r="842" spans="1:13" x14ac:dyDescent="0.25">
      <c r="A842" t="s">
        <v>97</v>
      </c>
      <c r="B842" s="7" t="s">
        <v>169</v>
      </c>
      <c r="C842" s="15">
        <v>109</v>
      </c>
      <c r="D842" s="16" t="s">
        <v>94</v>
      </c>
      <c r="E842">
        <v>155</v>
      </c>
      <c r="F842" s="9">
        <v>20</v>
      </c>
      <c r="G842" s="9">
        <f>financials[[#This Row],[Units Sold]]*financials[[#This Row],[Sale Price]]</f>
        <v>3100</v>
      </c>
      <c r="H842" s="9">
        <f>IF(financials[[#This Row],[Discount Band]]="low",0.1,IF(financials[[#This Row],[Discount Band]]="medium",0.15,0.3))</f>
        <v>0.3</v>
      </c>
      <c r="I842" s="9">
        <f>financials[[#This Row],[Gross Sales]]-financials[[#This Row],[Gross Sales]]*financials[[#This Row],[Discounts]]</f>
        <v>2170</v>
      </c>
      <c r="J842" s="9">
        <f>VLOOKUP(financials[[#This Row],[productid]],Products!$B$2:$H$10,3)</f>
        <v>16.8</v>
      </c>
      <c r="K842" s="9">
        <f>financials[[#This Row],[Sales]]-financials[[#This Row],[COGS]]</f>
        <v>2153.1999999999998</v>
      </c>
      <c r="L842" s="17">
        <f t="shared" ca="1" si="27"/>
        <v>45020</v>
      </c>
      <c r="M842" t="str">
        <f t="shared" ca="1" si="26"/>
        <v>B0101</v>
      </c>
    </row>
    <row r="843" spans="1:13" x14ac:dyDescent="0.25">
      <c r="A843" t="s">
        <v>97</v>
      </c>
      <c r="B843" s="7" t="s">
        <v>628</v>
      </c>
      <c r="C843" s="15">
        <v>107</v>
      </c>
      <c r="D843" s="16" t="s">
        <v>94</v>
      </c>
      <c r="E843">
        <v>155</v>
      </c>
      <c r="F843" s="9">
        <v>20</v>
      </c>
      <c r="G843" s="9">
        <f>financials[[#This Row],[Units Sold]]*financials[[#This Row],[Sale Price]]</f>
        <v>3100</v>
      </c>
      <c r="H843" s="9">
        <f>IF(financials[[#This Row],[Discount Band]]="low",0.1,IF(financials[[#This Row],[Discount Band]]="medium",0.15,0.3))</f>
        <v>0.3</v>
      </c>
      <c r="I843" s="9">
        <f>financials[[#This Row],[Gross Sales]]-financials[[#This Row],[Gross Sales]]*financials[[#This Row],[Discounts]]</f>
        <v>2170</v>
      </c>
      <c r="J843" s="9">
        <f>VLOOKUP(financials[[#This Row],[productid]],Products!$B$2:$H$10,3)</f>
        <v>5.5</v>
      </c>
      <c r="K843" s="9">
        <f>financials[[#This Row],[Sales]]-financials[[#This Row],[COGS]]</f>
        <v>2164.5</v>
      </c>
      <c r="L843" s="17">
        <f t="shared" ca="1" si="27"/>
        <v>45064</v>
      </c>
      <c r="M843" t="str">
        <f t="shared" ca="1" si="26"/>
        <v>B0101</v>
      </c>
    </row>
    <row r="844" spans="1:13" x14ac:dyDescent="0.25">
      <c r="A844" t="s">
        <v>97</v>
      </c>
      <c r="B844" s="7" t="s">
        <v>251</v>
      </c>
      <c r="C844" s="15">
        <v>103</v>
      </c>
      <c r="D844" s="16" t="s">
        <v>94</v>
      </c>
      <c r="E844">
        <v>155</v>
      </c>
      <c r="F844" s="9">
        <v>20</v>
      </c>
      <c r="G844" s="9">
        <f>financials[[#This Row],[Units Sold]]*financials[[#This Row],[Sale Price]]</f>
        <v>3100</v>
      </c>
      <c r="H844" s="9">
        <f>IF(financials[[#This Row],[Discount Band]]="low",0.1,IF(financials[[#This Row],[Discount Band]]="medium",0.15,0.3))</f>
        <v>0.3</v>
      </c>
      <c r="I844" s="9">
        <f>financials[[#This Row],[Gross Sales]]-financials[[#This Row],[Gross Sales]]*financials[[#This Row],[Discounts]]</f>
        <v>2170</v>
      </c>
      <c r="J844" s="9">
        <f>VLOOKUP(financials[[#This Row],[productid]],Products!$B$2:$H$10,3)</f>
        <v>15</v>
      </c>
      <c r="K844" s="9">
        <f>financials[[#This Row],[Sales]]-financials[[#This Row],[COGS]]</f>
        <v>2155</v>
      </c>
      <c r="L844" s="17">
        <f t="shared" ca="1" si="27"/>
        <v>45102</v>
      </c>
      <c r="M844" t="str">
        <f t="shared" ca="1" si="26"/>
        <v>A0001</v>
      </c>
    </row>
    <row r="845" spans="1:13" x14ac:dyDescent="0.25">
      <c r="A845" t="s">
        <v>100</v>
      </c>
      <c r="B845" s="7" t="s">
        <v>107</v>
      </c>
      <c r="C845" s="15">
        <v>103</v>
      </c>
      <c r="D845" s="16" t="s">
        <v>94</v>
      </c>
      <c r="E845">
        <v>207</v>
      </c>
      <c r="F845" s="9">
        <v>15</v>
      </c>
      <c r="G845" s="9">
        <f>financials[[#This Row],[Units Sold]]*financials[[#This Row],[Sale Price]]</f>
        <v>3105</v>
      </c>
      <c r="H845" s="9">
        <f>IF(financials[[#This Row],[Discount Band]]="low",0.1,IF(financials[[#This Row],[Discount Band]]="medium",0.15,0.3))</f>
        <v>0.3</v>
      </c>
      <c r="I845" s="9">
        <f>financials[[#This Row],[Gross Sales]]-financials[[#This Row],[Gross Sales]]*financials[[#This Row],[Discounts]]</f>
        <v>2173.5</v>
      </c>
      <c r="J845" s="9">
        <f>VLOOKUP(financials[[#This Row],[productid]],Products!$B$2:$H$10,3)</f>
        <v>15</v>
      </c>
      <c r="K845" s="9">
        <f>financials[[#This Row],[Sales]]-financials[[#This Row],[COGS]]</f>
        <v>2158.5</v>
      </c>
      <c r="L845" s="17">
        <f t="shared" ca="1" si="27"/>
        <v>44985</v>
      </c>
      <c r="M845" t="str">
        <f t="shared" ca="1" si="26"/>
        <v>A0001</v>
      </c>
    </row>
    <row r="846" spans="1:13" x14ac:dyDescent="0.25">
      <c r="A846" t="s">
        <v>100</v>
      </c>
      <c r="B846" s="7" t="s">
        <v>298</v>
      </c>
      <c r="C846" s="15">
        <v>108</v>
      </c>
      <c r="D846" s="16" t="s">
        <v>94</v>
      </c>
      <c r="E846">
        <v>207</v>
      </c>
      <c r="F846" s="9">
        <v>15</v>
      </c>
      <c r="G846" s="9">
        <f>financials[[#This Row],[Units Sold]]*financials[[#This Row],[Sale Price]]</f>
        <v>3105</v>
      </c>
      <c r="H846" s="9">
        <f>IF(financials[[#This Row],[Discount Band]]="low",0.1,IF(financials[[#This Row],[Discount Band]]="medium",0.15,0.3))</f>
        <v>0.3</v>
      </c>
      <c r="I846" s="9">
        <f>financials[[#This Row],[Gross Sales]]-financials[[#This Row],[Gross Sales]]*financials[[#This Row],[Discounts]]</f>
        <v>2173.5</v>
      </c>
      <c r="J846" s="9">
        <f>VLOOKUP(financials[[#This Row],[productid]],Products!$B$2:$H$10,3)</f>
        <v>3.99</v>
      </c>
      <c r="K846" s="9">
        <f>financials[[#This Row],[Sales]]-financials[[#This Row],[COGS]]</f>
        <v>2169.5100000000002</v>
      </c>
      <c r="L846" s="17">
        <f t="shared" ca="1" si="27"/>
        <v>44594</v>
      </c>
      <c r="M846" t="str">
        <f t="shared" ca="1" si="26"/>
        <v>A0001</v>
      </c>
    </row>
    <row r="847" spans="1:13" x14ac:dyDescent="0.25">
      <c r="A847" t="s">
        <v>96</v>
      </c>
      <c r="B847" s="7" t="s">
        <v>285</v>
      </c>
      <c r="C847" s="15">
        <v>106</v>
      </c>
      <c r="D847" s="16" t="s">
        <v>94</v>
      </c>
      <c r="E847">
        <v>259</v>
      </c>
      <c r="F847" s="9">
        <v>12</v>
      </c>
      <c r="G847" s="9">
        <f>financials[[#This Row],[Units Sold]]*financials[[#This Row],[Sale Price]]</f>
        <v>3108</v>
      </c>
      <c r="H847" s="9">
        <f>IF(financials[[#This Row],[Discount Band]]="low",0.1,IF(financials[[#This Row],[Discount Band]]="medium",0.15,0.3))</f>
        <v>0.3</v>
      </c>
      <c r="I847" s="9">
        <f>financials[[#This Row],[Gross Sales]]-financials[[#This Row],[Gross Sales]]*financials[[#This Row],[Discounts]]</f>
        <v>2175.6</v>
      </c>
      <c r="J847" s="9">
        <f>VLOOKUP(financials[[#This Row],[productid]],Products!$B$2:$H$10,3)</f>
        <v>9.1</v>
      </c>
      <c r="K847" s="9">
        <f>financials[[#This Row],[Sales]]-financials[[#This Row],[COGS]]</f>
        <v>2166.5</v>
      </c>
      <c r="L847" s="17">
        <f t="shared" ca="1" si="27"/>
        <v>44793</v>
      </c>
      <c r="M847" t="str">
        <f t="shared" ca="1" si="26"/>
        <v>C0002</v>
      </c>
    </row>
    <row r="848" spans="1:13" x14ac:dyDescent="0.25">
      <c r="A848" t="s">
        <v>96</v>
      </c>
      <c r="B848" s="7" t="s">
        <v>169</v>
      </c>
      <c r="C848" s="15">
        <v>101</v>
      </c>
      <c r="D848" s="16" t="s">
        <v>101</v>
      </c>
      <c r="E848">
        <v>259</v>
      </c>
      <c r="F848" s="9">
        <v>12</v>
      </c>
      <c r="G848" s="9">
        <f>financials[[#This Row],[Units Sold]]*financials[[#This Row],[Sale Price]]</f>
        <v>3108</v>
      </c>
      <c r="H848" s="9">
        <f>IF(financials[[#This Row],[Discount Band]]="low",0.1,IF(financials[[#This Row],[Discount Band]]="medium",0.15,0.3))</f>
        <v>0.15</v>
      </c>
      <c r="I848" s="9">
        <f>financials[[#This Row],[Gross Sales]]-financials[[#This Row],[Gross Sales]]*financials[[#This Row],[Discounts]]</f>
        <v>2641.8</v>
      </c>
      <c r="J848" s="9">
        <f>VLOOKUP(financials[[#This Row],[productid]],Products!$B$2:$H$10,3)</f>
        <v>9.9499999999999993</v>
      </c>
      <c r="K848" s="9">
        <f>financials[[#This Row],[Sales]]-financials[[#This Row],[COGS]]</f>
        <v>2631.8500000000004</v>
      </c>
      <c r="L848" s="17">
        <f t="shared" ca="1" si="27"/>
        <v>44774</v>
      </c>
      <c r="M848" t="str">
        <f t="shared" ca="1" si="26"/>
        <v>B0001</v>
      </c>
    </row>
    <row r="849" spans="1:13" x14ac:dyDescent="0.25">
      <c r="A849" t="s">
        <v>96</v>
      </c>
      <c r="B849" s="7" t="s">
        <v>239</v>
      </c>
      <c r="C849" s="15">
        <v>109</v>
      </c>
      <c r="D849" s="16" t="s">
        <v>101</v>
      </c>
      <c r="E849">
        <v>259</v>
      </c>
      <c r="F849" s="9">
        <v>12</v>
      </c>
      <c r="G849" s="9">
        <f>financials[[#This Row],[Units Sold]]*financials[[#This Row],[Sale Price]]</f>
        <v>3108</v>
      </c>
      <c r="H849" s="9">
        <f>IF(financials[[#This Row],[Discount Band]]="low",0.1,IF(financials[[#This Row],[Discount Band]]="medium",0.15,0.3))</f>
        <v>0.15</v>
      </c>
      <c r="I849" s="9">
        <f>financials[[#This Row],[Gross Sales]]-financials[[#This Row],[Gross Sales]]*financials[[#This Row],[Discounts]]</f>
        <v>2641.8</v>
      </c>
      <c r="J849" s="9">
        <f>VLOOKUP(financials[[#This Row],[productid]],Products!$B$2:$H$10,3)</f>
        <v>16.8</v>
      </c>
      <c r="K849" s="9">
        <f>financials[[#This Row],[Sales]]-financials[[#This Row],[COGS]]</f>
        <v>2625</v>
      </c>
      <c r="L849" s="17">
        <f t="shared" ca="1" si="27"/>
        <v>44942</v>
      </c>
      <c r="M849" t="str">
        <f t="shared" ca="1" si="26"/>
        <v>B0001</v>
      </c>
    </row>
    <row r="850" spans="1:13" x14ac:dyDescent="0.25">
      <c r="A850" t="s">
        <v>100</v>
      </c>
      <c r="B850" s="7" t="s">
        <v>159</v>
      </c>
      <c r="C850" s="13">
        <v>107</v>
      </c>
      <c r="D850" s="10" t="s">
        <v>94</v>
      </c>
      <c r="E850">
        <v>208</v>
      </c>
      <c r="F850" s="9">
        <v>15</v>
      </c>
      <c r="G850" s="9">
        <f>financials[[#This Row],[Units Sold]]*financials[[#This Row],[Sale Price]]</f>
        <v>3120</v>
      </c>
      <c r="H850" s="9">
        <f>IF(financials[[#This Row],[Discount Band]]="low",0.1,IF(financials[[#This Row],[Discount Band]]="medium",0.15,0.3))</f>
        <v>0.3</v>
      </c>
      <c r="I850" s="9">
        <f>financials[[#This Row],[Gross Sales]]-financials[[#This Row],[Gross Sales]]*financials[[#This Row],[Discounts]]</f>
        <v>2184</v>
      </c>
      <c r="J850" s="9">
        <f>VLOOKUP(financials[[#This Row],[productid]],Products!$B$2:$H$10,3)</f>
        <v>5.5</v>
      </c>
      <c r="K850" s="9">
        <f>financials[[#This Row],[Sales]]-financials[[#This Row],[COGS]]</f>
        <v>2178.5</v>
      </c>
      <c r="L850" s="17">
        <f t="shared" ca="1" si="27"/>
        <v>44729</v>
      </c>
      <c r="M850" t="str">
        <f t="shared" ca="1" si="26"/>
        <v>A0001</v>
      </c>
    </row>
    <row r="851" spans="1:13" x14ac:dyDescent="0.25">
      <c r="A851" t="s">
        <v>100</v>
      </c>
      <c r="B851" s="7" t="s">
        <v>169</v>
      </c>
      <c r="C851" s="13">
        <v>102</v>
      </c>
      <c r="D851" s="10" t="s">
        <v>101</v>
      </c>
      <c r="E851">
        <v>208</v>
      </c>
      <c r="F851" s="9">
        <v>15</v>
      </c>
      <c r="G851" s="9">
        <f>financials[[#This Row],[Units Sold]]*financials[[#This Row],[Sale Price]]</f>
        <v>3120</v>
      </c>
      <c r="H851" s="9">
        <f>IF(financials[[#This Row],[Discount Band]]="low",0.1,IF(financials[[#This Row],[Discount Band]]="medium",0.15,0.3))</f>
        <v>0.15</v>
      </c>
      <c r="I851" s="9">
        <f>financials[[#This Row],[Gross Sales]]-financials[[#This Row],[Gross Sales]]*financials[[#This Row],[Discounts]]</f>
        <v>2652</v>
      </c>
      <c r="J851" s="9">
        <f>VLOOKUP(financials[[#This Row],[productid]],Products!$B$2:$H$10,3)</f>
        <v>13.95</v>
      </c>
      <c r="K851" s="9">
        <f>financials[[#This Row],[Sales]]-financials[[#This Row],[COGS]]</f>
        <v>2638.05</v>
      </c>
      <c r="L851" s="17">
        <f t="shared" ca="1" si="27"/>
        <v>45490</v>
      </c>
      <c r="M851" t="str">
        <f t="shared" ca="1" si="26"/>
        <v>A0001</v>
      </c>
    </row>
    <row r="852" spans="1:13" x14ac:dyDescent="0.25">
      <c r="A852" t="s">
        <v>96</v>
      </c>
      <c r="B852" s="7" t="s">
        <v>243</v>
      </c>
      <c r="C852" s="13">
        <v>101</v>
      </c>
      <c r="D852" s="10" t="s">
        <v>102</v>
      </c>
      <c r="E852">
        <v>260</v>
      </c>
      <c r="F852" s="9">
        <v>12</v>
      </c>
      <c r="G852" s="9">
        <f>financials[[#This Row],[Units Sold]]*financials[[#This Row],[Sale Price]]</f>
        <v>3120</v>
      </c>
      <c r="H852" s="9">
        <f>IF(financials[[#This Row],[Discount Band]]="low",0.1,IF(financials[[#This Row],[Discount Band]]="medium",0.15,0.3))</f>
        <v>0.1</v>
      </c>
      <c r="I852" s="9">
        <f>financials[[#This Row],[Gross Sales]]-financials[[#This Row],[Gross Sales]]*financials[[#This Row],[Discounts]]</f>
        <v>2808</v>
      </c>
      <c r="J852" s="9">
        <f>VLOOKUP(financials[[#This Row],[productid]],Products!$B$2:$H$10,3)</f>
        <v>9.9499999999999993</v>
      </c>
      <c r="K852" s="9">
        <f>financials[[#This Row],[Sales]]-financials[[#This Row],[COGS]]</f>
        <v>2798.05</v>
      </c>
      <c r="L852" s="17">
        <f t="shared" ca="1" si="27"/>
        <v>44823</v>
      </c>
      <c r="M852" t="str">
        <f t="shared" ca="1" si="26"/>
        <v>B0001</v>
      </c>
    </row>
    <row r="853" spans="1:13" x14ac:dyDescent="0.25">
      <c r="A853" t="s">
        <v>97</v>
      </c>
      <c r="B853" s="7" t="s">
        <v>169</v>
      </c>
      <c r="C853" s="15">
        <v>108</v>
      </c>
      <c r="D853" s="16" t="s">
        <v>101</v>
      </c>
      <c r="E853">
        <v>156</v>
      </c>
      <c r="F853" s="9">
        <v>20</v>
      </c>
      <c r="G853" s="9">
        <f>financials[[#This Row],[Units Sold]]*financials[[#This Row],[Sale Price]]</f>
        <v>3120</v>
      </c>
      <c r="H853" s="9">
        <f>IF(financials[[#This Row],[Discount Band]]="low",0.1,IF(financials[[#This Row],[Discount Band]]="medium",0.15,0.3))</f>
        <v>0.15</v>
      </c>
      <c r="I853" s="9">
        <f>financials[[#This Row],[Gross Sales]]-financials[[#This Row],[Gross Sales]]*financials[[#This Row],[Discounts]]</f>
        <v>2652</v>
      </c>
      <c r="J853" s="9">
        <f>VLOOKUP(financials[[#This Row],[productid]],Products!$B$2:$H$10,3)</f>
        <v>3.99</v>
      </c>
      <c r="K853" s="9">
        <f>financials[[#This Row],[Sales]]-financials[[#This Row],[COGS]]</f>
        <v>2648.01</v>
      </c>
      <c r="L853" s="17">
        <f t="shared" ca="1" si="27"/>
        <v>44769</v>
      </c>
      <c r="M853" t="str">
        <f t="shared" ca="1" si="26"/>
        <v>A0001</v>
      </c>
    </row>
    <row r="854" spans="1:13" x14ac:dyDescent="0.25">
      <c r="A854" t="s">
        <v>100</v>
      </c>
      <c r="B854" s="7" t="s">
        <v>251</v>
      </c>
      <c r="C854" s="15">
        <v>101</v>
      </c>
      <c r="D854" s="16" t="s">
        <v>101</v>
      </c>
      <c r="E854">
        <v>208</v>
      </c>
      <c r="F854" s="9">
        <v>15</v>
      </c>
      <c r="G854" s="9">
        <f>financials[[#This Row],[Units Sold]]*financials[[#This Row],[Sale Price]]</f>
        <v>3120</v>
      </c>
      <c r="H854" s="9">
        <f>IF(financials[[#This Row],[Discount Band]]="low",0.1,IF(financials[[#This Row],[Discount Band]]="medium",0.15,0.3))</f>
        <v>0.15</v>
      </c>
      <c r="I854" s="9">
        <f>financials[[#This Row],[Gross Sales]]-financials[[#This Row],[Gross Sales]]*financials[[#This Row],[Discounts]]</f>
        <v>2652</v>
      </c>
      <c r="J854" s="9">
        <f>VLOOKUP(financials[[#This Row],[productid]],Products!$B$2:$H$10,3)</f>
        <v>9.9499999999999993</v>
      </c>
      <c r="K854" s="9">
        <f>financials[[#This Row],[Sales]]-financials[[#This Row],[COGS]]</f>
        <v>2642.05</v>
      </c>
      <c r="L854" s="17">
        <f t="shared" ca="1" si="27"/>
        <v>45515</v>
      </c>
      <c r="M854" t="str">
        <f t="shared" ca="1" si="26"/>
        <v>A0001</v>
      </c>
    </row>
    <row r="855" spans="1:13" x14ac:dyDescent="0.25">
      <c r="A855" t="s">
        <v>100</v>
      </c>
      <c r="B855" s="7" t="s">
        <v>251</v>
      </c>
      <c r="C855" s="15">
        <v>109</v>
      </c>
      <c r="D855" s="16" t="s">
        <v>103</v>
      </c>
      <c r="E855">
        <v>208</v>
      </c>
      <c r="F855" s="9">
        <v>15</v>
      </c>
      <c r="G855" s="9">
        <f>financials[[#This Row],[Units Sold]]*financials[[#This Row],[Sale Price]]</f>
        <v>3120</v>
      </c>
      <c r="H855" s="9">
        <f>IF(financials[[#This Row],[Discount Band]]="low",0.1,IF(financials[[#This Row],[Discount Band]]="medium",0.15,0.3))</f>
        <v>0.3</v>
      </c>
      <c r="I855" s="9">
        <f>financials[[#This Row],[Gross Sales]]-financials[[#This Row],[Gross Sales]]*financials[[#This Row],[Discounts]]</f>
        <v>2184</v>
      </c>
      <c r="J855" s="9">
        <f>VLOOKUP(financials[[#This Row],[productid]],Products!$B$2:$H$10,3)</f>
        <v>16.8</v>
      </c>
      <c r="K855" s="9">
        <f>financials[[#This Row],[Sales]]-financials[[#This Row],[COGS]]</f>
        <v>2167.1999999999998</v>
      </c>
      <c r="L855" s="17">
        <f t="shared" ca="1" si="27"/>
        <v>44866</v>
      </c>
      <c r="M855" t="str">
        <f t="shared" ca="1" si="26"/>
        <v>A0001</v>
      </c>
    </row>
    <row r="856" spans="1:13" x14ac:dyDescent="0.25">
      <c r="A856" t="s">
        <v>98</v>
      </c>
      <c r="B856" s="7" t="s">
        <v>556</v>
      </c>
      <c r="C856" s="13">
        <v>105</v>
      </c>
      <c r="D856" s="10" t="s">
        <v>101</v>
      </c>
      <c r="E856">
        <v>25</v>
      </c>
      <c r="F856" s="9">
        <v>125</v>
      </c>
      <c r="G856" s="9">
        <f>financials[[#This Row],[Units Sold]]*financials[[#This Row],[Sale Price]]</f>
        <v>3125</v>
      </c>
      <c r="H856" s="9">
        <f>IF(financials[[#This Row],[Discount Band]]="low",0.1,IF(financials[[#This Row],[Discount Band]]="medium",0.15,0.3))</f>
        <v>0.15</v>
      </c>
      <c r="I856" s="9">
        <f>financials[[#This Row],[Gross Sales]]-financials[[#This Row],[Gross Sales]]*financials[[#This Row],[Discounts]]</f>
        <v>2656.25</v>
      </c>
      <c r="J856" s="9">
        <f>VLOOKUP(financials[[#This Row],[productid]],Products!$B$2:$H$10,3)</f>
        <v>10</v>
      </c>
      <c r="K856" s="9">
        <f>financials[[#This Row],[Sales]]-financials[[#This Row],[COGS]]</f>
        <v>2646.25</v>
      </c>
      <c r="L856" s="17">
        <f t="shared" ca="1" si="27"/>
        <v>45125</v>
      </c>
      <c r="M856" t="str">
        <f t="shared" ca="1" si="26"/>
        <v>A0001</v>
      </c>
    </row>
    <row r="857" spans="1:13" x14ac:dyDescent="0.25">
      <c r="A857" t="s">
        <v>97</v>
      </c>
      <c r="B857" s="7" t="s">
        <v>284</v>
      </c>
      <c r="C857" s="15">
        <v>101</v>
      </c>
      <c r="D857" s="16" t="s">
        <v>101</v>
      </c>
      <c r="E857">
        <v>447</v>
      </c>
      <c r="F857" s="9">
        <v>7</v>
      </c>
      <c r="G857" s="9">
        <f>financials[[#This Row],[Units Sold]]*financials[[#This Row],[Sale Price]]</f>
        <v>3129</v>
      </c>
      <c r="H857" s="9">
        <f>IF(financials[[#This Row],[Discount Band]]="low",0.1,IF(financials[[#This Row],[Discount Band]]="medium",0.15,0.3))</f>
        <v>0.15</v>
      </c>
      <c r="I857" s="9">
        <f>financials[[#This Row],[Gross Sales]]-financials[[#This Row],[Gross Sales]]*financials[[#This Row],[Discounts]]</f>
        <v>2659.65</v>
      </c>
      <c r="J857" s="9">
        <f>VLOOKUP(financials[[#This Row],[productid]],Products!$B$2:$H$10,3)</f>
        <v>9.9499999999999993</v>
      </c>
      <c r="K857" s="9">
        <f>financials[[#This Row],[Sales]]-financials[[#This Row],[COGS]]</f>
        <v>2649.7000000000003</v>
      </c>
      <c r="L857" s="17">
        <f t="shared" ca="1" si="27"/>
        <v>44721</v>
      </c>
      <c r="M857" t="str">
        <f t="shared" ca="1" si="26"/>
        <v>C0002</v>
      </c>
    </row>
    <row r="858" spans="1:13" x14ac:dyDescent="0.25">
      <c r="A858" t="s">
        <v>97</v>
      </c>
      <c r="B858" s="7" t="s">
        <v>178</v>
      </c>
      <c r="C858" s="15">
        <v>101</v>
      </c>
      <c r="D858" s="16" t="s">
        <v>103</v>
      </c>
      <c r="E858">
        <v>447</v>
      </c>
      <c r="F858" s="9">
        <v>7</v>
      </c>
      <c r="G858" s="9">
        <f>financials[[#This Row],[Units Sold]]*financials[[#This Row],[Sale Price]]</f>
        <v>3129</v>
      </c>
      <c r="H858" s="9">
        <f>IF(financials[[#This Row],[Discount Band]]="low",0.1,IF(financials[[#This Row],[Discount Band]]="medium",0.15,0.3))</f>
        <v>0.3</v>
      </c>
      <c r="I858" s="9">
        <f>financials[[#This Row],[Gross Sales]]-financials[[#This Row],[Gross Sales]]*financials[[#This Row],[Discounts]]</f>
        <v>2190.3000000000002</v>
      </c>
      <c r="J858" s="9">
        <f>VLOOKUP(financials[[#This Row],[productid]],Products!$B$2:$H$10,3)</f>
        <v>9.9499999999999993</v>
      </c>
      <c r="K858" s="9">
        <f>financials[[#This Row],[Sales]]-financials[[#This Row],[COGS]]</f>
        <v>2180.3500000000004</v>
      </c>
      <c r="L858" s="17">
        <f t="shared" ca="1" si="27"/>
        <v>44584</v>
      </c>
      <c r="M858" t="str">
        <f t="shared" ca="1" si="26"/>
        <v>A0001</v>
      </c>
    </row>
    <row r="859" spans="1:13" x14ac:dyDescent="0.25">
      <c r="A859" t="s">
        <v>96</v>
      </c>
      <c r="B859" s="7" t="s">
        <v>107</v>
      </c>
      <c r="C859" s="15">
        <v>101</v>
      </c>
      <c r="D859" s="16" t="s">
        <v>94</v>
      </c>
      <c r="E859">
        <v>261</v>
      </c>
      <c r="F859" s="9">
        <v>12</v>
      </c>
      <c r="G859" s="9">
        <f>financials[[#This Row],[Units Sold]]*financials[[#This Row],[Sale Price]]</f>
        <v>3132</v>
      </c>
      <c r="H859" s="9">
        <f>IF(financials[[#This Row],[Discount Band]]="low",0.1,IF(financials[[#This Row],[Discount Band]]="medium",0.15,0.3))</f>
        <v>0.3</v>
      </c>
      <c r="I859" s="9">
        <f>financials[[#This Row],[Gross Sales]]-financials[[#This Row],[Gross Sales]]*financials[[#This Row],[Discounts]]</f>
        <v>2192.4</v>
      </c>
      <c r="J859" s="9">
        <f>VLOOKUP(financials[[#This Row],[productid]],Products!$B$2:$H$10,3)</f>
        <v>9.9499999999999993</v>
      </c>
      <c r="K859" s="9">
        <f>financials[[#This Row],[Sales]]-financials[[#This Row],[COGS]]</f>
        <v>2182.4500000000003</v>
      </c>
      <c r="L859" s="17">
        <f t="shared" ca="1" si="27"/>
        <v>44647</v>
      </c>
      <c r="M859" t="str">
        <f t="shared" ca="1" si="26"/>
        <v>C0003</v>
      </c>
    </row>
    <row r="860" spans="1:13" x14ac:dyDescent="0.25">
      <c r="A860" t="s">
        <v>100</v>
      </c>
      <c r="B860" s="7" t="s">
        <v>656</v>
      </c>
      <c r="C860" s="15">
        <v>105</v>
      </c>
      <c r="D860" s="16" t="s">
        <v>102</v>
      </c>
      <c r="E860">
        <v>209</v>
      </c>
      <c r="F860" s="9">
        <v>15</v>
      </c>
      <c r="G860" s="9">
        <f>financials[[#This Row],[Units Sold]]*financials[[#This Row],[Sale Price]]</f>
        <v>3135</v>
      </c>
      <c r="H860" s="9">
        <f>IF(financials[[#This Row],[Discount Band]]="low",0.1,IF(financials[[#This Row],[Discount Band]]="medium",0.15,0.3))</f>
        <v>0.1</v>
      </c>
      <c r="I860" s="9">
        <f>financials[[#This Row],[Gross Sales]]-financials[[#This Row],[Gross Sales]]*financials[[#This Row],[Discounts]]</f>
        <v>2821.5</v>
      </c>
      <c r="J860" s="9">
        <f>VLOOKUP(financials[[#This Row],[productid]],Products!$B$2:$H$10,3)</f>
        <v>10</v>
      </c>
      <c r="K860" s="9">
        <f>financials[[#This Row],[Sales]]-financials[[#This Row],[COGS]]</f>
        <v>2811.5</v>
      </c>
      <c r="L860" s="17">
        <f t="shared" ca="1" si="27"/>
        <v>45417</v>
      </c>
      <c r="M860" t="str">
        <f t="shared" ca="1" si="26"/>
        <v>C0003</v>
      </c>
    </row>
    <row r="861" spans="1:13" x14ac:dyDescent="0.25">
      <c r="A861" t="s">
        <v>100</v>
      </c>
      <c r="B861" s="7" t="s">
        <v>136</v>
      </c>
      <c r="C861" s="15">
        <v>107</v>
      </c>
      <c r="D861" s="16" t="s">
        <v>101</v>
      </c>
      <c r="E861">
        <v>209</v>
      </c>
      <c r="F861" s="9">
        <v>15</v>
      </c>
      <c r="G861" s="9">
        <f>financials[[#This Row],[Units Sold]]*financials[[#This Row],[Sale Price]]</f>
        <v>3135</v>
      </c>
      <c r="H861" s="9">
        <f>IF(financials[[#This Row],[Discount Band]]="low",0.1,IF(financials[[#This Row],[Discount Band]]="medium",0.15,0.3))</f>
        <v>0.15</v>
      </c>
      <c r="I861" s="9">
        <f>financials[[#This Row],[Gross Sales]]-financials[[#This Row],[Gross Sales]]*financials[[#This Row],[Discounts]]</f>
        <v>2664.75</v>
      </c>
      <c r="J861" s="9">
        <f>VLOOKUP(financials[[#This Row],[productid]],Products!$B$2:$H$10,3)</f>
        <v>5.5</v>
      </c>
      <c r="K861" s="9">
        <f>financials[[#This Row],[Sales]]-financials[[#This Row],[COGS]]</f>
        <v>2659.25</v>
      </c>
      <c r="L861" s="17">
        <f t="shared" ca="1" si="27"/>
        <v>45340</v>
      </c>
      <c r="M861" t="str">
        <f t="shared" ca="1" si="26"/>
        <v>B0001</v>
      </c>
    </row>
    <row r="862" spans="1:13" x14ac:dyDescent="0.25">
      <c r="A862" t="s">
        <v>100</v>
      </c>
      <c r="B862" s="7" t="s">
        <v>104</v>
      </c>
      <c r="C862" s="15">
        <v>101</v>
      </c>
      <c r="D862" s="16" t="s">
        <v>101</v>
      </c>
      <c r="E862">
        <v>209</v>
      </c>
      <c r="F862" s="9">
        <v>15</v>
      </c>
      <c r="G862" s="9">
        <f>financials[[#This Row],[Units Sold]]*financials[[#This Row],[Sale Price]]</f>
        <v>3135</v>
      </c>
      <c r="H862" s="9">
        <f>IF(financials[[#This Row],[Discount Band]]="low",0.1,IF(financials[[#This Row],[Discount Band]]="medium",0.15,0.3))</f>
        <v>0.15</v>
      </c>
      <c r="I862" s="9">
        <f>financials[[#This Row],[Gross Sales]]-financials[[#This Row],[Gross Sales]]*financials[[#This Row],[Discounts]]</f>
        <v>2664.75</v>
      </c>
      <c r="J862" s="9">
        <f>VLOOKUP(financials[[#This Row],[productid]],Products!$B$2:$H$10,3)</f>
        <v>9.9499999999999993</v>
      </c>
      <c r="K862" s="9">
        <f>financials[[#This Row],[Sales]]-financials[[#This Row],[COGS]]</f>
        <v>2654.8</v>
      </c>
      <c r="L862" s="17">
        <f t="shared" ca="1" si="27"/>
        <v>44586</v>
      </c>
      <c r="M862" t="str">
        <f t="shared" ca="1" si="26"/>
        <v>B0001</v>
      </c>
    </row>
    <row r="863" spans="1:13" x14ac:dyDescent="0.25">
      <c r="A863" t="s">
        <v>100</v>
      </c>
      <c r="B863" s="7" t="s">
        <v>106</v>
      </c>
      <c r="C863" s="15">
        <v>109</v>
      </c>
      <c r="D863" s="16" t="s">
        <v>102</v>
      </c>
      <c r="E863">
        <v>209</v>
      </c>
      <c r="F863" s="9">
        <v>15</v>
      </c>
      <c r="G863" s="9">
        <f>financials[[#This Row],[Units Sold]]*financials[[#This Row],[Sale Price]]</f>
        <v>3135</v>
      </c>
      <c r="H863" s="9">
        <f>IF(financials[[#This Row],[Discount Band]]="low",0.1,IF(financials[[#This Row],[Discount Band]]="medium",0.15,0.3))</f>
        <v>0.1</v>
      </c>
      <c r="I863" s="9">
        <f>financials[[#This Row],[Gross Sales]]-financials[[#This Row],[Gross Sales]]*financials[[#This Row],[Discounts]]</f>
        <v>2821.5</v>
      </c>
      <c r="J863" s="9">
        <f>VLOOKUP(financials[[#This Row],[productid]],Products!$B$2:$H$10,3)</f>
        <v>16.8</v>
      </c>
      <c r="K863" s="9">
        <f>financials[[#This Row],[Sales]]-financials[[#This Row],[COGS]]</f>
        <v>2804.7</v>
      </c>
      <c r="L863" s="17">
        <f t="shared" ca="1" si="27"/>
        <v>45196</v>
      </c>
      <c r="M863" t="str">
        <f t="shared" ca="1" si="26"/>
        <v>B0101</v>
      </c>
    </row>
    <row r="864" spans="1:13" x14ac:dyDescent="0.25">
      <c r="A864" t="s">
        <v>97</v>
      </c>
      <c r="B864" s="7" t="s">
        <v>159</v>
      </c>
      <c r="C864" s="13">
        <v>105</v>
      </c>
      <c r="D864" s="10" t="s">
        <v>102</v>
      </c>
      <c r="E864">
        <v>157</v>
      </c>
      <c r="F864" s="9">
        <v>20</v>
      </c>
      <c r="G864" s="9">
        <f>financials[[#This Row],[Units Sold]]*financials[[#This Row],[Sale Price]]</f>
        <v>3140</v>
      </c>
      <c r="H864" s="9">
        <f>IF(financials[[#This Row],[Discount Band]]="low",0.1,IF(financials[[#This Row],[Discount Band]]="medium",0.15,0.3))</f>
        <v>0.1</v>
      </c>
      <c r="I864" s="9">
        <f>financials[[#This Row],[Gross Sales]]-financials[[#This Row],[Gross Sales]]*financials[[#This Row],[Discounts]]</f>
        <v>2826</v>
      </c>
      <c r="J864" s="9">
        <f>VLOOKUP(financials[[#This Row],[productid]],Products!$B$2:$H$10,3)</f>
        <v>10</v>
      </c>
      <c r="K864" s="9">
        <f>financials[[#This Row],[Sales]]-financials[[#This Row],[COGS]]</f>
        <v>2816</v>
      </c>
      <c r="L864" s="17">
        <f t="shared" ca="1" si="27"/>
        <v>44822</v>
      </c>
      <c r="M864" t="str">
        <f t="shared" ca="1" si="26"/>
        <v>C0002</v>
      </c>
    </row>
    <row r="865" spans="1:13" x14ac:dyDescent="0.25">
      <c r="A865" t="s">
        <v>97</v>
      </c>
      <c r="B865" s="7" t="s">
        <v>628</v>
      </c>
      <c r="C865" s="15">
        <v>104</v>
      </c>
      <c r="D865" s="16" t="s">
        <v>94</v>
      </c>
      <c r="E865">
        <v>157</v>
      </c>
      <c r="F865" s="9">
        <v>20</v>
      </c>
      <c r="G865" s="9">
        <f>financials[[#This Row],[Units Sold]]*financials[[#This Row],[Sale Price]]</f>
        <v>3140</v>
      </c>
      <c r="H865" s="9">
        <f>IF(financials[[#This Row],[Discount Band]]="low",0.1,IF(financials[[#This Row],[Discount Band]]="medium",0.15,0.3))</f>
        <v>0.3</v>
      </c>
      <c r="I865" s="9">
        <f>financials[[#This Row],[Gross Sales]]-financials[[#This Row],[Gross Sales]]*financials[[#This Row],[Discounts]]</f>
        <v>2198</v>
      </c>
      <c r="J865" s="9">
        <f>VLOOKUP(financials[[#This Row],[productid]],Products!$B$2:$H$10,3)</f>
        <v>2.9</v>
      </c>
      <c r="K865" s="9">
        <f>financials[[#This Row],[Sales]]-financials[[#This Row],[COGS]]</f>
        <v>2195.1</v>
      </c>
      <c r="L865" s="17">
        <f t="shared" ca="1" si="27"/>
        <v>45377</v>
      </c>
      <c r="M865" t="str">
        <f t="shared" ca="1" si="26"/>
        <v>C0003</v>
      </c>
    </row>
    <row r="866" spans="1:13" x14ac:dyDescent="0.25">
      <c r="A866" t="s">
        <v>97</v>
      </c>
      <c r="B866" s="7" t="s">
        <v>298</v>
      </c>
      <c r="C866" s="15">
        <v>101</v>
      </c>
      <c r="D866" s="16" t="s">
        <v>94</v>
      </c>
      <c r="E866">
        <v>157</v>
      </c>
      <c r="F866" s="9">
        <v>20</v>
      </c>
      <c r="G866" s="9">
        <f>financials[[#This Row],[Units Sold]]*financials[[#This Row],[Sale Price]]</f>
        <v>3140</v>
      </c>
      <c r="H866" s="9">
        <f>IF(financials[[#This Row],[Discount Band]]="low",0.1,IF(financials[[#This Row],[Discount Band]]="medium",0.15,0.3))</f>
        <v>0.3</v>
      </c>
      <c r="I866" s="9">
        <f>financials[[#This Row],[Gross Sales]]-financials[[#This Row],[Gross Sales]]*financials[[#This Row],[Discounts]]</f>
        <v>2198</v>
      </c>
      <c r="J866" s="9">
        <f>VLOOKUP(financials[[#This Row],[productid]],Products!$B$2:$H$10,3)</f>
        <v>9.9499999999999993</v>
      </c>
      <c r="K866" s="9">
        <f>financials[[#This Row],[Sales]]-financials[[#This Row],[COGS]]</f>
        <v>2188.0500000000002</v>
      </c>
      <c r="L866" s="17">
        <f t="shared" ca="1" si="27"/>
        <v>44706</v>
      </c>
      <c r="M866" t="str">
        <f t="shared" ca="1" si="26"/>
        <v>B0101</v>
      </c>
    </row>
    <row r="867" spans="1:13" x14ac:dyDescent="0.25">
      <c r="A867" t="s">
        <v>96</v>
      </c>
      <c r="B867" s="7" t="s">
        <v>298</v>
      </c>
      <c r="C867" s="15">
        <v>109</v>
      </c>
      <c r="D867" s="16" t="s">
        <v>102</v>
      </c>
      <c r="E867">
        <v>262</v>
      </c>
      <c r="F867" s="9">
        <v>12</v>
      </c>
      <c r="G867" s="9">
        <f>financials[[#This Row],[Units Sold]]*financials[[#This Row],[Sale Price]]</f>
        <v>3144</v>
      </c>
      <c r="H867" s="9">
        <f>IF(financials[[#This Row],[Discount Band]]="low",0.1,IF(financials[[#This Row],[Discount Band]]="medium",0.15,0.3))</f>
        <v>0.1</v>
      </c>
      <c r="I867" s="9">
        <f>financials[[#This Row],[Gross Sales]]-financials[[#This Row],[Gross Sales]]*financials[[#This Row],[Discounts]]</f>
        <v>2829.6</v>
      </c>
      <c r="J867" s="9">
        <f>VLOOKUP(financials[[#This Row],[productid]],Products!$B$2:$H$10,3)</f>
        <v>16.8</v>
      </c>
      <c r="K867" s="9">
        <f>financials[[#This Row],[Sales]]-financials[[#This Row],[COGS]]</f>
        <v>2812.7999999999997</v>
      </c>
      <c r="L867" s="17">
        <f t="shared" ca="1" si="27"/>
        <v>44649</v>
      </c>
      <c r="M867" t="str">
        <f t="shared" ca="1" si="26"/>
        <v>A0001</v>
      </c>
    </row>
    <row r="868" spans="1:13" x14ac:dyDescent="0.25">
      <c r="A868" t="s">
        <v>96</v>
      </c>
      <c r="B868" s="7" t="s">
        <v>239</v>
      </c>
      <c r="C868" s="15">
        <v>102</v>
      </c>
      <c r="D868" s="16" t="s">
        <v>94</v>
      </c>
      <c r="E868">
        <v>262</v>
      </c>
      <c r="F868" s="9">
        <v>12</v>
      </c>
      <c r="G868" s="9">
        <f>financials[[#This Row],[Units Sold]]*financials[[#This Row],[Sale Price]]</f>
        <v>3144</v>
      </c>
      <c r="H868" s="9">
        <f>IF(financials[[#This Row],[Discount Band]]="low",0.1,IF(financials[[#This Row],[Discount Band]]="medium",0.15,0.3))</f>
        <v>0.3</v>
      </c>
      <c r="I868" s="9">
        <f>financials[[#This Row],[Gross Sales]]-financials[[#This Row],[Gross Sales]]*financials[[#This Row],[Discounts]]</f>
        <v>2200.8000000000002</v>
      </c>
      <c r="J868" s="9">
        <f>VLOOKUP(financials[[#This Row],[productid]],Products!$B$2:$H$10,3)</f>
        <v>13.95</v>
      </c>
      <c r="K868" s="9">
        <f>financials[[#This Row],[Sales]]-financials[[#This Row],[COGS]]</f>
        <v>2186.8500000000004</v>
      </c>
      <c r="L868" s="17">
        <f t="shared" ca="1" si="27"/>
        <v>44599</v>
      </c>
      <c r="M868" t="str">
        <f t="shared" ca="1" si="26"/>
        <v>B0101</v>
      </c>
    </row>
    <row r="869" spans="1:13" x14ac:dyDescent="0.25">
      <c r="A869" t="s">
        <v>96</v>
      </c>
      <c r="B869" s="7" t="s">
        <v>285</v>
      </c>
      <c r="C869" s="15">
        <v>106</v>
      </c>
      <c r="D869" s="16" t="s">
        <v>101</v>
      </c>
      <c r="E869">
        <v>262</v>
      </c>
      <c r="F869" s="9">
        <v>12</v>
      </c>
      <c r="G869" s="9">
        <f>financials[[#This Row],[Units Sold]]*financials[[#This Row],[Sale Price]]</f>
        <v>3144</v>
      </c>
      <c r="H869" s="9">
        <f>IF(financials[[#This Row],[Discount Band]]="low",0.1,IF(financials[[#This Row],[Discount Band]]="medium",0.15,0.3))</f>
        <v>0.15</v>
      </c>
      <c r="I869" s="9">
        <f>financials[[#This Row],[Gross Sales]]-financials[[#This Row],[Gross Sales]]*financials[[#This Row],[Discounts]]</f>
        <v>2672.4</v>
      </c>
      <c r="J869" s="9">
        <f>VLOOKUP(financials[[#This Row],[productid]],Products!$B$2:$H$10,3)</f>
        <v>9.1</v>
      </c>
      <c r="K869" s="9">
        <f>financials[[#This Row],[Sales]]-financials[[#This Row],[COGS]]</f>
        <v>2663.3</v>
      </c>
      <c r="L869" s="17">
        <f t="shared" ca="1" si="27"/>
        <v>44918</v>
      </c>
      <c r="M869" t="str">
        <f t="shared" ca="1" si="26"/>
        <v>C0002</v>
      </c>
    </row>
    <row r="870" spans="1:13" x14ac:dyDescent="0.25">
      <c r="A870" t="s">
        <v>100</v>
      </c>
      <c r="B870" s="7" t="s">
        <v>285</v>
      </c>
      <c r="C870" s="15">
        <v>101</v>
      </c>
      <c r="D870" s="16" t="s">
        <v>102</v>
      </c>
      <c r="E870">
        <v>210</v>
      </c>
      <c r="F870" s="9">
        <v>15</v>
      </c>
      <c r="G870" s="9">
        <f>financials[[#This Row],[Units Sold]]*financials[[#This Row],[Sale Price]]</f>
        <v>3150</v>
      </c>
      <c r="H870" s="9">
        <f>IF(financials[[#This Row],[Discount Band]]="low",0.1,IF(financials[[#This Row],[Discount Band]]="medium",0.15,0.3))</f>
        <v>0.1</v>
      </c>
      <c r="I870" s="9">
        <f>financials[[#This Row],[Gross Sales]]-financials[[#This Row],[Gross Sales]]*financials[[#This Row],[Discounts]]</f>
        <v>2835</v>
      </c>
      <c r="J870" s="9">
        <f>VLOOKUP(financials[[#This Row],[productid]],Products!$B$2:$H$10,3)</f>
        <v>9.9499999999999993</v>
      </c>
      <c r="K870" s="9">
        <f>financials[[#This Row],[Sales]]-financials[[#This Row],[COGS]]</f>
        <v>2825.05</v>
      </c>
      <c r="L870" s="17">
        <f t="shared" ca="1" si="27"/>
        <v>44629</v>
      </c>
      <c r="M870" t="str">
        <f t="shared" ca="1" si="26"/>
        <v>B0001</v>
      </c>
    </row>
    <row r="871" spans="1:13" x14ac:dyDescent="0.25">
      <c r="A871" t="s">
        <v>96</v>
      </c>
      <c r="B871" s="7" t="s">
        <v>239</v>
      </c>
      <c r="C871" s="15">
        <v>108</v>
      </c>
      <c r="D871" s="16" t="s">
        <v>101</v>
      </c>
      <c r="E871">
        <v>263</v>
      </c>
      <c r="F871" s="9">
        <v>12</v>
      </c>
      <c r="G871" s="9">
        <f>financials[[#This Row],[Units Sold]]*financials[[#This Row],[Sale Price]]</f>
        <v>3156</v>
      </c>
      <c r="H871" s="9">
        <f>IF(financials[[#This Row],[Discount Band]]="low",0.1,IF(financials[[#This Row],[Discount Band]]="medium",0.15,0.3))</f>
        <v>0.15</v>
      </c>
      <c r="I871" s="9">
        <f>financials[[#This Row],[Gross Sales]]-financials[[#This Row],[Gross Sales]]*financials[[#This Row],[Discounts]]</f>
        <v>2682.6</v>
      </c>
      <c r="J871" s="9">
        <f>VLOOKUP(financials[[#This Row],[productid]],Products!$B$2:$H$10,3)</f>
        <v>3.99</v>
      </c>
      <c r="K871" s="9">
        <f>financials[[#This Row],[Sales]]-financials[[#This Row],[COGS]]</f>
        <v>2678.61</v>
      </c>
      <c r="L871" s="17">
        <f t="shared" ca="1" si="27"/>
        <v>44676</v>
      </c>
      <c r="M871" t="str">
        <f t="shared" ca="1" si="26"/>
        <v>B0001</v>
      </c>
    </row>
    <row r="872" spans="1:13" x14ac:dyDescent="0.25">
      <c r="A872" t="s">
        <v>96</v>
      </c>
      <c r="B872" s="7" t="s">
        <v>656</v>
      </c>
      <c r="C872" s="15">
        <v>103</v>
      </c>
      <c r="D872" s="16" t="s">
        <v>103</v>
      </c>
      <c r="E872">
        <v>263</v>
      </c>
      <c r="F872" s="9">
        <v>12</v>
      </c>
      <c r="G872" s="9">
        <f>financials[[#This Row],[Units Sold]]*financials[[#This Row],[Sale Price]]</f>
        <v>3156</v>
      </c>
      <c r="H872" s="9">
        <f>IF(financials[[#This Row],[Discount Band]]="low",0.1,IF(financials[[#This Row],[Discount Band]]="medium",0.15,0.3))</f>
        <v>0.3</v>
      </c>
      <c r="I872" s="9">
        <f>financials[[#This Row],[Gross Sales]]-financials[[#This Row],[Gross Sales]]*financials[[#This Row],[Discounts]]</f>
        <v>2209.1999999999998</v>
      </c>
      <c r="J872" s="9">
        <f>VLOOKUP(financials[[#This Row],[productid]],Products!$B$2:$H$10,3)</f>
        <v>15</v>
      </c>
      <c r="K872" s="9">
        <f>financials[[#This Row],[Sales]]-financials[[#This Row],[COGS]]</f>
        <v>2194.1999999999998</v>
      </c>
      <c r="L872" s="17">
        <f t="shared" ca="1" si="27"/>
        <v>45369</v>
      </c>
      <c r="M872" t="str">
        <f t="shared" ca="1" si="26"/>
        <v>C0002</v>
      </c>
    </row>
    <row r="873" spans="1:13" x14ac:dyDescent="0.25">
      <c r="A873" t="s">
        <v>97</v>
      </c>
      <c r="B873" s="7" t="s">
        <v>279</v>
      </c>
      <c r="C873" s="13">
        <v>106</v>
      </c>
      <c r="D873" s="10" t="s">
        <v>103</v>
      </c>
      <c r="E873">
        <v>451</v>
      </c>
      <c r="F873" s="9">
        <v>7</v>
      </c>
      <c r="G873" s="9">
        <f>financials[[#This Row],[Units Sold]]*financials[[#This Row],[Sale Price]]</f>
        <v>3157</v>
      </c>
      <c r="H873" s="9">
        <f>IF(financials[[#This Row],[Discount Band]]="low",0.1,IF(financials[[#This Row],[Discount Band]]="medium",0.15,0.3))</f>
        <v>0.3</v>
      </c>
      <c r="I873" s="9">
        <f>financials[[#This Row],[Gross Sales]]-financials[[#This Row],[Gross Sales]]*financials[[#This Row],[Discounts]]</f>
        <v>2209.9</v>
      </c>
      <c r="J873" s="9">
        <f>VLOOKUP(financials[[#This Row],[productid]],Products!$B$2:$H$10,3)</f>
        <v>9.1</v>
      </c>
      <c r="K873" s="9">
        <f>financials[[#This Row],[Sales]]-financials[[#This Row],[COGS]]</f>
        <v>2200.8000000000002</v>
      </c>
      <c r="L873" s="17">
        <f t="shared" ca="1" si="27"/>
        <v>44747</v>
      </c>
      <c r="M873" t="str">
        <f t="shared" ca="1" si="26"/>
        <v>A0001</v>
      </c>
    </row>
    <row r="874" spans="1:13" x14ac:dyDescent="0.25">
      <c r="A874" t="s">
        <v>97</v>
      </c>
      <c r="B874" s="7" t="s">
        <v>106</v>
      </c>
      <c r="C874" s="15">
        <v>107</v>
      </c>
      <c r="D874" s="16" t="s">
        <v>94</v>
      </c>
      <c r="E874">
        <v>452</v>
      </c>
      <c r="F874" s="9">
        <v>7</v>
      </c>
      <c r="G874" s="9">
        <f>financials[[#This Row],[Units Sold]]*financials[[#This Row],[Sale Price]]</f>
        <v>3164</v>
      </c>
      <c r="H874" s="9">
        <f>IF(financials[[#This Row],[Discount Band]]="low",0.1,IF(financials[[#This Row],[Discount Band]]="medium",0.15,0.3))</f>
        <v>0.3</v>
      </c>
      <c r="I874" s="9">
        <f>financials[[#This Row],[Gross Sales]]-financials[[#This Row],[Gross Sales]]*financials[[#This Row],[Discounts]]</f>
        <v>2214.8000000000002</v>
      </c>
      <c r="J874" s="9">
        <f>VLOOKUP(financials[[#This Row],[productid]],Products!$B$2:$H$10,3)</f>
        <v>5.5</v>
      </c>
      <c r="K874" s="9">
        <f>financials[[#This Row],[Sales]]-financials[[#This Row],[COGS]]</f>
        <v>2209.3000000000002</v>
      </c>
      <c r="L874" s="17">
        <f t="shared" ca="1" si="27"/>
        <v>44746</v>
      </c>
      <c r="M874" t="str">
        <f t="shared" ca="1" si="26"/>
        <v>C0003</v>
      </c>
    </row>
    <row r="875" spans="1:13" x14ac:dyDescent="0.25">
      <c r="A875" t="s">
        <v>100</v>
      </c>
      <c r="B875" s="7" t="s">
        <v>628</v>
      </c>
      <c r="C875" s="15">
        <v>107</v>
      </c>
      <c r="D875" s="16" t="s">
        <v>103</v>
      </c>
      <c r="E875">
        <v>211</v>
      </c>
      <c r="F875" s="9">
        <v>15</v>
      </c>
      <c r="G875" s="9">
        <f>financials[[#This Row],[Units Sold]]*financials[[#This Row],[Sale Price]]</f>
        <v>3165</v>
      </c>
      <c r="H875" s="9">
        <f>IF(financials[[#This Row],[Discount Band]]="low",0.1,IF(financials[[#This Row],[Discount Band]]="medium",0.15,0.3))</f>
        <v>0.3</v>
      </c>
      <c r="I875" s="9">
        <f>financials[[#This Row],[Gross Sales]]-financials[[#This Row],[Gross Sales]]*financials[[#This Row],[Discounts]]</f>
        <v>2215.5</v>
      </c>
      <c r="J875" s="9">
        <f>VLOOKUP(financials[[#This Row],[productid]],Products!$B$2:$H$10,3)</f>
        <v>5.5</v>
      </c>
      <c r="K875" s="9">
        <f>financials[[#This Row],[Sales]]-financials[[#This Row],[COGS]]</f>
        <v>2210</v>
      </c>
      <c r="L875" s="17">
        <f t="shared" ca="1" si="27"/>
        <v>45223</v>
      </c>
      <c r="M875" t="str">
        <f t="shared" ca="1" si="26"/>
        <v>B0001</v>
      </c>
    </row>
    <row r="876" spans="1:13" x14ac:dyDescent="0.25">
      <c r="A876" t="s">
        <v>100</v>
      </c>
      <c r="B876" s="7" t="s">
        <v>104</v>
      </c>
      <c r="C876" s="15">
        <v>106</v>
      </c>
      <c r="D876" s="16" t="s">
        <v>103</v>
      </c>
      <c r="E876">
        <v>211</v>
      </c>
      <c r="F876" s="9">
        <v>15</v>
      </c>
      <c r="G876" s="9">
        <f>financials[[#This Row],[Units Sold]]*financials[[#This Row],[Sale Price]]</f>
        <v>3165</v>
      </c>
      <c r="H876" s="9">
        <f>IF(financials[[#This Row],[Discount Band]]="low",0.1,IF(financials[[#This Row],[Discount Band]]="medium",0.15,0.3))</f>
        <v>0.3</v>
      </c>
      <c r="I876" s="9">
        <f>financials[[#This Row],[Gross Sales]]-financials[[#This Row],[Gross Sales]]*financials[[#This Row],[Discounts]]</f>
        <v>2215.5</v>
      </c>
      <c r="J876" s="9">
        <f>VLOOKUP(financials[[#This Row],[productid]],Products!$B$2:$H$10,3)</f>
        <v>9.1</v>
      </c>
      <c r="K876" s="9">
        <f>financials[[#This Row],[Sales]]-financials[[#This Row],[COGS]]</f>
        <v>2206.4</v>
      </c>
      <c r="L876" s="17">
        <f t="shared" ca="1" si="27"/>
        <v>44939</v>
      </c>
      <c r="M876" t="str">
        <f t="shared" ca="1" si="26"/>
        <v>B0101</v>
      </c>
    </row>
    <row r="877" spans="1:13" x14ac:dyDescent="0.25">
      <c r="A877" t="s">
        <v>100</v>
      </c>
      <c r="B877" s="7" t="s">
        <v>208</v>
      </c>
      <c r="C877" s="15">
        <v>107</v>
      </c>
      <c r="D877" s="16" t="s">
        <v>101</v>
      </c>
      <c r="E877">
        <v>211</v>
      </c>
      <c r="F877" s="9">
        <v>15</v>
      </c>
      <c r="G877" s="9">
        <f>financials[[#This Row],[Units Sold]]*financials[[#This Row],[Sale Price]]</f>
        <v>3165</v>
      </c>
      <c r="H877" s="9">
        <f>IF(financials[[#This Row],[Discount Band]]="low",0.1,IF(financials[[#This Row],[Discount Band]]="medium",0.15,0.3))</f>
        <v>0.15</v>
      </c>
      <c r="I877" s="9">
        <f>financials[[#This Row],[Gross Sales]]-financials[[#This Row],[Gross Sales]]*financials[[#This Row],[Discounts]]</f>
        <v>2690.25</v>
      </c>
      <c r="J877" s="9">
        <f>VLOOKUP(financials[[#This Row],[productid]],Products!$B$2:$H$10,3)</f>
        <v>5.5</v>
      </c>
      <c r="K877" s="9">
        <f>financials[[#This Row],[Sales]]-financials[[#This Row],[COGS]]</f>
        <v>2684.75</v>
      </c>
      <c r="L877" s="17">
        <f t="shared" ca="1" si="27"/>
        <v>44799</v>
      </c>
      <c r="M877" t="str">
        <f t="shared" ca="1" si="26"/>
        <v>C0002</v>
      </c>
    </row>
    <row r="878" spans="1:13" x14ac:dyDescent="0.25">
      <c r="A878" t="s">
        <v>96</v>
      </c>
      <c r="B878" s="7" t="s">
        <v>656</v>
      </c>
      <c r="C878" s="13">
        <v>109</v>
      </c>
      <c r="D878" s="10" t="s">
        <v>94</v>
      </c>
      <c r="E878">
        <v>264</v>
      </c>
      <c r="F878" s="9">
        <v>12</v>
      </c>
      <c r="G878" s="9">
        <f>financials[[#This Row],[Units Sold]]*financials[[#This Row],[Sale Price]]</f>
        <v>3168</v>
      </c>
      <c r="H878" s="9">
        <f>IF(financials[[#This Row],[Discount Band]]="low",0.1,IF(financials[[#This Row],[Discount Band]]="medium",0.15,0.3))</f>
        <v>0.3</v>
      </c>
      <c r="I878" s="9">
        <f>financials[[#This Row],[Gross Sales]]-financials[[#This Row],[Gross Sales]]*financials[[#This Row],[Discounts]]</f>
        <v>2217.6</v>
      </c>
      <c r="J878" s="9">
        <f>VLOOKUP(financials[[#This Row],[productid]],Products!$B$2:$H$10,3)</f>
        <v>16.8</v>
      </c>
      <c r="K878" s="9">
        <f>financials[[#This Row],[Sales]]-financials[[#This Row],[COGS]]</f>
        <v>2200.7999999999997</v>
      </c>
      <c r="L878" s="17">
        <f t="shared" ca="1" si="27"/>
        <v>45053</v>
      </c>
      <c r="M878" t="str">
        <f t="shared" ca="1" si="26"/>
        <v>A0001</v>
      </c>
    </row>
    <row r="879" spans="1:13" x14ac:dyDescent="0.25">
      <c r="A879" t="s">
        <v>96</v>
      </c>
      <c r="B879" s="7" t="s">
        <v>656</v>
      </c>
      <c r="C879" s="15">
        <v>101</v>
      </c>
      <c r="D879" s="16" t="s">
        <v>94</v>
      </c>
      <c r="E879">
        <v>264</v>
      </c>
      <c r="F879" s="9">
        <v>12</v>
      </c>
      <c r="G879" s="9">
        <f>financials[[#This Row],[Units Sold]]*financials[[#This Row],[Sale Price]]</f>
        <v>3168</v>
      </c>
      <c r="H879" s="9">
        <f>IF(financials[[#This Row],[Discount Band]]="low",0.1,IF(financials[[#This Row],[Discount Band]]="medium",0.15,0.3))</f>
        <v>0.3</v>
      </c>
      <c r="I879" s="9">
        <f>financials[[#This Row],[Gross Sales]]-financials[[#This Row],[Gross Sales]]*financials[[#This Row],[Discounts]]</f>
        <v>2217.6</v>
      </c>
      <c r="J879" s="9">
        <f>VLOOKUP(financials[[#This Row],[productid]],Products!$B$2:$H$10,3)</f>
        <v>9.9499999999999993</v>
      </c>
      <c r="K879" s="9">
        <f>financials[[#This Row],[Sales]]-financials[[#This Row],[COGS]]</f>
        <v>2207.65</v>
      </c>
      <c r="L879" s="17">
        <f t="shared" ca="1" si="27"/>
        <v>44757</v>
      </c>
      <c r="M879" t="str">
        <f t="shared" ca="1" si="26"/>
        <v>C0003</v>
      </c>
    </row>
    <row r="880" spans="1:13" x14ac:dyDescent="0.25">
      <c r="A880" t="s">
        <v>96</v>
      </c>
      <c r="B880" s="7" t="s">
        <v>243</v>
      </c>
      <c r="C880" s="15">
        <v>107</v>
      </c>
      <c r="D880" s="16" t="s">
        <v>94</v>
      </c>
      <c r="E880">
        <v>264</v>
      </c>
      <c r="F880" s="9">
        <v>12</v>
      </c>
      <c r="G880" s="9">
        <f>financials[[#This Row],[Units Sold]]*financials[[#This Row],[Sale Price]]</f>
        <v>3168</v>
      </c>
      <c r="H880" s="9">
        <f>IF(financials[[#This Row],[Discount Band]]="low",0.1,IF(financials[[#This Row],[Discount Band]]="medium",0.15,0.3))</f>
        <v>0.3</v>
      </c>
      <c r="I880" s="9">
        <f>financials[[#This Row],[Gross Sales]]-financials[[#This Row],[Gross Sales]]*financials[[#This Row],[Discounts]]</f>
        <v>2217.6</v>
      </c>
      <c r="J880" s="9">
        <f>VLOOKUP(financials[[#This Row],[productid]],Products!$B$2:$H$10,3)</f>
        <v>5.5</v>
      </c>
      <c r="K880" s="9">
        <f>financials[[#This Row],[Sales]]-financials[[#This Row],[COGS]]</f>
        <v>2212.1</v>
      </c>
      <c r="L880" s="17">
        <f t="shared" ca="1" si="27"/>
        <v>44896</v>
      </c>
      <c r="M880" t="str">
        <f t="shared" ca="1" si="26"/>
        <v>C0002</v>
      </c>
    </row>
    <row r="881" spans="1:13" x14ac:dyDescent="0.25">
      <c r="A881" t="s">
        <v>96</v>
      </c>
      <c r="B881" s="7" t="s">
        <v>159</v>
      </c>
      <c r="C881" s="15">
        <v>104</v>
      </c>
      <c r="D881" s="16" t="s">
        <v>102</v>
      </c>
      <c r="E881">
        <v>264</v>
      </c>
      <c r="F881" s="9">
        <v>12</v>
      </c>
      <c r="G881" s="9">
        <f>financials[[#This Row],[Units Sold]]*financials[[#This Row],[Sale Price]]</f>
        <v>3168</v>
      </c>
      <c r="H881" s="9">
        <f>IF(financials[[#This Row],[Discount Band]]="low",0.1,IF(financials[[#This Row],[Discount Band]]="medium",0.15,0.3))</f>
        <v>0.1</v>
      </c>
      <c r="I881" s="9">
        <f>financials[[#This Row],[Gross Sales]]-financials[[#This Row],[Gross Sales]]*financials[[#This Row],[Discounts]]</f>
        <v>2851.2</v>
      </c>
      <c r="J881" s="9">
        <f>VLOOKUP(financials[[#This Row],[productid]],Products!$B$2:$H$10,3)</f>
        <v>2.9</v>
      </c>
      <c r="K881" s="9">
        <f>financials[[#This Row],[Sales]]-financials[[#This Row],[COGS]]</f>
        <v>2848.2999999999997</v>
      </c>
      <c r="L881" s="17">
        <f t="shared" ca="1" si="27"/>
        <v>45091</v>
      </c>
      <c r="M881" t="str">
        <f t="shared" ca="1" si="26"/>
        <v>A0001</v>
      </c>
    </row>
    <row r="882" spans="1:13" x14ac:dyDescent="0.25">
      <c r="A882" t="s">
        <v>97</v>
      </c>
      <c r="B882" s="7" t="s">
        <v>277</v>
      </c>
      <c r="C882" s="15">
        <v>105</v>
      </c>
      <c r="D882" s="16" t="s">
        <v>101</v>
      </c>
      <c r="E882">
        <v>159</v>
      </c>
      <c r="F882" s="9">
        <v>20</v>
      </c>
      <c r="G882" s="9">
        <f>financials[[#This Row],[Units Sold]]*financials[[#This Row],[Sale Price]]</f>
        <v>3180</v>
      </c>
      <c r="H882" s="9">
        <f>IF(financials[[#This Row],[Discount Band]]="low",0.1,IF(financials[[#This Row],[Discount Band]]="medium",0.15,0.3))</f>
        <v>0.15</v>
      </c>
      <c r="I882" s="9">
        <f>financials[[#This Row],[Gross Sales]]-financials[[#This Row],[Gross Sales]]*financials[[#This Row],[Discounts]]</f>
        <v>2703</v>
      </c>
      <c r="J882" s="9">
        <f>VLOOKUP(financials[[#This Row],[productid]],Products!$B$2:$H$10,3)</f>
        <v>10</v>
      </c>
      <c r="K882" s="9">
        <f>financials[[#This Row],[Sales]]-financials[[#This Row],[COGS]]</f>
        <v>2693</v>
      </c>
      <c r="L882" s="17">
        <f t="shared" ca="1" si="27"/>
        <v>45259</v>
      </c>
      <c r="M882" t="str">
        <f t="shared" ca="1" si="26"/>
        <v>C0002</v>
      </c>
    </row>
    <row r="883" spans="1:13" x14ac:dyDescent="0.25">
      <c r="A883" t="s">
        <v>100</v>
      </c>
      <c r="B883" s="7" t="s">
        <v>107</v>
      </c>
      <c r="C883" s="15">
        <v>105</v>
      </c>
      <c r="D883" s="16" t="s">
        <v>102</v>
      </c>
      <c r="E883">
        <v>212</v>
      </c>
      <c r="F883" s="9">
        <v>15</v>
      </c>
      <c r="G883" s="9">
        <f>financials[[#This Row],[Units Sold]]*financials[[#This Row],[Sale Price]]</f>
        <v>3180</v>
      </c>
      <c r="H883" s="9">
        <f>IF(financials[[#This Row],[Discount Band]]="low",0.1,IF(financials[[#This Row],[Discount Band]]="medium",0.15,0.3))</f>
        <v>0.1</v>
      </c>
      <c r="I883" s="9">
        <f>financials[[#This Row],[Gross Sales]]-financials[[#This Row],[Gross Sales]]*financials[[#This Row],[Discounts]]</f>
        <v>2862</v>
      </c>
      <c r="J883" s="9">
        <f>VLOOKUP(financials[[#This Row],[productid]],Products!$B$2:$H$10,3)</f>
        <v>10</v>
      </c>
      <c r="K883" s="9">
        <f>financials[[#This Row],[Sales]]-financials[[#This Row],[COGS]]</f>
        <v>2852</v>
      </c>
      <c r="L883" s="17">
        <f t="shared" ca="1" si="27"/>
        <v>44921</v>
      </c>
      <c r="M883" t="str">
        <f t="shared" ca="1" si="26"/>
        <v>C0003</v>
      </c>
    </row>
    <row r="884" spans="1:13" x14ac:dyDescent="0.25">
      <c r="A884" t="s">
        <v>96</v>
      </c>
      <c r="B884" s="7" t="s">
        <v>243</v>
      </c>
      <c r="C884" s="15">
        <v>105</v>
      </c>
      <c r="D884" s="16" t="s">
        <v>94</v>
      </c>
      <c r="E884">
        <v>266</v>
      </c>
      <c r="F884" s="9">
        <v>12</v>
      </c>
      <c r="G884" s="9">
        <f>financials[[#This Row],[Units Sold]]*financials[[#This Row],[Sale Price]]</f>
        <v>3192</v>
      </c>
      <c r="H884" s="9">
        <f>IF(financials[[#This Row],[Discount Band]]="low",0.1,IF(financials[[#This Row],[Discount Band]]="medium",0.15,0.3))</f>
        <v>0.3</v>
      </c>
      <c r="I884" s="9">
        <f>financials[[#This Row],[Gross Sales]]-financials[[#This Row],[Gross Sales]]*financials[[#This Row],[Discounts]]</f>
        <v>2234.4</v>
      </c>
      <c r="J884" s="9">
        <f>VLOOKUP(financials[[#This Row],[productid]],Products!$B$2:$H$10,3)</f>
        <v>10</v>
      </c>
      <c r="K884" s="9">
        <f>financials[[#This Row],[Sales]]-financials[[#This Row],[COGS]]</f>
        <v>2224.4</v>
      </c>
      <c r="L884" s="17">
        <f t="shared" ca="1" si="27"/>
        <v>45268</v>
      </c>
      <c r="M884" t="str">
        <f t="shared" ca="1" si="26"/>
        <v>C0002</v>
      </c>
    </row>
    <row r="885" spans="1:13" x14ac:dyDescent="0.25">
      <c r="A885" t="s">
        <v>100</v>
      </c>
      <c r="B885" s="7" t="s">
        <v>298</v>
      </c>
      <c r="C885" s="13">
        <v>109</v>
      </c>
      <c r="D885" s="10" t="s">
        <v>102</v>
      </c>
      <c r="E885">
        <v>213</v>
      </c>
      <c r="F885" s="9">
        <v>15</v>
      </c>
      <c r="G885" s="9">
        <f>financials[[#This Row],[Units Sold]]*financials[[#This Row],[Sale Price]]</f>
        <v>3195</v>
      </c>
      <c r="H885" s="9">
        <f>IF(financials[[#This Row],[Discount Band]]="low",0.1,IF(financials[[#This Row],[Discount Band]]="medium",0.15,0.3))</f>
        <v>0.1</v>
      </c>
      <c r="I885" s="9">
        <f>financials[[#This Row],[Gross Sales]]-financials[[#This Row],[Gross Sales]]*financials[[#This Row],[Discounts]]</f>
        <v>2875.5</v>
      </c>
      <c r="J885" s="9">
        <f>VLOOKUP(financials[[#This Row],[productid]],Products!$B$2:$H$10,3)</f>
        <v>16.8</v>
      </c>
      <c r="K885" s="9">
        <f>financials[[#This Row],[Sales]]-financials[[#This Row],[COGS]]</f>
        <v>2858.7</v>
      </c>
      <c r="L885" s="17">
        <f t="shared" ca="1" si="27"/>
        <v>44976</v>
      </c>
      <c r="M885" t="str">
        <f t="shared" ca="1" si="26"/>
        <v>B0001</v>
      </c>
    </row>
    <row r="886" spans="1:13" x14ac:dyDescent="0.25">
      <c r="A886" t="s">
        <v>100</v>
      </c>
      <c r="B886" s="7" t="s">
        <v>656</v>
      </c>
      <c r="C886" s="13">
        <v>104</v>
      </c>
      <c r="D886" s="10" t="s">
        <v>102</v>
      </c>
      <c r="E886">
        <v>213</v>
      </c>
      <c r="F886" s="9">
        <v>15</v>
      </c>
      <c r="G886" s="9">
        <f>financials[[#This Row],[Units Sold]]*financials[[#This Row],[Sale Price]]</f>
        <v>3195</v>
      </c>
      <c r="H886" s="9">
        <f>IF(financials[[#This Row],[Discount Band]]="low",0.1,IF(financials[[#This Row],[Discount Band]]="medium",0.15,0.3))</f>
        <v>0.1</v>
      </c>
      <c r="I886" s="9">
        <f>financials[[#This Row],[Gross Sales]]-financials[[#This Row],[Gross Sales]]*financials[[#This Row],[Discounts]]</f>
        <v>2875.5</v>
      </c>
      <c r="J886" s="9">
        <f>VLOOKUP(financials[[#This Row],[productid]],Products!$B$2:$H$10,3)</f>
        <v>2.9</v>
      </c>
      <c r="K886" s="9">
        <f>financials[[#This Row],[Sales]]-financials[[#This Row],[COGS]]</f>
        <v>2872.6</v>
      </c>
      <c r="L886" s="17">
        <f t="shared" ca="1" si="27"/>
        <v>45155</v>
      </c>
      <c r="M886" t="str">
        <f t="shared" ca="1" si="26"/>
        <v>C0003</v>
      </c>
    </row>
    <row r="887" spans="1:13" x14ac:dyDescent="0.25">
      <c r="A887" t="s">
        <v>100</v>
      </c>
      <c r="B887" s="7" t="s">
        <v>243</v>
      </c>
      <c r="C887" s="15">
        <v>107</v>
      </c>
      <c r="D887" s="16" t="s">
        <v>94</v>
      </c>
      <c r="E887">
        <v>213</v>
      </c>
      <c r="F887" s="9">
        <v>15</v>
      </c>
      <c r="G887" s="9">
        <f>financials[[#This Row],[Units Sold]]*financials[[#This Row],[Sale Price]]</f>
        <v>3195</v>
      </c>
      <c r="H887" s="9">
        <f>IF(financials[[#This Row],[Discount Band]]="low",0.1,IF(financials[[#This Row],[Discount Band]]="medium",0.15,0.3))</f>
        <v>0.3</v>
      </c>
      <c r="I887" s="9">
        <f>financials[[#This Row],[Gross Sales]]-financials[[#This Row],[Gross Sales]]*financials[[#This Row],[Discounts]]</f>
        <v>2236.5</v>
      </c>
      <c r="J887" s="9">
        <f>VLOOKUP(financials[[#This Row],[productid]],Products!$B$2:$H$10,3)</f>
        <v>5.5</v>
      </c>
      <c r="K887" s="9">
        <f>financials[[#This Row],[Sales]]-financials[[#This Row],[COGS]]</f>
        <v>2231</v>
      </c>
      <c r="L887" s="17">
        <f t="shared" ca="1" si="27"/>
        <v>44664</v>
      </c>
      <c r="M887" t="str">
        <f t="shared" ca="1" si="26"/>
        <v>B0101</v>
      </c>
    </row>
    <row r="888" spans="1:13" x14ac:dyDescent="0.25">
      <c r="A888" t="s">
        <v>100</v>
      </c>
      <c r="B888" s="7" t="s">
        <v>279</v>
      </c>
      <c r="C888" s="15">
        <v>109</v>
      </c>
      <c r="D888" s="16" t="s">
        <v>102</v>
      </c>
      <c r="E888">
        <v>213</v>
      </c>
      <c r="F888" s="9">
        <v>15</v>
      </c>
      <c r="G888" s="9">
        <f>financials[[#This Row],[Units Sold]]*financials[[#This Row],[Sale Price]]</f>
        <v>3195</v>
      </c>
      <c r="H888" s="9">
        <f>IF(financials[[#This Row],[Discount Band]]="low",0.1,IF(financials[[#This Row],[Discount Band]]="medium",0.15,0.3))</f>
        <v>0.1</v>
      </c>
      <c r="I888" s="9">
        <f>financials[[#This Row],[Gross Sales]]-financials[[#This Row],[Gross Sales]]*financials[[#This Row],[Discounts]]</f>
        <v>2875.5</v>
      </c>
      <c r="J888" s="9">
        <f>VLOOKUP(financials[[#This Row],[productid]],Products!$B$2:$H$10,3)</f>
        <v>16.8</v>
      </c>
      <c r="K888" s="9">
        <f>financials[[#This Row],[Sales]]-financials[[#This Row],[COGS]]</f>
        <v>2858.7</v>
      </c>
      <c r="L888" s="17">
        <f t="shared" ca="1" si="27"/>
        <v>44577</v>
      </c>
      <c r="M888" t="str">
        <f t="shared" ca="1" si="26"/>
        <v>B0001</v>
      </c>
    </row>
    <row r="889" spans="1:13" x14ac:dyDescent="0.25">
      <c r="A889" t="s">
        <v>100</v>
      </c>
      <c r="B889" s="7" t="s">
        <v>243</v>
      </c>
      <c r="C889" s="15">
        <v>105</v>
      </c>
      <c r="D889" s="16" t="s">
        <v>94</v>
      </c>
      <c r="E889">
        <v>213</v>
      </c>
      <c r="F889" s="9">
        <v>15</v>
      </c>
      <c r="G889" s="9">
        <f>financials[[#This Row],[Units Sold]]*financials[[#This Row],[Sale Price]]</f>
        <v>3195</v>
      </c>
      <c r="H889" s="9">
        <f>IF(financials[[#This Row],[Discount Band]]="low",0.1,IF(financials[[#This Row],[Discount Band]]="medium",0.15,0.3))</f>
        <v>0.3</v>
      </c>
      <c r="I889" s="9">
        <f>financials[[#This Row],[Gross Sales]]-financials[[#This Row],[Gross Sales]]*financials[[#This Row],[Discounts]]</f>
        <v>2236.5</v>
      </c>
      <c r="J889" s="9">
        <f>VLOOKUP(financials[[#This Row],[productid]],Products!$B$2:$H$10,3)</f>
        <v>10</v>
      </c>
      <c r="K889" s="9">
        <f>financials[[#This Row],[Sales]]-financials[[#This Row],[COGS]]</f>
        <v>2226.5</v>
      </c>
      <c r="L889" s="17">
        <f t="shared" ca="1" si="27"/>
        <v>44832</v>
      </c>
      <c r="M889" t="str">
        <f t="shared" ca="1" si="26"/>
        <v>B0101</v>
      </c>
    </row>
    <row r="890" spans="1:13" x14ac:dyDescent="0.25">
      <c r="A890" t="s">
        <v>100</v>
      </c>
      <c r="B890" s="7" t="s">
        <v>239</v>
      </c>
      <c r="C890" s="15">
        <v>104</v>
      </c>
      <c r="D890" s="16" t="s">
        <v>103</v>
      </c>
      <c r="E890">
        <v>213</v>
      </c>
      <c r="F890" s="9">
        <v>15</v>
      </c>
      <c r="G890" s="9">
        <f>financials[[#This Row],[Units Sold]]*financials[[#This Row],[Sale Price]]</f>
        <v>3195</v>
      </c>
      <c r="H890" s="9">
        <f>IF(financials[[#This Row],[Discount Band]]="low",0.1,IF(financials[[#This Row],[Discount Band]]="medium",0.15,0.3))</f>
        <v>0.3</v>
      </c>
      <c r="I890" s="9">
        <f>financials[[#This Row],[Gross Sales]]-financials[[#This Row],[Gross Sales]]*financials[[#This Row],[Discounts]]</f>
        <v>2236.5</v>
      </c>
      <c r="J890" s="9">
        <f>VLOOKUP(financials[[#This Row],[productid]],Products!$B$2:$H$10,3)</f>
        <v>2.9</v>
      </c>
      <c r="K890" s="9">
        <f>financials[[#This Row],[Sales]]-financials[[#This Row],[COGS]]</f>
        <v>2233.6</v>
      </c>
      <c r="L890" s="17">
        <f t="shared" ca="1" si="27"/>
        <v>45262</v>
      </c>
      <c r="M890" t="str">
        <f t="shared" ca="1" si="26"/>
        <v>C0002</v>
      </c>
    </row>
    <row r="891" spans="1:13" x14ac:dyDescent="0.25">
      <c r="A891" t="s">
        <v>97</v>
      </c>
      <c r="B891" s="7" t="s">
        <v>251</v>
      </c>
      <c r="C891" s="15">
        <v>103</v>
      </c>
      <c r="D891" s="16" t="s">
        <v>101</v>
      </c>
      <c r="E891">
        <v>160</v>
      </c>
      <c r="F891" s="9">
        <v>20</v>
      </c>
      <c r="G891" s="9">
        <f>financials[[#This Row],[Units Sold]]*financials[[#This Row],[Sale Price]]</f>
        <v>3200</v>
      </c>
      <c r="H891" s="9">
        <f>IF(financials[[#This Row],[Discount Band]]="low",0.1,IF(financials[[#This Row],[Discount Band]]="medium",0.15,0.3))</f>
        <v>0.15</v>
      </c>
      <c r="I891" s="9">
        <f>financials[[#This Row],[Gross Sales]]-financials[[#This Row],[Gross Sales]]*financials[[#This Row],[Discounts]]</f>
        <v>2720</v>
      </c>
      <c r="J891" s="9">
        <f>VLOOKUP(financials[[#This Row],[productid]],Products!$B$2:$H$10,3)</f>
        <v>15</v>
      </c>
      <c r="K891" s="9">
        <f>financials[[#This Row],[Sales]]-financials[[#This Row],[COGS]]</f>
        <v>2705</v>
      </c>
      <c r="L891" s="17">
        <f t="shared" ca="1" si="27"/>
        <v>45079</v>
      </c>
      <c r="M891" t="str">
        <f t="shared" ca="1" si="26"/>
        <v>B0001</v>
      </c>
    </row>
    <row r="892" spans="1:13" x14ac:dyDescent="0.25">
      <c r="A892" t="s">
        <v>96</v>
      </c>
      <c r="B892" s="7" t="s">
        <v>656</v>
      </c>
      <c r="C892" s="13">
        <v>101</v>
      </c>
      <c r="D892" s="10" t="s">
        <v>102</v>
      </c>
      <c r="E892">
        <v>267</v>
      </c>
      <c r="F892" s="9">
        <v>12</v>
      </c>
      <c r="G892" s="9">
        <f>financials[[#This Row],[Units Sold]]*financials[[#This Row],[Sale Price]]</f>
        <v>3204</v>
      </c>
      <c r="H892" s="9">
        <f>IF(financials[[#This Row],[Discount Band]]="low",0.1,IF(financials[[#This Row],[Discount Band]]="medium",0.15,0.3))</f>
        <v>0.1</v>
      </c>
      <c r="I892" s="9">
        <f>financials[[#This Row],[Gross Sales]]-financials[[#This Row],[Gross Sales]]*financials[[#This Row],[Discounts]]</f>
        <v>2883.6</v>
      </c>
      <c r="J892" s="9">
        <f>VLOOKUP(financials[[#This Row],[productid]],Products!$B$2:$H$10,3)</f>
        <v>9.9499999999999993</v>
      </c>
      <c r="K892" s="9">
        <f>financials[[#This Row],[Sales]]-financials[[#This Row],[COGS]]</f>
        <v>2873.65</v>
      </c>
      <c r="L892" s="17">
        <f t="shared" ca="1" si="27"/>
        <v>45036</v>
      </c>
      <c r="M892" t="str">
        <f t="shared" ca="1" si="26"/>
        <v>B0101</v>
      </c>
    </row>
    <row r="893" spans="1:13" x14ac:dyDescent="0.25">
      <c r="A893" t="s">
        <v>97</v>
      </c>
      <c r="B893" s="7" t="s">
        <v>287</v>
      </c>
      <c r="C893" s="13">
        <v>106</v>
      </c>
      <c r="D893" s="10" t="s">
        <v>101</v>
      </c>
      <c r="E893">
        <v>458</v>
      </c>
      <c r="F893" s="9">
        <v>7</v>
      </c>
      <c r="G893" s="9">
        <f>financials[[#This Row],[Units Sold]]*financials[[#This Row],[Sale Price]]</f>
        <v>3206</v>
      </c>
      <c r="H893" s="9">
        <f>IF(financials[[#This Row],[Discount Band]]="low",0.1,IF(financials[[#This Row],[Discount Band]]="medium",0.15,0.3))</f>
        <v>0.15</v>
      </c>
      <c r="I893" s="9">
        <f>financials[[#This Row],[Gross Sales]]-financials[[#This Row],[Gross Sales]]*financials[[#This Row],[Discounts]]</f>
        <v>2725.1</v>
      </c>
      <c r="J893" s="9">
        <f>VLOOKUP(financials[[#This Row],[productid]],Products!$B$2:$H$10,3)</f>
        <v>9.1</v>
      </c>
      <c r="K893" s="9">
        <f>financials[[#This Row],[Sales]]-financials[[#This Row],[COGS]]</f>
        <v>2716</v>
      </c>
      <c r="L893" s="17">
        <f t="shared" ca="1" si="27"/>
        <v>45342</v>
      </c>
      <c r="M893" t="str">
        <f t="shared" ca="1" si="26"/>
        <v>A0001</v>
      </c>
    </row>
    <row r="894" spans="1:13" x14ac:dyDescent="0.25">
      <c r="A894" t="s">
        <v>100</v>
      </c>
      <c r="B894" s="7" t="s">
        <v>285</v>
      </c>
      <c r="C894" s="15">
        <v>101</v>
      </c>
      <c r="D894" s="16" t="s">
        <v>94</v>
      </c>
      <c r="E894">
        <v>214</v>
      </c>
      <c r="F894" s="9">
        <v>15</v>
      </c>
      <c r="G894" s="9">
        <f>financials[[#This Row],[Units Sold]]*financials[[#This Row],[Sale Price]]</f>
        <v>3210</v>
      </c>
      <c r="H894" s="9">
        <f>IF(financials[[#This Row],[Discount Band]]="low",0.1,IF(financials[[#This Row],[Discount Band]]="medium",0.15,0.3))</f>
        <v>0.3</v>
      </c>
      <c r="I894" s="9">
        <f>financials[[#This Row],[Gross Sales]]-financials[[#This Row],[Gross Sales]]*financials[[#This Row],[Discounts]]</f>
        <v>2247</v>
      </c>
      <c r="J894" s="9">
        <f>VLOOKUP(financials[[#This Row],[productid]],Products!$B$2:$H$10,3)</f>
        <v>9.9499999999999993</v>
      </c>
      <c r="K894" s="9">
        <f>financials[[#This Row],[Sales]]-financials[[#This Row],[COGS]]</f>
        <v>2237.0500000000002</v>
      </c>
      <c r="L894" s="17">
        <f t="shared" ca="1" si="27"/>
        <v>45145</v>
      </c>
      <c r="M894" t="str">
        <f t="shared" ca="1" si="26"/>
        <v>B0001</v>
      </c>
    </row>
    <row r="895" spans="1:13" x14ac:dyDescent="0.25">
      <c r="A895" t="s">
        <v>100</v>
      </c>
      <c r="B895" s="7" t="s">
        <v>159</v>
      </c>
      <c r="C895" s="15">
        <v>103</v>
      </c>
      <c r="D895" s="16" t="s">
        <v>101</v>
      </c>
      <c r="E895">
        <v>214</v>
      </c>
      <c r="F895" s="9">
        <v>15</v>
      </c>
      <c r="G895" s="9">
        <f>financials[[#This Row],[Units Sold]]*financials[[#This Row],[Sale Price]]</f>
        <v>3210</v>
      </c>
      <c r="H895" s="9">
        <f>IF(financials[[#This Row],[Discount Band]]="low",0.1,IF(financials[[#This Row],[Discount Band]]="medium",0.15,0.3))</f>
        <v>0.15</v>
      </c>
      <c r="I895" s="9">
        <f>financials[[#This Row],[Gross Sales]]-financials[[#This Row],[Gross Sales]]*financials[[#This Row],[Discounts]]</f>
        <v>2728.5</v>
      </c>
      <c r="J895" s="9">
        <f>VLOOKUP(financials[[#This Row],[productid]],Products!$B$2:$H$10,3)</f>
        <v>15</v>
      </c>
      <c r="K895" s="9">
        <f>financials[[#This Row],[Sales]]-financials[[#This Row],[COGS]]</f>
        <v>2713.5</v>
      </c>
      <c r="L895" s="17">
        <f t="shared" ca="1" si="27"/>
        <v>44639</v>
      </c>
      <c r="M895" t="str">
        <f t="shared" ca="1" si="26"/>
        <v>B0101</v>
      </c>
    </row>
    <row r="896" spans="1:13" x14ac:dyDescent="0.25">
      <c r="A896" t="s">
        <v>97</v>
      </c>
      <c r="B896" s="7" t="s">
        <v>209</v>
      </c>
      <c r="C896" s="15">
        <v>102</v>
      </c>
      <c r="D896" s="16" t="s">
        <v>94</v>
      </c>
      <c r="E896">
        <v>459</v>
      </c>
      <c r="F896" s="9">
        <v>7</v>
      </c>
      <c r="G896" s="9">
        <f>financials[[#This Row],[Units Sold]]*financials[[#This Row],[Sale Price]]</f>
        <v>3213</v>
      </c>
      <c r="H896" s="9">
        <f>IF(financials[[#This Row],[Discount Band]]="low",0.1,IF(financials[[#This Row],[Discount Band]]="medium",0.15,0.3))</f>
        <v>0.3</v>
      </c>
      <c r="I896" s="9">
        <f>financials[[#This Row],[Gross Sales]]-financials[[#This Row],[Gross Sales]]*financials[[#This Row],[Discounts]]</f>
        <v>2249.1</v>
      </c>
      <c r="J896" s="9">
        <f>VLOOKUP(financials[[#This Row],[productid]],Products!$B$2:$H$10,3)</f>
        <v>13.95</v>
      </c>
      <c r="K896" s="9">
        <f>financials[[#This Row],[Sales]]-financials[[#This Row],[COGS]]</f>
        <v>2235.15</v>
      </c>
      <c r="L896" s="17">
        <f t="shared" ca="1" si="27"/>
        <v>45455</v>
      </c>
      <c r="M896" t="str">
        <f t="shared" ca="1" si="26"/>
        <v>B0001</v>
      </c>
    </row>
    <row r="897" spans="1:13" x14ac:dyDescent="0.25">
      <c r="A897" t="s">
        <v>97</v>
      </c>
      <c r="B897" s="7" t="s">
        <v>279</v>
      </c>
      <c r="C897" s="15">
        <v>103</v>
      </c>
      <c r="D897" s="16" t="s">
        <v>94</v>
      </c>
      <c r="E897">
        <v>459</v>
      </c>
      <c r="F897" s="9">
        <v>7</v>
      </c>
      <c r="G897" s="9">
        <f>financials[[#This Row],[Units Sold]]*financials[[#This Row],[Sale Price]]</f>
        <v>3213</v>
      </c>
      <c r="H897" s="9">
        <f>IF(financials[[#This Row],[Discount Band]]="low",0.1,IF(financials[[#This Row],[Discount Band]]="medium",0.15,0.3))</f>
        <v>0.3</v>
      </c>
      <c r="I897" s="9">
        <f>financials[[#This Row],[Gross Sales]]-financials[[#This Row],[Gross Sales]]*financials[[#This Row],[Discounts]]</f>
        <v>2249.1</v>
      </c>
      <c r="J897" s="9">
        <f>VLOOKUP(financials[[#This Row],[productid]],Products!$B$2:$H$10,3)</f>
        <v>15</v>
      </c>
      <c r="K897" s="9">
        <f>financials[[#This Row],[Sales]]-financials[[#This Row],[COGS]]</f>
        <v>2234.1</v>
      </c>
      <c r="L897" s="17">
        <f t="shared" ca="1" si="27"/>
        <v>45123</v>
      </c>
      <c r="M897" t="str">
        <f t="shared" ca="1" si="26"/>
        <v>A0001</v>
      </c>
    </row>
    <row r="898" spans="1:13" x14ac:dyDescent="0.25">
      <c r="A898" t="s">
        <v>96</v>
      </c>
      <c r="B898" s="7" t="s">
        <v>239</v>
      </c>
      <c r="C898" s="13">
        <v>107</v>
      </c>
      <c r="D898" s="10" t="s">
        <v>94</v>
      </c>
      <c r="E898">
        <v>268</v>
      </c>
      <c r="F898" s="9">
        <v>12</v>
      </c>
      <c r="G898" s="9">
        <f>financials[[#This Row],[Units Sold]]*financials[[#This Row],[Sale Price]]</f>
        <v>3216</v>
      </c>
      <c r="H898" s="9">
        <f>IF(financials[[#This Row],[Discount Band]]="low",0.1,IF(financials[[#This Row],[Discount Band]]="medium",0.15,0.3))</f>
        <v>0.3</v>
      </c>
      <c r="I898" s="9">
        <f>financials[[#This Row],[Gross Sales]]-financials[[#This Row],[Gross Sales]]*financials[[#This Row],[Discounts]]</f>
        <v>2251.1999999999998</v>
      </c>
      <c r="J898" s="9">
        <f>VLOOKUP(financials[[#This Row],[productid]],Products!$B$2:$H$10,3)</f>
        <v>5.5</v>
      </c>
      <c r="K898" s="9">
        <f>financials[[#This Row],[Sales]]-financials[[#This Row],[COGS]]</f>
        <v>2245.6999999999998</v>
      </c>
      <c r="L898" s="17">
        <f t="shared" ca="1" si="27"/>
        <v>45229</v>
      </c>
      <c r="M898" t="str">
        <f t="shared" ref="M898:M961" ca="1" si="28">VLOOKUP(RANDBETWEEN(1,5),rnlsalesperson,2)</f>
        <v>B0001</v>
      </c>
    </row>
    <row r="899" spans="1:13" x14ac:dyDescent="0.25">
      <c r="A899" t="s">
        <v>96</v>
      </c>
      <c r="B899" s="7" t="s">
        <v>159</v>
      </c>
      <c r="C899" s="15">
        <v>105</v>
      </c>
      <c r="D899" s="16" t="s">
        <v>102</v>
      </c>
      <c r="E899">
        <v>268</v>
      </c>
      <c r="F899" s="9">
        <v>12</v>
      </c>
      <c r="G899" s="9">
        <f>financials[[#This Row],[Units Sold]]*financials[[#This Row],[Sale Price]]</f>
        <v>3216</v>
      </c>
      <c r="H899" s="9">
        <f>IF(financials[[#This Row],[Discount Band]]="low",0.1,IF(financials[[#This Row],[Discount Band]]="medium",0.15,0.3))</f>
        <v>0.1</v>
      </c>
      <c r="I899" s="9">
        <f>financials[[#This Row],[Gross Sales]]-financials[[#This Row],[Gross Sales]]*financials[[#This Row],[Discounts]]</f>
        <v>2894.4</v>
      </c>
      <c r="J899" s="9">
        <f>VLOOKUP(financials[[#This Row],[productid]],Products!$B$2:$H$10,3)</f>
        <v>10</v>
      </c>
      <c r="K899" s="9">
        <f>financials[[#This Row],[Sales]]-financials[[#This Row],[COGS]]</f>
        <v>2884.4</v>
      </c>
      <c r="L899" s="17">
        <f t="shared" ref="L899:L962" ca="1" si="29">RANDBETWEEN(44562,45534)</f>
        <v>44905</v>
      </c>
      <c r="M899" t="str">
        <f t="shared" ca="1" si="28"/>
        <v>C0003</v>
      </c>
    </row>
    <row r="900" spans="1:13" x14ac:dyDescent="0.25">
      <c r="A900" t="s">
        <v>97</v>
      </c>
      <c r="B900" s="7" t="s">
        <v>279</v>
      </c>
      <c r="C900" s="15">
        <v>107</v>
      </c>
      <c r="D900" s="16" t="s">
        <v>101</v>
      </c>
      <c r="E900">
        <v>460</v>
      </c>
      <c r="F900" s="9">
        <v>7</v>
      </c>
      <c r="G900" s="9">
        <f>financials[[#This Row],[Units Sold]]*financials[[#This Row],[Sale Price]]</f>
        <v>3220</v>
      </c>
      <c r="H900" s="9">
        <f>IF(financials[[#This Row],[Discount Band]]="low",0.1,IF(financials[[#This Row],[Discount Band]]="medium",0.15,0.3))</f>
        <v>0.15</v>
      </c>
      <c r="I900" s="9">
        <f>financials[[#This Row],[Gross Sales]]-financials[[#This Row],[Gross Sales]]*financials[[#This Row],[Discounts]]</f>
        <v>2737</v>
      </c>
      <c r="J900" s="9">
        <f>VLOOKUP(financials[[#This Row],[productid]],Products!$B$2:$H$10,3)</f>
        <v>5.5</v>
      </c>
      <c r="K900" s="9">
        <f>financials[[#This Row],[Sales]]-financials[[#This Row],[COGS]]</f>
        <v>2731.5</v>
      </c>
      <c r="L900" s="17">
        <f t="shared" ca="1" si="29"/>
        <v>45320</v>
      </c>
      <c r="M900" t="str">
        <f t="shared" ca="1" si="28"/>
        <v>C0002</v>
      </c>
    </row>
    <row r="901" spans="1:13" x14ac:dyDescent="0.25">
      <c r="A901" t="s">
        <v>97</v>
      </c>
      <c r="B901" s="7" t="s">
        <v>169</v>
      </c>
      <c r="C901" s="15">
        <v>109</v>
      </c>
      <c r="D901" s="16" t="s">
        <v>94</v>
      </c>
      <c r="E901">
        <v>161</v>
      </c>
      <c r="F901" s="9">
        <v>20</v>
      </c>
      <c r="G901" s="9">
        <f>financials[[#This Row],[Units Sold]]*financials[[#This Row],[Sale Price]]</f>
        <v>3220</v>
      </c>
      <c r="H901" s="9">
        <f>IF(financials[[#This Row],[Discount Band]]="low",0.1,IF(financials[[#This Row],[Discount Band]]="medium",0.15,0.3))</f>
        <v>0.3</v>
      </c>
      <c r="I901" s="9">
        <f>financials[[#This Row],[Gross Sales]]-financials[[#This Row],[Gross Sales]]*financials[[#This Row],[Discounts]]</f>
        <v>2254</v>
      </c>
      <c r="J901" s="9">
        <f>VLOOKUP(financials[[#This Row],[productid]],Products!$B$2:$H$10,3)</f>
        <v>16.8</v>
      </c>
      <c r="K901" s="9">
        <f>financials[[#This Row],[Sales]]-financials[[#This Row],[COGS]]</f>
        <v>2237.1999999999998</v>
      </c>
      <c r="L901" s="17">
        <f t="shared" ca="1" si="29"/>
        <v>44875</v>
      </c>
      <c r="M901" t="str">
        <f t="shared" ca="1" si="28"/>
        <v>C0002</v>
      </c>
    </row>
    <row r="902" spans="1:13" x14ac:dyDescent="0.25">
      <c r="A902" t="s">
        <v>97</v>
      </c>
      <c r="B902" s="7" t="s">
        <v>107</v>
      </c>
      <c r="C902" s="15">
        <v>108</v>
      </c>
      <c r="D902" s="16" t="s">
        <v>103</v>
      </c>
      <c r="E902">
        <v>161</v>
      </c>
      <c r="F902" s="9">
        <v>20</v>
      </c>
      <c r="G902" s="9">
        <f>financials[[#This Row],[Units Sold]]*financials[[#This Row],[Sale Price]]</f>
        <v>3220</v>
      </c>
      <c r="H902" s="9">
        <f>IF(financials[[#This Row],[Discount Band]]="low",0.1,IF(financials[[#This Row],[Discount Band]]="medium",0.15,0.3))</f>
        <v>0.3</v>
      </c>
      <c r="I902" s="9">
        <f>financials[[#This Row],[Gross Sales]]-financials[[#This Row],[Gross Sales]]*financials[[#This Row],[Discounts]]</f>
        <v>2254</v>
      </c>
      <c r="J902" s="9">
        <f>VLOOKUP(financials[[#This Row],[productid]],Products!$B$2:$H$10,3)</f>
        <v>3.99</v>
      </c>
      <c r="K902" s="9">
        <f>financials[[#This Row],[Sales]]-financials[[#This Row],[COGS]]</f>
        <v>2250.0100000000002</v>
      </c>
      <c r="L902" s="17">
        <f t="shared" ca="1" si="29"/>
        <v>45209</v>
      </c>
      <c r="M902" t="str">
        <f t="shared" ca="1" si="28"/>
        <v>C0002</v>
      </c>
    </row>
    <row r="903" spans="1:13" x14ac:dyDescent="0.25">
      <c r="A903" t="s">
        <v>97</v>
      </c>
      <c r="B903" s="7" t="s">
        <v>136</v>
      </c>
      <c r="C903" s="15">
        <v>103</v>
      </c>
      <c r="D903" s="16" t="s">
        <v>102</v>
      </c>
      <c r="E903">
        <v>161</v>
      </c>
      <c r="F903" s="9">
        <v>20</v>
      </c>
      <c r="G903" s="9">
        <f>financials[[#This Row],[Units Sold]]*financials[[#This Row],[Sale Price]]</f>
        <v>3220</v>
      </c>
      <c r="H903" s="9">
        <f>IF(financials[[#This Row],[Discount Band]]="low",0.1,IF(financials[[#This Row],[Discount Band]]="medium",0.15,0.3))</f>
        <v>0.1</v>
      </c>
      <c r="I903" s="9">
        <f>financials[[#This Row],[Gross Sales]]-financials[[#This Row],[Gross Sales]]*financials[[#This Row],[Discounts]]</f>
        <v>2898</v>
      </c>
      <c r="J903" s="9">
        <f>VLOOKUP(financials[[#This Row],[productid]],Products!$B$2:$H$10,3)</f>
        <v>15</v>
      </c>
      <c r="K903" s="9">
        <f>financials[[#This Row],[Sales]]-financials[[#This Row],[COGS]]</f>
        <v>2883</v>
      </c>
      <c r="L903" s="17">
        <f t="shared" ca="1" si="29"/>
        <v>45037</v>
      </c>
      <c r="M903" t="str">
        <f t="shared" ca="1" si="28"/>
        <v>C0003</v>
      </c>
    </row>
    <row r="904" spans="1:13" x14ac:dyDescent="0.25">
      <c r="A904" t="s">
        <v>100</v>
      </c>
      <c r="B904" s="7" t="s">
        <v>243</v>
      </c>
      <c r="C904" s="15">
        <v>105</v>
      </c>
      <c r="D904" s="16" t="s">
        <v>102</v>
      </c>
      <c r="E904">
        <v>215</v>
      </c>
      <c r="F904" s="9">
        <v>15</v>
      </c>
      <c r="G904" s="9">
        <f>financials[[#This Row],[Units Sold]]*financials[[#This Row],[Sale Price]]</f>
        <v>3225</v>
      </c>
      <c r="H904" s="9">
        <f>IF(financials[[#This Row],[Discount Band]]="low",0.1,IF(financials[[#This Row],[Discount Band]]="medium",0.15,0.3))</f>
        <v>0.1</v>
      </c>
      <c r="I904" s="9">
        <f>financials[[#This Row],[Gross Sales]]-financials[[#This Row],[Gross Sales]]*financials[[#This Row],[Discounts]]</f>
        <v>2902.5</v>
      </c>
      <c r="J904" s="9">
        <f>VLOOKUP(financials[[#This Row],[productid]],Products!$B$2:$H$10,3)</f>
        <v>10</v>
      </c>
      <c r="K904" s="9">
        <f>financials[[#This Row],[Sales]]-financials[[#This Row],[COGS]]</f>
        <v>2892.5</v>
      </c>
      <c r="L904" s="17">
        <f t="shared" ca="1" si="29"/>
        <v>44976</v>
      </c>
      <c r="M904" t="str">
        <f t="shared" ca="1" si="28"/>
        <v>B0101</v>
      </c>
    </row>
    <row r="905" spans="1:13" x14ac:dyDescent="0.25">
      <c r="A905" t="s">
        <v>100</v>
      </c>
      <c r="B905" s="7" t="s">
        <v>208</v>
      </c>
      <c r="C905" s="15">
        <v>102</v>
      </c>
      <c r="D905" s="16" t="s">
        <v>103</v>
      </c>
      <c r="E905">
        <v>215</v>
      </c>
      <c r="F905" s="9">
        <v>15</v>
      </c>
      <c r="G905" s="9">
        <f>financials[[#This Row],[Units Sold]]*financials[[#This Row],[Sale Price]]</f>
        <v>3225</v>
      </c>
      <c r="H905" s="9">
        <f>IF(financials[[#This Row],[Discount Band]]="low",0.1,IF(financials[[#This Row],[Discount Band]]="medium",0.15,0.3))</f>
        <v>0.3</v>
      </c>
      <c r="I905" s="9">
        <f>financials[[#This Row],[Gross Sales]]-financials[[#This Row],[Gross Sales]]*financials[[#This Row],[Discounts]]</f>
        <v>2257.5</v>
      </c>
      <c r="J905" s="9">
        <f>VLOOKUP(financials[[#This Row],[productid]],Products!$B$2:$H$10,3)</f>
        <v>13.95</v>
      </c>
      <c r="K905" s="9">
        <f>financials[[#This Row],[Sales]]-financials[[#This Row],[COGS]]</f>
        <v>2243.5500000000002</v>
      </c>
      <c r="L905" s="17">
        <f t="shared" ca="1" si="29"/>
        <v>45195</v>
      </c>
      <c r="M905" t="str">
        <f t="shared" ca="1" si="28"/>
        <v>C0002</v>
      </c>
    </row>
    <row r="906" spans="1:13" x14ac:dyDescent="0.25">
      <c r="A906" t="s">
        <v>96</v>
      </c>
      <c r="B906" s="7" t="s">
        <v>239</v>
      </c>
      <c r="C906" s="15">
        <v>104</v>
      </c>
      <c r="D906" s="16" t="s">
        <v>101</v>
      </c>
      <c r="E906">
        <v>269</v>
      </c>
      <c r="F906" s="9">
        <v>12</v>
      </c>
      <c r="G906" s="9">
        <f>financials[[#This Row],[Units Sold]]*financials[[#This Row],[Sale Price]]</f>
        <v>3228</v>
      </c>
      <c r="H906" s="9">
        <f>IF(financials[[#This Row],[Discount Band]]="low",0.1,IF(financials[[#This Row],[Discount Band]]="medium",0.15,0.3))</f>
        <v>0.15</v>
      </c>
      <c r="I906" s="9">
        <f>financials[[#This Row],[Gross Sales]]-financials[[#This Row],[Gross Sales]]*financials[[#This Row],[Discounts]]</f>
        <v>2743.8</v>
      </c>
      <c r="J906" s="9">
        <f>VLOOKUP(financials[[#This Row],[productid]],Products!$B$2:$H$10,3)</f>
        <v>2.9</v>
      </c>
      <c r="K906" s="9">
        <f>financials[[#This Row],[Sales]]-financials[[#This Row],[COGS]]</f>
        <v>2740.9</v>
      </c>
      <c r="L906" s="17">
        <f t="shared" ca="1" si="29"/>
        <v>45212</v>
      </c>
      <c r="M906" t="str">
        <f t="shared" ca="1" si="28"/>
        <v>C0002</v>
      </c>
    </row>
    <row r="907" spans="1:13" x14ac:dyDescent="0.25">
      <c r="A907" t="s">
        <v>97</v>
      </c>
      <c r="B907" s="7" t="s">
        <v>136</v>
      </c>
      <c r="C907" s="13">
        <v>103</v>
      </c>
      <c r="D907" s="10" t="s">
        <v>94</v>
      </c>
      <c r="E907">
        <v>162</v>
      </c>
      <c r="F907" s="9">
        <v>20</v>
      </c>
      <c r="G907" s="9">
        <f>financials[[#This Row],[Units Sold]]*financials[[#This Row],[Sale Price]]</f>
        <v>3240</v>
      </c>
      <c r="H907" s="9">
        <f>IF(financials[[#This Row],[Discount Band]]="low",0.1,IF(financials[[#This Row],[Discount Band]]="medium",0.15,0.3))</f>
        <v>0.3</v>
      </c>
      <c r="I907" s="9">
        <f>financials[[#This Row],[Gross Sales]]-financials[[#This Row],[Gross Sales]]*financials[[#This Row],[Discounts]]</f>
        <v>2268</v>
      </c>
      <c r="J907" s="9">
        <f>VLOOKUP(financials[[#This Row],[productid]],Products!$B$2:$H$10,3)</f>
        <v>15</v>
      </c>
      <c r="K907" s="9">
        <f>financials[[#This Row],[Sales]]-financials[[#This Row],[COGS]]</f>
        <v>2253</v>
      </c>
      <c r="L907" s="17">
        <f t="shared" ca="1" si="29"/>
        <v>45470</v>
      </c>
      <c r="M907" t="str">
        <f t="shared" ca="1" si="28"/>
        <v>C0003</v>
      </c>
    </row>
    <row r="908" spans="1:13" x14ac:dyDescent="0.25">
      <c r="A908" t="s">
        <v>100</v>
      </c>
      <c r="B908" s="7" t="s">
        <v>628</v>
      </c>
      <c r="C908" s="15">
        <v>109</v>
      </c>
      <c r="D908" s="16" t="s">
        <v>101</v>
      </c>
      <c r="E908">
        <v>216</v>
      </c>
      <c r="F908" s="9">
        <v>15</v>
      </c>
      <c r="G908" s="9">
        <f>financials[[#This Row],[Units Sold]]*financials[[#This Row],[Sale Price]]</f>
        <v>3240</v>
      </c>
      <c r="H908" s="9">
        <f>IF(financials[[#This Row],[Discount Band]]="low",0.1,IF(financials[[#This Row],[Discount Band]]="medium",0.15,0.3))</f>
        <v>0.15</v>
      </c>
      <c r="I908" s="9">
        <f>financials[[#This Row],[Gross Sales]]-financials[[#This Row],[Gross Sales]]*financials[[#This Row],[Discounts]]</f>
        <v>2754</v>
      </c>
      <c r="J908" s="9">
        <f>VLOOKUP(financials[[#This Row],[productid]],Products!$B$2:$H$10,3)</f>
        <v>16.8</v>
      </c>
      <c r="K908" s="9">
        <f>financials[[#This Row],[Sales]]-financials[[#This Row],[COGS]]</f>
        <v>2737.2</v>
      </c>
      <c r="L908" s="17">
        <f t="shared" ca="1" si="29"/>
        <v>45502</v>
      </c>
      <c r="M908" t="str">
        <f t="shared" ca="1" si="28"/>
        <v>C0002</v>
      </c>
    </row>
    <row r="909" spans="1:13" x14ac:dyDescent="0.25">
      <c r="A909" t="s">
        <v>97</v>
      </c>
      <c r="B909" s="7" t="s">
        <v>169</v>
      </c>
      <c r="C909" s="15">
        <v>109</v>
      </c>
      <c r="D909" s="16" t="s">
        <v>101</v>
      </c>
      <c r="E909">
        <v>162</v>
      </c>
      <c r="F909" s="9">
        <v>20</v>
      </c>
      <c r="G909" s="9">
        <f>financials[[#This Row],[Units Sold]]*financials[[#This Row],[Sale Price]]</f>
        <v>3240</v>
      </c>
      <c r="H909" s="9">
        <f>IF(financials[[#This Row],[Discount Band]]="low",0.1,IF(financials[[#This Row],[Discount Band]]="medium",0.15,0.3))</f>
        <v>0.15</v>
      </c>
      <c r="I909" s="9">
        <f>financials[[#This Row],[Gross Sales]]-financials[[#This Row],[Gross Sales]]*financials[[#This Row],[Discounts]]</f>
        <v>2754</v>
      </c>
      <c r="J909" s="9">
        <f>VLOOKUP(financials[[#This Row],[productid]],Products!$B$2:$H$10,3)</f>
        <v>16.8</v>
      </c>
      <c r="K909" s="9">
        <f>financials[[#This Row],[Sales]]-financials[[#This Row],[COGS]]</f>
        <v>2737.2</v>
      </c>
      <c r="L909" s="17">
        <f t="shared" ca="1" si="29"/>
        <v>44700</v>
      </c>
      <c r="M909" t="str">
        <f t="shared" ca="1" si="28"/>
        <v>C0002</v>
      </c>
    </row>
    <row r="910" spans="1:13" x14ac:dyDescent="0.25">
      <c r="A910" t="s">
        <v>96</v>
      </c>
      <c r="B910" s="7" t="s">
        <v>178</v>
      </c>
      <c r="C910" s="15">
        <v>101</v>
      </c>
      <c r="D910" s="16" t="s">
        <v>101</v>
      </c>
      <c r="E910">
        <v>270</v>
      </c>
      <c r="F910" s="9">
        <v>12</v>
      </c>
      <c r="G910" s="9">
        <f>financials[[#This Row],[Units Sold]]*financials[[#This Row],[Sale Price]]</f>
        <v>3240</v>
      </c>
      <c r="H910" s="9">
        <f>IF(financials[[#This Row],[Discount Band]]="low",0.1,IF(financials[[#This Row],[Discount Band]]="medium",0.15,0.3))</f>
        <v>0.15</v>
      </c>
      <c r="I910" s="9">
        <f>financials[[#This Row],[Gross Sales]]-financials[[#This Row],[Gross Sales]]*financials[[#This Row],[Discounts]]</f>
        <v>2754</v>
      </c>
      <c r="J910" s="9">
        <f>VLOOKUP(financials[[#This Row],[productid]],Products!$B$2:$H$10,3)</f>
        <v>9.9499999999999993</v>
      </c>
      <c r="K910" s="9">
        <f>financials[[#This Row],[Sales]]-financials[[#This Row],[COGS]]</f>
        <v>2744.05</v>
      </c>
      <c r="L910" s="17">
        <f t="shared" ca="1" si="29"/>
        <v>45402</v>
      </c>
      <c r="M910" t="str">
        <f t="shared" ca="1" si="28"/>
        <v>C0003</v>
      </c>
    </row>
    <row r="911" spans="1:13" x14ac:dyDescent="0.25">
      <c r="A911" t="s">
        <v>96</v>
      </c>
      <c r="B911" s="7" t="s">
        <v>285</v>
      </c>
      <c r="C911" s="15">
        <v>108</v>
      </c>
      <c r="D911" s="16" t="s">
        <v>102</v>
      </c>
      <c r="E911">
        <v>270</v>
      </c>
      <c r="F911" s="9">
        <v>12</v>
      </c>
      <c r="G911" s="9">
        <f>financials[[#This Row],[Units Sold]]*financials[[#This Row],[Sale Price]]</f>
        <v>3240</v>
      </c>
      <c r="H911" s="9">
        <f>IF(financials[[#This Row],[Discount Band]]="low",0.1,IF(financials[[#This Row],[Discount Band]]="medium",0.15,0.3))</f>
        <v>0.1</v>
      </c>
      <c r="I911" s="9">
        <f>financials[[#This Row],[Gross Sales]]-financials[[#This Row],[Gross Sales]]*financials[[#This Row],[Discounts]]</f>
        <v>2916</v>
      </c>
      <c r="J911" s="9">
        <f>VLOOKUP(financials[[#This Row],[productid]],Products!$B$2:$H$10,3)</f>
        <v>3.99</v>
      </c>
      <c r="K911" s="9">
        <f>financials[[#This Row],[Sales]]-financials[[#This Row],[COGS]]</f>
        <v>2912.01</v>
      </c>
      <c r="L911" s="17">
        <f t="shared" ca="1" si="29"/>
        <v>45173</v>
      </c>
      <c r="M911" t="str">
        <f t="shared" ca="1" si="28"/>
        <v>C0002</v>
      </c>
    </row>
    <row r="912" spans="1:13" x14ac:dyDescent="0.25">
      <c r="A912" t="s">
        <v>100</v>
      </c>
      <c r="B912" s="7" t="s">
        <v>251</v>
      </c>
      <c r="C912" s="15">
        <v>106</v>
      </c>
      <c r="D912" s="16" t="s">
        <v>101</v>
      </c>
      <c r="E912">
        <v>216</v>
      </c>
      <c r="F912" s="9">
        <v>15</v>
      </c>
      <c r="G912" s="9">
        <f>financials[[#This Row],[Units Sold]]*financials[[#This Row],[Sale Price]]</f>
        <v>3240</v>
      </c>
      <c r="H912" s="9">
        <f>IF(financials[[#This Row],[Discount Band]]="low",0.1,IF(financials[[#This Row],[Discount Band]]="medium",0.15,0.3))</f>
        <v>0.15</v>
      </c>
      <c r="I912" s="9">
        <f>financials[[#This Row],[Gross Sales]]-financials[[#This Row],[Gross Sales]]*financials[[#This Row],[Discounts]]</f>
        <v>2754</v>
      </c>
      <c r="J912" s="9">
        <f>VLOOKUP(financials[[#This Row],[productid]],Products!$B$2:$H$10,3)</f>
        <v>9.1</v>
      </c>
      <c r="K912" s="9">
        <f>financials[[#This Row],[Sales]]-financials[[#This Row],[COGS]]</f>
        <v>2744.9</v>
      </c>
      <c r="L912" s="17">
        <f t="shared" ca="1" si="29"/>
        <v>44968</v>
      </c>
      <c r="M912" t="str">
        <f t="shared" ca="1" si="28"/>
        <v>C0003</v>
      </c>
    </row>
    <row r="913" spans="1:13" x14ac:dyDescent="0.25">
      <c r="A913" t="s">
        <v>97</v>
      </c>
      <c r="B913" s="7" t="s">
        <v>628</v>
      </c>
      <c r="C913" s="15">
        <v>101</v>
      </c>
      <c r="D913" s="16" t="s">
        <v>102</v>
      </c>
      <c r="E913">
        <v>162</v>
      </c>
      <c r="F913" s="9">
        <v>20</v>
      </c>
      <c r="G913" s="9">
        <f>financials[[#This Row],[Units Sold]]*financials[[#This Row],[Sale Price]]</f>
        <v>3240</v>
      </c>
      <c r="H913" s="9">
        <f>IF(financials[[#This Row],[Discount Band]]="low",0.1,IF(financials[[#This Row],[Discount Band]]="medium",0.15,0.3))</f>
        <v>0.1</v>
      </c>
      <c r="I913" s="9">
        <f>financials[[#This Row],[Gross Sales]]-financials[[#This Row],[Gross Sales]]*financials[[#This Row],[Discounts]]</f>
        <v>2916</v>
      </c>
      <c r="J913" s="9">
        <f>VLOOKUP(financials[[#This Row],[productid]],Products!$B$2:$H$10,3)</f>
        <v>9.9499999999999993</v>
      </c>
      <c r="K913" s="9">
        <f>financials[[#This Row],[Sales]]-financials[[#This Row],[COGS]]</f>
        <v>2906.05</v>
      </c>
      <c r="L913" s="17">
        <f t="shared" ca="1" si="29"/>
        <v>44667</v>
      </c>
      <c r="M913" t="str">
        <f t="shared" ca="1" si="28"/>
        <v>B0001</v>
      </c>
    </row>
    <row r="914" spans="1:13" x14ac:dyDescent="0.25">
      <c r="A914" t="s">
        <v>97</v>
      </c>
      <c r="B914" s="7" t="s">
        <v>159</v>
      </c>
      <c r="C914" s="15">
        <v>109</v>
      </c>
      <c r="D914" s="16" t="s">
        <v>101</v>
      </c>
      <c r="E914">
        <v>162</v>
      </c>
      <c r="F914" s="9">
        <v>20</v>
      </c>
      <c r="G914" s="9">
        <f>financials[[#This Row],[Units Sold]]*financials[[#This Row],[Sale Price]]</f>
        <v>3240</v>
      </c>
      <c r="H914" s="9">
        <f>IF(financials[[#This Row],[Discount Band]]="low",0.1,IF(financials[[#This Row],[Discount Band]]="medium",0.15,0.3))</f>
        <v>0.15</v>
      </c>
      <c r="I914" s="9">
        <f>financials[[#This Row],[Gross Sales]]-financials[[#This Row],[Gross Sales]]*financials[[#This Row],[Discounts]]</f>
        <v>2754</v>
      </c>
      <c r="J914" s="9">
        <f>VLOOKUP(financials[[#This Row],[productid]],Products!$B$2:$H$10,3)</f>
        <v>16.8</v>
      </c>
      <c r="K914" s="9">
        <f>financials[[#This Row],[Sales]]-financials[[#This Row],[COGS]]</f>
        <v>2737.2</v>
      </c>
      <c r="L914" s="17">
        <f t="shared" ca="1" si="29"/>
        <v>44781</v>
      </c>
      <c r="M914" t="str">
        <f t="shared" ca="1" si="28"/>
        <v>B0001</v>
      </c>
    </row>
    <row r="915" spans="1:13" x14ac:dyDescent="0.25">
      <c r="A915" t="s">
        <v>100</v>
      </c>
      <c r="B915" s="7" t="s">
        <v>279</v>
      </c>
      <c r="C915" s="15">
        <v>109</v>
      </c>
      <c r="D915" s="16" t="s">
        <v>94</v>
      </c>
      <c r="E915">
        <v>216</v>
      </c>
      <c r="F915" s="9">
        <v>15</v>
      </c>
      <c r="G915" s="9">
        <f>financials[[#This Row],[Units Sold]]*financials[[#This Row],[Sale Price]]</f>
        <v>3240</v>
      </c>
      <c r="H915" s="9">
        <f>IF(financials[[#This Row],[Discount Band]]="low",0.1,IF(financials[[#This Row],[Discount Band]]="medium",0.15,0.3))</f>
        <v>0.3</v>
      </c>
      <c r="I915" s="9">
        <f>financials[[#This Row],[Gross Sales]]-financials[[#This Row],[Gross Sales]]*financials[[#This Row],[Discounts]]</f>
        <v>2268</v>
      </c>
      <c r="J915" s="9">
        <f>VLOOKUP(financials[[#This Row],[productid]],Products!$B$2:$H$10,3)</f>
        <v>16.8</v>
      </c>
      <c r="K915" s="9">
        <f>financials[[#This Row],[Sales]]-financials[[#This Row],[COGS]]</f>
        <v>2251.1999999999998</v>
      </c>
      <c r="L915" s="17">
        <f t="shared" ca="1" si="29"/>
        <v>45428</v>
      </c>
      <c r="M915" t="str">
        <f t="shared" ca="1" si="28"/>
        <v>C0002</v>
      </c>
    </row>
    <row r="916" spans="1:13" x14ac:dyDescent="0.25">
      <c r="A916" t="s">
        <v>100</v>
      </c>
      <c r="B916" s="7" t="s">
        <v>136</v>
      </c>
      <c r="C916" s="15">
        <v>105</v>
      </c>
      <c r="D916" s="16" t="s">
        <v>101</v>
      </c>
      <c r="E916">
        <v>216</v>
      </c>
      <c r="F916" s="9">
        <v>15</v>
      </c>
      <c r="G916" s="9">
        <f>financials[[#This Row],[Units Sold]]*financials[[#This Row],[Sale Price]]</f>
        <v>3240</v>
      </c>
      <c r="H916" s="9">
        <f>IF(financials[[#This Row],[Discount Band]]="low",0.1,IF(financials[[#This Row],[Discount Band]]="medium",0.15,0.3))</f>
        <v>0.15</v>
      </c>
      <c r="I916" s="9">
        <f>financials[[#This Row],[Gross Sales]]-financials[[#This Row],[Gross Sales]]*financials[[#This Row],[Discounts]]</f>
        <v>2754</v>
      </c>
      <c r="J916" s="9">
        <f>VLOOKUP(financials[[#This Row],[productid]],Products!$B$2:$H$10,3)</f>
        <v>10</v>
      </c>
      <c r="K916" s="9">
        <f>financials[[#This Row],[Sales]]-financials[[#This Row],[COGS]]</f>
        <v>2744</v>
      </c>
      <c r="L916" s="17">
        <f t="shared" ca="1" si="29"/>
        <v>44640</v>
      </c>
      <c r="M916" t="str">
        <f t="shared" ca="1" si="28"/>
        <v>B0101</v>
      </c>
    </row>
    <row r="917" spans="1:13" x14ac:dyDescent="0.25">
      <c r="A917" t="s">
        <v>96</v>
      </c>
      <c r="B917" s="7" t="s">
        <v>239</v>
      </c>
      <c r="C917" s="15">
        <v>107</v>
      </c>
      <c r="D917" s="16" t="s">
        <v>94</v>
      </c>
      <c r="E917">
        <v>270</v>
      </c>
      <c r="F917" s="9">
        <v>12</v>
      </c>
      <c r="G917" s="9">
        <f>financials[[#This Row],[Units Sold]]*financials[[#This Row],[Sale Price]]</f>
        <v>3240</v>
      </c>
      <c r="H917" s="9">
        <f>IF(financials[[#This Row],[Discount Band]]="low",0.1,IF(financials[[#This Row],[Discount Band]]="medium",0.15,0.3))</f>
        <v>0.3</v>
      </c>
      <c r="I917" s="9">
        <f>financials[[#This Row],[Gross Sales]]-financials[[#This Row],[Gross Sales]]*financials[[#This Row],[Discounts]]</f>
        <v>2268</v>
      </c>
      <c r="J917" s="9">
        <f>VLOOKUP(financials[[#This Row],[productid]],Products!$B$2:$H$10,3)</f>
        <v>5.5</v>
      </c>
      <c r="K917" s="9">
        <f>financials[[#This Row],[Sales]]-financials[[#This Row],[COGS]]</f>
        <v>2262.5</v>
      </c>
      <c r="L917" s="17">
        <f t="shared" ca="1" si="29"/>
        <v>45517</v>
      </c>
      <c r="M917" t="str">
        <f t="shared" ca="1" si="28"/>
        <v>B0001</v>
      </c>
    </row>
    <row r="918" spans="1:13" x14ac:dyDescent="0.25">
      <c r="A918" t="s">
        <v>96</v>
      </c>
      <c r="B918" s="7" t="s">
        <v>243</v>
      </c>
      <c r="C918" s="15">
        <v>102</v>
      </c>
      <c r="D918" s="16" t="s">
        <v>102</v>
      </c>
      <c r="E918">
        <v>270</v>
      </c>
      <c r="F918" s="9">
        <v>12</v>
      </c>
      <c r="G918" s="9">
        <f>financials[[#This Row],[Units Sold]]*financials[[#This Row],[Sale Price]]</f>
        <v>3240</v>
      </c>
      <c r="H918" s="9">
        <f>IF(financials[[#This Row],[Discount Band]]="low",0.1,IF(financials[[#This Row],[Discount Band]]="medium",0.15,0.3))</f>
        <v>0.1</v>
      </c>
      <c r="I918" s="9">
        <f>financials[[#This Row],[Gross Sales]]-financials[[#This Row],[Gross Sales]]*financials[[#This Row],[Discounts]]</f>
        <v>2916</v>
      </c>
      <c r="J918" s="9">
        <f>VLOOKUP(financials[[#This Row],[productid]],Products!$B$2:$H$10,3)</f>
        <v>13.95</v>
      </c>
      <c r="K918" s="9">
        <f>financials[[#This Row],[Sales]]-financials[[#This Row],[COGS]]</f>
        <v>2902.05</v>
      </c>
      <c r="L918" s="17">
        <f t="shared" ca="1" si="29"/>
        <v>45383</v>
      </c>
      <c r="M918" t="str">
        <f t="shared" ca="1" si="28"/>
        <v>B0001</v>
      </c>
    </row>
    <row r="919" spans="1:13" x14ac:dyDescent="0.25">
      <c r="A919" t="s">
        <v>100</v>
      </c>
      <c r="B919" s="7" t="s">
        <v>136</v>
      </c>
      <c r="C919" s="15">
        <v>101</v>
      </c>
      <c r="D919" s="16" t="s">
        <v>94</v>
      </c>
      <c r="E919">
        <v>216</v>
      </c>
      <c r="F919" s="9">
        <v>15</v>
      </c>
      <c r="G919" s="9">
        <f>financials[[#This Row],[Units Sold]]*financials[[#This Row],[Sale Price]]</f>
        <v>3240</v>
      </c>
      <c r="H919" s="9">
        <f>IF(financials[[#This Row],[Discount Band]]="low",0.1,IF(financials[[#This Row],[Discount Band]]="medium",0.15,0.3))</f>
        <v>0.3</v>
      </c>
      <c r="I919" s="9">
        <f>financials[[#This Row],[Gross Sales]]-financials[[#This Row],[Gross Sales]]*financials[[#This Row],[Discounts]]</f>
        <v>2268</v>
      </c>
      <c r="J919" s="9">
        <f>VLOOKUP(financials[[#This Row],[productid]],Products!$B$2:$H$10,3)</f>
        <v>9.9499999999999993</v>
      </c>
      <c r="K919" s="9">
        <f>financials[[#This Row],[Sales]]-financials[[#This Row],[COGS]]</f>
        <v>2258.0500000000002</v>
      </c>
      <c r="L919" s="17">
        <f t="shared" ca="1" si="29"/>
        <v>44872</v>
      </c>
      <c r="M919" t="str">
        <f t="shared" ca="1" si="28"/>
        <v>A0001</v>
      </c>
    </row>
    <row r="920" spans="1:13" x14ac:dyDescent="0.25">
      <c r="A920" t="s">
        <v>96</v>
      </c>
      <c r="B920" s="7" t="s">
        <v>243</v>
      </c>
      <c r="C920" s="15">
        <v>102</v>
      </c>
      <c r="D920" s="16" t="s">
        <v>94</v>
      </c>
      <c r="E920">
        <v>270</v>
      </c>
      <c r="F920" s="9">
        <v>12</v>
      </c>
      <c r="G920" s="9">
        <f>financials[[#This Row],[Units Sold]]*financials[[#This Row],[Sale Price]]</f>
        <v>3240</v>
      </c>
      <c r="H920" s="9">
        <f>IF(financials[[#This Row],[Discount Band]]="low",0.1,IF(financials[[#This Row],[Discount Band]]="medium",0.15,0.3))</f>
        <v>0.3</v>
      </c>
      <c r="I920" s="9">
        <f>financials[[#This Row],[Gross Sales]]-financials[[#This Row],[Gross Sales]]*financials[[#This Row],[Discounts]]</f>
        <v>2268</v>
      </c>
      <c r="J920" s="9">
        <f>VLOOKUP(financials[[#This Row],[productid]],Products!$B$2:$H$10,3)</f>
        <v>13.95</v>
      </c>
      <c r="K920" s="9">
        <f>financials[[#This Row],[Sales]]-financials[[#This Row],[COGS]]</f>
        <v>2254.0500000000002</v>
      </c>
      <c r="L920" s="17">
        <f t="shared" ca="1" si="29"/>
        <v>44655</v>
      </c>
      <c r="M920" t="str">
        <f t="shared" ca="1" si="28"/>
        <v>C0002</v>
      </c>
    </row>
    <row r="921" spans="1:13" x14ac:dyDescent="0.25">
      <c r="A921" t="s">
        <v>96</v>
      </c>
      <c r="B921" s="7" t="s">
        <v>298</v>
      </c>
      <c r="C921" s="15">
        <v>104</v>
      </c>
      <c r="D921" s="16" t="s">
        <v>94</v>
      </c>
      <c r="E921">
        <v>271</v>
      </c>
      <c r="F921" s="9">
        <v>12</v>
      </c>
      <c r="G921" s="9">
        <f>financials[[#This Row],[Units Sold]]*financials[[#This Row],[Sale Price]]</f>
        <v>3252</v>
      </c>
      <c r="H921" s="9">
        <f>IF(financials[[#This Row],[Discount Band]]="low",0.1,IF(financials[[#This Row],[Discount Band]]="medium",0.15,0.3))</f>
        <v>0.3</v>
      </c>
      <c r="I921" s="9">
        <f>financials[[#This Row],[Gross Sales]]-financials[[#This Row],[Gross Sales]]*financials[[#This Row],[Discounts]]</f>
        <v>2276.4</v>
      </c>
      <c r="J921" s="9">
        <f>VLOOKUP(financials[[#This Row],[productid]],Products!$B$2:$H$10,3)</f>
        <v>2.9</v>
      </c>
      <c r="K921" s="9">
        <f>financials[[#This Row],[Sales]]-financials[[#This Row],[COGS]]</f>
        <v>2273.5</v>
      </c>
      <c r="L921" s="17">
        <f t="shared" ca="1" si="29"/>
        <v>45177</v>
      </c>
      <c r="M921" t="str">
        <f t="shared" ca="1" si="28"/>
        <v>A0001</v>
      </c>
    </row>
    <row r="922" spans="1:13" x14ac:dyDescent="0.25">
      <c r="A922" t="s">
        <v>100</v>
      </c>
      <c r="B922" s="7" t="s">
        <v>159</v>
      </c>
      <c r="C922" s="15">
        <v>106</v>
      </c>
      <c r="D922" s="16" t="s">
        <v>94</v>
      </c>
      <c r="E922">
        <v>217</v>
      </c>
      <c r="F922" s="9">
        <v>15</v>
      </c>
      <c r="G922" s="9">
        <f>financials[[#This Row],[Units Sold]]*financials[[#This Row],[Sale Price]]</f>
        <v>3255</v>
      </c>
      <c r="H922" s="9">
        <f>IF(financials[[#This Row],[Discount Band]]="low",0.1,IF(financials[[#This Row],[Discount Band]]="medium",0.15,0.3))</f>
        <v>0.3</v>
      </c>
      <c r="I922" s="9">
        <f>financials[[#This Row],[Gross Sales]]-financials[[#This Row],[Gross Sales]]*financials[[#This Row],[Discounts]]</f>
        <v>2278.5</v>
      </c>
      <c r="J922" s="9">
        <f>VLOOKUP(financials[[#This Row],[productid]],Products!$B$2:$H$10,3)</f>
        <v>9.1</v>
      </c>
      <c r="K922" s="9">
        <f>financials[[#This Row],[Sales]]-financials[[#This Row],[COGS]]</f>
        <v>2269.4</v>
      </c>
      <c r="L922" s="17">
        <f t="shared" ca="1" si="29"/>
        <v>44758</v>
      </c>
      <c r="M922" t="str">
        <f t="shared" ca="1" si="28"/>
        <v>C0002</v>
      </c>
    </row>
    <row r="923" spans="1:13" x14ac:dyDescent="0.25">
      <c r="A923" t="s">
        <v>100</v>
      </c>
      <c r="B923" s="7" t="s">
        <v>178</v>
      </c>
      <c r="C923" s="15">
        <v>106</v>
      </c>
      <c r="D923" s="16" t="s">
        <v>101</v>
      </c>
      <c r="E923">
        <v>217</v>
      </c>
      <c r="F923" s="9">
        <v>15</v>
      </c>
      <c r="G923" s="9">
        <f>financials[[#This Row],[Units Sold]]*financials[[#This Row],[Sale Price]]</f>
        <v>3255</v>
      </c>
      <c r="H923" s="9">
        <f>IF(financials[[#This Row],[Discount Band]]="low",0.1,IF(financials[[#This Row],[Discount Band]]="medium",0.15,0.3))</f>
        <v>0.15</v>
      </c>
      <c r="I923" s="9">
        <f>financials[[#This Row],[Gross Sales]]-financials[[#This Row],[Gross Sales]]*financials[[#This Row],[Discounts]]</f>
        <v>2766.75</v>
      </c>
      <c r="J923" s="9">
        <f>VLOOKUP(financials[[#This Row],[productid]],Products!$B$2:$H$10,3)</f>
        <v>9.1</v>
      </c>
      <c r="K923" s="9">
        <f>financials[[#This Row],[Sales]]-financials[[#This Row],[COGS]]</f>
        <v>2757.65</v>
      </c>
      <c r="L923" s="17">
        <f t="shared" ca="1" si="29"/>
        <v>44833</v>
      </c>
      <c r="M923" t="str">
        <f t="shared" ca="1" si="28"/>
        <v>A0001</v>
      </c>
    </row>
    <row r="924" spans="1:13" x14ac:dyDescent="0.25">
      <c r="A924" t="s">
        <v>97</v>
      </c>
      <c r="B924" s="7" t="s">
        <v>277</v>
      </c>
      <c r="C924" s="15">
        <v>109</v>
      </c>
      <c r="D924" s="16" t="s">
        <v>101</v>
      </c>
      <c r="E924">
        <v>163</v>
      </c>
      <c r="F924" s="9">
        <v>20</v>
      </c>
      <c r="G924" s="9">
        <f>financials[[#This Row],[Units Sold]]*financials[[#This Row],[Sale Price]]</f>
        <v>3260</v>
      </c>
      <c r="H924" s="9">
        <f>IF(financials[[#This Row],[Discount Band]]="low",0.1,IF(financials[[#This Row],[Discount Band]]="medium",0.15,0.3))</f>
        <v>0.15</v>
      </c>
      <c r="I924" s="9">
        <f>financials[[#This Row],[Gross Sales]]-financials[[#This Row],[Gross Sales]]*financials[[#This Row],[Discounts]]</f>
        <v>2771</v>
      </c>
      <c r="J924" s="9">
        <f>VLOOKUP(financials[[#This Row],[productid]],Products!$B$2:$H$10,3)</f>
        <v>16.8</v>
      </c>
      <c r="K924" s="9">
        <f>financials[[#This Row],[Sales]]-financials[[#This Row],[COGS]]</f>
        <v>2754.2</v>
      </c>
      <c r="L924" s="17">
        <f t="shared" ca="1" si="29"/>
        <v>45397</v>
      </c>
      <c r="M924" t="str">
        <f t="shared" ca="1" si="28"/>
        <v>C0002</v>
      </c>
    </row>
    <row r="925" spans="1:13" x14ac:dyDescent="0.25">
      <c r="A925" t="s">
        <v>97</v>
      </c>
      <c r="B925" s="7" t="s">
        <v>287</v>
      </c>
      <c r="C925" s="15">
        <v>102</v>
      </c>
      <c r="D925" s="16" t="s">
        <v>103</v>
      </c>
      <c r="E925">
        <v>466</v>
      </c>
      <c r="F925" s="9">
        <v>7</v>
      </c>
      <c r="G925" s="9">
        <f>financials[[#This Row],[Units Sold]]*financials[[#This Row],[Sale Price]]</f>
        <v>3262</v>
      </c>
      <c r="H925" s="9">
        <f>IF(financials[[#This Row],[Discount Band]]="low",0.1,IF(financials[[#This Row],[Discount Band]]="medium",0.15,0.3))</f>
        <v>0.3</v>
      </c>
      <c r="I925" s="9">
        <f>financials[[#This Row],[Gross Sales]]-financials[[#This Row],[Gross Sales]]*financials[[#This Row],[Discounts]]</f>
        <v>2283.4</v>
      </c>
      <c r="J925" s="9">
        <f>VLOOKUP(financials[[#This Row],[productid]],Products!$B$2:$H$10,3)</f>
        <v>13.95</v>
      </c>
      <c r="K925" s="9">
        <f>financials[[#This Row],[Sales]]-financials[[#This Row],[COGS]]</f>
        <v>2269.4500000000003</v>
      </c>
      <c r="L925" s="17">
        <f t="shared" ca="1" si="29"/>
        <v>45126</v>
      </c>
      <c r="M925" t="str">
        <f t="shared" ca="1" si="28"/>
        <v>A0001</v>
      </c>
    </row>
    <row r="926" spans="1:13" x14ac:dyDescent="0.25">
      <c r="A926" t="s">
        <v>96</v>
      </c>
      <c r="B926" s="7" t="s">
        <v>107</v>
      </c>
      <c r="C926" s="15">
        <v>106</v>
      </c>
      <c r="D926" s="16" t="s">
        <v>103</v>
      </c>
      <c r="E926">
        <v>272</v>
      </c>
      <c r="F926" s="9">
        <v>12</v>
      </c>
      <c r="G926" s="9">
        <f>financials[[#This Row],[Units Sold]]*financials[[#This Row],[Sale Price]]</f>
        <v>3264</v>
      </c>
      <c r="H926" s="9">
        <f>IF(financials[[#This Row],[Discount Band]]="low",0.1,IF(financials[[#This Row],[Discount Band]]="medium",0.15,0.3))</f>
        <v>0.3</v>
      </c>
      <c r="I926" s="9">
        <f>financials[[#This Row],[Gross Sales]]-financials[[#This Row],[Gross Sales]]*financials[[#This Row],[Discounts]]</f>
        <v>2284.8000000000002</v>
      </c>
      <c r="J926" s="9">
        <f>VLOOKUP(financials[[#This Row],[productid]],Products!$B$2:$H$10,3)</f>
        <v>9.1</v>
      </c>
      <c r="K926" s="9">
        <f>financials[[#This Row],[Sales]]-financials[[#This Row],[COGS]]</f>
        <v>2275.7000000000003</v>
      </c>
      <c r="L926" s="17">
        <f t="shared" ca="1" si="29"/>
        <v>44603</v>
      </c>
      <c r="M926" t="str">
        <f t="shared" ca="1" si="28"/>
        <v>A0001</v>
      </c>
    </row>
    <row r="927" spans="1:13" x14ac:dyDescent="0.25">
      <c r="A927" t="s">
        <v>100</v>
      </c>
      <c r="B927" s="7" t="s">
        <v>104</v>
      </c>
      <c r="C927" s="15">
        <v>106</v>
      </c>
      <c r="D927" s="16" t="s">
        <v>101</v>
      </c>
      <c r="E927">
        <v>218</v>
      </c>
      <c r="F927" s="9">
        <v>15</v>
      </c>
      <c r="G927" s="9">
        <f>financials[[#This Row],[Units Sold]]*financials[[#This Row],[Sale Price]]</f>
        <v>3270</v>
      </c>
      <c r="H927" s="9">
        <f>IF(financials[[#This Row],[Discount Band]]="low",0.1,IF(financials[[#This Row],[Discount Band]]="medium",0.15,0.3))</f>
        <v>0.15</v>
      </c>
      <c r="I927" s="9">
        <f>financials[[#This Row],[Gross Sales]]-financials[[#This Row],[Gross Sales]]*financials[[#This Row],[Discounts]]</f>
        <v>2779.5</v>
      </c>
      <c r="J927" s="9">
        <f>VLOOKUP(financials[[#This Row],[productid]],Products!$B$2:$H$10,3)</f>
        <v>9.1</v>
      </c>
      <c r="K927" s="9">
        <f>financials[[#This Row],[Sales]]-financials[[#This Row],[COGS]]</f>
        <v>2770.4</v>
      </c>
      <c r="L927" s="17">
        <f t="shared" ca="1" si="29"/>
        <v>44709</v>
      </c>
      <c r="M927" t="str">
        <f t="shared" ca="1" si="28"/>
        <v>B0101</v>
      </c>
    </row>
    <row r="928" spans="1:13" x14ac:dyDescent="0.25">
      <c r="A928" t="s">
        <v>96</v>
      </c>
      <c r="B928" s="7" t="s">
        <v>239</v>
      </c>
      <c r="C928" s="15">
        <v>106</v>
      </c>
      <c r="D928" s="16" t="s">
        <v>101</v>
      </c>
      <c r="E928">
        <v>273</v>
      </c>
      <c r="F928" s="9">
        <v>12</v>
      </c>
      <c r="G928" s="9">
        <f>financials[[#This Row],[Units Sold]]*financials[[#This Row],[Sale Price]]</f>
        <v>3276</v>
      </c>
      <c r="H928" s="9">
        <f>IF(financials[[#This Row],[Discount Band]]="low",0.1,IF(financials[[#This Row],[Discount Band]]="medium",0.15,0.3))</f>
        <v>0.15</v>
      </c>
      <c r="I928" s="9">
        <f>financials[[#This Row],[Gross Sales]]-financials[[#This Row],[Gross Sales]]*financials[[#This Row],[Discounts]]</f>
        <v>2784.6</v>
      </c>
      <c r="J928" s="9">
        <f>VLOOKUP(financials[[#This Row],[productid]],Products!$B$2:$H$10,3)</f>
        <v>9.1</v>
      </c>
      <c r="K928" s="9">
        <f>financials[[#This Row],[Sales]]-financials[[#This Row],[COGS]]</f>
        <v>2775.5</v>
      </c>
      <c r="L928" s="17">
        <f t="shared" ca="1" si="29"/>
        <v>45266</v>
      </c>
      <c r="M928" t="str">
        <f t="shared" ca="1" si="28"/>
        <v>A0001</v>
      </c>
    </row>
    <row r="929" spans="1:13" x14ac:dyDescent="0.25">
      <c r="A929" t="s">
        <v>96</v>
      </c>
      <c r="B929" s="7" t="s">
        <v>105</v>
      </c>
      <c r="C929" s="15">
        <v>105</v>
      </c>
      <c r="D929" s="16" t="s">
        <v>101</v>
      </c>
      <c r="E929">
        <v>273</v>
      </c>
      <c r="F929" s="9">
        <v>12</v>
      </c>
      <c r="G929" s="9">
        <f>financials[[#This Row],[Units Sold]]*financials[[#This Row],[Sale Price]]</f>
        <v>3276</v>
      </c>
      <c r="H929" s="9">
        <f>IF(financials[[#This Row],[Discount Band]]="low",0.1,IF(financials[[#This Row],[Discount Band]]="medium",0.15,0.3))</f>
        <v>0.15</v>
      </c>
      <c r="I929" s="9">
        <f>financials[[#This Row],[Gross Sales]]-financials[[#This Row],[Gross Sales]]*financials[[#This Row],[Discounts]]</f>
        <v>2784.6</v>
      </c>
      <c r="J929" s="9">
        <f>VLOOKUP(financials[[#This Row],[productid]],Products!$B$2:$H$10,3)</f>
        <v>10</v>
      </c>
      <c r="K929" s="9">
        <f>financials[[#This Row],[Sales]]-financials[[#This Row],[COGS]]</f>
        <v>2774.6</v>
      </c>
      <c r="L929" s="17">
        <f t="shared" ca="1" si="29"/>
        <v>45075</v>
      </c>
      <c r="M929" t="str">
        <f t="shared" ca="1" si="28"/>
        <v>B0101</v>
      </c>
    </row>
    <row r="930" spans="1:13" x14ac:dyDescent="0.25">
      <c r="A930" t="s">
        <v>97</v>
      </c>
      <c r="B930" s="7" t="s">
        <v>178</v>
      </c>
      <c r="C930" s="15">
        <v>104</v>
      </c>
      <c r="D930" s="16" t="s">
        <v>101</v>
      </c>
      <c r="E930">
        <v>468</v>
      </c>
      <c r="F930" s="9">
        <v>7</v>
      </c>
      <c r="G930" s="9">
        <f>financials[[#This Row],[Units Sold]]*financials[[#This Row],[Sale Price]]</f>
        <v>3276</v>
      </c>
      <c r="H930" s="9">
        <f>IF(financials[[#This Row],[Discount Band]]="low",0.1,IF(financials[[#This Row],[Discount Band]]="medium",0.15,0.3))</f>
        <v>0.15</v>
      </c>
      <c r="I930" s="9">
        <f>financials[[#This Row],[Gross Sales]]-financials[[#This Row],[Gross Sales]]*financials[[#This Row],[Discounts]]</f>
        <v>2784.6</v>
      </c>
      <c r="J930" s="9">
        <f>VLOOKUP(financials[[#This Row],[productid]],Products!$B$2:$H$10,3)</f>
        <v>2.9</v>
      </c>
      <c r="K930" s="9">
        <f>financials[[#This Row],[Sales]]-financials[[#This Row],[COGS]]</f>
        <v>2781.7</v>
      </c>
      <c r="L930" s="17">
        <f t="shared" ca="1" si="29"/>
        <v>45514</v>
      </c>
      <c r="M930" t="str">
        <f t="shared" ca="1" si="28"/>
        <v>C0003</v>
      </c>
    </row>
    <row r="931" spans="1:13" x14ac:dyDescent="0.25">
      <c r="A931" t="s">
        <v>97</v>
      </c>
      <c r="B931" s="7" t="s">
        <v>178</v>
      </c>
      <c r="C931" s="15">
        <v>102</v>
      </c>
      <c r="D931" s="16" t="s">
        <v>102</v>
      </c>
      <c r="E931">
        <v>469</v>
      </c>
      <c r="F931" s="9">
        <v>7</v>
      </c>
      <c r="G931" s="9">
        <f>financials[[#This Row],[Units Sold]]*financials[[#This Row],[Sale Price]]</f>
        <v>3283</v>
      </c>
      <c r="H931" s="9">
        <f>IF(financials[[#This Row],[Discount Band]]="low",0.1,IF(financials[[#This Row],[Discount Band]]="medium",0.15,0.3))</f>
        <v>0.1</v>
      </c>
      <c r="I931" s="9">
        <f>financials[[#This Row],[Gross Sales]]-financials[[#This Row],[Gross Sales]]*financials[[#This Row],[Discounts]]</f>
        <v>2954.7</v>
      </c>
      <c r="J931" s="9">
        <f>VLOOKUP(financials[[#This Row],[productid]],Products!$B$2:$H$10,3)</f>
        <v>13.95</v>
      </c>
      <c r="K931" s="9">
        <f>financials[[#This Row],[Sales]]-financials[[#This Row],[COGS]]</f>
        <v>2940.75</v>
      </c>
      <c r="L931" s="17">
        <f t="shared" ca="1" si="29"/>
        <v>45343</v>
      </c>
      <c r="M931" t="str">
        <f t="shared" ca="1" si="28"/>
        <v>B0001</v>
      </c>
    </row>
    <row r="932" spans="1:13" x14ac:dyDescent="0.25">
      <c r="A932" t="s">
        <v>100</v>
      </c>
      <c r="B932" s="7" t="s">
        <v>298</v>
      </c>
      <c r="C932" s="15">
        <v>106</v>
      </c>
      <c r="D932" s="16" t="s">
        <v>101</v>
      </c>
      <c r="E932">
        <v>219</v>
      </c>
      <c r="F932" s="9">
        <v>15</v>
      </c>
      <c r="G932" s="9">
        <f>financials[[#This Row],[Units Sold]]*financials[[#This Row],[Sale Price]]</f>
        <v>3285</v>
      </c>
      <c r="H932" s="9">
        <f>IF(financials[[#This Row],[Discount Band]]="low",0.1,IF(financials[[#This Row],[Discount Band]]="medium",0.15,0.3))</f>
        <v>0.15</v>
      </c>
      <c r="I932" s="9">
        <f>financials[[#This Row],[Gross Sales]]-financials[[#This Row],[Gross Sales]]*financials[[#This Row],[Discounts]]</f>
        <v>2792.25</v>
      </c>
      <c r="J932" s="9">
        <f>VLOOKUP(financials[[#This Row],[productid]],Products!$B$2:$H$10,3)</f>
        <v>9.1</v>
      </c>
      <c r="K932" s="9">
        <f>financials[[#This Row],[Sales]]-financials[[#This Row],[COGS]]</f>
        <v>2783.15</v>
      </c>
      <c r="L932" s="17">
        <f t="shared" ca="1" si="29"/>
        <v>45387</v>
      </c>
      <c r="M932" t="str">
        <f t="shared" ca="1" si="28"/>
        <v>C0003</v>
      </c>
    </row>
    <row r="933" spans="1:13" x14ac:dyDescent="0.25">
      <c r="A933" t="s">
        <v>100</v>
      </c>
      <c r="B933" s="7" t="s">
        <v>556</v>
      </c>
      <c r="C933" s="13">
        <v>102</v>
      </c>
      <c r="D933" s="10" t="s">
        <v>101</v>
      </c>
      <c r="E933">
        <v>220</v>
      </c>
      <c r="F933" s="9">
        <v>15</v>
      </c>
      <c r="G933" s="9">
        <f>financials[[#This Row],[Units Sold]]*financials[[#This Row],[Sale Price]]</f>
        <v>3300</v>
      </c>
      <c r="H933" s="9">
        <f>IF(financials[[#This Row],[Discount Band]]="low",0.1,IF(financials[[#This Row],[Discount Band]]="medium",0.15,0.3))</f>
        <v>0.15</v>
      </c>
      <c r="I933" s="9">
        <f>financials[[#This Row],[Gross Sales]]-financials[[#This Row],[Gross Sales]]*financials[[#This Row],[Discounts]]</f>
        <v>2805</v>
      </c>
      <c r="J933" s="9">
        <f>VLOOKUP(financials[[#This Row],[productid]],Products!$B$2:$H$10,3)</f>
        <v>13.95</v>
      </c>
      <c r="K933" s="9">
        <f>financials[[#This Row],[Sales]]-financials[[#This Row],[COGS]]</f>
        <v>2791.05</v>
      </c>
      <c r="L933" s="17">
        <f t="shared" ca="1" si="29"/>
        <v>45287</v>
      </c>
      <c r="M933" t="str">
        <f t="shared" ca="1" si="28"/>
        <v>B0001</v>
      </c>
    </row>
    <row r="934" spans="1:13" x14ac:dyDescent="0.25">
      <c r="A934" t="s">
        <v>97</v>
      </c>
      <c r="B934" s="7" t="s">
        <v>285</v>
      </c>
      <c r="C934" s="15">
        <v>106</v>
      </c>
      <c r="D934" s="16" t="s">
        <v>102</v>
      </c>
      <c r="E934">
        <v>165</v>
      </c>
      <c r="F934" s="9">
        <v>20</v>
      </c>
      <c r="G934" s="9">
        <f>financials[[#This Row],[Units Sold]]*financials[[#This Row],[Sale Price]]</f>
        <v>3300</v>
      </c>
      <c r="H934" s="9">
        <f>IF(financials[[#This Row],[Discount Band]]="low",0.1,IF(financials[[#This Row],[Discount Band]]="medium",0.15,0.3))</f>
        <v>0.1</v>
      </c>
      <c r="I934" s="9">
        <f>financials[[#This Row],[Gross Sales]]-financials[[#This Row],[Gross Sales]]*financials[[#This Row],[Discounts]]</f>
        <v>2970</v>
      </c>
      <c r="J934" s="9">
        <f>VLOOKUP(financials[[#This Row],[productid]],Products!$B$2:$H$10,3)</f>
        <v>9.1</v>
      </c>
      <c r="K934" s="9">
        <f>financials[[#This Row],[Sales]]-financials[[#This Row],[COGS]]</f>
        <v>2960.9</v>
      </c>
      <c r="L934" s="17">
        <f t="shared" ca="1" si="29"/>
        <v>44794</v>
      </c>
      <c r="M934" t="str">
        <f t="shared" ca="1" si="28"/>
        <v>C0003</v>
      </c>
    </row>
    <row r="935" spans="1:13" x14ac:dyDescent="0.25">
      <c r="A935" t="s">
        <v>97</v>
      </c>
      <c r="B935" s="7" t="s">
        <v>107</v>
      </c>
      <c r="C935" s="15">
        <v>103</v>
      </c>
      <c r="D935" s="16" t="s">
        <v>102</v>
      </c>
      <c r="E935">
        <v>165</v>
      </c>
      <c r="F935" s="9">
        <v>20</v>
      </c>
      <c r="G935" s="9">
        <f>financials[[#This Row],[Units Sold]]*financials[[#This Row],[Sale Price]]</f>
        <v>3300</v>
      </c>
      <c r="H935" s="9">
        <f>IF(financials[[#This Row],[Discount Band]]="low",0.1,IF(financials[[#This Row],[Discount Band]]="medium",0.15,0.3))</f>
        <v>0.1</v>
      </c>
      <c r="I935" s="9">
        <f>financials[[#This Row],[Gross Sales]]-financials[[#This Row],[Gross Sales]]*financials[[#This Row],[Discounts]]</f>
        <v>2970</v>
      </c>
      <c r="J935" s="9">
        <f>VLOOKUP(financials[[#This Row],[productid]],Products!$B$2:$H$10,3)</f>
        <v>15</v>
      </c>
      <c r="K935" s="9">
        <f>financials[[#This Row],[Sales]]-financials[[#This Row],[COGS]]</f>
        <v>2955</v>
      </c>
      <c r="L935" s="17">
        <f t="shared" ca="1" si="29"/>
        <v>45516</v>
      </c>
      <c r="M935" t="str">
        <f t="shared" ca="1" si="28"/>
        <v>C0002</v>
      </c>
    </row>
    <row r="936" spans="1:13" x14ac:dyDescent="0.25">
      <c r="A936" t="s">
        <v>97</v>
      </c>
      <c r="B936" s="7" t="s">
        <v>298</v>
      </c>
      <c r="C936" s="15">
        <v>109</v>
      </c>
      <c r="D936" s="16" t="s">
        <v>101</v>
      </c>
      <c r="E936">
        <v>165</v>
      </c>
      <c r="F936" s="9">
        <v>20</v>
      </c>
      <c r="G936" s="9">
        <f>financials[[#This Row],[Units Sold]]*financials[[#This Row],[Sale Price]]</f>
        <v>3300</v>
      </c>
      <c r="H936" s="9">
        <f>IF(financials[[#This Row],[Discount Band]]="low",0.1,IF(financials[[#This Row],[Discount Band]]="medium",0.15,0.3))</f>
        <v>0.15</v>
      </c>
      <c r="I936" s="9">
        <f>financials[[#This Row],[Gross Sales]]-financials[[#This Row],[Gross Sales]]*financials[[#This Row],[Discounts]]</f>
        <v>2805</v>
      </c>
      <c r="J936" s="9">
        <f>VLOOKUP(financials[[#This Row],[productid]],Products!$B$2:$H$10,3)</f>
        <v>16.8</v>
      </c>
      <c r="K936" s="9">
        <f>financials[[#This Row],[Sales]]-financials[[#This Row],[COGS]]</f>
        <v>2788.2</v>
      </c>
      <c r="L936" s="17">
        <f t="shared" ca="1" si="29"/>
        <v>44982</v>
      </c>
      <c r="M936" t="str">
        <f t="shared" ca="1" si="28"/>
        <v>C0003</v>
      </c>
    </row>
    <row r="937" spans="1:13" x14ac:dyDescent="0.25">
      <c r="A937" t="s">
        <v>97</v>
      </c>
      <c r="B937" s="7" t="s">
        <v>656</v>
      </c>
      <c r="C937" s="15">
        <v>101</v>
      </c>
      <c r="D937" s="16" t="s">
        <v>102</v>
      </c>
      <c r="E937">
        <v>165</v>
      </c>
      <c r="F937" s="9">
        <v>20</v>
      </c>
      <c r="G937" s="9">
        <f>financials[[#This Row],[Units Sold]]*financials[[#This Row],[Sale Price]]</f>
        <v>3300</v>
      </c>
      <c r="H937" s="9">
        <f>IF(financials[[#This Row],[Discount Band]]="low",0.1,IF(financials[[#This Row],[Discount Band]]="medium",0.15,0.3))</f>
        <v>0.1</v>
      </c>
      <c r="I937" s="9">
        <f>financials[[#This Row],[Gross Sales]]-financials[[#This Row],[Gross Sales]]*financials[[#This Row],[Discounts]]</f>
        <v>2970</v>
      </c>
      <c r="J937" s="9">
        <f>VLOOKUP(financials[[#This Row],[productid]],Products!$B$2:$H$10,3)</f>
        <v>9.9499999999999993</v>
      </c>
      <c r="K937" s="9">
        <f>financials[[#This Row],[Sales]]-financials[[#This Row],[COGS]]</f>
        <v>2960.05</v>
      </c>
      <c r="L937" s="17">
        <f t="shared" ca="1" si="29"/>
        <v>45201</v>
      </c>
      <c r="M937" t="str">
        <f t="shared" ca="1" si="28"/>
        <v>A0001</v>
      </c>
    </row>
    <row r="938" spans="1:13" x14ac:dyDescent="0.25">
      <c r="A938" t="s">
        <v>100</v>
      </c>
      <c r="B938" s="7" t="s">
        <v>169</v>
      </c>
      <c r="C938" s="15">
        <v>103</v>
      </c>
      <c r="D938" s="16" t="s">
        <v>94</v>
      </c>
      <c r="E938">
        <v>220</v>
      </c>
      <c r="F938" s="9">
        <v>15</v>
      </c>
      <c r="G938" s="9">
        <f>financials[[#This Row],[Units Sold]]*financials[[#This Row],[Sale Price]]</f>
        <v>3300</v>
      </c>
      <c r="H938" s="9">
        <f>IF(financials[[#This Row],[Discount Band]]="low",0.1,IF(financials[[#This Row],[Discount Band]]="medium",0.15,0.3))</f>
        <v>0.3</v>
      </c>
      <c r="I938" s="9">
        <f>financials[[#This Row],[Gross Sales]]-financials[[#This Row],[Gross Sales]]*financials[[#This Row],[Discounts]]</f>
        <v>2310</v>
      </c>
      <c r="J938" s="9">
        <f>VLOOKUP(financials[[#This Row],[productid]],Products!$B$2:$H$10,3)</f>
        <v>15</v>
      </c>
      <c r="K938" s="9">
        <f>financials[[#This Row],[Sales]]-financials[[#This Row],[COGS]]</f>
        <v>2295</v>
      </c>
      <c r="L938" s="17">
        <f t="shared" ca="1" si="29"/>
        <v>45044</v>
      </c>
      <c r="M938" t="str">
        <f t="shared" ca="1" si="28"/>
        <v>C0003</v>
      </c>
    </row>
    <row r="939" spans="1:13" x14ac:dyDescent="0.25">
      <c r="A939" t="s">
        <v>96</v>
      </c>
      <c r="B939" s="7" t="s">
        <v>159</v>
      </c>
      <c r="C939" s="15">
        <v>103</v>
      </c>
      <c r="D939" s="16" t="s">
        <v>102</v>
      </c>
      <c r="E939">
        <v>276</v>
      </c>
      <c r="F939" s="9">
        <v>12</v>
      </c>
      <c r="G939" s="9">
        <f>financials[[#This Row],[Units Sold]]*financials[[#This Row],[Sale Price]]</f>
        <v>3312</v>
      </c>
      <c r="H939" s="9">
        <f>IF(financials[[#This Row],[Discount Band]]="low",0.1,IF(financials[[#This Row],[Discount Band]]="medium",0.15,0.3))</f>
        <v>0.1</v>
      </c>
      <c r="I939" s="9">
        <f>financials[[#This Row],[Gross Sales]]-financials[[#This Row],[Gross Sales]]*financials[[#This Row],[Discounts]]</f>
        <v>2980.8</v>
      </c>
      <c r="J939" s="9">
        <f>VLOOKUP(financials[[#This Row],[productid]],Products!$B$2:$H$10,3)</f>
        <v>15</v>
      </c>
      <c r="K939" s="9">
        <f>financials[[#This Row],[Sales]]-financials[[#This Row],[COGS]]</f>
        <v>2965.8</v>
      </c>
      <c r="L939" s="17">
        <f t="shared" ca="1" si="29"/>
        <v>44868</v>
      </c>
      <c r="M939" t="str">
        <f t="shared" ca="1" si="28"/>
        <v>C0003</v>
      </c>
    </row>
    <row r="940" spans="1:13" x14ac:dyDescent="0.25">
      <c r="A940" t="s">
        <v>96</v>
      </c>
      <c r="B940" s="7" t="s">
        <v>136</v>
      </c>
      <c r="C940" s="15">
        <v>101</v>
      </c>
      <c r="D940" s="16" t="s">
        <v>103</v>
      </c>
      <c r="E940">
        <v>276</v>
      </c>
      <c r="F940" s="9">
        <v>12</v>
      </c>
      <c r="G940" s="9">
        <f>financials[[#This Row],[Units Sold]]*financials[[#This Row],[Sale Price]]</f>
        <v>3312</v>
      </c>
      <c r="H940" s="9">
        <f>IF(financials[[#This Row],[Discount Band]]="low",0.1,IF(financials[[#This Row],[Discount Band]]="medium",0.15,0.3))</f>
        <v>0.3</v>
      </c>
      <c r="I940" s="9">
        <f>financials[[#This Row],[Gross Sales]]-financials[[#This Row],[Gross Sales]]*financials[[#This Row],[Discounts]]</f>
        <v>2318.4</v>
      </c>
      <c r="J940" s="9">
        <f>VLOOKUP(financials[[#This Row],[productid]],Products!$B$2:$H$10,3)</f>
        <v>9.9499999999999993</v>
      </c>
      <c r="K940" s="9">
        <f>financials[[#This Row],[Sales]]-financials[[#This Row],[COGS]]</f>
        <v>2308.4500000000003</v>
      </c>
      <c r="L940" s="17">
        <f t="shared" ca="1" si="29"/>
        <v>45073</v>
      </c>
      <c r="M940" t="str">
        <f t="shared" ca="1" si="28"/>
        <v>B0101</v>
      </c>
    </row>
    <row r="941" spans="1:13" x14ac:dyDescent="0.25">
      <c r="A941" t="s">
        <v>96</v>
      </c>
      <c r="B941" s="7" t="s">
        <v>628</v>
      </c>
      <c r="C941" s="15">
        <v>103</v>
      </c>
      <c r="D941" s="16" t="s">
        <v>101</v>
      </c>
      <c r="E941">
        <v>276</v>
      </c>
      <c r="F941" s="9">
        <v>12</v>
      </c>
      <c r="G941" s="9">
        <f>financials[[#This Row],[Units Sold]]*financials[[#This Row],[Sale Price]]</f>
        <v>3312</v>
      </c>
      <c r="H941" s="9">
        <f>IF(financials[[#This Row],[Discount Band]]="low",0.1,IF(financials[[#This Row],[Discount Band]]="medium",0.15,0.3))</f>
        <v>0.15</v>
      </c>
      <c r="I941" s="9">
        <f>financials[[#This Row],[Gross Sales]]-financials[[#This Row],[Gross Sales]]*financials[[#This Row],[Discounts]]</f>
        <v>2815.2</v>
      </c>
      <c r="J941" s="9">
        <f>VLOOKUP(financials[[#This Row],[productid]],Products!$B$2:$H$10,3)</f>
        <v>15</v>
      </c>
      <c r="K941" s="9">
        <f>financials[[#This Row],[Sales]]-financials[[#This Row],[COGS]]</f>
        <v>2800.2</v>
      </c>
      <c r="L941" s="17">
        <f t="shared" ca="1" si="29"/>
        <v>44628</v>
      </c>
      <c r="M941" t="str">
        <f t="shared" ca="1" si="28"/>
        <v>B0101</v>
      </c>
    </row>
    <row r="942" spans="1:13" x14ac:dyDescent="0.25">
      <c r="A942" t="s">
        <v>96</v>
      </c>
      <c r="B942" s="7" t="s">
        <v>556</v>
      </c>
      <c r="C942" s="15">
        <v>106</v>
      </c>
      <c r="D942" s="16" t="s">
        <v>103</v>
      </c>
      <c r="E942">
        <v>276</v>
      </c>
      <c r="F942" s="9">
        <v>12</v>
      </c>
      <c r="G942" s="9">
        <f>financials[[#This Row],[Units Sold]]*financials[[#This Row],[Sale Price]]</f>
        <v>3312</v>
      </c>
      <c r="H942" s="9">
        <f>IF(financials[[#This Row],[Discount Band]]="low",0.1,IF(financials[[#This Row],[Discount Band]]="medium",0.15,0.3))</f>
        <v>0.3</v>
      </c>
      <c r="I942" s="9">
        <f>financials[[#This Row],[Gross Sales]]-financials[[#This Row],[Gross Sales]]*financials[[#This Row],[Discounts]]</f>
        <v>2318.4</v>
      </c>
      <c r="J942" s="9">
        <f>VLOOKUP(financials[[#This Row],[productid]],Products!$B$2:$H$10,3)</f>
        <v>9.1</v>
      </c>
      <c r="K942" s="9">
        <f>financials[[#This Row],[Sales]]-financials[[#This Row],[COGS]]</f>
        <v>2309.3000000000002</v>
      </c>
      <c r="L942" s="17">
        <f t="shared" ca="1" si="29"/>
        <v>44954</v>
      </c>
      <c r="M942" t="str">
        <f t="shared" ca="1" si="28"/>
        <v>C0003</v>
      </c>
    </row>
    <row r="943" spans="1:13" x14ac:dyDescent="0.25">
      <c r="A943" t="s">
        <v>100</v>
      </c>
      <c r="B943" s="7" t="s">
        <v>136</v>
      </c>
      <c r="C943" s="15">
        <v>104</v>
      </c>
      <c r="D943" s="16" t="s">
        <v>102</v>
      </c>
      <c r="E943">
        <v>221</v>
      </c>
      <c r="F943" s="9">
        <v>15</v>
      </c>
      <c r="G943" s="9">
        <f>financials[[#This Row],[Units Sold]]*financials[[#This Row],[Sale Price]]</f>
        <v>3315</v>
      </c>
      <c r="H943" s="9">
        <f>IF(financials[[#This Row],[Discount Band]]="low",0.1,IF(financials[[#This Row],[Discount Band]]="medium",0.15,0.3))</f>
        <v>0.1</v>
      </c>
      <c r="I943" s="9">
        <f>financials[[#This Row],[Gross Sales]]-financials[[#This Row],[Gross Sales]]*financials[[#This Row],[Discounts]]</f>
        <v>2983.5</v>
      </c>
      <c r="J943" s="9">
        <f>VLOOKUP(financials[[#This Row],[productid]],Products!$B$2:$H$10,3)</f>
        <v>2.9</v>
      </c>
      <c r="K943" s="9">
        <f>financials[[#This Row],[Sales]]-financials[[#This Row],[COGS]]</f>
        <v>2980.6</v>
      </c>
      <c r="L943" s="17">
        <f t="shared" ca="1" si="29"/>
        <v>45521</v>
      </c>
      <c r="M943" t="str">
        <f t="shared" ca="1" si="28"/>
        <v>B0101</v>
      </c>
    </row>
    <row r="944" spans="1:13" x14ac:dyDescent="0.25">
      <c r="A944" t="s">
        <v>100</v>
      </c>
      <c r="B944" s="7" t="s">
        <v>243</v>
      </c>
      <c r="C944" s="15">
        <v>102</v>
      </c>
      <c r="D944" s="16" t="s">
        <v>101</v>
      </c>
      <c r="E944">
        <v>221</v>
      </c>
      <c r="F944" s="9">
        <v>15</v>
      </c>
      <c r="G944" s="9">
        <f>financials[[#This Row],[Units Sold]]*financials[[#This Row],[Sale Price]]</f>
        <v>3315</v>
      </c>
      <c r="H944" s="9">
        <f>IF(financials[[#This Row],[Discount Band]]="low",0.1,IF(financials[[#This Row],[Discount Band]]="medium",0.15,0.3))</f>
        <v>0.15</v>
      </c>
      <c r="I944" s="9">
        <f>financials[[#This Row],[Gross Sales]]-financials[[#This Row],[Gross Sales]]*financials[[#This Row],[Discounts]]</f>
        <v>2817.75</v>
      </c>
      <c r="J944" s="9">
        <f>VLOOKUP(financials[[#This Row],[productid]],Products!$B$2:$H$10,3)</f>
        <v>13.95</v>
      </c>
      <c r="K944" s="9">
        <f>financials[[#This Row],[Sales]]-financials[[#This Row],[COGS]]</f>
        <v>2803.8</v>
      </c>
      <c r="L944" s="17">
        <f t="shared" ca="1" si="29"/>
        <v>45512</v>
      </c>
      <c r="M944" t="str">
        <f t="shared" ca="1" si="28"/>
        <v>B0001</v>
      </c>
    </row>
    <row r="945" spans="1:13" x14ac:dyDescent="0.25">
      <c r="A945" t="s">
        <v>97</v>
      </c>
      <c r="B945" s="7" t="s">
        <v>251</v>
      </c>
      <c r="C945" s="13">
        <v>102</v>
      </c>
      <c r="D945" s="10" t="s">
        <v>101</v>
      </c>
      <c r="E945">
        <v>166</v>
      </c>
      <c r="F945" s="9">
        <v>20</v>
      </c>
      <c r="G945" s="9">
        <f>financials[[#This Row],[Units Sold]]*financials[[#This Row],[Sale Price]]</f>
        <v>3320</v>
      </c>
      <c r="H945" s="9">
        <f>IF(financials[[#This Row],[Discount Band]]="low",0.1,IF(financials[[#This Row],[Discount Band]]="medium",0.15,0.3))</f>
        <v>0.15</v>
      </c>
      <c r="I945" s="9">
        <f>financials[[#This Row],[Gross Sales]]-financials[[#This Row],[Gross Sales]]*financials[[#This Row],[Discounts]]</f>
        <v>2822</v>
      </c>
      <c r="J945" s="9">
        <f>VLOOKUP(financials[[#This Row],[productid]],Products!$B$2:$H$10,3)</f>
        <v>13.95</v>
      </c>
      <c r="K945" s="9">
        <f>financials[[#This Row],[Sales]]-financials[[#This Row],[COGS]]</f>
        <v>2808.05</v>
      </c>
      <c r="L945" s="17">
        <f t="shared" ca="1" si="29"/>
        <v>44631</v>
      </c>
      <c r="M945" t="str">
        <f t="shared" ca="1" si="28"/>
        <v>C0003</v>
      </c>
    </row>
    <row r="946" spans="1:13" x14ac:dyDescent="0.25">
      <c r="A946" t="s">
        <v>97</v>
      </c>
      <c r="B946" s="7" t="s">
        <v>656</v>
      </c>
      <c r="C946" s="15">
        <v>107</v>
      </c>
      <c r="D946" s="16" t="s">
        <v>101</v>
      </c>
      <c r="E946">
        <v>166</v>
      </c>
      <c r="F946" s="9">
        <v>20</v>
      </c>
      <c r="G946" s="9">
        <f>financials[[#This Row],[Units Sold]]*financials[[#This Row],[Sale Price]]</f>
        <v>3320</v>
      </c>
      <c r="H946" s="9">
        <f>IF(financials[[#This Row],[Discount Band]]="low",0.1,IF(financials[[#This Row],[Discount Band]]="medium",0.15,0.3))</f>
        <v>0.15</v>
      </c>
      <c r="I946" s="9">
        <f>financials[[#This Row],[Gross Sales]]-financials[[#This Row],[Gross Sales]]*financials[[#This Row],[Discounts]]</f>
        <v>2822</v>
      </c>
      <c r="J946" s="9">
        <f>VLOOKUP(financials[[#This Row],[productid]],Products!$B$2:$H$10,3)</f>
        <v>5.5</v>
      </c>
      <c r="K946" s="9">
        <f>financials[[#This Row],[Sales]]-financials[[#This Row],[COGS]]</f>
        <v>2816.5</v>
      </c>
      <c r="L946" s="17">
        <f t="shared" ca="1" si="29"/>
        <v>44802</v>
      </c>
      <c r="M946" t="str">
        <f t="shared" ca="1" si="28"/>
        <v>A0001</v>
      </c>
    </row>
    <row r="947" spans="1:13" x14ac:dyDescent="0.25">
      <c r="A947" t="s">
        <v>96</v>
      </c>
      <c r="B947" s="7" t="s">
        <v>239</v>
      </c>
      <c r="C947" s="15">
        <v>103</v>
      </c>
      <c r="D947" s="16" t="s">
        <v>94</v>
      </c>
      <c r="E947">
        <v>277</v>
      </c>
      <c r="F947" s="9">
        <v>12</v>
      </c>
      <c r="G947" s="9">
        <f>financials[[#This Row],[Units Sold]]*financials[[#This Row],[Sale Price]]</f>
        <v>3324</v>
      </c>
      <c r="H947" s="9">
        <f>IF(financials[[#This Row],[Discount Band]]="low",0.1,IF(financials[[#This Row],[Discount Band]]="medium",0.15,0.3))</f>
        <v>0.3</v>
      </c>
      <c r="I947" s="9">
        <f>financials[[#This Row],[Gross Sales]]-financials[[#This Row],[Gross Sales]]*financials[[#This Row],[Discounts]]</f>
        <v>2326.8000000000002</v>
      </c>
      <c r="J947" s="9">
        <f>VLOOKUP(financials[[#This Row],[productid]],Products!$B$2:$H$10,3)</f>
        <v>15</v>
      </c>
      <c r="K947" s="9">
        <f>financials[[#This Row],[Sales]]-financials[[#This Row],[COGS]]</f>
        <v>2311.8000000000002</v>
      </c>
      <c r="L947" s="17">
        <f t="shared" ca="1" si="29"/>
        <v>45487</v>
      </c>
      <c r="M947" t="str">
        <f t="shared" ca="1" si="28"/>
        <v>B0101</v>
      </c>
    </row>
    <row r="948" spans="1:13" x14ac:dyDescent="0.25">
      <c r="A948" t="s">
        <v>96</v>
      </c>
      <c r="B948" s="7" t="s">
        <v>243</v>
      </c>
      <c r="C948" s="15">
        <v>101</v>
      </c>
      <c r="D948" s="16" t="s">
        <v>101</v>
      </c>
      <c r="E948">
        <v>277</v>
      </c>
      <c r="F948" s="9">
        <v>12</v>
      </c>
      <c r="G948" s="9">
        <f>financials[[#This Row],[Units Sold]]*financials[[#This Row],[Sale Price]]</f>
        <v>3324</v>
      </c>
      <c r="H948" s="9">
        <f>IF(financials[[#This Row],[Discount Band]]="low",0.1,IF(financials[[#This Row],[Discount Band]]="medium",0.15,0.3))</f>
        <v>0.15</v>
      </c>
      <c r="I948" s="9">
        <f>financials[[#This Row],[Gross Sales]]-financials[[#This Row],[Gross Sales]]*financials[[#This Row],[Discounts]]</f>
        <v>2825.4</v>
      </c>
      <c r="J948" s="9">
        <f>VLOOKUP(financials[[#This Row],[productid]],Products!$B$2:$H$10,3)</f>
        <v>9.9499999999999993</v>
      </c>
      <c r="K948" s="9">
        <f>financials[[#This Row],[Sales]]-financials[[#This Row],[COGS]]</f>
        <v>2815.4500000000003</v>
      </c>
      <c r="L948" s="17">
        <f t="shared" ca="1" si="29"/>
        <v>45071</v>
      </c>
      <c r="M948" t="str">
        <f t="shared" ca="1" si="28"/>
        <v>C0003</v>
      </c>
    </row>
    <row r="949" spans="1:13" x14ac:dyDescent="0.25">
      <c r="A949" t="s">
        <v>96</v>
      </c>
      <c r="B949" s="7" t="s">
        <v>106</v>
      </c>
      <c r="C949" s="15">
        <v>102</v>
      </c>
      <c r="D949" s="16" t="s">
        <v>94</v>
      </c>
      <c r="E949">
        <v>277</v>
      </c>
      <c r="F949" s="9">
        <v>12</v>
      </c>
      <c r="G949" s="9">
        <f>financials[[#This Row],[Units Sold]]*financials[[#This Row],[Sale Price]]</f>
        <v>3324</v>
      </c>
      <c r="H949" s="9">
        <f>IF(financials[[#This Row],[Discount Band]]="low",0.1,IF(financials[[#This Row],[Discount Band]]="medium",0.15,0.3))</f>
        <v>0.3</v>
      </c>
      <c r="I949" s="9">
        <f>financials[[#This Row],[Gross Sales]]-financials[[#This Row],[Gross Sales]]*financials[[#This Row],[Discounts]]</f>
        <v>2326.8000000000002</v>
      </c>
      <c r="J949" s="9">
        <f>VLOOKUP(financials[[#This Row],[productid]],Products!$B$2:$H$10,3)</f>
        <v>13.95</v>
      </c>
      <c r="K949" s="9">
        <f>financials[[#This Row],[Sales]]-financials[[#This Row],[COGS]]</f>
        <v>2312.8500000000004</v>
      </c>
      <c r="L949" s="17">
        <f t="shared" ca="1" si="29"/>
        <v>45247</v>
      </c>
      <c r="M949" t="str">
        <f t="shared" ca="1" si="28"/>
        <v>B0001</v>
      </c>
    </row>
    <row r="950" spans="1:13" x14ac:dyDescent="0.25">
      <c r="A950" t="s">
        <v>100</v>
      </c>
      <c r="B950" s="7" t="s">
        <v>178</v>
      </c>
      <c r="C950" s="15">
        <v>103</v>
      </c>
      <c r="D950" s="16" t="s">
        <v>101</v>
      </c>
      <c r="E950">
        <v>222</v>
      </c>
      <c r="F950" s="9">
        <v>15</v>
      </c>
      <c r="G950" s="9">
        <f>financials[[#This Row],[Units Sold]]*financials[[#This Row],[Sale Price]]</f>
        <v>3330</v>
      </c>
      <c r="H950" s="9">
        <f>IF(financials[[#This Row],[Discount Band]]="low",0.1,IF(financials[[#This Row],[Discount Band]]="medium",0.15,0.3))</f>
        <v>0.15</v>
      </c>
      <c r="I950" s="9">
        <f>financials[[#This Row],[Gross Sales]]-financials[[#This Row],[Gross Sales]]*financials[[#This Row],[Discounts]]</f>
        <v>2830.5</v>
      </c>
      <c r="J950" s="9">
        <f>VLOOKUP(financials[[#This Row],[productid]],Products!$B$2:$H$10,3)</f>
        <v>15</v>
      </c>
      <c r="K950" s="9">
        <f>financials[[#This Row],[Sales]]-financials[[#This Row],[COGS]]</f>
        <v>2815.5</v>
      </c>
      <c r="L950" s="17">
        <f t="shared" ca="1" si="29"/>
        <v>45391</v>
      </c>
      <c r="M950" t="str">
        <f t="shared" ca="1" si="28"/>
        <v>C0002</v>
      </c>
    </row>
    <row r="951" spans="1:13" x14ac:dyDescent="0.25">
      <c r="A951" t="s">
        <v>100</v>
      </c>
      <c r="B951" s="7" t="s">
        <v>656</v>
      </c>
      <c r="C951" s="15">
        <v>101</v>
      </c>
      <c r="D951" s="16" t="s">
        <v>101</v>
      </c>
      <c r="E951">
        <v>222</v>
      </c>
      <c r="F951" s="9">
        <v>15</v>
      </c>
      <c r="G951" s="9">
        <f>financials[[#This Row],[Units Sold]]*financials[[#This Row],[Sale Price]]</f>
        <v>3330</v>
      </c>
      <c r="H951" s="9">
        <f>IF(financials[[#This Row],[Discount Band]]="low",0.1,IF(financials[[#This Row],[Discount Band]]="medium",0.15,0.3))</f>
        <v>0.15</v>
      </c>
      <c r="I951" s="9">
        <f>financials[[#This Row],[Gross Sales]]-financials[[#This Row],[Gross Sales]]*financials[[#This Row],[Discounts]]</f>
        <v>2830.5</v>
      </c>
      <c r="J951" s="9">
        <f>VLOOKUP(financials[[#This Row],[productid]],Products!$B$2:$H$10,3)</f>
        <v>9.9499999999999993</v>
      </c>
      <c r="K951" s="9">
        <f>financials[[#This Row],[Sales]]-financials[[#This Row],[COGS]]</f>
        <v>2820.55</v>
      </c>
      <c r="L951" s="17">
        <f t="shared" ca="1" si="29"/>
        <v>44576</v>
      </c>
      <c r="M951" t="str">
        <f t="shared" ca="1" si="28"/>
        <v>B0101</v>
      </c>
    </row>
    <row r="952" spans="1:13" x14ac:dyDescent="0.25">
      <c r="A952" t="s">
        <v>97</v>
      </c>
      <c r="B952" s="7" t="s">
        <v>104</v>
      </c>
      <c r="C952" s="13">
        <v>104</v>
      </c>
      <c r="D952" s="10" t="s">
        <v>101</v>
      </c>
      <c r="E952">
        <v>167</v>
      </c>
      <c r="F952" s="9">
        <v>20</v>
      </c>
      <c r="G952" s="9">
        <f>financials[[#This Row],[Units Sold]]*financials[[#This Row],[Sale Price]]</f>
        <v>3340</v>
      </c>
      <c r="H952" s="9">
        <f>IF(financials[[#This Row],[Discount Band]]="low",0.1,IF(financials[[#This Row],[Discount Band]]="medium",0.15,0.3))</f>
        <v>0.15</v>
      </c>
      <c r="I952" s="9">
        <f>financials[[#This Row],[Gross Sales]]-financials[[#This Row],[Gross Sales]]*financials[[#This Row],[Discounts]]</f>
        <v>2839</v>
      </c>
      <c r="J952" s="9">
        <f>VLOOKUP(financials[[#This Row],[productid]],Products!$B$2:$H$10,3)</f>
        <v>2.9</v>
      </c>
      <c r="K952" s="9">
        <f>financials[[#This Row],[Sales]]-financials[[#This Row],[COGS]]</f>
        <v>2836.1</v>
      </c>
      <c r="L952" s="17">
        <f t="shared" ca="1" si="29"/>
        <v>45214</v>
      </c>
      <c r="M952" t="str">
        <f t="shared" ca="1" si="28"/>
        <v>C0003</v>
      </c>
    </row>
    <row r="953" spans="1:13" x14ac:dyDescent="0.25">
      <c r="A953" t="s">
        <v>97</v>
      </c>
      <c r="B953" s="7" t="s">
        <v>169</v>
      </c>
      <c r="C953" s="13">
        <v>106</v>
      </c>
      <c r="D953" s="10" t="s">
        <v>94</v>
      </c>
      <c r="E953">
        <v>167</v>
      </c>
      <c r="F953" s="9">
        <v>20</v>
      </c>
      <c r="G953" s="9">
        <f>financials[[#This Row],[Units Sold]]*financials[[#This Row],[Sale Price]]</f>
        <v>3340</v>
      </c>
      <c r="H953" s="9">
        <f>IF(financials[[#This Row],[Discount Band]]="low",0.1,IF(financials[[#This Row],[Discount Band]]="medium",0.15,0.3))</f>
        <v>0.3</v>
      </c>
      <c r="I953" s="9">
        <f>financials[[#This Row],[Gross Sales]]-financials[[#This Row],[Gross Sales]]*financials[[#This Row],[Discounts]]</f>
        <v>2338</v>
      </c>
      <c r="J953" s="9">
        <f>VLOOKUP(financials[[#This Row],[productid]],Products!$B$2:$H$10,3)</f>
        <v>9.1</v>
      </c>
      <c r="K953" s="9">
        <f>financials[[#This Row],[Sales]]-financials[[#This Row],[COGS]]</f>
        <v>2328.9</v>
      </c>
      <c r="L953" s="17">
        <f t="shared" ca="1" si="29"/>
        <v>45070</v>
      </c>
      <c r="M953" t="str">
        <f t="shared" ca="1" si="28"/>
        <v>B0001</v>
      </c>
    </row>
    <row r="954" spans="1:13" x14ac:dyDescent="0.25">
      <c r="A954" t="s">
        <v>97</v>
      </c>
      <c r="B954" s="7" t="s">
        <v>656</v>
      </c>
      <c r="C954" s="15">
        <v>101</v>
      </c>
      <c r="D954" s="16" t="s">
        <v>102</v>
      </c>
      <c r="E954">
        <v>167</v>
      </c>
      <c r="F954" s="9">
        <v>20</v>
      </c>
      <c r="G954" s="9">
        <f>financials[[#This Row],[Units Sold]]*financials[[#This Row],[Sale Price]]</f>
        <v>3340</v>
      </c>
      <c r="H954" s="9">
        <f>IF(financials[[#This Row],[Discount Band]]="low",0.1,IF(financials[[#This Row],[Discount Band]]="medium",0.15,0.3))</f>
        <v>0.1</v>
      </c>
      <c r="I954" s="9">
        <f>financials[[#This Row],[Gross Sales]]-financials[[#This Row],[Gross Sales]]*financials[[#This Row],[Discounts]]</f>
        <v>3006</v>
      </c>
      <c r="J954" s="9">
        <f>VLOOKUP(financials[[#This Row],[productid]],Products!$B$2:$H$10,3)</f>
        <v>9.9499999999999993</v>
      </c>
      <c r="K954" s="9">
        <f>financials[[#This Row],[Sales]]-financials[[#This Row],[COGS]]</f>
        <v>2996.05</v>
      </c>
      <c r="L954" s="17">
        <f t="shared" ca="1" si="29"/>
        <v>45323</v>
      </c>
      <c r="M954" t="str">
        <f t="shared" ca="1" si="28"/>
        <v>A0001</v>
      </c>
    </row>
    <row r="955" spans="1:13" x14ac:dyDescent="0.25">
      <c r="A955" t="s">
        <v>100</v>
      </c>
      <c r="B955" s="7" t="s">
        <v>285</v>
      </c>
      <c r="C955" s="13">
        <v>106</v>
      </c>
      <c r="D955" s="10" t="s">
        <v>101</v>
      </c>
      <c r="E955">
        <v>223</v>
      </c>
      <c r="F955" s="9">
        <v>15</v>
      </c>
      <c r="G955" s="9">
        <f>financials[[#This Row],[Units Sold]]*financials[[#This Row],[Sale Price]]</f>
        <v>3345</v>
      </c>
      <c r="H955" s="9">
        <f>IF(financials[[#This Row],[Discount Band]]="low",0.1,IF(financials[[#This Row],[Discount Band]]="medium",0.15,0.3))</f>
        <v>0.15</v>
      </c>
      <c r="I955" s="9">
        <f>financials[[#This Row],[Gross Sales]]-financials[[#This Row],[Gross Sales]]*financials[[#This Row],[Discounts]]</f>
        <v>2843.25</v>
      </c>
      <c r="J955" s="9">
        <f>VLOOKUP(financials[[#This Row],[productid]],Products!$B$2:$H$10,3)</f>
        <v>9.1</v>
      </c>
      <c r="K955" s="9">
        <f>financials[[#This Row],[Sales]]-financials[[#This Row],[COGS]]</f>
        <v>2834.15</v>
      </c>
      <c r="L955" s="17">
        <f t="shared" ca="1" si="29"/>
        <v>45127</v>
      </c>
      <c r="M955" t="str">
        <f t="shared" ca="1" si="28"/>
        <v>B0101</v>
      </c>
    </row>
    <row r="956" spans="1:13" x14ac:dyDescent="0.25">
      <c r="A956" t="s">
        <v>100</v>
      </c>
      <c r="B956" s="7" t="s">
        <v>159</v>
      </c>
      <c r="C956" s="15">
        <v>106</v>
      </c>
      <c r="D956" s="16" t="s">
        <v>101</v>
      </c>
      <c r="E956">
        <v>223</v>
      </c>
      <c r="F956" s="9">
        <v>15</v>
      </c>
      <c r="G956" s="9">
        <f>financials[[#This Row],[Units Sold]]*financials[[#This Row],[Sale Price]]</f>
        <v>3345</v>
      </c>
      <c r="H956" s="9">
        <f>IF(financials[[#This Row],[Discount Band]]="low",0.1,IF(financials[[#This Row],[Discount Band]]="medium",0.15,0.3))</f>
        <v>0.15</v>
      </c>
      <c r="I956" s="9">
        <f>financials[[#This Row],[Gross Sales]]-financials[[#This Row],[Gross Sales]]*financials[[#This Row],[Discounts]]</f>
        <v>2843.25</v>
      </c>
      <c r="J956" s="9">
        <f>VLOOKUP(financials[[#This Row],[productid]],Products!$B$2:$H$10,3)</f>
        <v>9.1</v>
      </c>
      <c r="K956" s="9">
        <f>financials[[#This Row],[Sales]]-financials[[#This Row],[COGS]]</f>
        <v>2834.15</v>
      </c>
      <c r="L956" s="17">
        <f t="shared" ca="1" si="29"/>
        <v>44930</v>
      </c>
      <c r="M956" t="str">
        <f t="shared" ca="1" si="28"/>
        <v>B0101</v>
      </c>
    </row>
    <row r="957" spans="1:13" x14ac:dyDescent="0.25">
      <c r="A957" t="s">
        <v>100</v>
      </c>
      <c r="B957" s="7" t="s">
        <v>285</v>
      </c>
      <c r="C957" s="15">
        <v>108</v>
      </c>
      <c r="D957" s="16" t="s">
        <v>101</v>
      </c>
      <c r="E957">
        <v>223</v>
      </c>
      <c r="F957" s="9">
        <v>15</v>
      </c>
      <c r="G957" s="9">
        <f>financials[[#This Row],[Units Sold]]*financials[[#This Row],[Sale Price]]</f>
        <v>3345</v>
      </c>
      <c r="H957" s="9">
        <f>IF(financials[[#This Row],[Discount Band]]="low",0.1,IF(financials[[#This Row],[Discount Band]]="medium",0.15,0.3))</f>
        <v>0.15</v>
      </c>
      <c r="I957" s="9">
        <f>financials[[#This Row],[Gross Sales]]-financials[[#This Row],[Gross Sales]]*financials[[#This Row],[Discounts]]</f>
        <v>2843.25</v>
      </c>
      <c r="J957" s="9">
        <f>VLOOKUP(financials[[#This Row],[productid]],Products!$B$2:$H$10,3)</f>
        <v>3.99</v>
      </c>
      <c r="K957" s="9">
        <f>financials[[#This Row],[Sales]]-financials[[#This Row],[COGS]]</f>
        <v>2839.26</v>
      </c>
      <c r="L957" s="17">
        <f t="shared" ca="1" si="29"/>
        <v>44830</v>
      </c>
      <c r="M957" t="str">
        <f t="shared" ca="1" si="28"/>
        <v>C0003</v>
      </c>
    </row>
    <row r="958" spans="1:13" x14ac:dyDescent="0.25">
      <c r="A958" t="s">
        <v>100</v>
      </c>
      <c r="B958" s="7" t="s">
        <v>243</v>
      </c>
      <c r="C958" s="15">
        <v>103</v>
      </c>
      <c r="D958" s="16" t="s">
        <v>101</v>
      </c>
      <c r="E958">
        <v>223</v>
      </c>
      <c r="F958" s="9">
        <v>15</v>
      </c>
      <c r="G958" s="9">
        <f>financials[[#This Row],[Units Sold]]*financials[[#This Row],[Sale Price]]</f>
        <v>3345</v>
      </c>
      <c r="H958" s="9">
        <f>IF(financials[[#This Row],[Discount Band]]="low",0.1,IF(financials[[#This Row],[Discount Band]]="medium",0.15,0.3))</f>
        <v>0.15</v>
      </c>
      <c r="I958" s="9">
        <f>financials[[#This Row],[Gross Sales]]-financials[[#This Row],[Gross Sales]]*financials[[#This Row],[Discounts]]</f>
        <v>2843.25</v>
      </c>
      <c r="J958" s="9">
        <f>VLOOKUP(financials[[#This Row],[productid]],Products!$B$2:$H$10,3)</f>
        <v>15</v>
      </c>
      <c r="K958" s="9">
        <f>financials[[#This Row],[Sales]]-financials[[#This Row],[COGS]]</f>
        <v>2828.25</v>
      </c>
      <c r="L958" s="17">
        <f t="shared" ca="1" si="29"/>
        <v>44842</v>
      </c>
      <c r="M958" t="str">
        <f t="shared" ca="1" si="28"/>
        <v>C0002</v>
      </c>
    </row>
    <row r="959" spans="1:13" x14ac:dyDescent="0.25">
      <c r="A959" t="s">
        <v>100</v>
      </c>
      <c r="B959" s="7" t="s">
        <v>106</v>
      </c>
      <c r="C959" s="15">
        <v>105</v>
      </c>
      <c r="D959" s="16" t="s">
        <v>101</v>
      </c>
      <c r="E959">
        <v>223</v>
      </c>
      <c r="F959" s="9">
        <v>15</v>
      </c>
      <c r="G959" s="9">
        <f>financials[[#This Row],[Units Sold]]*financials[[#This Row],[Sale Price]]</f>
        <v>3345</v>
      </c>
      <c r="H959" s="9">
        <f>IF(financials[[#This Row],[Discount Band]]="low",0.1,IF(financials[[#This Row],[Discount Band]]="medium",0.15,0.3))</f>
        <v>0.15</v>
      </c>
      <c r="I959" s="9">
        <f>financials[[#This Row],[Gross Sales]]-financials[[#This Row],[Gross Sales]]*financials[[#This Row],[Discounts]]</f>
        <v>2843.25</v>
      </c>
      <c r="J959" s="9">
        <f>VLOOKUP(financials[[#This Row],[productid]],Products!$B$2:$H$10,3)</f>
        <v>10</v>
      </c>
      <c r="K959" s="9">
        <f>financials[[#This Row],[Sales]]-financials[[#This Row],[COGS]]</f>
        <v>2833.25</v>
      </c>
      <c r="L959" s="17">
        <f t="shared" ca="1" si="29"/>
        <v>45225</v>
      </c>
      <c r="M959" t="str">
        <f t="shared" ca="1" si="28"/>
        <v>C0002</v>
      </c>
    </row>
    <row r="960" spans="1:13" x14ac:dyDescent="0.25">
      <c r="A960" t="s">
        <v>96</v>
      </c>
      <c r="B960" s="7" t="s">
        <v>169</v>
      </c>
      <c r="C960" s="13">
        <v>105</v>
      </c>
      <c r="D960" s="10" t="s">
        <v>94</v>
      </c>
      <c r="E960">
        <v>279</v>
      </c>
      <c r="F960" s="9">
        <v>12</v>
      </c>
      <c r="G960" s="9">
        <f>financials[[#This Row],[Units Sold]]*financials[[#This Row],[Sale Price]]</f>
        <v>3348</v>
      </c>
      <c r="H960" s="9">
        <f>IF(financials[[#This Row],[Discount Band]]="low",0.1,IF(financials[[#This Row],[Discount Band]]="medium",0.15,0.3))</f>
        <v>0.3</v>
      </c>
      <c r="I960" s="9">
        <f>financials[[#This Row],[Gross Sales]]-financials[[#This Row],[Gross Sales]]*financials[[#This Row],[Discounts]]</f>
        <v>2343.6</v>
      </c>
      <c r="J960" s="9">
        <f>VLOOKUP(financials[[#This Row],[productid]],Products!$B$2:$H$10,3)</f>
        <v>10</v>
      </c>
      <c r="K960" s="9">
        <f>financials[[#This Row],[Sales]]-financials[[#This Row],[COGS]]</f>
        <v>2333.6</v>
      </c>
      <c r="L960" s="17">
        <f t="shared" ca="1" si="29"/>
        <v>45493</v>
      </c>
      <c r="M960" t="str">
        <f t="shared" ca="1" si="28"/>
        <v>C0002</v>
      </c>
    </row>
    <row r="961" spans="1:13" x14ac:dyDescent="0.25">
      <c r="A961" t="s">
        <v>96</v>
      </c>
      <c r="B961" s="7" t="s">
        <v>628</v>
      </c>
      <c r="C961" s="15">
        <v>102</v>
      </c>
      <c r="D961" s="16" t="s">
        <v>102</v>
      </c>
      <c r="E961">
        <v>279</v>
      </c>
      <c r="F961" s="9">
        <v>12</v>
      </c>
      <c r="G961" s="9">
        <f>financials[[#This Row],[Units Sold]]*financials[[#This Row],[Sale Price]]</f>
        <v>3348</v>
      </c>
      <c r="H961" s="9">
        <f>IF(financials[[#This Row],[Discount Band]]="low",0.1,IF(financials[[#This Row],[Discount Band]]="medium",0.15,0.3))</f>
        <v>0.1</v>
      </c>
      <c r="I961" s="9">
        <f>financials[[#This Row],[Gross Sales]]-financials[[#This Row],[Gross Sales]]*financials[[#This Row],[Discounts]]</f>
        <v>3013.2</v>
      </c>
      <c r="J961" s="9">
        <f>VLOOKUP(financials[[#This Row],[productid]],Products!$B$2:$H$10,3)</f>
        <v>13.95</v>
      </c>
      <c r="K961" s="9">
        <f>financials[[#This Row],[Sales]]-financials[[#This Row],[COGS]]</f>
        <v>2999.25</v>
      </c>
      <c r="L961" s="17">
        <f t="shared" ca="1" si="29"/>
        <v>45357</v>
      </c>
      <c r="M961" t="str">
        <f t="shared" ca="1" si="28"/>
        <v>C0002</v>
      </c>
    </row>
    <row r="962" spans="1:13" x14ac:dyDescent="0.25">
      <c r="A962" t="s">
        <v>96</v>
      </c>
      <c r="B962" s="7" t="s">
        <v>169</v>
      </c>
      <c r="C962" s="15">
        <v>109</v>
      </c>
      <c r="D962" s="16" t="s">
        <v>94</v>
      </c>
      <c r="E962">
        <v>279</v>
      </c>
      <c r="F962" s="9">
        <v>12</v>
      </c>
      <c r="G962" s="9">
        <f>financials[[#This Row],[Units Sold]]*financials[[#This Row],[Sale Price]]</f>
        <v>3348</v>
      </c>
      <c r="H962" s="9">
        <f>IF(financials[[#This Row],[Discount Band]]="low",0.1,IF(financials[[#This Row],[Discount Band]]="medium",0.15,0.3))</f>
        <v>0.3</v>
      </c>
      <c r="I962" s="9">
        <f>financials[[#This Row],[Gross Sales]]-financials[[#This Row],[Gross Sales]]*financials[[#This Row],[Discounts]]</f>
        <v>2343.6</v>
      </c>
      <c r="J962" s="9">
        <f>VLOOKUP(financials[[#This Row],[productid]],Products!$B$2:$H$10,3)</f>
        <v>16.8</v>
      </c>
      <c r="K962" s="9">
        <f>financials[[#This Row],[Sales]]-financials[[#This Row],[COGS]]</f>
        <v>2326.7999999999997</v>
      </c>
      <c r="L962" s="17">
        <f t="shared" ca="1" si="29"/>
        <v>44789</v>
      </c>
      <c r="M962" t="str">
        <f t="shared" ref="M962:M1025" ca="1" si="30">VLOOKUP(RANDBETWEEN(1,5),rnlsalesperson,2)</f>
        <v>A0001</v>
      </c>
    </row>
    <row r="963" spans="1:13" x14ac:dyDescent="0.25">
      <c r="A963" t="s">
        <v>97</v>
      </c>
      <c r="B963" s="7" t="s">
        <v>285</v>
      </c>
      <c r="C963" s="15">
        <v>107</v>
      </c>
      <c r="D963" s="16" t="s">
        <v>94</v>
      </c>
      <c r="E963">
        <v>168</v>
      </c>
      <c r="F963" s="9">
        <v>20</v>
      </c>
      <c r="G963" s="9">
        <f>financials[[#This Row],[Units Sold]]*financials[[#This Row],[Sale Price]]</f>
        <v>3360</v>
      </c>
      <c r="H963" s="9">
        <f>IF(financials[[#This Row],[Discount Band]]="low",0.1,IF(financials[[#This Row],[Discount Band]]="medium",0.15,0.3))</f>
        <v>0.3</v>
      </c>
      <c r="I963" s="9">
        <f>financials[[#This Row],[Gross Sales]]-financials[[#This Row],[Gross Sales]]*financials[[#This Row],[Discounts]]</f>
        <v>2352</v>
      </c>
      <c r="J963" s="9">
        <f>VLOOKUP(financials[[#This Row],[productid]],Products!$B$2:$H$10,3)</f>
        <v>5.5</v>
      </c>
      <c r="K963" s="9">
        <f>financials[[#This Row],[Sales]]-financials[[#This Row],[COGS]]</f>
        <v>2346.5</v>
      </c>
      <c r="L963" s="17">
        <f t="shared" ref="L963:L1026" ca="1" si="31">RANDBETWEEN(44562,45534)</f>
        <v>44614</v>
      </c>
      <c r="M963" t="str">
        <f t="shared" ca="1" si="30"/>
        <v>C0003</v>
      </c>
    </row>
    <row r="964" spans="1:13" x14ac:dyDescent="0.25">
      <c r="A964" t="s">
        <v>96</v>
      </c>
      <c r="B964" s="7" t="s">
        <v>243</v>
      </c>
      <c r="C964" s="15">
        <v>102</v>
      </c>
      <c r="D964" s="16" t="s">
        <v>102</v>
      </c>
      <c r="E964">
        <v>280</v>
      </c>
      <c r="F964" s="9">
        <v>12</v>
      </c>
      <c r="G964" s="9">
        <f>financials[[#This Row],[Units Sold]]*financials[[#This Row],[Sale Price]]</f>
        <v>3360</v>
      </c>
      <c r="H964" s="9">
        <f>IF(financials[[#This Row],[Discount Band]]="low",0.1,IF(financials[[#This Row],[Discount Band]]="medium",0.15,0.3))</f>
        <v>0.1</v>
      </c>
      <c r="I964" s="9">
        <f>financials[[#This Row],[Gross Sales]]-financials[[#This Row],[Gross Sales]]*financials[[#This Row],[Discounts]]</f>
        <v>3024</v>
      </c>
      <c r="J964" s="9">
        <f>VLOOKUP(financials[[#This Row],[productid]],Products!$B$2:$H$10,3)</f>
        <v>13.95</v>
      </c>
      <c r="K964" s="9">
        <f>financials[[#This Row],[Sales]]-financials[[#This Row],[COGS]]</f>
        <v>3010.05</v>
      </c>
      <c r="L964" s="17">
        <f t="shared" ca="1" si="31"/>
        <v>45189</v>
      </c>
      <c r="M964" t="str">
        <f t="shared" ca="1" si="30"/>
        <v>A0001</v>
      </c>
    </row>
    <row r="965" spans="1:13" x14ac:dyDescent="0.25">
      <c r="A965" t="s">
        <v>100</v>
      </c>
      <c r="B965" s="7" t="s">
        <v>298</v>
      </c>
      <c r="C965" s="15">
        <v>103</v>
      </c>
      <c r="D965" s="16" t="s">
        <v>101</v>
      </c>
      <c r="E965">
        <v>224</v>
      </c>
      <c r="F965" s="9">
        <v>15</v>
      </c>
      <c r="G965" s="9">
        <f>financials[[#This Row],[Units Sold]]*financials[[#This Row],[Sale Price]]</f>
        <v>3360</v>
      </c>
      <c r="H965" s="9">
        <f>IF(financials[[#This Row],[Discount Band]]="low",0.1,IF(financials[[#This Row],[Discount Band]]="medium",0.15,0.3))</f>
        <v>0.15</v>
      </c>
      <c r="I965" s="9">
        <f>financials[[#This Row],[Gross Sales]]-financials[[#This Row],[Gross Sales]]*financials[[#This Row],[Discounts]]</f>
        <v>2856</v>
      </c>
      <c r="J965" s="9">
        <f>VLOOKUP(financials[[#This Row],[productid]],Products!$B$2:$H$10,3)</f>
        <v>15</v>
      </c>
      <c r="K965" s="9">
        <f>financials[[#This Row],[Sales]]-financials[[#This Row],[COGS]]</f>
        <v>2841</v>
      </c>
      <c r="L965" s="17">
        <f t="shared" ca="1" si="31"/>
        <v>44900</v>
      </c>
      <c r="M965" t="str">
        <f t="shared" ca="1" si="30"/>
        <v>C0002</v>
      </c>
    </row>
    <row r="966" spans="1:13" x14ac:dyDescent="0.25">
      <c r="A966" t="s">
        <v>100</v>
      </c>
      <c r="B966" s="7" t="s">
        <v>285</v>
      </c>
      <c r="C966" s="15">
        <v>101</v>
      </c>
      <c r="D966" s="16" t="s">
        <v>94</v>
      </c>
      <c r="E966">
        <v>224</v>
      </c>
      <c r="F966" s="9">
        <v>15</v>
      </c>
      <c r="G966" s="9">
        <f>financials[[#This Row],[Units Sold]]*financials[[#This Row],[Sale Price]]</f>
        <v>3360</v>
      </c>
      <c r="H966" s="9">
        <f>IF(financials[[#This Row],[Discount Band]]="low",0.1,IF(financials[[#This Row],[Discount Band]]="medium",0.15,0.3))</f>
        <v>0.3</v>
      </c>
      <c r="I966" s="9">
        <f>financials[[#This Row],[Gross Sales]]-financials[[#This Row],[Gross Sales]]*financials[[#This Row],[Discounts]]</f>
        <v>2352</v>
      </c>
      <c r="J966" s="9">
        <f>VLOOKUP(financials[[#This Row],[productid]],Products!$B$2:$H$10,3)</f>
        <v>9.9499999999999993</v>
      </c>
      <c r="K966" s="9">
        <f>financials[[#This Row],[Sales]]-financials[[#This Row],[COGS]]</f>
        <v>2342.0500000000002</v>
      </c>
      <c r="L966" s="17">
        <f t="shared" ca="1" si="31"/>
        <v>45466</v>
      </c>
      <c r="M966" t="str">
        <f t="shared" ca="1" si="30"/>
        <v>A0001</v>
      </c>
    </row>
    <row r="967" spans="1:13" x14ac:dyDescent="0.25">
      <c r="A967" t="s">
        <v>100</v>
      </c>
      <c r="B967" s="7" t="s">
        <v>279</v>
      </c>
      <c r="C967" s="15">
        <v>101</v>
      </c>
      <c r="D967" s="16" t="s">
        <v>102</v>
      </c>
      <c r="E967">
        <v>224</v>
      </c>
      <c r="F967" s="9">
        <v>15</v>
      </c>
      <c r="G967" s="9">
        <f>financials[[#This Row],[Units Sold]]*financials[[#This Row],[Sale Price]]</f>
        <v>3360</v>
      </c>
      <c r="H967" s="9">
        <f>IF(financials[[#This Row],[Discount Band]]="low",0.1,IF(financials[[#This Row],[Discount Band]]="medium",0.15,0.3))</f>
        <v>0.1</v>
      </c>
      <c r="I967" s="9">
        <f>financials[[#This Row],[Gross Sales]]-financials[[#This Row],[Gross Sales]]*financials[[#This Row],[Discounts]]</f>
        <v>3024</v>
      </c>
      <c r="J967" s="9">
        <f>VLOOKUP(financials[[#This Row],[productid]],Products!$B$2:$H$10,3)</f>
        <v>9.9499999999999993</v>
      </c>
      <c r="K967" s="9">
        <f>financials[[#This Row],[Sales]]-financials[[#This Row],[COGS]]</f>
        <v>3014.05</v>
      </c>
      <c r="L967" s="17">
        <f t="shared" ca="1" si="31"/>
        <v>44752</v>
      </c>
      <c r="M967" t="str">
        <f t="shared" ca="1" si="30"/>
        <v>C0003</v>
      </c>
    </row>
    <row r="968" spans="1:13" x14ac:dyDescent="0.25">
      <c r="A968" t="s">
        <v>100</v>
      </c>
      <c r="B968" s="7" t="s">
        <v>251</v>
      </c>
      <c r="C968" s="15">
        <v>106</v>
      </c>
      <c r="D968" s="16" t="s">
        <v>102</v>
      </c>
      <c r="E968">
        <v>224</v>
      </c>
      <c r="F968" s="9">
        <v>15</v>
      </c>
      <c r="G968" s="9">
        <f>financials[[#This Row],[Units Sold]]*financials[[#This Row],[Sale Price]]</f>
        <v>3360</v>
      </c>
      <c r="H968" s="9">
        <f>IF(financials[[#This Row],[Discount Band]]="low",0.1,IF(financials[[#This Row],[Discount Band]]="medium",0.15,0.3))</f>
        <v>0.1</v>
      </c>
      <c r="I968" s="9">
        <f>financials[[#This Row],[Gross Sales]]-financials[[#This Row],[Gross Sales]]*financials[[#This Row],[Discounts]]</f>
        <v>3024</v>
      </c>
      <c r="J968" s="9">
        <f>VLOOKUP(financials[[#This Row],[productid]],Products!$B$2:$H$10,3)</f>
        <v>9.1</v>
      </c>
      <c r="K968" s="9">
        <f>financials[[#This Row],[Sales]]-financials[[#This Row],[COGS]]</f>
        <v>3014.9</v>
      </c>
      <c r="L968" s="17">
        <f t="shared" ca="1" si="31"/>
        <v>45316</v>
      </c>
      <c r="M968" t="str">
        <f t="shared" ca="1" si="30"/>
        <v>C0003</v>
      </c>
    </row>
    <row r="969" spans="1:13" x14ac:dyDescent="0.25">
      <c r="A969" t="s">
        <v>97</v>
      </c>
      <c r="B969" s="7" t="s">
        <v>216</v>
      </c>
      <c r="C969" s="15">
        <v>103</v>
      </c>
      <c r="D969" s="16" t="s">
        <v>102</v>
      </c>
      <c r="E969">
        <v>481</v>
      </c>
      <c r="F969" s="9">
        <v>7</v>
      </c>
      <c r="G969" s="9">
        <f>financials[[#This Row],[Units Sold]]*financials[[#This Row],[Sale Price]]</f>
        <v>3367</v>
      </c>
      <c r="H969" s="9">
        <f>IF(financials[[#This Row],[Discount Band]]="low",0.1,IF(financials[[#This Row],[Discount Band]]="medium",0.15,0.3))</f>
        <v>0.1</v>
      </c>
      <c r="I969" s="9">
        <f>financials[[#This Row],[Gross Sales]]-financials[[#This Row],[Gross Sales]]*financials[[#This Row],[Discounts]]</f>
        <v>3030.3</v>
      </c>
      <c r="J969" s="9">
        <f>VLOOKUP(financials[[#This Row],[productid]],Products!$B$2:$H$10,3)</f>
        <v>15</v>
      </c>
      <c r="K969" s="9">
        <f>financials[[#This Row],[Sales]]-financials[[#This Row],[COGS]]</f>
        <v>3015.3</v>
      </c>
      <c r="L969" s="17">
        <f t="shared" ca="1" si="31"/>
        <v>45046</v>
      </c>
      <c r="M969" t="str">
        <f t="shared" ca="1" si="30"/>
        <v>C0002</v>
      </c>
    </row>
    <row r="970" spans="1:13" x14ac:dyDescent="0.25">
      <c r="A970" t="s">
        <v>96</v>
      </c>
      <c r="B970" s="7" t="s">
        <v>628</v>
      </c>
      <c r="C970" s="15">
        <v>105</v>
      </c>
      <c r="D970" s="16" t="s">
        <v>102</v>
      </c>
      <c r="E970">
        <v>281</v>
      </c>
      <c r="F970" s="9">
        <v>12</v>
      </c>
      <c r="G970" s="9">
        <f>financials[[#This Row],[Units Sold]]*financials[[#This Row],[Sale Price]]</f>
        <v>3372</v>
      </c>
      <c r="H970" s="9">
        <f>IF(financials[[#This Row],[Discount Band]]="low",0.1,IF(financials[[#This Row],[Discount Band]]="medium",0.15,0.3))</f>
        <v>0.1</v>
      </c>
      <c r="I970" s="9">
        <f>financials[[#This Row],[Gross Sales]]-financials[[#This Row],[Gross Sales]]*financials[[#This Row],[Discounts]]</f>
        <v>3034.8</v>
      </c>
      <c r="J970" s="9">
        <f>VLOOKUP(financials[[#This Row],[productid]],Products!$B$2:$H$10,3)</f>
        <v>10</v>
      </c>
      <c r="K970" s="9">
        <f>financials[[#This Row],[Sales]]-financials[[#This Row],[COGS]]</f>
        <v>3024.8</v>
      </c>
      <c r="L970" s="17">
        <f t="shared" ca="1" si="31"/>
        <v>45347</v>
      </c>
      <c r="M970" t="str">
        <f t="shared" ca="1" si="30"/>
        <v>C0002</v>
      </c>
    </row>
    <row r="971" spans="1:13" x14ac:dyDescent="0.25">
      <c r="A971" t="s">
        <v>96</v>
      </c>
      <c r="B971" s="7" t="s">
        <v>656</v>
      </c>
      <c r="C971" s="15">
        <v>104</v>
      </c>
      <c r="D971" s="16" t="s">
        <v>102</v>
      </c>
      <c r="E971">
        <v>281</v>
      </c>
      <c r="F971" s="9">
        <v>12</v>
      </c>
      <c r="G971" s="9">
        <f>financials[[#This Row],[Units Sold]]*financials[[#This Row],[Sale Price]]</f>
        <v>3372</v>
      </c>
      <c r="H971" s="9">
        <f>IF(financials[[#This Row],[Discount Band]]="low",0.1,IF(financials[[#This Row],[Discount Band]]="medium",0.15,0.3))</f>
        <v>0.1</v>
      </c>
      <c r="I971" s="9">
        <f>financials[[#This Row],[Gross Sales]]-financials[[#This Row],[Gross Sales]]*financials[[#This Row],[Discounts]]</f>
        <v>3034.8</v>
      </c>
      <c r="J971" s="9">
        <f>VLOOKUP(financials[[#This Row],[productid]],Products!$B$2:$H$10,3)</f>
        <v>2.9</v>
      </c>
      <c r="K971" s="9">
        <f>financials[[#This Row],[Sales]]-financials[[#This Row],[COGS]]</f>
        <v>3031.9</v>
      </c>
      <c r="L971" s="17">
        <f t="shared" ca="1" si="31"/>
        <v>45530</v>
      </c>
      <c r="M971" t="str">
        <f t="shared" ca="1" si="30"/>
        <v>B0001</v>
      </c>
    </row>
    <row r="972" spans="1:13" x14ac:dyDescent="0.25">
      <c r="A972" t="s">
        <v>96</v>
      </c>
      <c r="B972" s="7" t="s">
        <v>239</v>
      </c>
      <c r="C972" s="15">
        <v>102</v>
      </c>
      <c r="D972" s="16" t="s">
        <v>94</v>
      </c>
      <c r="E972">
        <v>281</v>
      </c>
      <c r="F972" s="9">
        <v>12</v>
      </c>
      <c r="G972" s="9">
        <f>financials[[#This Row],[Units Sold]]*financials[[#This Row],[Sale Price]]</f>
        <v>3372</v>
      </c>
      <c r="H972" s="9">
        <f>IF(financials[[#This Row],[Discount Band]]="low",0.1,IF(financials[[#This Row],[Discount Band]]="medium",0.15,0.3))</f>
        <v>0.3</v>
      </c>
      <c r="I972" s="9">
        <f>financials[[#This Row],[Gross Sales]]-financials[[#This Row],[Gross Sales]]*financials[[#This Row],[Discounts]]</f>
        <v>2360.4</v>
      </c>
      <c r="J972" s="9">
        <f>VLOOKUP(financials[[#This Row],[productid]],Products!$B$2:$H$10,3)</f>
        <v>13.95</v>
      </c>
      <c r="K972" s="9">
        <f>financials[[#This Row],[Sales]]-financials[[#This Row],[COGS]]</f>
        <v>2346.4500000000003</v>
      </c>
      <c r="L972" s="17">
        <f t="shared" ca="1" si="31"/>
        <v>45015</v>
      </c>
      <c r="M972" t="str">
        <f t="shared" ca="1" si="30"/>
        <v>B0101</v>
      </c>
    </row>
    <row r="973" spans="1:13" x14ac:dyDescent="0.25">
      <c r="A973" t="s">
        <v>96</v>
      </c>
      <c r="B973" s="7" t="s">
        <v>208</v>
      </c>
      <c r="C973" s="15">
        <v>106</v>
      </c>
      <c r="D973" s="16" t="s">
        <v>94</v>
      </c>
      <c r="E973">
        <v>281</v>
      </c>
      <c r="F973" s="9">
        <v>12</v>
      </c>
      <c r="G973" s="9">
        <f>financials[[#This Row],[Units Sold]]*financials[[#This Row],[Sale Price]]</f>
        <v>3372</v>
      </c>
      <c r="H973" s="9">
        <f>IF(financials[[#This Row],[Discount Band]]="low",0.1,IF(financials[[#This Row],[Discount Band]]="medium",0.15,0.3))</f>
        <v>0.3</v>
      </c>
      <c r="I973" s="9">
        <f>financials[[#This Row],[Gross Sales]]-financials[[#This Row],[Gross Sales]]*financials[[#This Row],[Discounts]]</f>
        <v>2360.4</v>
      </c>
      <c r="J973" s="9">
        <f>VLOOKUP(financials[[#This Row],[productid]],Products!$B$2:$H$10,3)</f>
        <v>9.1</v>
      </c>
      <c r="K973" s="9">
        <f>financials[[#This Row],[Sales]]-financials[[#This Row],[COGS]]</f>
        <v>2351.3000000000002</v>
      </c>
      <c r="L973" s="17">
        <f t="shared" ca="1" si="31"/>
        <v>45148</v>
      </c>
      <c r="M973" t="str">
        <f t="shared" ca="1" si="30"/>
        <v>B0101</v>
      </c>
    </row>
    <row r="974" spans="1:13" x14ac:dyDescent="0.25">
      <c r="A974" t="s">
        <v>100</v>
      </c>
      <c r="B974" s="7" t="s">
        <v>159</v>
      </c>
      <c r="C974" s="15">
        <v>105</v>
      </c>
      <c r="D974" s="16" t="s">
        <v>102</v>
      </c>
      <c r="E974">
        <v>225</v>
      </c>
      <c r="F974" s="9">
        <v>15</v>
      </c>
      <c r="G974" s="9">
        <f>financials[[#This Row],[Units Sold]]*financials[[#This Row],[Sale Price]]</f>
        <v>3375</v>
      </c>
      <c r="H974" s="9">
        <f>IF(financials[[#This Row],[Discount Band]]="low",0.1,IF(financials[[#This Row],[Discount Band]]="medium",0.15,0.3))</f>
        <v>0.1</v>
      </c>
      <c r="I974" s="9">
        <f>financials[[#This Row],[Gross Sales]]-financials[[#This Row],[Gross Sales]]*financials[[#This Row],[Discounts]]</f>
        <v>3037.5</v>
      </c>
      <c r="J974" s="9">
        <f>VLOOKUP(financials[[#This Row],[productid]],Products!$B$2:$H$10,3)</f>
        <v>10</v>
      </c>
      <c r="K974" s="9">
        <f>financials[[#This Row],[Sales]]-financials[[#This Row],[COGS]]</f>
        <v>3027.5</v>
      </c>
      <c r="L974" s="17">
        <f t="shared" ca="1" si="31"/>
        <v>45310</v>
      </c>
      <c r="M974" t="str">
        <f t="shared" ca="1" si="30"/>
        <v>B0101</v>
      </c>
    </row>
    <row r="975" spans="1:13" x14ac:dyDescent="0.25">
      <c r="A975" t="s">
        <v>100</v>
      </c>
      <c r="B975" s="7" t="s">
        <v>628</v>
      </c>
      <c r="C975" s="15">
        <v>107</v>
      </c>
      <c r="D975" s="16" t="s">
        <v>103</v>
      </c>
      <c r="E975">
        <v>225</v>
      </c>
      <c r="F975" s="9">
        <v>15</v>
      </c>
      <c r="G975" s="9">
        <f>financials[[#This Row],[Units Sold]]*financials[[#This Row],[Sale Price]]</f>
        <v>3375</v>
      </c>
      <c r="H975" s="9">
        <f>IF(financials[[#This Row],[Discount Band]]="low",0.1,IF(financials[[#This Row],[Discount Band]]="medium",0.15,0.3))</f>
        <v>0.3</v>
      </c>
      <c r="I975" s="9">
        <f>financials[[#This Row],[Gross Sales]]-financials[[#This Row],[Gross Sales]]*financials[[#This Row],[Discounts]]</f>
        <v>2362.5</v>
      </c>
      <c r="J975" s="9">
        <f>VLOOKUP(financials[[#This Row],[productid]],Products!$B$2:$H$10,3)</f>
        <v>5.5</v>
      </c>
      <c r="K975" s="9">
        <f>financials[[#This Row],[Sales]]-financials[[#This Row],[COGS]]</f>
        <v>2357</v>
      </c>
      <c r="L975" s="17">
        <f t="shared" ca="1" si="31"/>
        <v>44952</v>
      </c>
      <c r="M975" t="str">
        <f t="shared" ca="1" si="30"/>
        <v>B0001</v>
      </c>
    </row>
    <row r="976" spans="1:13" x14ac:dyDescent="0.25">
      <c r="A976" t="s">
        <v>100</v>
      </c>
      <c r="B976" s="7" t="s">
        <v>243</v>
      </c>
      <c r="C976" s="15">
        <v>108</v>
      </c>
      <c r="D976" s="16" t="s">
        <v>102</v>
      </c>
      <c r="E976">
        <v>225</v>
      </c>
      <c r="F976" s="9">
        <v>15</v>
      </c>
      <c r="G976" s="9">
        <f>financials[[#This Row],[Units Sold]]*financials[[#This Row],[Sale Price]]</f>
        <v>3375</v>
      </c>
      <c r="H976" s="9">
        <f>IF(financials[[#This Row],[Discount Band]]="low",0.1,IF(financials[[#This Row],[Discount Band]]="medium",0.15,0.3))</f>
        <v>0.1</v>
      </c>
      <c r="I976" s="9">
        <f>financials[[#This Row],[Gross Sales]]-financials[[#This Row],[Gross Sales]]*financials[[#This Row],[Discounts]]</f>
        <v>3037.5</v>
      </c>
      <c r="J976" s="9">
        <f>VLOOKUP(financials[[#This Row],[productid]],Products!$B$2:$H$10,3)</f>
        <v>3.99</v>
      </c>
      <c r="K976" s="9">
        <f>financials[[#This Row],[Sales]]-financials[[#This Row],[COGS]]</f>
        <v>3033.51</v>
      </c>
      <c r="L976" s="17">
        <f t="shared" ca="1" si="31"/>
        <v>45384</v>
      </c>
      <c r="M976" t="str">
        <f t="shared" ca="1" si="30"/>
        <v>B0101</v>
      </c>
    </row>
    <row r="977" spans="1:13" x14ac:dyDescent="0.25">
      <c r="A977" t="s">
        <v>98</v>
      </c>
      <c r="B977" s="7" t="s">
        <v>655</v>
      </c>
      <c r="C977" s="15">
        <v>107</v>
      </c>
      <c r="D977" s="16" t="s">
        <v>101</v>
      </c>
      <c r="E977">
        <v>27</v>
      </c>
      <c r="F977" s="9">
        <v>125</v>
      </c>
      <c r="G977" s="9">
        <f>financials[[#This Row],[Units Sold]]*financials[[#This Row],[Sale Price]]</f>
        <v>3375</v>
      </c>
      <c r="H977" s="9">
        <f>IF(financials[[#This Row],[Discount Band]]="low",0.1,IF(financials[[#This Row],[Discount Band]]="medium",0.15,0.3))</f>
        <v>0.15</v>
      </c>
      <c r="I977" s="9">
        <f>financials[[#This Row],[Gross Sales]]-financials[[#This Row],[Gross Sales]]*financials[[#This Row],[Discounts]]</f>
        <v>2868.75</v>
      </c>
      <c r="J977" s="9">
        <f>VLOOKUP(financials[[#This Row],[productid]],Products!$B$2:$H$10,3)</f>
        <v>5.5</v>
      </c>
      <c r="K977" s="9">
        <f>financials[[#This Row],[Sales]]-financials[[#This Row],[COGS]]</f>
        <v>2863.25</v>
      </c>
      <c r="L977" s="17">
        <f t="shared" ca="1" si="31"/>
        <v>45208</v>
      </c>
      <c r="M977" t="str">
        <f t="shared" ca="1" si="30"/>
        <v>A0001</v>
      </c>
    </row>
    <row r="978" spans="1:13" x14ac:dyDescent="0.25">
      <c r="A978" t="s">
        <v>97</v>
      </c>
      <c r="B978" s="7" t="s">
        <v>656</v>
      </c>
      <c r="C978" s="15">
        <v>108</v>
      </c>
      <c r="D978" s="16" t="s">
        <v>101</v>
      </c>
      <c r="E978">
        <v>169</v>
      </c>
      <c r="F978" s="9">
        <v>20</v>
      </c>
      <c r="G978" s="9">
        <f>financials[[#This Row],[Units Sold]]*financials[[#This Row],[Sale Price]]</f>
        <v>3380</v>
      </c>
      <c r="H978" s="9">
        <f>IF(financials[[#This Row],[Discount Band]]="low",0.1,IF(financials[[#This Row],[Discount Band]]="medium",0.15,0.3))</f>
        <v>0.15</v>
      </c>
      <c r="I978" s="9">
        <f>financials[[#This Row],[Gross Sales]]-financials[[#This Row],[Gross Sales]]*financials[[#This Row],[Discounts]]</f>
        <v>2873</v>
      </c>
      <c r="J978" s="9">
        <f>VLOOKUP(financials[[#This Row],[productid]],Products!$B$2:$H$10,3)</f>
        <v>3.99</v>
      </c>
      <c r="K978" s="9">
        <f>financials[[#This Row],[Sales]]-financials[[#This Row],[COGS]]</f>
        <v>2869.01</v>
      </c>
      <c r="L978" s="17">
        <f t="shared" ca="1" si="31"/>
        <v>45437</v>
      </c>
      <c r="M978" t="str">
        <f t="shared" ca="1" si="30"/>
        <v>B0001</v>
      </c>
    </row>
    <row r="979" spans="1:13" x14ac:dyDescent="0.25">
      <c r="A979" t="s">
        <v>97</v>
      </c>
      <c r="B979" s="7" t="s">
        <v>136</v>
      </c>
      <c r="C979" s="15">
        <v>107</v>
      </c>
      <c r="D979" s="16" t="s">
        <v>102</v>
      </c>
      <c r="E979">
        <v>169</v>
      </c>
      <c r="F979" s="9">
        <v>20</v>
      </c>
      <c r="G979" s="9">
        <f>financials[[#This Row],[Units Sold]]*financials[[#This Row],[Sale Price]]</f>
        <v>3380</v>
      </c>
      <c r="H979" s="9">
        <f>IF(financials[[#This Row],[Discount Band]]="low",0.1,IF(financials[[#This Row],[Discount Band]]="medium",0.15,0.3))</f>
        <v>0.1</v>
      </c>
      <c r="I979" s="9">
        <f>financials[[#This Row],[Gross Sales]]-financials[[#This Row],[Gross Sales]]*financials[[#This Row],[Discounts]]</f>
        <v>3042</v>
      </c>
      <c r="J979" s="9">
        <f>VLOOKUP(financials[[#This Row],[productid]],Products!$B$2:$H$10,3)</f>
        <v>5.5</v>
      </c>
      <c r="K979" s="9">
        <f>financials[[#This Row],[Sales]]-financials[[#This Row],[COGS]]</f>
        <v>3036.5</v>
      </c>
      <c r="L979" s="17">
        <f t="shared" ca="1" si="31"/>
        <v>45507</v>
      </c>
      <c r="M979" t="str">
        <f t="shared" ca="1" si="30"/>
        <v>C0003</v>
      </c>
    </row>
    <row r="980" spans="1:13" x14ac:dyDescent="0.25">
      <c r="A980" t="s">
        <v>97</v>
      </c>
      <c r="B980" s="7" t="s">
        <v>104</v>
      </c>
      <c r="C980" s="15">
        <v>105</v>
      </c>
      <c r="D980" s="16" t="s">
        <v>102</v>
      </c>
      <c r="E980">
        <v>169</v>
      </c>
      <c r="F980" s="9">
        <v>20</v>
      </c>
      <c r="G980" s="9">
        <f>financials[[#This Row],[Units Sold]]*financials[[#This Row],[Sale Price]]</f>
        <v>3380</v>
      </c>
      <c r="H980" s="9">
        <f>IF(financials[[#This Row],[Discount Band]]="low",0.1,IF(financials[[#This Row],[Discount Band]]="medium",0.15,0.3))</f>
        <v>0.1</v>
      </c>
      <c r="I980" s="9">
        <f>financials[[#This Row],[Gross Sales]]-financials[[#This Row],[Gross Sales]]*financials[[#This Row],[Discounts]]</f>
        <v>3042</v>
      </c>
      <c r="J980" s="9">
        <f>VLOOKUP(financials[[#This Row],[productid]],Products!$B$2:$H$10,3)</f>
        <v>10</v>
      </c>
      <c r="K980" s="9">
        <f>financials[[#This Row],[Sales]]-financials[[#This Row],[COGS]]</f>
        <v>3032</v>
      </c>
      <c r="L980" s="17">
        <f t="shared" ca="1" si="31"/>
        <v>45258</v>
      </c>
      <c r="M980" t="str">
        <f t="shared" ca="1" si="30"/>
        <v>C0002</v>
      </c>
    </row>
    <row r="981" spans="1:13" x14ac:dyDescent="0.25">
      <c r="A981" t="s">
        <v>97</v>
      </c>
      <c r="B981" s="7" t="s">
        <v>107</v>
      </c>
      <c r="C981" s="15">
        <v>104</v>
      </c>
      <c r="D981" s="16" t="s">
        <v>94</v>
      </c>
      <c r="E981">
        <v>169</v>
      </c>
      <c r="F981" s="9">
        <v>20</v>
      </c>
      <c r="G981" s="9">
        <f>financials[[#This Row],[Units Sold]]*financials[[#This Row],[Sale Price]]</f>
        <v>3380</v>
      </c>
      <c r="H981" s="9">
        <f>IF(financials[[#This Row],[Discount Band]]="low",0.1,IF(financials[[#This Row],[Discount Band]]="medium",0.15,0.3))</f>
        <v>0.3</v>
      </c>
      <c r="I981" s="9">
        <f>financials[[#This Row],[Gross Sales]]-financials[[#This Row],[Gross Sales]]*financials[[#This Row],[Discounts]]</f>
        <v>2366</v>
      </c>
      <c r="J981" s="9">
        <f>VLOOKUP(financials[[#This Row],[productid]],Products!$B$2:$H$10,3)</f>
        <v>2.9</v>
      </c>
      <c r="K981" s="9">
        <f>financials[[#This Row],[Sales]]-financials[[#This Row],[COGS]]</f>
        <v>2363.1</v>
      </c>
      <c r="L981" s="17">
        <f t="shared" ca="1" si="31"/>
        <v>44803</v>
      </c>
      <c r="M981" t="str">
        <f t="shared" ca="1" si="30"/>
        <v>A0001</v>
      </c>
    </row>
    <row r="982" spans="1:13" x14ac:dyDescent="0.25">
      <c r="A982" t="s">
        <v>97</v>
      </c>
      <c r="B982" s="7" t="s">
        <v>105</v>
      </c>
      <c r="C982" s="13">
        <v>101</v>
      </c>
      <c r="D982" s="10" t="s">
        <v>101</v>
      </c>
      <c r="E982">
        <v>484</v>
      </c>
      <c r="F982" s="9">
        <v>7</v>
      </c>
      <c r="G982" s="9">
        <f>financials[[#This Row],[Units Sold]]*financials[[#This Row],[Sale Price]]</f>
        <v>3388</v>
      </c>
      <c r="H982" s="9">
        <f>IF(financials[[#This Row],[Discount Band]]="low",0.1,IF(financials[[#This Row],[Discount Band]]="medium",0.15,0.3))</f>
        <v>0.15</v>
      </c>
      <c r="I982" s="9">
        <f>financials[[#This Row],[Gross Sales]]-financials[[#This Row],[Gross Sales]]*financials[[#This Row],[Discounts]]</f>
        <v>2879.8</v>
      </c>
      <c r="J982" s="9">
        <f>VLOOKUP(financials[[#This Row],[productid]],Products!$B$2:$H$10,3)</f>
        <v>9.9499999999999993</v>
      </c>
      <c r="K982" s="9">
        <f>financials[[#This Row],[Sales]]-financials[[#This Row],[COGS]]</f>
        <v>2869.8500000000004</v>
      </c>
      <c r="L982" s="17">
        <f t="shared" ca="1" si="31"/>
        <v>45128</v>
      </c>
      <c r="M982" t="str">
        <f t="shared" ca="1" si="30"/>
        <v>C0003</v>
      </c>
    </row>
    <row r="983" spans="1:13" x14ac:dyDescent="0.25">
      <c r="A983" t="s">
        <v>97</v>
      </c>
      <c r="B983" s="7" t="s">
        <v>279</v>
      </c>
      <c r="C983" s="15">
        <v>101</v>
      </c>
      <c r="D983" s="16" t="s">
        <v>94</v>
      </c>
      <c r="E983">
        <v>484</v>
      </c>
      <c r="F983" s="9">
        <v>7</v>
      </c>
      <c r="G983" s="9">
        <f>financials[[#This Row],[Units Sold]]*financials[[#This Row],[Sale Price]]</f>
        <v>3388</v>
      </c>
      <c r="H983" s="9">
        <f>IF(financials[[#This Row],[Discount Band]]="low",0.1,IF(financials[[#This Row],[Discount Band]]="medium",0.15,0.3))</f>
        <v>0.3</v>
      </c>
      <c r="I983" s="9">
        <f>financials[[#This Row],[Gross Sales]]-financials[[#This Row],[Gross Sales]]*financials[[#This Row],[Discounts]]</f>
        <v>2371.6</v>
      </c>
      <c r="J983" s="9">
        <f>VLOOKUP(financials[[#This Row],[productid]],Products!$B$2:$H$10,3)</f>
        <v>9.9499999999999993</v>
      </c>
      <c r="K983" s="9">
        <f>financials[[#This Row],[Sales]]-financials[[#This Row],[COGS]]</f>
        <v>2361.65</v>
      </c>
      <c r="L983" s="17">
        <f t="shared" ca="1" si="31"/>
        <v>45280</v>
      </c>
      <c r="M983" t="str">
        <f t="shared" ca="1" si="30"/>
        <v>A0001</v>
      </c>
    </row>
    <row r="984" spans="1:13" x14ac:dyDescent="0.25">
      <c r="A984" t="s">
        <v>100</v>
      </c>
      <c r="B984" s="7" t="s">
        <v>239</v>
      </c>
      <c r="C984" s="15">
        <v>105</v>
      </c>
      <c r="D984" s="16" t="s">
        <v>94</v>
      </c>
      <c r="E984">
        <v>226</v>
      </c>
      <c r="F984" s="9">
        <v>15</v>
      </c>
      <c r="G984" s="9">
        <f>financials[[#This Row],[Units Sold]]*financials[[#This Row],[Sale Price]]</f>
        <v>3390</v>
      </c>
      <c r="H984" s="9">
        <f>IF(financials[[#This Row],[Discount Band]]="low",0.1,IF(financials[[#This Row],[Discount Band]]="medium",0.15,0.3))</f>
        <v>0.3</v>
      </c>
      <c r="I984" s="9">
        <f>financials[[#This Row],[Gross Sales]]-financials[[#This Row],[Gross Sales]]*financials[[#This Row],[Discounts]]</f>
        <v>2373</v>
      </c>
      <c r="J984" s="9">
        <f>VLOOKUP(financials[[#This Row],[productid]],Products!$B$2:$H$10,3)</f>
        <v>10</v>
      </c>
      <c r="K984" s="9">
        <f>financials[[#This Row],[Sales]]-financials[[#This Row],[COGS]]</f>
        <v>2363</v>
      </c>
      <c r="L984" s="17">
        <f t="shared" ca="1" si="31"/>
        <v>45209</v>
      </c>
      <c r="M984" t="str">
        <f t="shared" ca="1" si="30"/>
        <v>B0101</v>
      </c>
    </row>
    <row r="985" spans="1:13" x14ac:dyDescent="0.25">
      <c r="A985" t="s">
        <v>96</v>
      </c>
      <c r="B985" s="7" t="s">
        <v>243</v>
      </c>
      <c r="C985" s="15">
        <v>107</v>
      </c>
      <c r="D985" s="16" t="s">
        <v>102</v>
      </c>
      <c r="E985">
        <v>283</v>
      </c>
      <c r="F985" s="9">
        <v>12</v>
      </c>
      <c r="G985" s="9">
        <f>financials[[#This Row],[Units Sold]]*financials[[#This Row],[Sale Price]]</f>
        <v>3396</v>
      </c>
      <c r="H985" s="9">
        <f>IF(financials[[#This Row],[Discount Band]]="low",0.1,IF(financials[[#This Row],[Discount Band]]="medium",0.15,0.3))</f>
        <v>0.1</v>
      </c>
      <c r="I985" s="9">
        <f>financials[[#This Row],[Gross Sales]]-financials[[#This Row],[Gross Sales]]*financials[[#This Row],[Discounts]]</f>
        <v>3056.4</v>
      </c>
      <c r="J985" s="9">
        <f>VLOOKUP(financials[[#This Row],[productid]],Products!$B$2:$H$10,3)</f>
        <v>5.5</v>
      </c>
      <c r="K985" s="9">
        <f>financials[[#This Row],[Sales]]-financials[[#This Row],[COGS]]</f>
        <v>3050.9</v>
      </c>
      <c r="L985" s="17">
        <f t="shared" ca="1" si="31"/>
        <v>44862</v>
      </c>
      <c r="M985" t="str">
        <f t="shared" ca="1" si="30"/>
        <v>B0001</v>
      </c>
    </row>
    <row r="986" spans="1:13" x14ac:dyDescent="0.25">
      <c r="A986" t="s">
        <v>96</v>
      </c>
      <c r="B986" s="7" t="s">
        <v>178</v>
      </c>
      <c r="C986" s="15">
        <v>103</v>
      </c>
      <c r="D986" s="16" t="s">
        <v>94</v>
      </c>
      <c r="E986">
        <v>284</v>
      </c>
      <c r="F986" s="9">
        <v>12</v>
      </c>
      <c r="G986" s="9">
        <f>financials[[#This Row],[Units Sold]]*financials[[#This Row],[Sale Price]]</f>
        <v>3408</v>
      </c>
      <c r="H986" s="9">
        <f>IF(financials[[#This Row],[Discount Band]]="low",0.1,IF(financials[[#This Row],[Discount Band]]="medium",0.15,0.3))</f>
        <v>0.3</v>
      </c>
      <c r="I986" s="9">
        <f>financials[[#This Row],[Gross Sales]]-financials[[#This Row],[Gross Sales]]*financials[[#This Row],[Discounts]]</f>
        <v>2385.6</v>
      </c>
      <c r="J986" s="9">
        <f>VLOOKUP(financials[[#This Row],[productid]],Products!$B$2:$H$10,3)</f>
        <v>15</v>
      </c>
      <c r="K986" s="9">
        <f>financials[[#This Row],[Sales]]-financials[[#This Row],[COGS]]</f>
        <v>2370.6</v>
      </c>
      <c r="L986" s="17">
        <f t="shared" ca="1" si="31"/>
        <v>45283</v>
      </c>
      <c r="M986" t="str">
        <f t="shared" ca="1" si="30"/>
        <v>B0001</v>
      </c>
    </row>
    <row r="987" spans="1:13" x14ac:dyDescent="0.25">
      <c r="A987" t="s">
        <v>96</v>
      </c>
      <c r="B987" s="7" t="s">
        <v>169</v>
      </c>
      <c r="C987" s="15">
        <v>101</v>
      </c>
      <c r="D987" s="16" t="s">
        <v>101</v>
      </c>
      <c r="E987">
        <v>284</v>
      </c>
      <c r="F987" s="9">
        <v>12</v>
      </c>
      <c r="G987" s="9">
        <f>financials[[#This Row],[Units Sold]]*financials[[#This Row],[Sale Price]]</f>
        <v>3408</v>
      </c>
      <c r="H987" s="9">
        <f>IF(financials[[#This Row],[Discount Band]]="low",0.1,IF(financials[[#This Row],[Discount Band]]="medium",0.15,0.3))</f>
        <v>0.15</v>
      </c>
      <c r="I987" s="9">
        <f>financials[[#This Row],[Gross Sales]]-financials[[#This Row],[Gross Sales]]*financials[[#This Row],[Discounts]]</f>
        <v>2896.8</v>
      </c>
      <c r="J987" s="9">
        <f>VLOOKUP(financials[[#This Row],[productid]],Products!$B$2:$H$10,3)</f>
        <v>9.9499999999999993</v>
      </c>
      <c r="K987" s="9">
        <f>financials[[#This Row],[Sales]]-financials[[#This Row],[COGS]]</f>
        <v>2886.8500000000004</v>
      </c>
      <c r="L987" s="17">
        <f t="shared" ca="1" si="31"/>
        <v>45343</v>
      </c>
      <c r="M987" t="str">
        <f t="shared" ca="1" si="30"/>
        <v>B0001</v>
      </c>
    </row>
    <row r="988" spans="1:13" x14ac:dyDescent="0.25">
      <c r="A988" t="s">
        <v>96</v>
      </c>
      <c r="B988" s="7" t="s">
        <v>136</v>
      </c>
      <c r="C988" s="15">
        <v>107</v>
      </c>
      <c r="D988" s="16" t="s">
        <v>94</v>
      </c>
      <c r="E988">
        <v>284</v>
      </c>
      <c r="F988" s="9">
        <v>12</v>
      </c>
      <c r="G988" s="9">
        <f>financials[[#This Row],[Units Sold]]*financials[[#This Row],[Sale Price]]</f>
        <v>3408</v>
      </c>
      <c r="H988" s="9">
        <f>IF(financials[[#This Row],[Discount Band]]="low",0.1,IF(financials[[#This Row],[Discount Band]]="medium",0.15,0.3))</f>
        <v>0.3</v>
      </c>
      <c r="I988" s="9">
        <f>financials[[#This Row],[Gross Sales]]-financials[[#This Row],[Gross Sales]]*financials[[#This Row],[Discounts]]</f>
        <v>2385.6</v>
      </c>
      <c r="J988" s="9">
        <f>VLOOKUP(financials[[#This Row],[productid]],Products!$B$2:$H$10,3)</f>
        <v>5.5</v>
      </c>
      <c r="K988" s="9">
        <f>financials[[#This Row],[Sales]]-financials[[#This Row],[COGS]]</f>
        <v>2380.1</v>
      </c>
      <c r="L988" s="17">
        <f t="shared" ca="1" si="31"/>
        <v>45334</v>
      </c>
      <c r="M988" t="str">
        <f t="shared" ca="1" si="30"/>
        <v>B0101</v>
      </c>
    </row>
    <row r="989" spans="1:13" x14ac:dyDescent="0.25">
      <c r="A989" t="s">
        <v>97</v>
      </c>
      <c r="B989" s="7" t="s">
        <v>287</v>
      </c>
      <c r="C989" s="15">
        <v>106</v>
      </c>
      <c r="D989" s="16" t="s">
        <v>101</v>
      </c>
      <c r="E989">
        <v>488</v>
      </c>
      <c r="F989" s="9">
        <v>7</v>
      </c>
      <c r="G989" s="9">
        <f>financials[[#This Row],[Units Sold]]*financials[[#This Row],[Sale Price]]</f>
        <v>3416</v>
      </c>
      <c r="H989" s="9">
        <f>IF(financials[[#This Row],[Discount Band]]="low",0.1,IF(financials[[#This Row],[Discount Band]]="medium",0.15,0.3))</f>
        <v>0.15</v>
      </c>
      <c r="I989" s="9">
        <f>financials[[#This Row],[Gross Sales]]-financials[[#This Row],[Gross Sales]]*financials[[#This Row],[Discounts]]</f>
        <v>2903.6</v>
      </c>
      <c r="J989" s="9">
        <f>VLOOKUP(financials[[#This Row],[productid]],Products!$B$2:$H$10,3)</f>
        <v>9.1</v>
      </c>
      <c r="K989" s="9">
        <f>financials[[#This Row],[Sales]]-financials[[#This Row],[COGS]]</f>
        <v>2894.5</v>
      </c>
      <c r="L989" s="17">
        <f t="shared" ca="1" si="31"/>
        <v>44981</v>
      </c>
      <c r="M989" t="str">
        <f t="shared" ca="1" si="30"/>
        <v>C0003</v>
      </c>
    </row>
    <row r="990" spans="1:13" x14ac:dyDescent="0.25">
      <c r="A990" t="s">
        <v>96</v>
      </c>
      <c r="B990" s="7" t="s">
        <v>208</v>
      </c>
      <c r="C990" s="15">
        <v>102</v>
      </c>
      <c r="D990" s="16" t="s">
        <v>94</v>
      </c>
      <c r="E990">
        <v>285</v>
      </c>
      <c r="F990" s="9">
        <v>12</v>
      </c>
      <c r="G990" s="9">
        <f>financials[[#This Row],[Units Sold]]*financials[[#This Row],[Sale Price]]</f>
        <v>3420</v>
      </c>
      <c r="H990" s="9">
        <f>IF(financials[[#This Row],[Discount Band]]="low",0.1,IF(financials[[#This Row],[Discount Band]]="medium",0.15,0.3))</f>
        <v>0.3</v>
      </c>
      <c r="I990" s="9">
        <f>financials[[#This Row],[Gross Sales]]-financials[[#This Row],[Gross Sales]]*financials[[#This Row],[Discounts]]</f>
        <v>2394</v>
      </c>
      <c r="J990" s="9">
        <f>VLOOKUP(financials[[#This Row],[productid]],Products!$B$2:$H$10,3)</f>
        <v>13.95</v>
      </c>
      <c r="K990" s="9">
        <f>financials[[#This Row],[Sales]]-financials[[#This Row],[COGS]]</f>
        <v>2380.0500000000002</v>
      </c>
      <c r="L990" s="17">
        <f t="shared" ca="1" si="31"/>
        <v>45076</v>
      </c>
      <c r="M990" t="str">
        <f t="shared" ca="1" si="30"/>
        <v>A0001</v>
      </c>
    </row>
    <row r="991" spans="1:13" x14ac:dyDescent="0.25">
      <c r="A991" t="s">
        <v>97</v>
      </c>
      <c r="B991" s="7" t="s">
        <v>159</v>
      </c>
      <c r="C991" s="15">
        <v>105</v>
      </c>
      <c r="D991" s="16" t="s">
        <v>101</v>
      </c>
      <c r="E991">
        <v>171</v>
      </c>
      <c r="F991" s="9">
        <v>20</v>
      </c>
      <c r="G991" s="9">
        <f>financials[[#This Row],[Units Sold]]*financials[[#This Row],[Sale Price]]</f>
        <v>3420</v>
      </c>
      <c r="H991" s="9">
        <f>IF(financials[[#This Row],[Discount Band]]="low",0.1,IF(financials[[#This Row],[Discount Band]]="medium",0.15,0.3))</f>
        <v>0.15</v>
      </c>
      <c r="I991" s="9">
        <f>financials[[#This Row],[Gross Sales]]-financials[[#This Row],[Gross Sales]]*financials[[#This Row],[Discounts]]</f>
        <v>2907</v>
      </c>
      <c r="J991" s="9">
        <f>VLOOKUP(financials[[#This Row],[productid]],Products!$B$2:$H$10,3)</f>
        <v>10</v>
      </c>
      <c r="K991" s="9">
        <f>financials[[#This Row],[Sales]]-financials[[#This Row],[COGS]]</f>
        <v>2897</v>
      </c>
      <c r="L991" s="17">
        <f t="shared" ca="1" si="31"/>
        <v>45033</v>
      </c>
      <c r="M991" t="str">
        <f t="shared" ca="1" si="30"/>
        <v>C0003</v>
      </c>
    </row>
    <row r="992" spans="1:13" x14ac:dyDescent="0.25">
      <c r="A992" t="s">
        <v>100</v>
      </c>
      <c r="B992" s="7" t="s">
        <v>628</v>
      </c>
      <c r="C992" s="15">
        <v>102</v>
      </c>
      <c r="D992" s="16" t="s">
        <v>94</v>
      </c>
      <c r="E992">
        <v>228</v>
      </c>
      <c r="F992" s="9">
        <v>15</v>
      </c>
      <c r="G992" s="9">
        <f>financials[[#This Row],[Units Sold]]*financials[[#This Row],[Sale Price]]</f>
        <v>3420</v>
      </c>
      <c r="H992" s="9">
        <f>IF(financials[[#This Row],[Discount Band]]="low",0.1,IF(financials[[#This Row],[Discount Band]]="medium",0.15,0.3))</f>
        <v>0.3</v>
      </c>
      <c r="I992" s="9">
        <f>financials[[#This Row],[Gross Sales]]-financials[[#This Row],[Gross Sales]]*financials[[#This Row],[Discounts]]</f>
        <v>2394</v>
      </c>
      <c r="J992" s="9">
        <f>VLOOKUP(financials[[#This Row],[productid]],Products!$B$2:$H$10,3)</f>
        <v>13.95</v>
      </c>
      <c r="K992" s="9">
        <f>financials[[#This Row],[Sales]]-financials[[#This Row],[COGS]]</f>
        <v>2380.0500000000002</v>
      </c>
      <c r="L992" s="17">
        <f t="shared" ca="1" si="31"/>
        <v>45260</v>
      </c>
      <c r="M992" t="str">
        <f t="shared" ca="1" si="30"/>
        <v>B0001</v>
      </c>
    </row>
    <row r="993" spans="1:13" x14ac:dyDescent="0.25">
      <c r="A993" t="s">
        <v>97</v>
      </c>
      <c r="B993" s="7" t="s">
        <v>277</v>
      </c>
      <c r="C993" s="15">
        <v>107</v>
      </c>
      <c r="D993" s="16" t="s">
        <v>101</v>
      </c>
      <c r="E993">
        <v>171</v>
      </c>
      <c r="F993" s="9">
        <v>20</v>
      </c>
      <c r="G993" s="9">
        <f>financials[[#This Row],[Units Sold]]*financials[[#This Row],[Sale Price]]</f>
        <v>3420</v>
      </c>
      <c r="H993" s="9">
        <f>IF(financials[[#This Row],[Discount Band]]="low",0.1,IF(financials[[#This Row],[Discount Band]]="medium",0.15,0.3))</f>
        <v>0.15</v>
      </c>
      <c r="I993" s="9">
        <f>financials[[#This Row],[Gross Sales]]-financials[[#This Row],[Gross Sales]]*financials[[#This Row],[Discounts]]</f>
        <v>2907</v>
      </c>
      <c r="J993" s="9">
        <f>VLOOKUP(financials[[#This Row],[productid]],Products!$B$2:$H$10,3)</f>
        <v>5.5</v>
      </c>
      <c r="K993" s="9">
        <f>financials[[#This Row],[Sales]]-financials[[#This Row],[COGS]]</f>
        <v>2901.5</v>
      </c>
      <c r="L993" s="17">
        <f t="shared" ca="1" si="31"/>
        <v>44978</v>
      </c>
      <c r="M993" t="str">
        <f t="shared" ca="1" si="30"/>
        <v>B0101</v>
      </c>
    </row>
    <row r="994" spans="1:13" x14ac:dyDescent="0.25">
      <c r="A994" t="s">
        <v>96</v>
      </c>
      <c r="B994" s="7" t="s">
        <v>136</v>
      </c>
      <c r="C994" s="15">
        <v>102</v>
      </c>
      <c r="D994" s="16" t="s">
        <v>102</v>
      </c>
      <c r="E994">
        <v>285</v>
      </c>
      <c r="F994" s="9">
        <v>12</v>
      </c>
      <c r="G994" s="9">
        <f>financials[[#This Row],[Units Sold]]*financials[[#This Row],[Sale Price]]</f>
        <v>3420</v>
      </c>
      <c r="H994" s="9">
        <f>IF(financials[[#This Row],[Discount Band]]="low",0.1,IF(financials[[#This Row],[Discount Band]]="medium",0.15,0.3))</f>
        <v>0.1</v>
      </c>
      <c r="I994" s="9">
        <f>financials[[#This Row],[Gross Sales]]-financials[[#This Row],[Gross Sales]]*financials[[#This Row],[Discounts]]</f>
        <v>3078</v>
      </c>
      <c r="J994" s="9">
        <f>VLOOKUP(financials[[#This Row],[productid]],Products!$B$2:$H$10,3)</f>
        <v>13.95</v>
      </c>
      <c r="K994" s="9">
        <f>financials[[#This Row],[Sales]]-financials[[#This Row],[COGS]]</f>
        <v>3064.05</v>
      </c>
      <c r="L994" s="17">
        <f t="shared" ca="1" si="31"/>
        <v>45415</v>
      </c>
      <c r="M994" t="str">
        <f t="shared" ca="1" si="30"/>
        <v>C0002</v>
      </c>
    </row>
    <row r="995" spans="1:13" x14ac:dyDescent="0.25">
      <c r="A995" t="s">
        <v>96</v>
      </c>
      <c r="B995" s="7" t="s">
        <v>243</v>
      </c>
      <c r="C995" s="15">
        <v>108</v>
      </c>
      <c r="D995" s="16" t="s">
        <v>102</v>
      </c>
      <c r="E995">
        <v>286</v>
      </c>
      <c r="F995" s="9">
        <v>12</v>
      </c>
      <c r="G995" s="9">
        <f>financials[[#This Row],[Units Sold]]*financials[[#This Row],[Sale Price]]</f>
        <v>3432</v>
      </c>
      <c r="H995" s="9">
        <f>IF(financials[[#This Row],[Discount Band]]="low",0.1,IF(financials[[#This Row],[Discount Band]]="medium",0.15,0.3))</f>
        <v>0.1</v>
      </c>
      <c r="I995" s="9">
        <f>financials[[#This Row],[Gross Sales]]-financials[[#This Row],[Gross Sales]]*financials[[#This Row],[Discounts]]</f>
        <v>3088.8</v>
      </c>
      <c r="J995" s="9">
        <f>VLOOKUP(financials[[#This Row],[productid]],Products!$B$2:$H$10,3)</f>
        <v>3.99</v>
      </c>
      <c r="K995" s="9">
        <f>financials[[#This Row],[Sales]]-financials[[#This Row],[COGS]]</f>
        <v>3084.8100000000004</v>
      </c>
      <c r="L995" s="17">
        <f t="shared" ca="1" si="31"/>
        <v>44962</v>
      </c>
      <c r="M995" t="str">
        <f t="shared" ca="1" si="30"/>
        <v>B0101</v>
      </c>
    </row>
    <row r="996" spans="1:13" x14ac:dyDescent="0.25">
      <c r="A996" t="s">
        <v>96</v>
      </c>
      <c r="B996" s="7" t="s">
        <v>279</v>
      </c>
      <c r="C996" s="15">
        <v>101</v>
      </c>
      <c r="D996" s="16" t="s">
        <v>94</v>
      </c>
      <c r="E996">
        <v>286</v>
      </c>
      <c r="F996" s="9">
        <v>12</v>
      </c>
      <c r="G996" s="9">
        <f>financials[[#This Row],[Units Sold]]*financials[[#This Row],[Sale Price]]</f>
        <v>3432</v>
      </c>
      <c r="H996" s="9">
        <f>IF(financials[[#This Row],[Discount Band]]="low",0.1,IF(financials[[#This Row],[Discount Band]]="medium",0.15,0.3))</f>
        <v>0.3</v>
      </c>
      <c r="I996" s="9">
        <f>financials[[#This Row],[Gross Sales]]-financials[[#This Row],[Gross Sales]]*financials[[#This Row],[Discounts]]</f>
        <v>2402.4</v>
      </c>
      <c r="J996" s="9">
        <f>VLOOKUP(financials[[#This Row],[productid]],Products!$B$2:$H$10,3)</f>
        <v>9.9499999999999993</v>
      </c>
      <c r="K996" s="9">
        <f>financials[[#This Row],[Sales]]-financials[[#This Row],[COGS]]</f>
        <v>2392.4500000000003</v>
      </c>
      <c r="L996" s="17">
        <f t="shared" ca="1" si="31"/>
        <v>44942</v>
      </c>
      <c r="M996" t="str">
        <f t="shared" ca="1" si="30"/>
        <v>B0101</v>
      </c>
    </row>
    <row r="997" spans="1:13" x14ac:dyDescent="0.25">
      <c r="A997" t="s">
        <v>100</v>
      </c>
      <c r="B997" s="7" t="s">
        <v>243</v>
      </c>
      <c r="C997" s="15">
        <v>101</v>
      </c>
      <c r="D997" s="16" t="s">
        <v>94</v>
      </c>
      <c r="E997">
        <v>229</v>
      </c>
      <c r="F997" s="9">
        <v>15</v>
      </c>
      <c r="G997" s="9">
        <f>financials[[#This Row],[Units Sold]]*financials[[#This Row],[Sale Price]]</f>
        <v>3435</v>
      </c>
      <c r="H997" s="9">
        <f>IF(financials[[#This Row],[Discount Band]]="low",0.1,IF(financials[[#This Row],[Discount Band]]="medium",0.15,0.3))</f>
        <v>0.3</v>
      </c>
      <c r="I997" s="9">
        <f>financials[[#This Row],[Gross Sales]]-financials[[#This Row],[Gross Sales]]*financials[[#This Row],[Discounts]]</f>
        <v>2404.5</v>
      </c>
      <c r="J997" s="9">
        <f>VLOOKUP(financials[[#This Row],[productid]],Products!$B$2:$H$10,3)</f>
        <v>9.9499999999999993</v>
      </c>
      <c r="K997" s="9">
        <f>financials[[#This Row],[Sales]]-financials[[#This Row],[COGS]]</f>
        <v>2394.5500000000002</v>
      </c>
      <c r="L997" s="17">
        <f t="shared" ca="1" si="31"/>
        <v>45209</v>
      </c>
      <c r="M997" t="str">
        <f t="shared" ca="1" si="30"/>
        <v>C0003</v>
      </c>
    </row>
    <row r="998" spans="1:13" x14ac:dyDescent="0.25">
      <c r="A998" t="s">
        <v>100</v>
      </c>
      <c r="B998" s="7" t="s">
        <v>136</v>
      </c>
      <c r="C998" s="15">
        <v>107</v>
      </c>
      <c r="D998" s="16" t="s">
        <v>94</v>
      </c>
      <c r="E998">
        <v>229</v>
      </c>
      <c r="F998" s="9">
        <v>15</v>
      </c>
      <c r="G998" s="9">
        <f>financials[[#This Row],[Units Sold]]*financials[[#This Row],[Sale Price]]</f>
        <v>3435</v>
      </c>
      <c r="H998" s="9">
        <f>IF(financials[[#This Row],[Discount Band]]="low",0.1,IF(financials[[#This Row],[Discount Band]]="medium",0.15,0.3))</f>
        <v>0.3</v>
      </c>
      <c r="I998" s="9">
        <f>financials[[#This Row],[Gross Sales]]-financials[[#This Row],[Gross Sales]]*financials[[#This Row],[Discounts]]</f>
        <v>2404.5</v>
      </c>
      <c r="J998" s="9">
        <f>VLOOKUP(financials[[#This Row],[productid]],Products!$B$2:$H$10,3)</f>
        <v>5.5</v>
      </c>
      <c r="K998" s="9">
        <f>financials[[#This Row],[Sales]]-financials[[#This Row],[COGS]]</f>
        <v>2399</v>
      </c>
      <c r="L998" s="17">
        <f t="shared" ca="1" si="31"/>
        <v>45056</v>
      </c>
      <c r="M998" t="str">
        <f t="shared" ca="1" si="30"/>
        <v>C0002</v>
      </c>
    </row>
    <row r="999" spans="1:13" x14ac:dyDescent="0.25">
      <c r="A999" t="s">
        <v>97</v>
      </c>
      <c r="B999" s="7" t="s">
        <v>106</v>
      </c>
      <c r="C999" s="15">
        <v>101</v>
      </c>
      <c r="D999" s="16" t="s">
        <v>101</v>
      </c>
      <c r="E999">
        <v>491</v>
      </c>
      <c r="F999" s="9">
        <v>7</v>
      </c>
      <c r="G999" s="9">
        <f>financials[[#This Row],[Units Sold]]*financials[[#This Row],[Sale Price]]</f>
        <v>3437</v>
      </c>
      <c r="H999" s="9">
        <f>IF(financials[[#This Row],[Discount Band]]="low",0.1,IF(financials[[#This Row],[Discount Band]]="medium",0.15,0.3))</f>
        <v>0.15</v>
      </c>
      <c r="I999" s="9">
        <f>financials[[#This Row],[Gross Sales]]-financials[[#This Row],[Gross Sales]]*financials[[#This Row],[Discounts]]</f>
        <v>2921.45</v>
      </c>
      <c r="J999" s="9">
        <f>VLOOKUP(financials[[#This Row],[productid]],Products!$B$2:$H$10,3)</f>
        <v>9.9499999999999993</v>
      </c>
      <c r="K999" s="9">
        <f>financials[[#This Row],[Sales]]-financials[[#This Row],[COGS]]</f>
        <v>2911.5</v>
      </c>
      <c r="L999" s="17">
        <f t="shared" ca="1" si="31"/>
        <v>44597</v>
      </c>
      <c r="M999" t="str">
        <f t="shared" ca="1" si="30"/>
        <v>B0101</v>
      </c>
    </row>
    <row r="1000" spans="1:13" x14ac:dyDescent="0.25">
      <c r="A1000" t="s">
        <v>97</v>
      </c>
      <c r="B1000" s="7" t="s">
        <v>277</v>
      </c>
      <c r="C1000" s="13">
        <v>104</v>
      </c>
      <c r="D1000" s="10" t="s">
        <v>94</v>
      </c>
      <c r="E1000">
        <v>172</v>
      </c>
      <c r="F1000" s="9">
        <v>20</v>
      </c>
      <c r="G1000" s="9">
        <f>financials[[#This Row],[Units Sold]]*financials[[#This Row],[Sale Price]]</f>
        <v>3440</v>
      </c>
      <c r="H1000" s="9">
        <f>IF(financials[[#This Row],[Discount Band]]="low",0.1,IF(financials[[#This Row],[Discount Band]]="medium",0.15,0.3))</f>
        <v>0.3</v>
      </c>
      <c r="I1000" s="9">
        <f>financials[[#This Row],[Gross Sales]]-financials[[#This Row],[Gross Sales]]*financials[[#This Row],[Discounts]]</f>
        <v>2408</v>
      </c>
      <c r="J1000" s="9">
        <f>VLOOKUP(financials[[#This Row],[productid]],Products!$B$2:$H$10,3)</f>
        <v>2.9</v>
      </c>
      <c r="K1000" s="9">
        <f>financials[[#This Row],[Sales]]-financials[[#This Row],[COGS]]</f>
        <v>2405.1</v>
      </c>
      <c r="L1000" s="17">
        <f t="shared" ca="1" si="31"/>
        <v>44877</v>
      </c>
      <c r="M1000" t="str">
        <f t="shared" ca="1" si="30"/>
        <v>B0001</v>
      </c>
    </row>
    <row r="1001" spans="1:13" x14ac:dyDescent="0.25">
      <c r="A1001" t="s">
        <v>97</v>
      </c>
      <c r="B1001" s="7" t="s">
        <v>298</v>
      </c>
      <c r="C1001" s="13">
        <v>104</v>
      </c>
      <c r="D1001" s="10" t="s">
        <v>94</v>
      </c>
      <c r="E1001">
        <v>172</v>
      </c>
      <c r="F1001" s="9">
        <v>20</v>
      </c>
      <c r="G1001" s="9">
        <f>financials[[#This Row],[Units Sold]]*financials[[#This Row],[Sale Price]]</f>
        <v>3440</v>
      </c>
      <c r="H1001" s="9">
        <f>IF(financials[[#This Row],[Discount Band]]="low",0.1,IF(financials[[#This Row],[Discount Band]]="medium",0.15,0.3))</f>
        <v>0.3</v>
      </c>
      <c r="I1001" s="9">
        <f>financials[[#This Row],[Gross Sales]]-financials[[#This Row],[Gross Sales]]*financials[[#This Row],[Discounts]]</f>
        <v>2408</v>
      </c>
      <c r="J1001" s="9">
        <f>VLOOKUP(financials[[#This Row],[productid]],Products!$B$2:$H$10,3)</f>
        <v>2.9</v>
      </c>
      <c r="K1001" s="9">
        <f>financials[[#This Row],[Sales]]-financials[[#This Row],[COGS]]</f>
        <v>2405.1</v>
      </c>
      <c r="L1001" s="17">
        <f t="shared" ca="1" si="31"/>
        <v>44765</v>
      </c>
      <c r="M1001" t="str">
        <f t="shared" ca="1" si="30"/>
        <v>B0001</v>
      </c>
    </row>
    <row r="1002" spans="1:13" x14ac:dyDescent="0.25">
      <c r="A1002" t="s">
        <v>97</v>
      </c>
      <c r="B1002" s="7" t="s">
        <v>251</v>
      </c>
      <c r="C1002" s="15">
        <v>102</v>
      </c>
      <c r="D1002" s="16" t="s">
        <v>101</v>
      </c>
      <c r="E1002">
        <v>172</v>
      </c>
      <c r="F1002" s="9">
        <v>20</v>
      </c>
      <c r="G1002" s="9">
        <f>financials[[#This Row],[Units Sold]]*financials[[#This Row],[Sale Price]]</f>
        <v>3440</v>
      </c>
      <c r="H1002" s="9">
        <f>IF(financials[[#This Row],[Discount Band]]="low",0.1,IF(financials[[#This Row],[Discount Band]]="medium",0.15,0.3))</f>
        <v>0.15</v>
      </c>
      <c r="I1002" s="9">
        <f>financials[[#This Row],[Gross Sales]]-financials[[#This Row],[Gross Sales]]*financials[[#This Row],[Discounts]]</f>
        <v>2924</v>
      </c>
      <c r="J1002" s="9">
        <f>VLOOKUP(financials[[#This Row],[productid]],Products!$B$2:$H$10,3)</f>
        <v>13.95</v>
      </c>
      <c r="K1002" s="9">
        <f>financials[[#This Row],[Sales]]-financials[[#This Row],[COGS]]</f>
        <v>2910.05</v>
      </c>
      <c r="L1002" s="17">
        <f t="shared" ca="1" si="31"/>
        <v>45153</v>
      </c>
      <c r="M1002" t="str">
        <f t="shared" ca="1" si="30"/>
        <v>C0003</v>
      </c>
    </row>
    <row r="1003" spans="1:13" x14ac:dyDescent="0.25">
      <c r="A1003" t="s">
        <v>97</v>
      </c>
      <c r="B1003" s="7" t="s">
        <v>107</v>
      </c>
      <c r="C1003" s="15">
        <v>105</v>
      </c>
      <c r="D1003" s="16" t="s">
        <v>102</v>
      </c>
      <c r="E1003">
        <v>172</v>
      </c>
      <c r="F1003" s="9">
        <v>20</v>
      </c>
      <c r="G1003" s="9">
        <f>financials[[#This Row],[Units Sold]]*financials[[#This Row],[Sale Price]]</f>
        <v>3440</v>
      </c>
      <c r="H1003" s="9">
        <f>IF(financials[[#This Row],[Discount Band]]="low",0.1,IF(financials[[#This Row],[Discount Band]]="medium",0.15,0.3))</f>
        <v>0.1</v>
      </c>
      <c r="I1003" s="9">
        <f>financials[[#This Row],[Gross Sales]]-financials[[#This Row],[Gross Sales]]*financials[[#This Row],[Discounts]]</f>
        <v>3096</v>
      </c>
      <c r="J1003" s="9">
        <f>VLOOKUP(financials[[#This Row],[productid]],Products!$B$2:$H$10,3)</f>
        <v>10</v>
      </c>
      <c r="K1003" s="9">
        <f>financials[[#This Row],[Sales]]-financials[[#This Row],[COGS]]</f>
        <v>3086</v>
      </c>
      <c r="L1003" s="17">
        <f t="shared" ca="1" si="31"/>
        <v>45270</v>
      </c>
      <c r="M1003" t="str">
        <f t="shared" ca="1" si="30"/>
        <v>C0002</v>
      </c>
    </row>
    <row r="1004" spans="1:13" x14ac:dyDescent="0.25">
      <c r="A1004" t="s">
        <v>100</v>
      </c>
      <c r="B1004" s="7" t="s">
        <v>251</v>
      </c>
      <c r="C1004" s="15">
        <v>103</v>
      </c>
      <c r="D1004" s="16" t="s">
        <v>94</v>
      </c>
      <c r="E1004">
        <v>230</v>
      </c>
      <c r="F1004" s="9">
        <v>15</v>
      </c>
      <c r="G1004" s="9">
        <f>financials[[#This Row],[Units Sold]]*financials[[#This Row],[Sale Price]]</f>
        <v>3450</v>
      </c>
      <c r="H1004" s="9">
        <f>IF(financials[[#This Row],[Discount Band]]="low",0.1,IF(financials[[#This Row],[Discount Band]]="medium",0.15,0.3))</f>
        <v>0.3</v>
      </c>
      <c r="I1004" s="9">
        <f>financials[[#This Row],[Gross Sales]]-financials[[#This Row],[Gross Sales]]*financials[[#This Row],[Discounts]]</f>
        <v>2415</v>
      </c>
      <c r="J1004" s="9">
        <f>VLOOKUP(financials[[#This Row],[productid]],Products!$B$2:$H$10,3)</f>
        <v>15</v>
      </c>
      <c r="K1004" s="9">
        <f>financials[[#This Row],[Sales]]-financials[[#This Row],[COGS]]</f>
        <v>2400</v>
      </c>
      <c r="L1004" s="17">
        <f t="shared" ca="1" si="31"/>
        <v>44965</v>
      </c>
      <c r="M1004" t="str">
        <f t="shared" ca="1" si="30"/>
        <v>C0003</v>
      </c>
    </row>
    <row r="1005" spans="1:13" x14ac:dyDescent="0.25">
      <c r="A1005" t="s">
        <v>96</v>
      </c>
      <c r="B1005" s="7" t="s">
        <v>556</v>
      </c>
      <c r="C1005" s="15">
        <v>104</v>
      </c>
      <c r="D1005" s="16" t="s">
        <v>102</v>
      </c>
      <c r="E1005">
        <v>288</v>
      </c>
      <c r="F1005" s="9">
        <v>12</v>
      </c>
      <c r="G1005" s="9">
        <f>financials[[#This Row],[Units Sold]]*financials[[#This Row],[Sale Price]]</f>
        <v>3456</v>
      </c>
      <c r="H1005" s="9">
        <f>IF(financials[[#This Row],[Discount Band]]="low",0.1,IF(financials[[#This Row],[Discount Band]]="medium",0.15,0.3))</f>
        <v>0.1</v>
      </c>
      <c r="I1005" s="9">
        <f>financials[[#This Row],[Gross Sales]]-financials[[#This Row],[Gross Sales]]*financials[[#This Row],[Discounts]]</f>
        <v>3110.4</v>
      </c>
      <c r="J1005" s="9">
        <f>VLOOKUP(financials[[#This Row],[productid]],Products!$B$2:$H$10,3)</f>
        <v>2.9</v>
      </c>
      <c r="K1005" s="9">
        <f>financials[[#This Row],[Sales]]-financials[[#This Row],[COGS]]</f>
        <v>3107.5</v>
      </c>
      <c r="L1005" s="17">
        <f t="shared" ca="1" si="31"/>
        <v>44819</v>
      </c>
      <c r="M1005" t="str">
        <f t="shared" ca="1" si="30"/>
        <v>B0001</v>
      </c>
    </row>
    <row r="1006" spans="1:13" x14ac:dyDescent="0.25">
      <c r="A1006" t="s">
        <v>96</v>
      </c>
      <c r="B1006" s="7" t="s">
        <v>208</v>
      </c>
      <c r="C1006" s="15">
        <v>106</v>
      </c>
      <c r="D1006" s="16" t="s">
        <v>103</v>
      </c>
      <c r="E1006">
        <v>288</v>
      </c>
      <c r="F1006" s="9">
        <v>12</v>
      </c>
      <c r="G1006" s="9">
        <f>financials[[#This Row],[Units Sold]]*financials[[#This Row],[Sale Price]]</f>
        <v>3456</v>
      </c>
      <c r="H1006" s="9">
        <f>IF(financials[[#This Row],[Discount Band]]="low",0.1,IF(financials[[#This Row],[Discount Band]]="medium",0.15,0.3))</f>
        <v>0.3</v>
      </c>
      <c r="I1006" s="9">
        <f>financials[[#This Row],[Gross Sales]]-financials[[#This Row],[Gross Sales]]*financials[[#This Row],[Discounts]]</f>
        <v>2419.1999999999998</v>
      </c>
      <c r="J1006" s="9">
        <f>VLOOKUP(financials[[#This Row],[productid]],Products!$B$2:$H$10,3)</f>
        <v>9.1</v>
      </c>
      <c r="K1006" s="9">
        <f>financials[[#This Row],[Sales]]-financials[[#This Row],[COGS]]</f>
        <v>2410.1</v>
      </c>
      <c r="L1006" s="17">
        <f t="shared" ca="1" si="31"/>
        <v>45432</v>
      </c>
      <c r="M1006" t="str">
        <f t="shared" ca="1" si="30"/>
        <v>B0001</v>
      </c>
    </row>
    <row r="1007" spans="1:13" x14ac:dyDescent="0.25">
      <c r="A1007" t="s">
        <v>97</v>
      </c>
      <c r="B1007" s="7" t="s">
        <v>104</v>
      </c>
      <c r="C1007" s="15">
        <v>106</v>
      </c>
      <c r="D1007" s="16" t="s">
        <v>102</v>
      </c>
      <c r="E1007">
        <v>173</v>
      </c>
      <c r="F1007" s="9">
        <v>20</v>
      </c>
      <c r="G1007" s="9">
        <f>financials[[#This Row],[Units Sold]]*financials[[#This Row],[Sale Price]]</f>
        <v>3460</v>
      </c>
      <c r="H1007" s="9">
        <f>IF(financials[[#This Row],[Discount Band]]="low",0.1,IF(financials[[#This Row],[Discount Band]]="medium",0.15,0.3))</f>
        <v>0.1</v>
      </c>
      <c r="I1007" s="9">
        <f>financials[[#This Row],[Gross Sales]]-financials[[#This Row],[Gross Sales]]*financials[[#This Row],[Discounts]]</f>
        <v>3114</v>
      </c>
      <c r="J1007" s="9">
        <f>VLOOKUP(financials[[#This Row],[productid]],Products!$B$2:$H$10,3)</f>
        <v>9.1</v>
      </c>
      <c r="K1007" s="9">
        <f>financials[[#This Row],[Sales]]-financials[[#This Row],[COGS]]</f>
        <v>3104.9</v>
      </c>
      <c r="L1007" s="17">
        <f t="shared" ca="1" si="31"/>
        <v>45018</v>
      </c>
      <c r="M1007" t="str">
        <f t="shared" ca="1" si="30"/>
        <v>B0001</v>
      </c>
    </row>
    <row r="1008" spans="1:13" x14ac:dyDescent="0.25">
      <c r="A1008" t="s">
        <v>97</v>
      </c>
      <c r="B1008" s="7" t="s">
        <v>209</v>
      </c>
      <c r="C1008" s="13">
        <v>103</v>
      </c>
      <c r="D1008" s="10" t="s">
        <v>102</v>
      </c>
      <c r="E1008">
        <v>495</v>
      </c>
      <c r="F1008" s="9">
        <v>7</v>
      </c>
      <c r="G1008" s="9">
        <f>financials[[#This Row],[Units Sold]]*financials[[#This Row],[Sale Price]]</f>
        <v>3465</v>
      </c>
      <c r="H1008" s="9">
        <f>IF(financials[[#This Row],[Discount Band]]="low",0.1,IF(financials[[#This Row],[Discount Band]]="medium",0.15,0.3))</f>
        <v>0.1</v>
      </c>
      <c r="I1008" s="9">
        <f>financials[[#This Row],[Gross Sales]]-financials[[#This Row],[Gross Sales]]*financials[[#This Row],[Discounts]]</f>
        <v>3118.5</v>
      </c>
      <c r="J1008" s="9">
        <f>VLOOKUP(financials[[#This Row],[productid]],Products!$B$2:$H$10,3)</f>
        <v>15</v>
      </c>
      <c r="K1008" s="9">
        <f>financials[[#This Row],[Sales]]-financials[[#This Row],[COGS]]</f>
        <v>3103.5</v>
      </c>
      <c r="L1008" s="17">
        <f t="shared" ca="1" si="31"/>
        <v>45226</v>
      </c>
      <c r="M1008" t="str">
        <f t="shared" ca="1" si="30"/>
        <v>C0003</v>
      </c>
    </row>
    <row r="1009" spans="1:13" x14ac:dyDescent="0.25">
      <c r="A1009" t="s">
        <v>100</v>
      </c>
      <c r="B1009" s="7" t="s">
        <v>285</v>
      </c>
      <c r="C1009" s="15">
        <v>108</v>
      </c>
      <c r="D1009" s="16" t="s">
        <v>102</v>
      </c>
      <c r="E1009">
        <v>231</v>
      </c>
      <c r="F1009" s="9">
        <v>15</v>
      </c>
      <c r="G1009" s="9">
        <f>financials[[#This Row],[Units Sold]]*financials[[#This Row],[Sale Price]]</f>
        <v>3465</v>
      </c>
      <c r="H1009" s="9">
        <f>IF(financials[[#This Row],[Discount Band]]="low",0.1,IF(financials[[#This Row],[Discount Band]]="medium",0.15,0.3))</f>
        <v>0.1</v>
      </c>
      <c r="I1009" s="9">
        <f>financials[[#This Row],[Gross Sales]]-financials[[#This Row],[Gross Sales]]*financials[[#This Row],[Discounts]]</f>
        <v>3118.5</v>
      </c>
      <c r="J1009" s="9">
        <f>VLOOKUP(financials[[#This Row],[productid]],Products!$B$2:$H$10,3)</f>
        <v>3.99</v>
      </c>
      <c r="K1009" s="9">
        <f>financials[[#This Row],[Sales]]-financials[[#This Row],[COGS]]</f>
        <v>3114.51</v>
      </c>
      <c r="L1009" s="17">
        <f t="shared" ca="1" si="31"/>
        <v>44827</v>
      </c>
      <c r="M1009" t="str">
        <f t="shared" ca="1" si="30"/>
        <v>A0001</v>
      </c>
    </row>
    <row r="1010" spans="1:13" x14ac:dyDescent="0.25">
      <c r="A1010" t="s">
        <v>97</v>
      </c>
      <c r="B1010" s="7" t="s">
        <v>209</v>
      </c>
      <c r="C1010" s="15">
        <v>109</v>
      </c>
      <c r="D1010" s="16" t="s">
        <v>102</v>
      </c>
      <c r="E1010">
        <v>495</v>
      </c>
      <c r="F1010" s="9">
        <v>7</v>
      </c>
      <c r="G1010" s="9">
        <f>financials[[#This Row],[Units Sold]]*financials[[#This Row],[Sale Price]]</f>
        <v>3465</v>
      </c>
      <c r="H1010" s="9">
        <f>IF(financials[[#This Row],[Discount Band]]="low",0.1,IF(financials[[#This Row],[Discount Band]]="medium",0.15,0.3))</f>
        <v>0.1</v>
      </c>
      <c r="I1010" s="9">
        <f>financials[[#This Row],[Gross Sales]]-financials[[#This Row],[Gross Sales]]*financials[[#This Row],[Discounts]]</f>
        <v>3118.5</v>
      </c>
      <c r="J1010" s="9">
        <f>VLOOKUP(financials[[#This Row],[productid]],Products!$B$2:$H$10,3)</f>
        <v>16.8</v>
      </c>
      <c r="K1010" s="9">
        <f>financials[[#This Row],[Sales]]-financials[[#This Row],[COGS]]</f>
        <v>3101.7</v>
      </c>
      <c r="L1010" s="17">
        <f t="shared" ca="1" si="31"/>
        <v>45169</v>
      </c>
      <c r="M1010" t="str">
        <f t="shared" ca="1" si="30"/>
        <v>C0002</v>
      </c>
    </row>
    <row r="1011" spans="1:13" x14ac:dyDescent="0.25">
      <c r="A1011" t="s">
        <v>100</v>
      </c>
      <c r="B1011" s="7" t="s">
        <v>104</v>
      </c>
      <c r="C1011" s="15">
        <v>102</v>
      </c>
      <c r="D1011" s="16" t="s">
        <v>102</v>
      </c>
      <c r="E1011">
        <v>231</v>
      </c>
      <c r="F1011" s="9">
        <v>15</v>
      </c>
      <c r="G1011" s="9">
        <f>financials[[#This Row],[Units Sold]]*financials[[#This Row],[Sale Price]]</f>
        <v>3465</v>
      </c>
      <c r="H1011" s="9">
        <f>IF(financials[[#This Row],[Discount Band]]="low",0.1,IF(financials[[#This Row],[Discount Band]]="medium",0.15,0.3))</f>
        <v>0.1</v>
      </c>
      <c r="I1011" s="9">
        <f>financials[[#This Row],[Gross Sales]]-financials[[#This Row],[Gross Sales]]*financials[[#This Row],[Discounts]]</f>
        <v>3118.5</v>
      </c>
      <c r="J1011" s="9">
        <f>VLOOKUP(financials[[#This Row],[productid]],Products!$B$2:$H$10,3)</f>
        <v>13.95</v>
      </c>
      <c r="K1011" s="9">
        <f>financials[[#This Row],[Sales]]-financials[[#This Row],[COGS]]</f>
        <v>3104.55</v>
      </c>
      <c r="L1011" s="17">
        <f t="shared" ca="1" si="31"/>
        <v>45479</v>
      </c>
      <c r="M1011" t="str">
        <f t="shared" ca="1" si="30"/>
        <v>B0001</v>
      </c>
    </row>
    <row r="1012" spans="1:13" x14ac:dyDescent="0.25">
      <c r="A1012" t="s">
        <v>97</v>
      </c>
      <c r="B1012" s="7" t="s">
        <v>287</v>
      </c>
      <c r="C1012" s="15">
        <v>103</v>
      </c>
      <c r="D1012" s="16" t="s">
        <v>102</v>
      </c>
      <c r="E1012">
        <v>495</v>
      </c>
      <c r="F1012" s="9">
        <v>7</v>
      </c>
      <c r="G1012" s="9">
        <f>financials[[#This Row],[Units Sold]]*financials[[#This Row],[Sale Price]]</f>
        <v>3465</v>
      </c>
      <c r="H1012" s="9">
        <f>IF(financials[[#This Row],[Discount Band]]="low",0.1,IF(financials[[#This Row],[Discount Band]]="medium",0.15,0.3))</f>
        <v>0.1</v>
      </c>
      <c r="I1012" s="9">
        <f>financials[[#This Row],[Gross Sales]]-financials[[#This Row],[Gross Sales]]*financials[[#This Row],[Discounts]]</f>
        <v>3118.5</v>
      </c>
      <c r="J1012" s="9">
        <f>VLOOKUP(financials[[#This Row],[productid]],Products!$B$2:$H$10,3)</f>
        <v>15</v>
      </c>
      <c r="K1012" s="9">
        <f>financials[[#This Row],[Sales]]-financials[[#This Row],[COGS]]</f>
        <v>3103.5</v>
      </c>
      <c r="L1012" s="17">
        <f t="shared" ca="1" si="31"/>
        <v>45004</v>
      </c>
      <c r="M1012" t="str">
        <f t="shared" ca="1" si="30"/>
        <v>A0001</v>
      </c>
    </row>
    <row r="1013" spans="1:13" x14ac:dyDescent="0.25">
      <c r="A1013" t="s">
        <v>96</v>
      </c>
      <c r="B1013" s="7" t="s">
        <v>243</v>
      </c>
      <c r="C1013" s="15">
        <v>109</v>
      </c>
      <c r="D1013" s="16" t="s">
        <v>101</v>
      </c>
      <c r="E1013">
        <v>289</v>
      </c>
      <c r="F1013" s="9">
        <v>12</v>
      </c>
      <c r="G1013" s="9">
        <f>financials[[#This Row],[Units Sold]]*financials[[#This Row],[Sale Price]]</f>
        <v>3468</v>
      </c>
      <c r="H1013" s="9">
        <f>IF(financials[[#This Row],[Discount Band]]="low",0.1,IF(financials[[#This Row],[Discount Band]]="medium",0.15,0.3))</f>
        <v>0.15</v>
      </c>
      <c r="I1013" s="9">
        <f>financials[[#This Row],[Gross Sales]]-financials[[#This Row],[Gross Sales]]*financials[[#This Row],[Discounts]]</f>
        <v>2947.8</v>
      </c>
      <c r="J1013" s="9">
        <f>VLOOKUP(financials[[#This Row],[productid]],Products!$B$2:$H$10,3)</f>
        <v>16.8</v>
      </c>
      <c r="K1013" s="9">
        <f>financials[[#This Row],[Sales]]-financials[[#This Row],[COGS]]</f>
        <v>2931</v>
      </c>
      <c r="L1013" s="17">
        <f t="shared" ca="1" si="31"/>
        <v>44705</v>
      </c>
      <c r="M1013" t="str">
        <f t="shared" ca="1" si="30"/>
        <v>C0002</v>
      </c>
    </row>
    <row r="1014" spans="1:13" x14ac:dyDescent="0.25">
      <c r="A1014" t="s">
        <v>96</v>
      </c>
      <c r="B1014" s="7" t="s">
        <v>239</v>
      </c>
      <c r="C1014" s="15">
        <v>102</v>
      </c>
      <c r="D1014" s="16" t="s">
        <v>94</v>
      </c>
      <c r="E1014">
        <v>289</v>
      </c>
      <c r="F1014" s="9">
        <v>12</v>
      </c>
      <c r="G1014" s="9">
        <f>financials[[#This Row],[Units Sold]]*financials[[#This Row],[Sale Price]]</f>
        <v>3468</v>
      </c>
      <c r="H1014" s="9">
        <f>IF(financials[[#This Row],[Discount Band]]="low",0.1,IF(financials[[#This Row],[Discount Band]]="medium",0.15,0.3))</f>
        <v>0.3</v>
      </c>
      <c r="I1014" s="9">
        <f>financials[[#This Row],[Gross Sales]]-financials[[#This Row],[Gross Sales]]*financials[[#This Row],[Discounts]]</f>
        <v>2427.6000000000004</v>
      </c>
      <c r="J1014" s="9">
        <f>VLOOKUP(financials[[#This Row],[productid]],Products!$B$2:$H$10,3)</f>
        <v>13.95</v>
      </c>
      <c r="K1014" s="9">
        <f>financials[[#This Row],[Sales]]-financials[[#This Row],[COGS]]</f>
        <v>2413.6500000000005</v>
      </c>
      <c r="L1014" s="17">
        <f t="shared" ca="1" si="31"/>
        <v>44943</v>
      </c>
      <c r="M1014" t="str">
        <f t="shared" ca="1" si="30"/>
        <v>B0001</v>
      </c>
    </row>
    <row r="1015" spans="1:13" x14ac:dyDescent="0.25">
      <c r="A1015" t="s">
        <v>96</v>
      </c>
      <c r="B1015" s="7" t="s">
        <v>159</v>
      </c>
      <c r="C1015" s="15">
        <v>103</v>
      </c>
      <c r="D1015" s="16" t="s">
        <v>94</v>
      </c>
      <c r="E1015">
        <v>289</v>
      </c>
      <c r="F1015" s="9">
        <v>12</v>
      </c>
      <c r="G1015" s="9">
        <f>financials[[#This Row],[Units Sold]]*financials[[#This Row],[Sale Price]]</f>
        <v>3468</v>
      </c>
      <c r="H1015" s="9">
        <f>IF(financials[[#This Row],[Discount Band]]="low",0.1,IF(financials[[#This Row],[Discount Band]]="medium",0.15,0.3))</f>
        <v>0.3</v>
      </c>
      <c r="I1015" s="9">
        <f>financials[[#This Row],[Gross Sales]]-financials[[#This Row],[Gross Sales]]*financials[[#This Row],[Discounts]]</f>
        <v>2427.6000000000004</v>
      </c>
      <c r="J1015" s="9">
        <f>VLOOKUP(financials[[#This Row],[productid]],Products!$B$2:$H$10,3)</f>
        <v>15</v>
      </c>
      <c r="K1015" s="9">
        <f>financials[[#This Row],[Sales]]-financials[[#This Row],[COGS]]</f>
        <v>2412.6000000000004</v>
      </c>
      <c r="L1015" s="17">
        <f t="shared" ca="1" si="31"/>
        <v>45394</v>
      </c>
      <c r="M1015" t="str">
        <f t="shared" ca="1" si="30"/>
        <v>A0001</v>
      </c>
    </row>
    <row r="1016" spans="1:13" x14ac:dyDescent="0.25">
      <c r="A1016" t="s">
        <v>96</v>
      </c>
      <c r="B1016" s="7" t="s">
        <v>239</v>
      </c>
      <c r="C1016" s="15">
        <v>107</v>
      </c>
      <c r="D1016" s="16" t="s">
        <v>102</v>
      </c>
      <c r="E1016">
        <v>289</v>
      </c>
      <c r="F1016" s="9">
        <v>12</v>
      </c>
      <c r="G1016" s="9">
        <f>financials[[#This Row],[Units Sold]]*financials[[#This Row],[Sale Price]]</f>
        <v>3468</v>
      </c>
      <c r="H1016" s="9">
        <f>IF(financials[[#This Row],[Discount Band]]="low",0.1,IF(financials[[#This Row],[Discount Band]]="medium",0.15,0.3))</f>
        <v>0.1</v>
      </c>
      <c r="I1016" s="9">
        <f>financials[[#This Row],[Gross Sales]]-financials[[#This Row],[Gross Sales]]*financials[[#This Row],[Discounts]]</f>
        <v>3121.2</v>
      </c>
      <c r="J1016" s="9">
        <f>VLOOKUP(financials[[#This Row],[productid]],Products!$B$2:$H$10,3)</f>
        <v>5.5</v>
      </c>
      <c r="K1016" s="9">
        <f>financials[[#This Row],[Sales]]-financials[[#This Row],[COGS]]</f>
        <v>3115.7</v>
      </c>
      <c r="L1016" s="17">
        <f t="shared" ca="1" si="31"/>
        <v>45282</v>
      </c>
      <c r="M1016" t="str">
        <f t="shared" ca="1" si="30"/>
        <v>C0003</v>
      </c>
    </row>
    <row r="1017" spans="1:13" x14ac:dyDescent="0.25">
      <c r="A1017" t="s">
        <v>96</v>
      </c>
      <c r="B1017" s="7" t="s">
        <v>285</v>
      </c>
      <c r="C1017" s="15">
        <v>107</v>
      </c>
      <c r="D1017" s="16" t="s">
        <v>94</v>
      </c>
      <c r="E1017">
        <v>289</v>
      </c>
      <c r="F1017" s="9">
        <v>12</v>
      </c>
      <c r="G1017" s="9">
        <f>financials[[#This Row],[Units Sold]]*financials[[#This Row],[Sale Price]]</f>
        <v>3468</v>
      </c>
      <c r="H1017" s="9">
        <f>IF(financials[[#This Row],[Discount Band]]="low",0.1,IF(financials[[#This Row],[Discount Band]]="medium",0.15,0.3))</f>
        <v>0.3</v>
      </c>
      <c r="I1017" s="9">
        <f>financials[[#This Row],[Gross Sales]]-financials[[#This Row],[Gross Sales]]*financials[[#This Row],[Discounts]]</f>
        <v>2427.6000000000004</v>
      </c>
      <c r="J1017" s="9">
        <f>VLOOKUP(financials[[#This Row],[productid]],Products!$B$2:$H$10,3)</f>
        <v>5.5</v>
      </c>
      <c r="K1017" s="9">
        <f>financials[[#This Row],[Sales]]-financials[[#This Row],[COGS]]</f>
        <v>2422.1000000000004</v>
      </c>
      <c r="L1017" s="17">
        <f t="shared" ca="1" si="31"/>
        <v>45372</v>
      </c>
      <c r="M1017" t="str">
        <f t="shared" ca="1" si="30"/>
        <v>A0001</v>
      </c>
    </row>
    <row r="1018" spans="1:13" x14ac:dyDescent="0.25">
      <c r="A1018" t="s">
        <v>97</v>
      </c>
      <c r="B1018" s="7" t="s">
        <v>284</v>
      </c>
      <c r="C1018" s="15">
        <v>109</v>
      </c>
      <c r="D1018" s="16" t="s">
        <v>102</v>
      </c>
      <c r="E1018">
        <v>496</v>
      </c>
      <c r="F1018" s="9">
        <v>7</v>
      </c>
      <c r="G1018" s="9">
        <f>financials[[#This Row],[Units Sold]]*financials[[#This Row],[Sale Price]]</f>
        <v>3472</v>
      </c>
      <c r="H1018" s="9">
        <f>IF(financials[[#This Row],[Discount Band]]="low",0.1,IF(financials[[#This Row],[Discount Band]]="medium",0.15,0.3))</f>
        <v>0.1</v>
      </c>
      <c r="I1018" s="9">
        <f>financials[[#This Row],[Gross Sales]]-financials[[#This Row],[Gross Sales]]*financials[[#This Row],[Discounts]]</f>
        <v>3124.8</v>
      </c>
      <c r="J1018" s="9">
        <f>VLOOKUP(financials[[#This Row],[productid]],Products!$B$2:$H$10,3)</f>
        <v>16.8</v>
      </c>
      <c r="K1018" s="9">
        <f>financials[[#This Row],[Sales]]-financials[[#This Row],[COGS]]</f>
        <v>3108</v>
      </c>
      <c r="L1018" s="17">
        <f t="shared" ca="1" si="31"/>
        <v>44916</v>
      </c>
      <c r="M1018" t="str">
        <f t="shared" ca="1" si="30"/>
        <v>A0001</v>
      </c>
    </row>
    <row r="1019" spans="1:13" x14ac:dyDescent="0.25">
      <c r="A1019" t="s">
        <v>97</v>
      </c>
      <c r="B1019" s="7" t="s">
        <v>209</v>
      </c>
      <c r="C1019" s="15">
        <v>106</v>
      </c>
      <c r="D1019" s="16" t="s">
        <v>101</v>
      </c>
      <c r="E1019">
        <v>497</v>
      </c>
      <c r="F1019" s="9">
        <v>7</v>
      </c>
      <c r="G1019" s="9">
        <f>financials[[#This Row],[Units Sold]]*financials[[#This Row],[Sale Price]]</f>
        <v>3479</v>
      </c>
      <c r="H1019" s="9">
        <f>IF(financials[[#This Row],[Discount Band]]="low",0.1,IF(financials[[#This Row],[Discount Band]]="medium",0.15,0.3))</f>
        <v>0.15</v>
      </c>
      <c r="I1019" s="9">
        <f>financials[[#This Row],[Gross Sales]]-financials[[#This Row],[Gross Sales]]*financials[[#This Row],[Discounts]]</f>
        <v>2957.15</v>
      </c>
      <c r="J1019" s="9">
        <f>VLOOKUP(financials[[#This Row],[productid]],Products!$B$2:$H$10,3)</f>
        <v>9.1</v>
      </c>
      <c r="K1019" s="9">
        <f>financials[[#This Row],[Sales]]-financials[[#This Row],[COGS]]</f>
        <v>2948.05</v>
      </c>
      <c r="L1019" s="17">
        <f t="shared" ca="1" si="31"/>
        <v>45493</v>
      </c>
      <c r="M1019" t="str">
        <f t="shared" ca="1" si="30"/>
        <v>C0003</v>
      </c>
    </row>
    <row r="1020" spans="1:13" x14ac:dyDescent="0.25">
      <c r="A1020" t="s">
        <v>97</v>
      </c>
      <c r="B1020" s="7" t="s">
        <v>106</v>
      </c>
      <c r="C1020" s="15">
        <v>101</v>
      </c>
      <c r="D1020" s="16" t="s">
        <v>94</v>
      </c>
      <c r="E1020">
        <v>497</v>
      </c>
      <c r="F1020" s="9">
        <v>7</v>
      </c>
      <c r="G1020" s="9">
        <f>financials[[#This Row],[Units Sold]]*financials[[#This Row],[Sale Price]]</f>
        <v>3479</v>
      </c>
      <c r="H1020" s="9">
        <f>IF(financials[[#This Row],[Discount Band]]="low",0.1,IF(financials[[#This Row],[Discount Band]]="medium",0.15,0.3))</f>
        <v>0.3</v>
      </c>
      <c r="I1020" s="9">
        <f>financials[[#This Row],[Gross Sales]]-financials[[#This Row],[Gross Sales]]*financials[[#This Row],[Discounts]]</f>
        <v>2435.3000000000002</v>
      </c>
      <c r="J1020" s="9">
        <f>VLOOKUP(financials[[#This Row],[productid]],Products!$B$2:$H$10,3)</f>
        <v>9.9499999999999993</v>
      </c>
      <c r="K1020" s="9">
        <f>financials[[#This Row],[Sales]]-financials[[#This Row],[COGS]]</f>
        <v>2425.3500000000004</v>
      </c>
      <c r="L1020" s="17">
        <f t="shared" ca="1" si="31"/>
        <v>45131</v>
      </c>
      <c r="M1020" t="str">
        <f t="shared" ca="1" si="30"/>
        <v>C0002</v>
      </c>
    </row>
    <row r="1021" spans="1:13" x14ac:dyDescent="0.25">
      <c r="A1021" t="s">
        <v>100</v>
      </c>
      <c r="B1021" s="7" t="s">
        <v>298</v>
      </c>
      <c r="C1021" s="13">
        <v>108</v>
      </c>
      <c r="D1021" s="10" t="s">
        <v>103</v>
      </c>
      <c r="E1021">
        <v>232</v>
      </c>
      <c r="F1021" s="9">
        <v>15</v>
      </c>
      <c r="G1021" s="9">
        <f>financials[[#This Row],[Units Sold]]*financials[[#This Row],[Sale Price]]</f>
        <v>3480</v>
      </c>
      <c r="H1021" s="9">
        <f>IF(financials[[#This Row],[Discount Band]]="low",0.1,IF(financials[[#This Row],[Discount Band]]="medium",0.15,0.3))</f>
        <v>0.3</v>
      </c>
      <c r="I1021" s="9">
        <f>financials[[#This Row],[Gross Sales]]-financials[[#This Row],[Gross Sales]]*financials[[#This Row],[Discounts]]</f>
        <v>2436</v>
      </c>
      <c r="J1021" s="9">
        <f>VLOOKUP(financials[[#This Row],[productid]],Products!$B$2:$H$10,3)</f>
        <v>3.99</v>
      </c>
      <c r="K1021" s="9">
        <f>financials[[#This Row],[Sales]]-financials[[#This Row],[COGS]]</f>
        <v>2432.0100000000002</v>
      </c>
      <c r="L1021" s="17">
        <f t="shared" ca="1" si="31"/>
        <v>45437</v>
      </c>
      <c r="M1021" t="str">
        <f t="shared" ca="1" si="30"/>
        <v>B0001</v>
      </c>
    </row>
    <row r="1022" spans="1:13" x14ac:dyDescent="0.25">
      <c r="A1022" t="s">
        <v>100</v>
      </c>
      <c r="B1022" s="7" t="s">
        <v>136</v>
      </c>
      <c r="C1022" s="13">
        <v>105</v>
      </c>
      <c r="D1022" s="10" t="s">
        <v>101</v>
      </c>
      <c r="E1022">
        <v>232</v>
      </c>
      <c r="F1022" s="9">
        <v>15</v>
      </c>
      <c r="G1022" s="9">
        <f>financials[[#This Row],[Units Sold]]*financials[[#This Row],[Sale Price]]</f>
        <v>3480</v>
      </c>
      <c r="H1022" s="9">
        <f>IF(financials[[#This Row],[Discount Band]]="low",0.1,IF(financials[[#This Row],[Discount Band]]="medium",0.15,0.3))</f>
        <v>0.15</v>
      </c>
      <c r="I1022" s="9">
        <f>financials[[#This Row],[Gross Sales]]-financials[[#This Row],[Gross Sales]]*financials[[#This Row],[Discounts]]</f>
        <v>2958</v>
      </c>
      <c r="J1022" s="9">
        <f>VLOOKUP(financials[[#This Row],[productid]],Products!$B$2:$H$10,3)</f>
        <v>10</v>
      </c>
      <c r="K1022" s="9">
        <f>financials[[#This Row],[Sales]]-financials[[#This Row],[COGS]]</f>
        <v>2948</v>
      </c>
      <c r="L1022" s="17">
        <f t="shared" ca="1" si="31"/>
        <v>45414</v>
      </c>
      <c r="M1022" t="str">
        <f t="shared" ca="1" si="30"/>
        <v>B0101</v>
      </c>
    </row>
    <row r="1023" spans="1:13" x14ac:dyDescent="0.25">
      <c r="A1023" t="s">
        <v>100</v>
      </c>
      <c r="B1023" s="7" t="s">
        <v>169</v>
      </c>
      <c r="C1023" s="13">
        <v>108</v>
      </c>
      <c r="D1023" s="10" t="s">
        <v>94</v>
      </c>
      <c r="E1023">
        <v>232</v>
      </c>
      <c r="F1023" s="9">
        <v>15</v>
      </c>
      <c r="G1023" s="9">
        <f>financials[[#This Row],[Units Sold]]*financials[[#This Row],[Sale Price]]</f>
        <v>3480</v>
      </c>
      <c r="H1023" s="9">
        <f>IF(financials[[#This Row],[Discount Band]]="low",0.1,IF(financials[[#This Row],[Discount Band]]="medium",0.15,0.3))</f>
        <v>0.3</v>
      </c>
      <c r="I1023" s="9">
        <f>financials[[#This Row],[Gross Sales]]-financials[[#This Row],[Gross Sales]]*financials[[#This Row],[Discounts]]</f>
        <v>2436</v>
      </c>
      <c r="J1023" s="9">
        <f>VLOOKUP(financials[[#This Row],[productid]],Products!$B$2:$H$10,3)</f>
        <v>3.99</v>
      </c>
      <c r="K1023" s="9">
        <f>financials[[#This Row],[Sales]]-financials[[#This Row],[COGS]]</f>
        <v>2432.0100000000002</v>
      </c>
      <c r="L1023" s="17">
        <f t="shared" ca="1" si="31"/>
        <v>45224</v>
      </c>
      <c r="M1023" t="str">
        <f t="shared" ca="1" si="30"/>
        <v>B0001</v>
      </c>
    </row>
    <row r="1024" spans="1:13" x14ac:dyDescent="0.25">
      <c r="A1024" t="s">
        <v>96</v>
      </c>
      <c r="B1024" s="7" t="s">
        <v>239</v>
      </c>
      <c r="C1024" s="13">
        <v>105</v>
      </c>
      <c r="D1024" s="10" t="s">
        <v>94</v>
      </c>
      <c r="E1024">
        <v>290</v>
      </c>
      <c r="F1024" s="9">
        <v>12</v>
      </c>
      <c r="G1024" s="9">
        <f>financials[[#This Row],[Units Sold]]*financials[[#This Row],[Sale Price]]</f>
        <v>3480</v>
      </c>
      <c r="H1024" s="9">
        <f>IF(financials[[#This Row],[Discount Band]]="low",0.1,IF(financials[[#This Row],[Discount Band]]="medium",0.15,0.3))</f>
        <v>0.3</v>
      </c>
      <c r="I1024" s="9">
        <f>financials[[#This Row],[Gross Sales]]-financials[[#This Row],[Gross Sales]]*financials[[#This Row],[Discounts]]</f>
        <v>2436</v>
      </c>
      <c r="J1024" s="9">
        <f>VLOOKUP(financials[[#This Row],[productid]],Products!$B$2:$H$10,3)</f>
        <v>10</v>
      </c>
      <c r="K1024" s="9">
        <f>financials[[#This Row],[Sales]]-financials[[#This Row],[COGS]]</f>
        <v>2426</v>
      </c>
      <c r="L1024" s="17">
        <f t="shared" ca="1" si="31"/>
        <v>44972</v>
      </c>
      <c r="M1024" t="str">
        <f t="shared" ca="1" si="30"/>
        <v>C0002</v>
      </c>
    </row>
    <row r="1025" spans="1:13" x14ac:dyDescent="0.25">
      <c r="A1025" t="s">
        <v>100</v>
      </c>
      <c r="B1025" s="7" t="s">
        <v>159</v>
      </c>
      <c r="C1025" s="15">
        <v>104</v>
      </c>
      <c r="D1025" s="16" t="s">
        <v>94</v>
      </c>
      <c r="E1025">
        <v>232</v>
      </c>
      <c r="F1025" s="9">
        <v>15</v>
      </c>
      <c r="G1025" s="9">
        <f>financials[[#This Row],[Units Sold]]*financials[[#This Row],[Sale Price]]</f>
        <v>3480</v>
      </c>
      <c r="H1025" s="9">
        <f>IF(financials[[#This Row],[Discount Band]]="low",0.1,IF(financials[[#This Row],[Discount Band]]="medium",0.15,0.3))</f>
        <v>0.3</v>
      </c>
      <c r="I1025" s="9">
        <f>financials[[#This Row],[Gross Sales]]-financials[[#This Row],[Gross Sales]]*financials[[#This Row],[Discounts]]</f>
        <v>2436</v>
      </c>
      <c r="J1025" s="9">
        <f>VLOOKUP(financials[[#This Row],[productid]],Products!$B$2:$H$10,3)</f>
        <v>2.9</v>
      </c>
      <c r="K1025" s="9">
        <f>financials[[#This Row],[Sales]]-financials[[#This Row],[COGS]]</f>
        <v>2433.1</v>
      </c>
      <c r="L1025" s="17">
        <f t="shared" ca="1" si="31"/>
        <v>45362</v>
      </c>
      <c r="M1025" t="str">
        <f t="shared" ca="1" si="30"/>
        <v>A0001</v>
      </c>
    </row>
    <row r="1026" spans="1:13" x14ac:dyDescent="0.25">
      <c r="A1026" t="s">
        <v>100</v>
      </c>
      <c r="B1026" s="7" t="s">
        <v>628</v>
      </c>
      <c r="C1026" s="15">
        <v>109</v>
      </c>
      <c r="D1026" s="16" t="s">
        <v>101</v>
      </c>
      <c r="E1026">
        <v>232</v>
      </c>
      <c r="F1026" s="9">
        <v>15</v>
      </c>
      <c r="G1026" s="9">
        <f>financials[[#This Row],[Units Sold]]*financials[[#This Row],[Sale Price]]</f>
        <v>3480</v>
      </c>
      <c r="H1026" s="9">
        <f>IF(financials[[#This Row],[Discount Band]]="low",0.1,IF(financials[[#This Row],[Discount Band]]="medium",0.15,0.3))</f>
        <v>0.15</v>
      </c>
      <c r="I1026" s="9">
        <f>financials[[#This Row],[Gross Sales]]-financials[[#This Row],[Gross Sales]]*financials[[#This Row],[Discounts]]</f>
        <v>2958</v>
      </c>
      <c r="J1026" s="9">
        <f>VLOOKUP(financials[[#This Row],[productid]],Products!$B$2:$H$10,3)</f>
        <v>16.8</v>
      </c>
      <c r="K1026" s="9">
        <f>financials[[#This Row],[Sales]]-financials[[#This Row],[COGS]]</f>
        <v>2941.2</v>
      </c>
      <c r="L1026" s="17">
        <f t="shared" ca="1" si="31"/>
        <v>45164</v>
      </c>
      <c r="M1026" t="str">
        <f t="shared" ref="M1026:M1089" ca="1" si="32">VLOOKUP(RANDBETWEEN(1,5),rnlsalesperson,2)</f>
        <v>C0003</v>
      </c>
    </row>
    <row r="1027" spans="1:13" x14ac:dyDescent="0.25">
      <c r="A1027" t="s">
        <v>96</v>
      </c>
      <c r="B1027" s="7" t="s">
        <v>243</v>
      </c>
      <c r="C1027" s="15">
        <v>109</v>
      </c>
      <c r="D1027" s="16" t="s">
        <v>102</v>
      </c>
      <c r="E1027">
        <v>290</v>
      </c>
      <c r="F1027" s="9">
        <v>12</v>
      </c>
      <c r="G1027" s="9">
        <f>financials[[#This Row],[Units Sold]]*financials[[#This Row],[Sale Price]]</f>
        <v>3480</v>
      </c>
      <c r="H1027" s="9">
        <f>IF(financials[[#This Row],[Discount Band]]="low",0.1,IF(financials[[#This Row],[Discount Band]]="medium",0.15,0.3))</f>
        <v>0.1</v>
      </c>
      <c r="I1027" s="9">
        <f>financials[[#This Row],[Gross Sales]]-financials[[#This Row],[Gross Sales]]*financials[[#This Row],[Discounts]]</f>
        <v>3132</v>
      </c>
      <c r="J1027" s="9">
        <f>VLOOKUP(financials[[#This Row],[productid]],Products!$B$2:$H$10,3)</f>
        <v>16.8</v>
      </c>
      <c r="K1027" s="9">
        <f>financials[[#This Row],[Sales]]-financials[[#This Row],[COGS]]</f>
        <v>3115.2</v>
      </c>
      <c r="L1027" s="17">
        <f t="shared" ref="L1027:L1090" ca="1" si="33">RANDBETWEEN(44562,45534)</f>
        <v>45338</v>
      </c>
      <c r="M1027" t="str">
        <f t="shared" ca="1" si="32"/>
        <v>C0002</v>
      </c>
    </row>
    <row r="1028" spans="1:13" x14ac:dyDescent="0.25">
      <c r="A1028" t="s">
        <v>96</v>
      </c>
      <c r="B1028" s="7" t="s">
        <v>239</v>
      </c>
      <c r="C1028" s="15">
        <v>108</v>
      </c>
      <c r="D1028" s="16" t="s">
        <v>101</v>
      </c>
      <c r="E1028">
        <v>290</v>
      </c>
      <c r="F1028" s="9">
        <v>12</v>
      </c>
      <c r="G1028" s="9">
        <f>financials[[#This Row],[Units Sold]]*financials[[#This Row],[Sale Price]]</f>
        <v>3480</v>
      </c>
      <c r="H1028" s="9">
        <f>IF(financials[[#This Row],[Discount Band]]="low",0.1,IF(financials[[#This Row],[Discount Band]]="medium",0.15,0.3))</f>
        <v>0.15</v>
      </c>
      <c r="I1028" s="9">
        <f>financials[[#This Row],[Gross Sales]]-financials[[#This Row],[Gross Sales]]*financials[[#This Row],[Discounts]]</f>
        <v>2958</v>
      </c>
      <c r="J1028" s="9">
        <f>VLOOKUP(financials[[#This Row],[productid]],Products!$B$2:$H$10,3)</f>
        <v>3.99</v>
      </c>
      <c r="K1028" s="9">
        <f>financials[[#This Row],[Sales]]-financials[[#This Row],[COGS]]</f>
        <v>2954.01</v>
      </c>
      <c r="L1028" s="17">
        <f t="shared" ca="1" si="33"/>
        <v>45069</v>
      </c>
      <c r="M1028" t="str">
        <f t="shared" ca="1" si="32"/>
        <v>B0001</v>
      </c>
    </row>
    <row r="1029" spans="1:13" x14ac:dyDescent="0.25">
      <c r="A1029" t="s">
        <v>96</v>
      </c>
      <c r="B1029" s="7" t="s">
        <v>656</v>
      </c>
      <c r="C1029" s="15">
        <v>103</v>
      </c>
      <c r="D1029" s="16" t="s">
        <v>101</v>
      </c>
      <c r="E1029">
        <v>290</v>
      </c>
      <c r="F1029" s="9">
        <v>12</v>
      </c>
      <c r="G1029" s="9">
        <f>financials[[#This Row],[Units Sold]]*financials[[#This Row],[Sale Price]]</f>
        <v>3480</v>
      </c>
      <c r="H1029" s="9">
        <f>IF(financials[[#This Row],[Discount Band]]="low",0.1,IF(financials[[#This Row],[Discount Band]]="medium",0.15,0.3))</f>
        <v>0.15</v>
      </c>
      <c r="I1029" s="9">
        <f>financials[[#This Row],[Gross Sales]]-financials[[#This Row],[Gross Sales]]*financials[[#This Row],[Discounts]]</f>
        <v>2958</v>
      </c>
      <c r="J1029" s="9">
        <f>VLOOKUP(financials[[#This Row],[productid]],Products!$B$2:$H$10,3)</f>
        <v>15</v>
      </c>
      <c r="K1029" s="9">
        <f>financials[[#This Row],[Sales]]-financials[[#This Row],[COGS]]</f>
        <v>2943</v>
      </c>
      <c r="L1029" s="17">
        <f t="shared" ca="1" si="33"/>
        <v>44857</v>
      </c>
      <c r="M1029" t="str">
        <f t="shared" ca="1" si="32"/>
        <v>C0002</v>
      </c>
    </row>
    <row r="1030" spans="1:13" x14ac:dyDescent="0.25">
      <c r="A1030" t="s">
        <v>100</v>
      </c>
      <c r="B1030" s="7" t="s">
        <v>279</v>
      </c>
      <c r="C1030" s="15">
        <v>104</v>
      </c>
      <c r="D1030" s="16" t="s">
        <v>101</v>
      </c>
      <c r="E1030">
        <v>232</v>
      </c>
      <c r="F1030" s="9">
        <v>15</v>
      </c>
      <c r="G1030" s="9">
        <f>financials[[#This Row],[Units Sold]]*financials[[#This Row],[Sale Price]]</f>
        <v>3480</v>
      </c>
      <c r="H1030" s="9">
        <f>IF(financials[[#This Row],[Discount Band]]="low",0.1,IF(financials[[#This Row],[Discount Band]]="medium",0.15,0.3))</f>
        <v>0.15</v>
      </c>
      <c r="I1030" s="9">
        <f>financials[[#This Row],[Gross Sales]]-financials[[#This Row],[Gross Sales]]*financials[[#This Row],[Discounts]]</f>
        <v>2958</v>
      </c>
      <c r="J1030" s="9">
        <f>VLOOKUP(financials[[#This Row],[productid]],Products!$B$2:$H$10,3)</f>
        <v>2.9</v>
      </c>
      <c r="K1030" s="9">
        <f>financials[[#This Row],[Sales]]-financials[[#This Row],[COGS]]</f>
        <v>2955.1</v>
      </c>
      <c r="L1030" s="17">
        <f t="shared" ca="1" si="33"/>
        <v>45048</v>
      </c>
      <c r="M1030" t="str">
        <f t="shared" ca="1" si="32"/>
        <v>B0101</v>
      </c>
    </row>
    <row r="1031" spans="1:13" x14ac:dyDescent="0.25">
      <c r="A1031" t="s">
        <v>97</v>
      </c>
      <c r="B1031" s="7" t="s">
        <v>287</v>
      </c>
      <c r="C1031" s="15">
        <v>109</v>
      </c>
      <c r="D1031" s="16" t="s">
        <v>94</v>
      </c>
      <c r="E1031">
        <v>498</v>
      </c>
      <c r="F1031" s="9">
        <v>7</v>
      </c>
      <c r="G1031" s="9">
        <f>financials[[#This Row],[Units Sold]]*financials[[#This Row],[Sale Price]]</f>
        <v>3486</v>
      </c>
      <c r="H1031" s="9">
        <f>IF(financials[[#This Row],[Discount Band]]="low",0.1,IF(financials[[#This Row],[Discount Band]]="medium",0.15,0.3))</f>
        <v>0.3</v>
      </c>
      <c r="I1031" s="9">
        <f>financials[[#This Row],[Gross Sales]]-financials[[#This Row],[Gross Sales]]*financials[[#This Row],[Discounts]]</f>
        <v>2440.1999999999998</v>
      </c>
      <c r="J1031" s="9">
        <f>VLOOKUP(financials[[#This Row],[productid]],Products!$B$2:$H$10,3)</f>
        <v>16.8</v>
      </c>
      <c r="K1031" s="9">
        <f>financials[[#This Row],[Sales]]-financials[[#This Row],[COGS]]</f>
        <v>2423.3999999999996</v>
      </c>
      <c r="L1031" s="17">
        <f t="shared" ca="1" si="33"/>
        <v>45191</v>
      </c>
      <c r="M1031" t="str">
        <f t="shared" ca="1" si="32"/>
        <v>B0101</v>
      </c>
    </row>
    <row r="1032" spans="1:13" x14ac:dyDescent="0.25">
      <c r="A1032" t="s">
        <v>96</v>
      </c>
      <c r="B1032" s="7" t="s">
        <v>239</v>
      </c>
      <c r="C1032" s="15">
        <v>105</v>
      </c>
      <c r="D1032" s="16" t="s">
        <v>101</v>
      </c>
      <c r="E1032">
        <v>291</v>
      </c>
      <c r="F1032" s="9">
        <v>12</v>
      </c>
      <c r="G1032" s="9">
        <f>financials[[#This Row],[Units Sold]]*financials[[#This Row],[Sale Price]]</f>
        <v>3492</v>
      </c>
      <c r="H1032" s="9">
        <f>IF(financials[[#This Row],[Discount Band]]="low",0.1,IF(financials[[#This Row],[Discount Band]]="medium",0.15,0.3))</f>
        <v>0.15</v>
      </c>
      <c r="I1032" s="9">
        <f>financials[[#This Row],[Gross Sales]]-financials[[#This Row],[Gross Sales]]*financials[[#This Row],[Discounts]]</f>
        <v>2968.2</v>
      </c>
      <c r="J1032" s="9">
        <f>VLOOKUP(financials[[#This Row],[productid]],Products!$B$2:$H$10,3)</f>
        <v>10</v>
      </c>
      <c r="K1032" s="9">
        <f>financials[[#This Row],[Sales]]-financials[[#This Row],[COGS]]</f>
        <v>2958.2</v>
      </c>
      <c r="L1032" s="17">
        <f t="shared" ca="1" si="33"/>
        <v>45321</v>
      </c>
      <c r="M1032" t="str">
        <f t="shared" ca="1" si="32"/>
        <v>A0001</v>
      </c>
    </row>
    <row r="1033" spans="1:13" x14ac:dyDescent="0.25">
      <c r="A1033" t="s">
        <v>96</v>
      </c>
      <c r="B1033" s="7" t="s">
        <v>178</v>
      </c>
      <c r="C1033" s="15">
        <v>107</v>
      </c>
      <c r="D1033" s="16" t="s">
        <v>94</v>
      </c>
      <c r="E1033">
        <v>291</v>
      </c>
      <c r="F1033" s="9">
        <v>12</v>
      </c>
      <c r="G1033" s="9">
        <f>financials[[#This Row],[Units Sold]]*financials[[#This Row],[Sale Price]]</f>
        <v>3492</v>
      </c>
      <c r="H1033" s="9">
        <f>IF(financials[[#This Row],[Discount Band]]="low",0.1,IF(financials[[#This Row],[Discount Band]]="medium",0.15,0.3))</f>
        <v>0.3</v>
      </c>
      <c r="I1033" s="9">
        <f>financials[[#This Row],[Gross Sales]]-financials[[#This Row],[Gross Sales]]*financials[[#This Row],[Discounts]]</f>
        <v>2444.4</v>
      </c>
      <c r="J1033" s="9">
        <f>VLOOKUP(financials[[#This Row],[productid]],Products!$B$2:$H$10,3)</f>
        <v>5.5</v>
      </c>
      <c r="K1033" s="9">
        <f>financials[[#This Row],[Sales]]-financials[[#This Row],[COGS]]</f>
        <v>2438.9</v>
      </c>
      <c r="L1033" s="17">
        <f t="shared" ca="1" si="33"/>
        <v>44646</v>
      </c>
      <c r="M1033" t="str">
        <f t="shared" ca="1" si="32"/>
        <v>B0101</v>
      </c>
    </row>
    <row r="1034" spans="1:13" x14ac:dyDescent="0.25">
      <c r="A1034" t="s">
        <v>96</v>
      </c>
      <c r="B1034" s="7" t="s">
        <v>169</v>
      </c>
      <c r="C1034" s="15">
        <v>109</v>
      </c>
      <c r="D1034" s="16" t="s">
        <v>103</v>
      </c>
      <c r="E1034">
        <v>291</v>
      </c>
      <c r="F1034" s="9">
        <v>12</v>
      </c>
      <c r="G1034" s="9">
        <f>financials[[#This Row],[Units Sold]]*financials[[#This Row],[Sale Price]]</f>
        <v>3492</v>
      </c>
      <c r="H1034" s="9">
        <f>IF(financials[[#This Row],[Discount Band]]="low",0.1,IF(financials[[#This Row],[Discount Band]]="medium",0.15,0.3))</f>
        <v>0.3</v>
      </c>
      <c r="I1034" s="9">
        <f>financials[[#This Row],[Gross Sales]]-financials[[#This Row],[Gross Sales]]*financials[[#This Row],[Discounts]]</f>
        <v>2444.4</v>
      </c>
      <c r="J1034" s="9">
        <f>VLOOKUP(financials[[#This Row],[productid]],Products!$B$2:$H$10,3)</f>
        <v>16.8</v>
      </c>
      <c r="K1034" s="9">
        <f>financials[[#This Row],[Sales]]-financials[[#This Row],[COGS]]</f>
        <v>2427.6</v>
      </c>
      <c r="L1034" s="17">
        <f t="shared" ca="1" si="33"/>
        <v>45467</v>
      </c>
      <c r="M1034" t="str">
        <f t="shared" ca="1" si="32"/>
        <v>B0101</v>
      </c>
    </row>
    <row r="1035" spans="1:13" x14ac:dyDescent="0.25">
      <c r="A1035" t="s">
        <v>97</v>
      </c>
      <c r="B1035" s="7" t="s">
        <v>106</v>
      </c>
      <c r="C1035" s="15">
        <v>108</v>
      </c>
      <c r="D1035" s="16" t="s">
        <v>101</v>
      </c>
      <c r="E1035">
        <v>499</v>
      </c>
      <c r="F1035" s="9">
        <v>7</v>
      </c>
      <c r="G1035" s="9">
        <f>financials[[#This Row],[Units Sold]]*financials[[#This Row],[Sale Price]]</f>
        <v>3493</v>
      </c>
      <c r="H1035" s="9">
        <f>IF(financials[[#This Row],[Discount Band]]="low",0.1,IF(financials[[#This Row],[Discount Band]]="medium",0.15,0.3))</f>
        <v>0.15</v>
      </c>
      <c r="I1035" s="9">
        <f>financials[[#This Row],[Gross Sales]]-financials[[#This Row],[Gross Sales]]*financials[[#This Row],[Discounts]]</f>
        <v>2969.05</v>
      </c>
      <c r="J1035" s="9">
        <f>VLOOKUP(financials[[#This Row],[productid]],Products!$B$2:$H$10,3)</f>
        <v>3.99</v>
      </c>
      <c r="K1035" s="9">
        <f>financials[[#This Row],[Sales]]-financials[[#This Row],[COGS]]</f>
        <v>2965.0600000000004</v>
      </c>
      <c r="L1035" s="17">
        <f t="shared" ca="1" si="33"/>
        <v>44656</v>
      </c>
      <c r="M1035" t="str">
        <f t="shared" ca="1" si="32"/>
        <v>C0002</v>
      </c>
    </row>
    <row r="1036" spans="1:13" x14ac:dyDescent="0.25">
      <c r="A1036" t="s">
        <v>97</v>
      </c>
      <c r="B1036" s="7" t="s">
        <v>656</v>
      </c>
      <c r="C1036" s="13">
        <v>107</v>
      </c>
      <c r="D1036" s="10" t="s">
        <v>101</v>
      </c>
      <c r="E1036">
        <v>175</v>
      </c>
      <c r="F1036" s="9">
        <v>20</v>
      </c>
      <c r="G1036" s="9">
        <f>financials[[#This Row],[Units Sold]]*financials[[#This Row],[Sale Price]]</f>
        <v>3500</v>
      </c>
      <c r="H1036" s="9">
        <f>IF(financials[[#This Row],[Discount Band]]="low",0.1,IF(financials[[#This Row],[Discount Band]]="medium",0.15,0.3))</f>
        <v>0.15</v>
      </c>
      <c r="I1036" s="9">
        <f>financials[[#This Row],[Gross Sales]]-financials[[#This Row],[Gross Sales]]*financials[[#This Row],[Discounts]]</f>
        <v>2975</v>
      </c>
      <c r="J1036" s="9">
        <f>VLOOKUP(financials[[#This Row],[productid]],Products!$B$2:$H$10,3)</f>
        <v>5.5</v>
      </c>
      <c r="K1036" s="9">
        <f>financials[[#This Row],[Sales]]-financials[[#This Row],[COGS]]</f>
        <v>2969.5</v>
      </c>
      <c r="L1036" s="17">
        <f t="shared" ca="1" si="33"/>
        <v>44983</v>
      </c>
      <c r="M1036" t="str">
        <f t="shared" ca="1" si="32"/>
        <v>B0001</v>
      </c>
    </row>
    <row r="1037" spans="1:13" x14ac:dyDescent="0.25">
      <c r="A1037" t="s">
        <v>97</v>
      </c>
      <c r="B1037" s="7" t="s">
        <v>655</v>
      </c>
      <c r="C1037" s="15">
        <v>104</v>
      </c>
      <c r="D1037" s="16" t="s">
        <v>101</v>
      </c>
      <c r="E1037">
        <v>10</v>
      </c>
      <c r="F1037" s="9">
        <v>350</v>
      </c>
      <c r="G1037" s="9">
        <f>financials[[#This Row],[Units Sold]]*financials[[#This Row],[Sale Price]]</f>
        <v>3500</v>
      </c>
      <c r="H1037" s="9">
        <f>IF(financials[[#This Row],[Discount Band]]="low",0.1,IF(financials[[#This Row],[Discount Band]]="medium",0.15,0.3))</f>
        <v>0.15</v>
      </c>
      <c r="I1037" s="9">
        <f>financials[[#This Row],[Gross Sales]]-financials[[#This Row],[Gross Sales]]*financials[[#This Row],[Discounts]]</f>
        <v>2975</v>
      </c>
      <c r="J1037" s="9">
        <f>VLOOKUP(financials[[#This Row],[productid]],Products!$B$2:$H$10,3)</f>
        <v>2.9</v>
      </c>
      <c r="K1037" s="9">
        <f>financials[[#This Row],[Sales]]-financials[[#This Row],[COGS]]</f>
        <v>2972.1</v>
      </c>
      <c r="L1037" s="17">
        <f t="shared" ca="1" si="33"/>
        <v>45123</v>
      </c>
      <c r="M1037" t="str">
        <f t="shared" ca="1" si="32"/>
        <v>A0001</v>
      </c>
    </row>
    <row r="1038" spans="1:13" x14ac:dyDescent="0.25">
      <c r="A1038" t="s">
        <v>97</v>
      </c>
      <c r="B1038" s="7" t="s">
        <v>159</v>
      </c>
      <c r="C1038" s="15">
        <v>107</v>
      </c>
      <c r="D1038" s="16" t="s">
        <v>101</v>
      </c>
      <c r="E1038">
        <v>175</v>
      </c>
      <c r="F1038" s="9">
        <v>20</v>
      </c>
      <c r="G1038" s="9">
        <f>financials[[#This Row],[Units Sold]]*financials[[#This Row],[Sale Price]]</f>
        <v>3500</v>
      </c>
      <c r="H1038" s="9">
        <f>IF(financials[[#This Row],[Discount Band]]="low",0.1,IF(financials[[#This Row],[Discount Band]]="medium",0.15,0.3))</f>
        <v>0.15</v>
      </c>
      <c r="I1038" s="9">
        <f>financials[[#This Row],[Gross Sales]]-financials[[#This Row],[Gross Sales]]*financials[[#This Row],[Discounts]]</f>
        <v>2975</v>
      </c>
      <c r="J1038" s="9">
        <f>VLOOKUP(financials[[#This Row],[productid]],Products!$B$2:$H$10,3)</f>
        <v>5.5</v>
      </c>
      <c r="K1038" s="9">
        <f>financials[[#This Row],[Sales]]-financials[[#This Row],[COGS]]</f>
        <v>2969.5</v>
      </c>
      <c r="L1038" s="17">
        <f t="shared" ca="1" si="33"/>
        <v>45218</v>
      </c>
      <c r="M1038" t="str">
        <f t="shared" ca="1" si="32"/>
        <v>C0003</v>
      </c>
    </row>
    <row r="1039" spans="1:13" x14ac:dyDescent="0.25">
      <c r="A1039" t="s">
        <v>97</v>
      </c>
      <c r="B1039" s="7" t="s">
        <v>251</v>
      </c>
      <c r="C1039" s="15">
        <v>107</v>
      </c>
      <c r="D1039" s="16" t="s">
        <v>102</v>
      </c>
      <c r="E1039">
        <v>175</v>
      </c>
      <c r="F1039" s="9">
        <v>20</v>
      </c>
      <c r="G1039" s="9">
        <f>financials[[#This Row],[Units Sold]]*financials[[#This Row],[Sale Price]]</f>
        <v>3500</v>
      </c>
      <c r="H1039" s="9">
        <f>IF(financials[[#This Row],[Discount Band]]="low",0.1,IF(financials[[#This Row],[Discount Band]]="medium",0.15,0.3))</f>
        <v>0.1</v>
      </c>
      <c r="I1039" s="9">
        <f>financials[[#This Row],[Gross Sales]]-financials[[#This Row],[Gross Sales]]*financials[[#This Row],[Discounts]]</f>
        <v>3150</v>
      </c>
      <c r="J1039" s="9">
        <f>VLOOKUP(financials[[#This Row],[productid]],Products!$B$2:$H$10,3)</f>
        <v>5.5</v>
      </c>
      <c r="K1039" s="9">
        <f>financials[[#This Row],[Sales]]-financials[[#This Row],[COGS]]</f>
        <v>3144.5</v>
      </c>
      <c r="L1039" s="17">
        <f t="shared" ca="1" si="33"/>
        <v>45121</v>
      </c>
      <c r="M1039" t="str">
        <f t="shared" ca="1" si="32"/>
        <v>B0001</v>
      </c>
    </row>
    <row r="1040" spans="1:13" x14ac:dyDescent="0.25">
      <c r="A1040" t="s">
        <v>96</v>
      </c>
      <c r="B1040" s="7" t="s">
        <v>169</v>
      </c>
      <c r="C1040" s="15">
        <v>107</v>
      </c>
      <c r="D1040" s="16" t="s">
        <v>94</v>
      </c>
      <c r="E1040">
        <v>292</v>
      </c>
      <c r="F1040" s="9">
        <v>12</v>
      </c>
      <c r="G1040" s="9">
        <f>financials[[#This Row],[Units Sold]]*financials[[#This Row],[Sale Price]]</f>
        <v>3504</v>
      </c>
      <c r="H1040" s="9">
        <f>IF(financials[[#This Row],[Discount Band]]="low",0.1,IF(financials[[#This Row],[Discount Band]]="medium",0.15,0.3))</f>
        <v>0.3</v>
      </c>
      <c r="I1040" s="9">
        <f>financials[[#This Row],[Gross Sales]]-financials[[#This Row],[Gross Sales]]*financials[[#This Row],[Discounts]]</f>
        <v>2452.8000000000002</v>
      </c>
      <c r="J1040" s="9">
        <f>VLOOKUP(financials[[#This Row],[productid]],Products!$B$2:$H$10,3)</f>
        <v>5.5</v>
      </c>
      <c r="K1040" s="9">
        <f>financials[[#This Row],[Sales]]-financials[[#This Row],[COGS]]</f>
        <v>2447.3000000000002</v>
      </c>
      <c r="L1040" s="17">
        <f t="shared" ca="1" si="33"/>
        <v>44673</v>
      </c>
      <c r="M1040" t="str">
        <f t="shared" ca="1" si="32"/>
        <v>C0002</v>
      </c>
    </row>
    <row r="1041" spans="1:13" x14ac:dyDescent="0.25">
      <c r="A1041" t="s">
        <v>96</v>
      </c>
      <c r="B1041" s="7" t="s">
        <v>104</v>
      </c>
      <c r="C1041" s="15">
        <v>108</v>
      </c>
      <c r="D1041" s="16" t="s">
        <v>94</v>
      </c>
      <c r="E1041">
        <v>292</v>
      </c>
      <c r="F1041" s="9">
        <v>12</v>
      </c>
      <c r="G1041" s="9">
        <f>financials[[#This Row],[Units Sold]]*financials[[#This Row],[Sale Price]]</f>
        <v>3504</v>
      </c>
      <c r="H1041" s="9">
        <f>IF(financials[[#This Row],[Discount Band]]="low",0.1,IF(financials[[#This Row],[Discount Band]]="medium",0.15,0.3))</f>
        <v>0.3</v>
      </c>
      <c r="I1041" s="9">
        <f>financials[[#This Row],[Gross Sales]]-financials[[#This Row],[Gross Sales]]*financials[[#This Row],[Discounts]]</f>
        <v>2452.8000000000002</v>
      </c>
      <c r="J1041" s="9">
        <f>VLOOKUP(financials[[#This Row],[productid]],Products!$B$2:$H$10,3)</f>
        <v>3.99</v>
      </c>
      <c r="K1041" s="9">
        <f>financials[[#This Row],[Sales]]-financials[[#This Row],[COGS]]</f>
        <v>2448.8100000000004</v>
      </c>
      <c r="L1041" s="17">
        <f t="shared" ca="1" si="33"/>
        <v>44687</v>
      </c>
      <c r="M1041" t="str">
        <f t="shared" ca="1" si="32"/>
        <v>C0003</v>
      </c>
    </row>
    <row r="1042" spans="1:13" x14ac:dyDescent="0.25">
      <c r="A1042" t="s">
        <v>100</v>
      </c>
      <c r="B1042" s="7" t="s">
        <v>628</v>
      </c>
      <c r="C1042" s="13">
        <v>106</v>
      </c>
      <c r="D1042" s="10" t="s">
        <v>101</v>
      </c>
      <c r="E1042">
        <v>234</v>
      </c>
      <c r="F1042" s="9">
        <v>15</v>
      </c>
      <c r="G1042" s="9">
        <f>financials[[#This Row],[Units Sold]]*financials[[#This Row],[Sale Price]]</f>
        <v>3510</v>
      </c>
      <c r="H1042" s="9">
        <f>IF(financials[[#This Row],[Discount Band]]="low",0.1,IF(financials[[#This Row],[Discount Band]]="medium",0.15,0.3))</f>
        <v>0.15</v>
      </c>
      <c r="I1042" s="9">
        <f>financials[[#This Row],[Gross Sales]]-financials[[#This Row],[Gross Sales]]*financials[[#This Row],[Discounts]]</f>
        <v>2983.5</v>
      </c>
      <c r="J1042" s="9">
        <f>VLOOKUP(financials[[#This Row],[productid]],Products!$B$2:$H$10,3)</f>
        <v>9.1</v>
      </c>
      <c r="K1042" s="9">
        <f>financials[[#This Row],[Sales]]-financials[[#This Row],[COGS]]</f>
        <v>2974.4</v>
      </c>
      <c r="L1042" s="17">
        <f t="shared" ca="1" si="33"/>
        <v>45307</v>
      </c>
      <c r="M1042" t="str">
        <f t="shared" ca="1" si="32"/>
        <v>B0001</v>
      </c>
    </row>
    <row r="1043" spans="1:13" x14ac:dyDescent="0.25">
      <c r="A1043" t="s">
        <v>100</v>
      </c>
      <c r="B1043" s="7" t="s">
        <v>628</v>
      </c>
      <c r="C1043" s="15">
        <v>103</v>
      </c>
      <c r="D1043" s="16" t="s">
        <v>102</v>
      </c>
      <c r="E1043">
        <v>234</v>
      </c>
      <c r="F1043" s="9">
        <v>15</v>
      </c>
      <c r="G1043" s="9">
        <f>financials[[#This Row],[Units Sold]]*financials[[#This Row],[Sale Price]]</f>
        <v>3510</v>
      </c>
      <c r="H1043" s="9">
        <f>IF(financials[[#This Row],[Discount Band]]="low",0.1,IF(financials[[#This Row],[Discount Band]]="medium",0.15,0.3))</f>
        <v>0.1</v>
      </c>
      <c r="I1043" s="9">
        <f>financials[[#This Row],[Gross Sales]]-financials[[#This Row],[Gross Sales]]*financials[[#This Row],[Discounts]]</f>
        <v>3159</v>
      </c>
      <c r="J1043" s="9">
        <f>VLOOKUP(financials[[#This Row],[productid]],Products!$B$2:$H$10,3)</f>
        <v>15</v>
      </c>
      <c r="K1043" s="9">
        <f>financials[[#This Row],[Sales]]-financials[[#This Row],[COGS]]</f>
        <v>3144</v>
      </c>
      <c r="L1043" s="17">
        <f t="shared" ca="1" si="33"/>
        <v>45130</v>
      </c>
      <c r="M1043" t="str">
        <f t="shared" ca="1" si="32"/>
        <v>C0002</v>
      </c>
    </row>
    <row r="1044" spans="1:13" x14ac:dyDescent="0.25">
      <c r="A1044" t="s">
        <v>100</v>
      </c>
      <c r="B1044" s="7" t="s">
        <v>104</v>
      </c>
      <c r="C1044" s="15">
        <v>105</v>
      </c>
      <c r="D1044" s="16" t="s">
        <v>103</v>
      </c>
      <c r="E1044">
        <v>234</v>
      </c>
      <c r="F1044" s="9">
        <v>15</v>
      </c>
      <c r="G1044" s="9">
        <f>financials[[#This Row],[Units Sold]]*financials[[#This Row],[Sale Price]]</f>
        <v>3510</v>
      </c>
      <c r="H1044" s="9">
        <f>IF(financials[[#This Row],[Discount Band]]="low",0.1,IF(financials[[#This Row],[Discount Band]]="medium",0.15,0.3))</f>
        <v>0.3</v>
      </c>
      <c r="I1044" s="9">
        <f>financials[[#This Row],[Gross Sales]]-financials[[#This Row],[Gross Sales]]*financials[[#This Row],[Discounts]]</f>
        <v>2457</v>
      </c>
      <c r="J1044" s="9">
        <f>VLOOKUP(financials[[#This Row],[productid]],Products!$B$2:$H$10,3)</f>
        <v>10</v>
      </c>
      <c r="K1044" s="9">
        <f>financials[[#This Row],[Sales]]-financials[[#This Row],[COGS]]</f>
        <v>2447</v>
      </c>
      <c r="L1044" s="17">
        <f t="shared" ca="1" si="33"/>
        <v>44698</v>
      </c>
      <c r="M1044" t="str">
        <f t="shared" ca="1" si="32"/>
        <v>C0003</v>
      </c>
    </row>
    <row r="1045" spans="1:13" x14ac:dyDescent="0.25">
      <c r="A1045" t="s">
        <v>100</v>
      </c>
      <c r="B1045" s="7" t="s">
        <v>159</v>
      </c>
      <c r="C1045" s="15">
        <v>108</v>
      </c>
      <c r="D1045" s="16" t="s">
        <v>102</v>
      </c>
      <c r="E1045">
        <v>234</v>
      </c>
      <c r="F1045" s="9">
        <v>15</v>
      </c>
      <c r="G1045" s="9">
        <f>financials[[#This Row],[Units Sold]]*financials[[#This Row],[Sale Price]]</f>
        <v>3510</v>
      </c>
      <c r="H1045" s="9">
        <f>IF(financials[[#This Row],[Discount Band]]="low",0.1,IF(financials[[#This Row],[Discount Band]]="medium",0.15,0.3))</f>
        <v>0.1</v>
      </c>
      <c r="I1045" s="9">
        <f>financials[[#This Row],[Gross Sales]]-financials[[#This Row],[Gross Sales]]*financials[[#This Row],[Discounts]]</f>
        <v>3159</v>
      </c>
      <c r="J1045" s="9">
        <f>VLOOKUP(financials[[#This Row],[productid]],Products!$B$2:$H$10,3)</f>
        <v>3.99</v>
      </c>
      <c r="K1045" s="9">
        <f>financials[[#This Row],[Sales]]-financials[[#This Row],[COGS]]</f>
        <v>3155.01</v>
      </c>
      <c r="L1045" s="17">
        <f t="shared" ca="1" si="33"/>
        <v>44568</v>
      </c>
      <c r="M1045" t="str">
        <f t="shared" ca="1" si="32"/>
        <v>C0002</v>
      </c>
    </row>
    <row r="1046" spans="1:13" x14ac:dyDescent="0.25">
      <c r="A1046" t="s">
        <v>97</v>
      </c>
      <c r="B1046" s="7" t="s">
        <v>209</v>
      </c>
      <c r="C1046" s="15">
        <v>104</v>
      </c>
      <c r="D1046" s="16" t="s">
        <v>101</v>
      </c>
      <c r="E1046">
        <v>502</v>
      </c>
      <c r="F1046" s="9">
        <v>7</v>
      </c>
      <c r="G1046" s="9">
        <f>financials[[#This Row],[Units Sold]]*financials[[#This Row],[Sale Price]]</f>
        <v>3514</v>
      </c>
      <c r="H1046" s="9">
        <f>IF(financials[[#This Row],[Discount Band]]="low",0.1,IF(financials[[#This Row],[Discount Band]]="medium",0.15,0.3))</f>
        <v>0.15</v>
      </c>
      <c r="I1046" s="9">
        <f>financials[[#This Row],[Gross Sales]]-financials[[#This Row],[Gross Sales]]*financials[[#This Row],[Discounts]]</f>
        <v>2986.9</v>
      </c>
      <c r="J1046" s="9">
        <f>VLOOKUP(financials[[#This Row],[productid]],Products!$B$2:$H$10,3)</f>
        <v>2.9</v>
      </c>
      <c r="K1046" s="9">
        <f>financials[[#This Row],[Sales]]-financials[[#This Row],[COGS]]</f>
        <v>2984</v>
      </c>
      <c r="L1046" s="17">
        <f t="shared" ca="1" si="33"/>
        <v>44571</v>
      </c>
      <c r="M1046" t="str">
        <f t="shared" ca="1" si="32"/>
        <v>C0002</v>
      </c>
    </row>
    <row r="1047" spans="1:13" x14ac:dyDescent="0.25">
      <c r="A1047" t="s">
        <v>96</v>
      </c>
      <c r="B1047" s="7" t="s">
        <v>107</v>
      </c>
      <c r="C1047" s="15">
        <v>104</v>
      </c>
      <c r="D1047" s="16" t="s">
        <v>102</v>
      </c>
      <c r="E1047">
        <v>293</v>
      </c>
      <c r="F1047" s="9">
        <v>12</v>
      </c>
      <c r="G1047" s="9">
        <f>financials[[#This Row],[Units Sold]]*financials[[#This Row],[Sale Price]]</f>
        <v>3516</v>
      </c>
      <c r="H1047" s="9">
        <f>IF(financials[[#This Row],[Discount Band]]="low",0.1,IF(financials[[#This Row],[Discount Band]]="medium",0.15,0.3))</f>
        <v>0.1</v>
      </c>
      <c r="I1047" s="9">
        <f>financials[[#This Row],[Gross Sales]]-financials[[#This Row],[Gross Sales]]*financials[[#This Row],[Discounts]]</f>
        <v>3164.4</v>
      </c>
      <c r="J1047" s="9">
        <f>VLOOKUP(financials[[#This Row],[productid]],Products!$B$2:$H$10,3)</f>
        <v>2.9</v>
      </c>
      <c r="K1047" s="9">
        <f>financials[[#This Row],[Sales]]-financials[[#This Row],[COGS]]</f>
        <v>3161.5</v>
      </c>
      <c r="L1047" s="17">
        <f t="shared" ca="1" si="33"/>
        <v>45512</v>
      </c>
      <c r="M1047" t="str">
        <f t="shared" ca="1" si="32"/>
        <v>C0003</v>
      </c>
    </row>
    <row r="1048" spans="1:13" x14ac:dyDescent="0.25">
      <c r="A1048" t="s">
        <v>97</v>
      </c>
      <c r="B1048" s="7" t="s">
        <v>104</v>
      </c>
      <c r="C1048" s="13">
        <v>101</v>
      </c>
      <c r="D1048" s="10" t="s">
        <v>101</v>
      </c>
      <c r="E1048">
        <v>176</v>
      </c>
      <c r="F1048" s="9">
        <v>20</v>
      </c>
      <c r="G1048" s="9">
        <f>financials[[#This Row],[Units Sold]]*financials[[#This Row],[Sale Price]]</f>
        <v>3520</v>
      </c>
      <c r="H1048" s="9">
        <f>IF(financials[[#This Row],[Discount Band]]="low",0.1,IF(financials[[#This Row],[Discount Band]]="medium",0.15,0.3))</f>
        <v>0.15</v>
      </c>
      <c r="I1048" s="9">
        <f>financials[[#This Row],[Gross Sales]]-financials[[#This Row],[Gross Sales]]*financials[[#This Row],[Discounts]]</f>
        <v>2992</v>
      </c>
      <c r="J1048" s="9">
        <f>VLOOKUP(financials[[#This Row],[productid]],Products!$B$2:$H$10,3)</f>
        <v>9.9499999999999993</v>
      </c>
      <c r="K1048" s="9">
        <f>financials[[#This Row],[Sales]]-financials[[#This Row],[COGS]]</f>
        <v>2982.05</v>
      </c>
      <c r="L1048" s="17">
        <f t="shared" ca="1" si="33"/>
        <v>44783</v>
      </c>
      <c r="M1048" t="str">
        <f t="shared" ca="1" si="32"/>
        <v>A0001</v>
      </c>
    </row>
    <row r="1049" spans="1:13" x14ac:dyDescent="0.25">
      <c r="A1049" t="s">
        <v>97</v>
      </c>
      <c r="B1049" s="7" t="s">
        <v>159</v>
      </c>
      <c r="C1049" s="15">
        <v>108</v>
      </c>
      <c r="D1049" s="16" t="s">
        <v>94</v>
      </c>
      <c r="E1049">
        <v>176</v>
      </c>
      <c r="F1049" s="9">
        <v>20</v>
      </c>
      <c r="G1049" s="9">
        <f>financials[[#This Row],[Units Sold]]*financials[[#This Row],[Sale Price]]</f>
        <v>3520</v>
      </c>
      <c r="H1049" s="9">
        <f>IF(financials[[#This Row],[Discount Band]]="low",0.1,IF(financials[[#This Row],[Discount Band]]="medium",0.15,0.3))</f>
        <v>0.3</v>
      </c>
      <c r="I1049" s="9">
        <f>financials[[#This Row],[Gross Sales]]-financials[[#This Row],[Gross Sales]]*financials[[#This Row],[Discounts]]</f>
        <v>2464</v>
      </c>
      <c r="J1049" s="9">
        <f>VLOOKUP(financials[[#This Row],[productid]],Products!$B$2:$H$10,3)</f>
        <v>3.99</v>
      </c>
      <c r="K1049" s="9">
        <f>financials[[#This Row],[Sales]]-financials[[#This Row],[COGS]]</f>
        <v>2460.0100000000002</v>
      </c>
      <c r="L1049" s="17">
        <f t="shared" ca="1" si="33"/>
        <v>45132</v>
      </c>
      <c r="M1049" t="str">
        <f t="shared" ca="1" si="32"/>
        <v>C0003</v>
      </c>
    </row>
    <row r="1050" spans="1:13" x14ac:dyDescent="0.25">
      <c r="A1050" t="s">
        <v>97</v>
      </c>
      <c r="B1050" s="7" t="s">
        <v>656</v>
      </c>
      <c r="C1050" s="15">
        <v>108</v>
      </c>
      <c r="D1050" s="16" t="s">
        <v>101</v>
      </c>
      <c r="E1050">
        <v>176</v>
      </c>
      <c r="F1050" s="9">
        <v>20</v>
      </c>
      <c r="G1050" s="9">
        <f>financials[[#This Row],[Units Sold]]*financials[[#This Row],[Sale Price]]</f>
        <v>3520</v>
      </c>
      <c r="H1050" s="9">
        <f>IF(financials[[#This Row],[Discount Band]]="low",0.1,IF(financials[[#This Row],[Discount Band]]="medium",0.15,0.3))</f>
        <v>0.15</v>
      </c>
      <c r="I1050" s="9">
        <f>financials[[#This Row],[Gross Sales]]-financials[[#This Row],[Gross Sales]]*financials[[#This Row],[Discounts]]</f>
        <v>2992</v>
      </c>
      <c r="J1050" s="9">
        <f>VLOOKUP(financials[[#This Row],[productid]],Products!$B$2:$H$10,3)</f>
        <v>3.99</v>
      </c>
      <c r="K1050" s="9">
        <f>financials[[#This Row],[Sales]]-financials[[#This Row],[COGS]]</f>
        <v>2988.01</v>
      </c>
      <c r="L1050" s="17">
        <f t="shared" ca="1" si="33"/>
        <v>44932</v>
      </c>
      <c r="M1050" t="str">
        <f t="shared" ca="1" si="32"/>
        <v>A0001</v>
      </c>
    </row>
    <row r="1051" spans="1:13" x14ac:dyDescent="0.25">
      <c r="A1051" t="s">
        <v>100</v>
      </c>
      <c r="B1051" s="7" t="s">
        <v>107</v>
      </c>
      <c r="C1051" s="15">
        <v>106</v>
      </c>
      <c r="D1051" s="16" t="s">
        <v>94</v>
      </c>
      <c r="E1051">
        <v>235</v>
      </c>
      <c r="F1051" s="9">
        <v>15</v>
      </c>
      <c r="G1051" s="9">
        <f>financials[[#This Row],[Units Sold]]*financials[[#This Row],[Sale Price]]</f>
        <v>3525</v>
      </c>
      <c r="H1051" s="9">
        <f>IF(financials[[#This Row],[Discount Band]]="low",0.1,IF(financials[[#This Row],[Discount Band]]="medium",0.15,0.3))</f>
        <v>0.3</v>
      </c>
      <c r="I1051" s="9">
        <f>financials[[#This Row],[Gross Sales]]-financials[[#This Row],[Gross Sales]]*financials[[#This Row],[Discounts]]</f>
        <v>2467.5</v>
      </c>
      <c r="J1051" s="9">
        <f>VLOOKUP(financials[[#This Row],[productid]],Products!$B$2:$H$10,3)</f>
        <v>9.1</v>
      </c>
      <c r="K1051" s="9">
        <f>financials[[#This Row],[Sales]]-financials[[#This Row],[COGS]]</f>
        <v>2458.4</v>
      </c>
      <c r="L1051" s="17">
        <f t="shared" ca="1" si="33"/>
        <v>44628</v>
      </c>
      <c r="M1051" t="str">
        <f t="shared" ca="1" si="32"/>
        <v>B0001</v>
      </c>
    </row>
    <row r="1052" spans="1:13" x14ac:dyDescent="0.25">
      <c r="A1052" t="s">
        <v>100</v>
      </c>
      <c r="B1052" s="7" t="s">
        <v>106</v>
      </c>
      <c r="C1052" s="15">
        <v>101</v>
      </c>
      <c r="D1052" s="16" t="s">
        <v>103</v>
      </c>
      <c r="E1052">
        <v>235</v>
      </c>
      <c r="F1052" s="9">
        <v>15</v>
      </c>
      <c r="G1052" s="9">
        <f>financials[[#This Row],[Units Sold]]*financials[[#This Row],[Sale Price]]</f>
        <v>3525</v>
      </c>
      <c r="H1052" s="9">
        <f>IF(financials[[#This Row],[Discount Band]]="low",0.1,IF(financials[[#This Row],[Discount Band]]="medium",0.15,0.3))</f>
        <v>0.3</v>
      </c>
      <c r="I1052" s="9">
        <f>financials[[#This Row],[Gross Sales]]-financials[[#This Row],[Gross Sales]]*financials[[#This Row],[Discounts]]</f>
        <v>2467.5</v>
      </c>
      <c r="J1052" s="9">
        <f>VLOOKUP(financials[[#This Row],[productid]],Products!$B$2:$H$10,3)</f>
        <v>9.9499999999999993</v>
      </c>
      <c r="K1052" s="9">
        <f>financials[[#This Row],[Sales]]-financials[[#This Row],[COGS]]</f>
        <v>2457.5500000000002</v>
      </c>
      <c r="L1052" s="17">
        <f t="shared" ca="1" si="33"/>
        <v>44735</v>
      </c>
      <c r="M1052" t="str">
        <f t="shared" ca="1" si="32"/>
        <v>C0003</v>
      </c>
    </row>
    <row r="1053" spans="1:13" x14ac:dyDescent="0.25">
      <c r="A1053" t="s">
        <v>96</v>
      </c>
      <c r="B1053" s="7" t="s">
        <v>159</v>
      </c>
      <c r="C1053" s="15">
        <v>106</v>
      </c>
      <c r="D1053" s="16" t="s">
        <v>94</v>
      </c>
      <c r="E1053">
        <v>294</v>
      </c>
      <c r="F1053" s="9">
        <v>12</v>
      </c>
      <c r="G1053" s="9">
        <f>financials[[#This Row],[Units Sold]]*financials[[#This Row],[Sale Price]]</f>
        <v>3528</v>
      </c>
      <c r="H1053" s="9">
        <f>IF(financials[[#This Row],[Discount Band]]="low",0.1,IF(financials[[#This Row],[Discount Band]]="medium",0.15,0.3))</f>
        <v>0.3</v>
      </c>
      <c r="I1053" s="9">
        <f>financials[[#This Row],[Gross Sales]]-financials[[#This Row],[Gross Sales]]*financials[[#This Row],[Discounts]]</f>
        <v>2469.6000000000004</v>
      </c>
      <c r="J1053" s="9">
        <f>VLOOKUP(financials[[#This Row],[productid]],Products!$B$2:$H$10,3)</f>
        <v>9.1</v>
      </c>
      <c r="K1053" s="9">
        <f>financials[[#This Row],[Sales]]-financials[[#This Row],[COGS]]</f>
        <v>2460.5000000000005</v>
      </c>
      <c r="L1053" s="17">
        <f t="shared" ca="1" si="33"/>
        <v>45492</v>
      </c>
      <c r="M1053" t="str">
        <f t="shared" ca="1" si="32"/>
        <v>A0001</v>
      </c>
    </row>
    <row r="1054" spans="1:13" x14ac:dyDescent="0.25">
      <c r="A1054" t="s">
        <v>96</v>
      </c>
      <c r="B1054" s="7" t="s">
        <v>239</v>
      </c>
      <c r="C1054" s="15">
        <v>102</v>
      </c>
      <c r="D1054" s="16" t="s">
        <v>102</v>
      </c>
      <c r="E1054">
        <v>294</v>
      </c>
      <c r="F1054" s="9">
        <v>12</v>
      </c>
      <c r="G1054" s="9">
        <f>financials[[#This Row],[Units Sold]]*financials[[#This Row],[Sale Price]]</f>
        <v>3528</v>
      </c>
      <c r="H1054" s="9">
        <f>IF(financials[[#This Row],[Discount Band]]="low",0.1,IF(financials[[#This Row],[Discount Band]]="medium",0.15,0.3))</f>
        <v>0.1</v>
      </c>
      <c r="I1054" s="9">
        <f>financials[[#This Row],[Gross Sales]]-financials[[#This Row],[Gross Sales]]*financials[[#This Row],[Discounts]]</f>
        <v>3175.2</v>
      </c>
      <c r="J1054" s="9">
        <f>VLOOKUP(financials[[#This Row],[productid]],Products!$B$2:$H$10,3)</f>
        <v>13.95</v>
      </c>
      <c r="K1054" s="9">
        <f>financials[[#This Row],[Sales]]-financials[[#This Row],[COGS]]</f>
        <v>3161.25</v>
      </c>
      <c r="L1054" s="17">
        <f t="shared" ca="1" si="33"/>
        <v>44746</v>
      </c>
      <c r="M1054" t="str">
        <f t="shared" ca="1" si="32"/>
        <v>B0101</v>
      </c>
    </row>
    <row r="1055" spans="1:13" x14ac:dyDescent="0.25">
      <c r="A1055" t="s">
        <v>100</v>
      </c>
      <c r="B1055" s="7" t="s">
        <v>628</v>
      </c>
      <c r="C1055" s="15">
        <v>103</v>
      </c>
      <c r="D1055" s="16" t="s">
        <v>101</v>
      </c>
      <c r="E1055">
        <v>236</v>
      </c>
      <c r="F1055" s="9">
        <v>15</v>
      </c>
      <c r="G1055" s="9">
        <f>financials[[#This Row],[Units Sold]]*financials[[#This Row],[Sale Price]]</f>
        <v>3540</v>
      </c>
      <c r="H1055" s="9">
        <f>IF(financials[[#This Row],[Discount Band]]="low",0.1,IF(financials[[#This Row],[Discount Band]]="medium",0.15,0.3))</f>
        <v>0.15</v>
      </c>
      <c r="I1055" s="9">
        <f>financials[[#This Row],[Gross Sales]]-financials[[#This Row],[Gross Sales]]*financials[[#This Row],[Discounts]]</f>
        <v>3009</v>
      </c>
      <c r="J1055" s="9">
        <f>VLOOKUP(financials[[#This Row],[productid]],Products!$B$2:$H$10,3)</f>
        <v>15</v>
      </c>
      <c r="K1055" s="9">
        <f>financials[[#This Row],[Sales]]-financials[[#This Row],[COGS]]</f>
        <v>2994</v>
      </c>
      <c r="L1055" s="17">
        <f t="shared" ca="1" si="33"/>
        <v>45502</v>
      </c>
      <c r="M1055" t="str">
        <f t="shared" ca="1" si="32"/>
        <v>A0001</v>
      </c>
    </row>
    <row r="1056" spans="1:13" x14ac:dyDescent="0.25">
      <c r="A1056" t="s">
        <v>96</v>
      </c>
      <c r="B1056" s="7" t="s">
        <v>656</v>
      </c>
      <c r="C1056" s="15">
        <v>107</v>
      </c>
      <c r="D1056" s="16" t="s">
        <v>94</v>
      </c>
      <c r="E1056">
        <v>295</v>
      </c>
      <c r="F1056" s="9">
        <v>12</v>
      </c>
      <c r="G1056" s="9">
        <f>financials[[#This Row],[Units Sold]]*financials[[#This Row],[Sale Price]]</f>
        <v>3540</v>
      </c>
      <c r="H1056" s="9">
        <f>IF(financials[[#This Row],[Discount Band]]="low",0.1,IF(financials[[#This Row],[Discount Band]]="medium",0.15,0.3))</f>
        <v>0.3</v>
      </c>
      <c r="I1056" s="9">
        <f>financials[[#This Row],[Gross Sales]]-financials[[#This Row],[Gross Sales]]*financials[[#This Row],[Discounts]]</f>
        <v>2478</v>
      </c>
      <c r="J1056" s="9">
        <f>VLOOKUP(financials[[#This Row],[productid]],Products!$B$2:$H$10,3)</f>
        <v>5.5</v>
      </c>
      <c r="K1056" s="9">
        <f>financials[[#This Row],[Sales]]-financials[[#This Row],[COGS]]</f>
        <v>2472.5</v>
      </c>
      <c r="L1056" s="17">
        <f t="shared" ca="1" si="33"/>
        <v>44869</v>
      </c>
      <c r="M1056" t="str">
        <f t="shared" ca="1" si="32"/>
        <v>B0001</v>
      </c>
    </row>
    <row r="1057" spans="1:13" x14ac:dyDescent="0.25">
      <c r="A1057" t="s">
        <v>97</v>
      </c>
      <c r="B1057" s="7" t="s">
        <v>287</v>
      </c>
      <c r="C1057" s="15">
        <v>108</v>
      </c>
      <c r="D1057" s="16" t="s">
        <v>103</v>
      </c>
      <c r="E1057">
        <v>507</v>
      </c>
      <c r="F1057" s="9">
        <v>7</v>
      </c>
      <c r="G1057" s="9">
        <f>financials[[#This Row],[Units Sold]]*financials[[#This Row],[Sale Price]]</f>
        <v>3549</v>
      </c>
      <c r="H1057" s="9">
        <f>IF(financials[[#This Row],[Discount Band]]="low",0.1,IF(financials[[#This Row],[Discount Band]]="medium",0.15,0.3))</f>
        <v>0.3</v>
      </c>
      <c r="I1057" s="9">
        <f>financials[[#This Row],[Gross Sales]]-financials[[#This Row],[Gross Sales]]*financials[[#This Row],[Discounts]]</f>
        <v>2484.3000000000002</v>
      </c>
      <c r="J1057" s="9">
        <f>VLOOKUP(financials[[#This Row],[productid]],Products!$B$2:$H$10,3)</f>
        <v>3.99</v>
      </c>
      <c r="K1057" s="9">
        <f>financials[[#This Row],[Sales]]-financials[[#This Row],[COGS]]</f>
        <v>2480.3100000000004</v>
      </c>
      <c r="L1057" s="17">
        <f t="shared" ca="1" si="33"/>
        <v>45003</v>
      </c>
      <c r="M1057" t="str">
        <f t="shared" ca="1" si="32"/>
        <v>C0003</v>
      </c>
    </row>
    <row r="1058" spans="1:13" x14ac:dyDescent="0.25">
      <c r="A1058" t="s">
        <v>96</v>
      </c>
      <c r="B1058" s="7" t="s">
        <v>169</v>
      </c>
      <c r="C1058" s="15">
        <v>109</v>
      </c>
      <c r="D1058" s="16" t="s">
        <v>101</v>
      </c>
      <c r="E1058">
        <v>296</v>
      </c>
      <c r="F1058" s="9">
        <v>12</v>
      </c>
      <c r="G1058" s="9">
        <f>financials[[#This Row],[Units Sold]]*financials[[#This Row],[Sale Price]]</f>
        <v>3552</v>
      </c>
      <c r="H1058" s="9">
        <f>IF(financials[[#This Row],[Discount Band]]="low",0.1,IF(financials[[#This Row],[Discount Band]]="medium",0.15,0.3))</f>
        <v>0.15</v>
      </c>
      <c r="I1058" s="9">
        <f>financials[[#This Row],[Gross Sales]]-financials[[#This Row],[Gross Sales]]*financials[[#This Row],[Discounts]]</f>
        <v>3019.2</v>
      </c>
      <c r="J1058" s="9">
        <f>VLOOKUP(financials[[#This Row],[productid]],Products!$B$2:$H$10,3)</f>
        <v>16.8</v>
      </c>
      <c r="K1058" s="9">
        <f>financials[[#This Row],[Sales]]-financials[[#This Row],[COGS]]</f>
        <v>3002.3999999999996</v>
      </c>
      <c r="L1058" s="17">
        <f t="shared" ca="1" si="33"/>
        <v>44777</v>
      </c>
      <c r="M1058" t="str">
        <f t="shared" ca="1" si="32"/>
        <v>A0001</v>
      </c>
    </row>
    <row r="1059" spans="1:13" x14ac:dyDescent="0.25">
      <c r="A1059" t="s">
        <v>100</v>
      </c>
      <c r="B1059" s="7" t="s">
        <v>251</v>
      </c>
      <c r="C1059" s="15">
        <v>102</v>
      </c>
      <c r="D1059" s="16" t="s">
        <v>101</v>
      </c>
      <c r="E1059">
        <v>237</v>
      </c>
      <c r="F1059" s="9">
        <v>15</v>
      </c>
      <c r="G1059" s="9">
        <f>financials[[#This Row],[Units Sold]]*financials[[#This Row],[Sale Price]]</f>
        <v>3555</v>
      </c>
      <c r="H1059" s="9">
        <f>IF(financials[[#This Row],[Discount Band]]="low",0.1,IF(financials[[#This Row],[Discount Band]]="medium",0.15,0.3))</f>
        <v>0.15</v>
      </c>
      <c r="I1059" s="9">
        <f>financials[[#This Row],[Gross Sales]]-financials[[#This Row],[Gross Sales]]*financials[[#This Row],[Discounts]]</f>
        <v>3021.75</v>
      </c>
      <c r="J1059" s="9">
        <f>VLOOKUP(financials[[#This Row],[productid]],Products!$B$2:$H$10,3)</f>
        <v>13.95</v>
      </c>
      <c r="K1059" s="9">
        <f>financials[[#This Row],[Sales]]-financials[[#This Row],[COGS]]</f>
        <v>3007.8</v>
      </c>
      <c r="L1059" s="17">
        <f t="shared" ca="1" si="33"/>
        <v>45085</v>
      </c>
      <c r="M1059" t="str">
        <f t="shared" ca="1" si="32"/>
        <v>A0001</v>
      </c>
    </row>
    <row r="1060" spans="1:13" x14ac:dyDescent="0.25">
      <c r="A1060" t="s">
        <v>100</v>
      </c>
      <c r="B1060" s="7" t="s">
        <v>208</v>
      </c>
      <c r="C1060" s="15">
        <v>105</v>
      </c>
      <c r="D1060" s="16" t="s">
        <v>103</v>
      </c>
      <c r="E1060">
        <v>237</v>
      </c>
      <c r="F1060" s="9">
        <v>15</v>
      </c>
      <c r="G1060" s="9">
        <f>financials[[#This Row],[Units Sold]]*financials[[#This Row],[Sale Price]]</f>
        <v>3555</v>
      </c>
      <c r="H1060" s="9">
        <f>IF(financials[[#This Row],[Discount Band]]="low",0.1,IF(financials[[#This Row],[Discount Band]]="medium",0.15,0.3))</f>
        <v>0.3</v>
      </c>
      <c r="I1060" s="9">
        <f>financials[[#This Row],[Gross Sales]]-financials[[#This Row],[Gross Sales]]*financials[[#This Row],[Discounts]]</f>
        <v>2488.5</v>
      </c>
      <c r="J1060" s="9">
        <f>VLOOKUP(financials[[#This Row],[productid]],Products!$B$2:$H$10,3)</f>
        <v>10</v>
      </c>
      <c r="K1060" s="9">
        <f>financials[[#This Row],[Sales]]-financials[[#This Row],[COGS]]</f>
        <v>2478.5</v>
      </c>
      <c r="L1060" s="17">
        <f t="shared" ca="1" si="33"/>
        <v>44609</v>
      </c>
      <c r="M1060" t="str">
        <f t="shared" ca="1" si="32"/>
        <v>B0001</v>
      </c>
    </row>
    <row r="1061" spans="1:13" x14ac:dyDescent="0.25">
      <c r="A1061" t="s">
        <v>100</v>
      </c>
      <c r="B1061" s="7" t="s">
        <v>298</v>
      </c>
      <c r="C1061" s="15">
        <v>103</v>
      </c>
      <c r="D1061" s="16" t="s">
        <v>101</v>
      </c>
      <c r="E1061">
        <v>237</v>
      </c>
      <c r="F1061" s="9">
        <v>15</v>
      </c>
      <c r="G1061" s="9">
        <f>financials[[#This Row],[Units Sold]]*financials[[#This Row],[Sale Price]]</f>
        <v>3555</v>
      </c>
      <c r="H1061" s="9">
        <f>IF(financials[[#This Row],[Discount Band]]="low",0.1,IF(financials[[#This Row],[Discount Band]]="medium",0.15,0.3))</f>
        <v>0.15</v>
      </c>
      <c r="I1061" s="9">
        <f>financials[[#This Row],[Gross Sales]]-financials[[#This Row],[Gross Sales]]*financials[[#This Row],[Discounts]]</f>
        <v>3021.75</v>
      </c>
      <c r="J1061" s="9">
        <f>VLOOKUP(financials[[#This Row],[productid]],Products!$B$2:$H$10,3)</f>
        <v>15</v>
      </c>
      <c r="K1061" s="9">
        <f>financials[[#This Row],[Sales]]-financials[[#This Row],[COGS]]</f>
        <v>3006.75</v>
      </c>
      <c r="L1061" s="17">
        <f t="shared" ca="1" si="33"/>
        <v>44636</v>
      </c>
      <c r="M1061" t="str">
        <f t="shared" ca="1" si="32"/>
        <v>B0101</v>
      </c>
    </row>
    <row r="1062" spans="1:13" x14ac:dyDescent="0.25">
      <c r="A1062" t="s">
        <v>97</v>
      </c>
      <c r="B1062" s="7" t="s">
        <v>298</v>
      </c>
      <c r="C1062" s="15">
        <v>107</v>
      </c>
      <c r="D1062" s="16" t="s">
        <v>102</v>
      </c>
      <c r="E1062">
        <v>178</v>
      </c>
      <c r="F1062" s="9">
        <v>20</v>
      </c>
      <c r="G1062" s="9">
        <f>financials[[#This Row],[Units Sold]]*financials[[#This Row],[Sale Price]]</f>
        <v>3560</v>
      </c>
      <c r="H1062" s="9">
        <f>IF(financials[[#This Row],[Discount Band]]="low",0.1,IF(financials[[#This Row],[Discount Band]]="medium",0.15,0.3))</f>
        <v>0.1</v>
      </c>
      <c r="I1062" s="9">
        <f>financials[[#This Row],[Gross Sales]]-financials[[#This Row],[Gross Sales]]*financials[[#This Row],[Discounts]]</f>
        <v>3204</v>
      </c>
      <c r="J1062" s="9">
        <f>VLOOKUP(financials[[#This Row],[productid]],Products!$B$2:$H$10,3)</f>
        <v>5.5</v>
      </c>
      <c r="K1062" s="9">
        <f>financials[[#This Row],[Sales]]-financials[[#This Row],[COGS]]</f>
        <v>3198.5</v>
      </c>
      <c r="L1062" s="17">
        <f t="shared" ca="1" si="33"/>
        <v>45070</v>
      </c>
      <c r="M1062" t="str">
        <f t="shared" ca="1" si="32"/>
        <v>B0101</v>
      </c>
    </row>
    <row r="1063" spans="1:13" x14ac:dyDescent="0.25">
      <c r="A1063" t="s">
        <v>97</v>
      </c>
      <c r="B1063" s="7" t="s">
        <v>104</v>
      </c>
      <c r="C1063" s="15">
        <v>106</v>
      </c>
      <c r="D1063" s="16" t="s">
        <v>94</v>
      </c>
      <c r="E1063">
        <v>178</v>
      </c>
      <c r="F1063" s="9">
        <v>20</v>
      </c>
      <c r="G1063" s="9">
        <f>financials[[#This Row],[Units Sold]]*financials[[#This Row],[Sale Price]]</f>
        <v>3560</v>
      </c>
      <c r="H1063" s="9">
        <f>IF(financials[[#This Row],[Discount Band]]="low",0.1,IF(financials[[#This Row],[Discount Band]]="medium",0.15,0.3))</f>
        <v>0.3</v>
      </c>
      <c r="I1063" s="9">
        <f>financials[[#This Row],[Gross Sales]]-financials[[#This Row],[Gross Sales]]*financials[[#This Row],[Discounts]]</f>
        <v>2492</v>
      </c>
      <c r="J1063" s="9">
        <f>VLOOKUP(financials[[#This Row],[productid]],Products!$B$2:$H$10,3)</f>
        <v>9.1</v>
      </c>
      <c r="K1063" s="9">
        <f>financials[[#This Row],[Sales]]-financials[[#This Row],[COGS]]</f>
        <v>2482.9</v>
      </c>
      <c r="L1063" s="17">
        <f t="shared" ca="1" si="33"/>
        <v>45134</v>
      </c>
      <c r="M1063" t="str">
        <f t="shared" ca="1" si="32"/>
        <v>B0101</v>
      </c>
    </row>
    <row r="1064" spans="1:13" x14ac:dyDescent="0.25">
      <c r="A1064" t="s">
        <v>97</v>
      </c>
      <c r="B1064" s="7" t="s">
        <v>251</v>
      </c>
      <c r="C1064" s="15">
        <v>106</v>
      </c>
      <c r="D1064" s="16" t="s">
        <v>101</v>
      </c>
      <c r="E1064">
        <v>178</v>
      </c>
      <c r="F1064" s="9">
        <v>20</v>
      </c>
      <c r="G1064" s="9">
        <f>financials[[#This Row],[Units Sold]]*financials[[#This Row],[Sale Price]]</f>
        <v>3560</v>
      </c>
      <c r="H1064" s="9">
        <f>IF(financials[[#This Row],[Discount Band]]="low",0.1,IF(financials[[#This Row],[Discount Band]]="medium",0.15,0.3))</f>
        <v>0.15</v>
      </c>
      <c r="I1064" s="9">
        <f>financials[[#This Row],[Gross Sales]]-financials[[#This Row],[Gross Sales]]*financials[[#This Row],[Discounts]]</f>
        <v>3026</v>
      </c>
      <c r="J1064" s="9">
        <f>VLOOKUP(financials[[#This Row],[productid]],Products!$B$2:$H$10,3)</f>
        <v>9.1</v>
      </c>
      <c r="K1064" s="9">
        <f>financials[[#This Row],[Sales]]-financials[[#This Row],[COGS]]</f>
        <v>3016.9</v>
      </c>
      <c r="L1064" s="17">
        <f t="shared" ca="1" si="33"/>
        <v>44684</v>
      </c>
      <c r="M1064" t="str">
        <f t="shared" ca="1" si="32"/>
        <v>B0001</v>
      </c>
    </row>
    <row r="1065" spans="1:13" x14ac:dyDescent="0.25">
      <c r="A1065" t="s">
        <v>96</v>
      </c>
      <c r="B1065" s="7" t="s">
        <v>105</v>
      </c>
      <c r="C1065" s="13">
        <v>106</v>
      </c>
      <c r="D1065" s="10" t="s">
        <v>101</v>
      </c>
      <c r="E1065">
        <v>297</v>
      </c>
      <c r="F1065" s="9">
        <v>12</v>
      </c>
      <c r="G1065" s="9">
        <f>financials[[#This Row],[Units Sold]]*financials[[#This Row],[Sale Price]]</f>
        <v>3564</v>
      </c>
      <c r="H1065" s="9">
        <f>IF(financials[[#This Row],[Discount Band]]="low",0.1,IF(financials[[#This Row],[Discount Band]]="medium",0.15,0.3))</f>
        <v>0.15</v>
      </c>
      <c r="I1065" s="9">
        <f>financials[[#This Row],[Gross Sales]]-financials[[#This Row],[Gross Sales]]*financials[[#This Row],[Discounts]]</f>
        <v>3029.4</v>
      </c>
      <c r="J1065" s="9">
        <f>VLOOKUP(financials[[#This Row],[productid]],Products!$B$2:$H$10,3)</f>
        <v>9.1</v>
      </c>
      <c r="K1065" s="9">
        <f>financials[[#This Row],[Sales]]-financials[[#This Row],[COGS]]</f>
        <v>3020.3</v>
      </c>
      <c r="L1065" s="17">
        <f t="shared" ca="1" si="33"/>
        <v>45240</v>
      </c>
      <c r="M1065" t="str">
        <f t="shared" ca="1" si="32"/>
        <v>B0001</v>
      </c>
    </row>
    <row r="1066" spans="1:13" x14ac:dyDescent="0.25">
      <c r="A1066" t="s">
        <v>96</v>
      </c>
      <c r="B1066" s="7" t="s">
        <v>169</v>
      </c>
      <c r="C1066" s="15">
        <v>105</v>
      </c>
      <c r="D1066" s="16" t="s">
        <v>94</v>
      </c>
      <c r="E1066">
        <v>297</v>
      </c>
      <c r="F1066" s="9">
        <v>12</v>
      </c>
      <c r="G1066" s="9">
        <f>financials[[#This Row],[Units Sold]]*financials[[#This Row],[Sale Price]]</f>
        <v>3564</v>
      </c>
      <c r="H1066" s="9">
        <f>IF(financials[[#This Row],[Discount Band]]="low",0.1,IF(financials[[#This Row],[Discount Band]]="medium",0.15,0.3))</f>
        <v>0.3</v>
      </c>
      <c r="I1066" s="9">
        <f>financials[[#This Row],[Gross Sales]]-financials[[#This Row],[Gross Sales]]*financials[[#This Row],[Discounts]]</f>
        <v>2494.8000000000002</v>
      </c>
      <c r="J1066" s="9">
        <f>VLOOKUP(financials[[#This Row],[productid]],Products!$B$2:$H$10,3)</f>
        <v>10</v>
      </c>
      <c r="K1066" s="9">
        <f>financials[[#This Row],[Sales]]-financials[[#This Row],[COGS]]</f>
        <v>2484.8000000000002</v>
      </c>
      <c r="L1066" s="17">
        <f t="shared" ca="1" si="33"/>
        <v>45384</v>
      </c>
      <c r="M1066" t="str">
        <f t="shared" ca="1" si="32"/>
        <v>B0001</v>
      </c>
    </row>
    <row r="1067" spans="1:13" x14ac:dyDescent="0.25">
      <c r="A1067" t="s">
        <v>96</v>
      </c>
      <c r="B1067" s="7" t="s">
        <v>106</v>
      </c>
      <c r="C1067" s="15">
        <v>108</v>
      </c>
      <c r="D1067" s="16" t="s">
        <v>102</v>
      </c>
      <c r="E1067">
        <v>297</v>
      </c>
      <c r="F1067" s="9">
        <v>12</v>
      </c>
      <c r="G1067" s="9">
        <f>financials[[#This Row],[Units Sold]]*financials[[#This Row],[Sale Price]]</f>
        <v>3564</v>
      </c>
      <c r="H1067" s="9">
        <f>IF(financials[[#This Row],[Discount Band]]="low",0.1,IF(financials[[#This Row],[Discount Band]]="medium",0.15,0.3))</f>
        <v>0.1</v>
      </c>
      <c r="I1067" s="9">
        <f>financials[[#This Row],[Gross Sales]]-financials[[#This Row],[Gross Sales]]*financials[[#This Row],[Discounts]]</f>
        <v>3207.6</v>
      </c>
      <c r="J1067" s="9">
        <f>VLOOKUP(financials[[#This Row],[productid]],Products!$B$2:$H$10,3)</f>
        <v>3.99</v>
      </c>
      <c r="K1067" s="9">
        <f>financials[[#This Row],[Sales]]-financials[[#This Row],[COGS]]</f>
        <v>3203.61</v>
      </c>
      <c r="L1067" s="17">
        <f t="shared" ca="1" si="33"/>
        <v>44835</v>
      </c>
      <c r="M1067" t="str">
        <f t="shared" ca="1" si="32"/>
        <v>B0101</v>
      </c>
    </row>
    <row r="1068" spans="1:13" x14ac:dyDescent="0.25">
      <c r="A1068" t="s">
        <v>100</v>
      </c>
      <c r="B1068" s="7" t="s">
        <v>656</v>
      </c>
      <c r="C1068" s="15">
        <v>106</v>
      </c>
      <c r="D1068" s="16" t="s">
        <v>102</v>
      </c>
      <c r="E1068">
        <v>238</v>
      </c>
      <c r="F1068" s="9">
        <v>15</v>
      </c>
      <c r="G1068" s="9">
        <f>financials[[#This Row],[Units Sold]]*financials[[#This Row],[Sale Price]]</f>
        <v>3570</v>
      </c>
      <c r="H1068" s="9">
        <f>IF(financials[[#This Row],[Discount Band]]="low",0.1,IF(financials[[#This Row],[Discount Band]]="medium",0.15,0.3))</f>
        <v>0.1</v>
      </c>
      <c r="I1068" s="9">
        <f>financials[[#This Row],[Gross Sales]]-financials[[#This Row],[Gross Sales]]*financials[[#This Row],[Discounts]]</f>
        <v>3213</v>
      </c>
      <c r="J1068" s="9">
        <f>VLOOKUP(financials[[#This Row],[productid]],Products!$B$2:$H$10,3)</f>
        <v>9.1</v>
      </c>
      <c r="K1068" s="9">
        <f>financials[[#This Row],[Sales]]-financials[[#This Row],[COGS]]</f>
        <v>3203.9</v>
      </c>
      <c r="L1068" s="17">
        <f t="shared" ca="1" si="33"/>
        <v>45455</v>
      </c>
      <c r="M1068" t="str">
        <f t="shared" ca="1" si="32"/>
        <v>B0101</v>
      </c>
    </row>
    <row r="1069" spans="1:13" x14ac:dyDescent="0.25">
      <c r="A1069" t="s">
        <v>100</v>
      </c>
      <c r="B1069" s="7" t="s">
        <v>178</v>
      </c>
      <c r="C1069" s="15">
        <v>106</v>
      </c>
      <c r="D1069" s="16" t="s">
        <v>101</v>
      </c>
      <c r="E1069">
        <v>238</v>
      </c>
      <c r="F1069" s="9">
        <v>15</v>
      </c>
      <c r="G1069" s="9">
        <f>financials[[#This Row],[Units Sold]]*financials[[#This Row],[Sale Price]]</f>
        <v>3570</v>
      </c>
      <c r="H1069" s="9">
        <f>IF(financials[[#This Row],[Discount Band]]="low",0.1,IF(financials[[#This Row],[Discount Band]]="medium",0.15,0.3))</f>
        <v>0.15</v>
      </c>
      <c r="I1069" s="9">
        <f>financials[[#This Row],[Gross Sales]]-financials[[#This Row],[Gross Sales]]*financials[[#This Row],[Discounts]]</f>
        <v>3034.5</v>
      </c>
      <c r="J1069" s="9">
        <f>VLOOKUP(financials[[#This Row],[productid]],Products!$B$2:$H$10,3)</f>
        <v>9.1</v>
      </c>
      <c r="K1069" s="9">
        <f>financials[[#This Row],[Sales]]-financials[[#This Row],[COGS]]</f>
        <v>3025.4</v>
      </c>
      <c r="L1069" s="17">
        <f t="shared" ca="1" si="33"/>
        <v>44876</v>
      </c>
      <c r="M1069" t="str">
        <f t="shared" ca="1" si="32"/>
        <v>B0101</v>
      </c>
    </row>
    <row r="1070" spans="1:13" x14ac:dyDescent="0.25">
      <c r="A1070" t="s">
        <v>96</v>
      </c>
      <c r="B1070" s="7" t="s">
        <v>159</v>
      </c>
      <c r="C1070" s="15">
        <v>104</v>
      </c>
      <c r="D1070" s="16" t="s">
        <v>102</v>
      </c>
      <c r="E1070">
        <v>298</v>
      </c>
      <c r="F1070" s="9">
        <v>12</v>
      </c>
      <c r="G1070" s="9">
        <f>financials[[#This Row],[Units Sold]]*financials[[#This Row],[Sale Price]]</f>
        <v>3576</v>
      </c>
      <c r="H1070" s="9">
        <f>IF(financials[[#This Row],[Discount Band]]="low",0.1,IF(financials[[#This Row],[Discount Band]]="medium",0.15,0.3))</f>
        <v>0.1</v>
      </c>
      <c r="I1070" s="9">
        <f>financials[[#This Row],[Gross Sales]]-financials[[#This Row],[Gross Sales]]*financials[[#This Row],[Discounts]]</f>
        <v>3218.4</v>
      </c>
      <c r="J1070" s="9">
        <f>VLOOKUP(financials[[#This Row],[productid]],Products!$B$2:$H$10,3)</f>
        <v>2.9</v>
      </c>
      <c r="K1070" s="9">
        <f>financials[[#This Row],[Sales]]-financials[[#This Row],[COGS]]</f>
        <v>3215.5</v>
      </c>
      <c r="L1070" s="17">
        <f t="shared" ca="1" si="33"/>
        <v>45199</v>
      </c>
      <c r="M1070" t="str">
        <f t="shared" ca="1" si="32"/>
        <v>A0001</v>
      </c>
    </row>
    <row r="1071" spans="1:13" x14ac:dyDescent="0.25">
      <c r="A1071" t="s">
        <v>96</v>
      </c>
      <c r="B1071" s="7" t="s">
        <v>107</v>
      </c>
      <c r="C1071" s="15">
        <v>102</v>
      </c>
      <c r="D1071" s="16" t="s">
        <v>101</v>
      </c>
      <c r="E1071">
        <v>298</v>
      </c>
      <c r="F1071" s="9">
        <v>12</v>
      </c>
      <c r="G1071" s="9">
        <f>financials[[#This Row],[Units Sold]]*financials[[#This Row],[Sale Price]]</f>
        <v>3576</v>
      </c>
      <c r="H1071" s="9">
        <f>IF(financials[[#This Row],[Discount Band]]="low",0.1,IF(financials[[#This Row],[Discount Band]]="medium",0.15,0.3))</f>
        <v>0.15</v>
      </c>
      <c r="I1071" s="9">
        <f>financials[[#This Row],[Gross Sales]]-financials[[#This Row],[Gross Sales]]*financials[[#This Row],[Discounts]]</f>
        <v>3039.6</v>
      </c>
      <c r="J1071" s="9">
        <f>VLOOKUP(financials[[#This Row],[productid]],Products!$B$2:$H$10,3)</f>
        <v>13.95</v>
      </c>
      <c r="K1071" s="9">
        <f>financials[[#This Row],[Sales]]-financials[[#This Row],[COGS]]</f>
        <v>3025.65</v>
      </c>
      <c r="L1071" s="17">
        <f t="shared" ca="1" si="33"/>
        <v>44658</v>
      </c>
      <c r="M1071" t="str">
        <f t="shared" ca="1" si="32"/>
        <v>C0003</v>
      </c>
    </row>
    <row r="1072" spans="1:13" x14ac:dyDescent="0.25">
      <c r="A1072" t="s">
        <v>96</v>
      </c>
      <c r="B1072" s="7" t="s">
        <v>243</v>
      </c>
      <c r="C1072" s="15">
        <v>102</v>
      </c>
      <c r="D1072" s="16" t="s">
        <v>103</v>
      </c>
      <c r="E1072">
        <v>298</v>
      </c>
      <c r="F1072" s="9">
        <v>12</v>
      </c>
      <c r="G1072" s="9">
        <f>financials[[#This Row],[Units Sold]]*financials[[#This Row],[Sale Price]]</f>
        <v>3576</v>
      </c>
      <c r="H1072" s="9">
        <f>IF(financials[[#This Row],[Discount Band]]="low",0.1,IF(financials[[#This Row],[Discount Band]]="medium",0.15,0.3))</f>
        <v>0.3</v>
      </c>
      <c r="I1072" s="9">
        <f>financials[[#This Row],[Gross Sales]]-financials[[#This Row],[Gross Sales]]*financials[[#This Row],[Discounts]]</f>
        <v>2503.1999999999998</v>
      </c>
      <c r="J1072" s="9">
        <f>VLOOKUP(financials[[#This Row],[productid]],Products!$B$2:$H$10,3)</f>
        <v>13.95</v>
      </c>
      <c r="K1072" s="9">
        <f>financials[[#This Row],[Sales]]-financials[[#This Row],[COGS]]</f>
        <v>2489.25</v>
      </c>
      <c r="L1072" s="17">
        <f t="shared" ca="1" si="33"/>
        <v>45199</v>
      </c>
      <c r="M1072" t="str">
        <f t="shared" ca="1" si="32"/>
        <v>C0003</v>
      </c>
    </row>
    <row r="1073" spans="1:13" x14ac:dyDescent="0.25">
      <c r="A1073" t="s">
        <v>96</v>
      </c>
      <c r="B1073" s="7" t="s">
        <v>169</v>
      </c>
      <c r="C1073" s="15">
        <v>107</v>
      </c>
      <c r="D1073" s="16" t="s">
        <v>94</v>
      </c>
      <c r="E1073">
        <v>299</v>
      </c>
      <c r="F1073" s="9">
        <v>12</v>
      </c>
      <c r="G1073" s="9">
        <f>financials[[#This Row],[Units Sold]]*financials[[#This Row],[Sale Price]]</f>
        <v>3588</v>
      </c>
      <c r="H1073" s="9">
        <f>IF(financials[[#This Row],[Discount Band]]="low",0.1,IF(financials[[#This Row],[Discount Band]]="medium",0.15,0.3))</f>
        <v>0.3</v>
      </c>
      <c r="I1073" s="9">
        <f>financials[[#This Row],[Gross Sales]]-financials[[#This Row],[Gross Sales]]*financials[[#This Row],[Discounts]]</f>
        <v>2511.6000000000004</v>
      </c>
      <c r="J1073" s="9">
        <f>VLOOKUP(financials[[#This Row],[productid]],Products!$B$2:$H$10,3)</f>
        <v>5.5</v>
      </c>
      <c r="K1073" s="9">
        <f>financials[[#This Row],[Sales]]-financials[[#This Row],[COGS]]</f>
        <v>2506.1000000000004</v>
      </c>
      <c r="L1073" s="17">
        <f t="shared" ca="1" si="33"/>
        <v>44923</v>
      </c>
      <c r="M1073" t="str">
        <f t="shared" ca="1" si="32"/>
        <v>C0002</v>
      </c>
    </row>
    <row r="1074" spans="1:13" x14ac:dyDescent="0.25">
      <c r="A1074" t="s">
        <v>96</v>
      </c>
      <c r="B1074" s="7" t="s">
        <v>159</v>
      </c>
      <c r="C1074" s="15">
        <v>104</v>
      </c>
      <c r="D1074" s="16" t="s">
        <v>102</v>
      </c>
      <c r="E1074">
        <v>299</v>
      </c>
      <c r="F1074" s="9">
        <v>12</v>
      </c>
      <c r="G1074" s="9">
        <f>financials[[#This Row],[Units Sold]]*financials[[#This Row],[Sale Price]]</f>
        <v>3588</v>
      </c>
      <c r="H1074" s="9">
        <f>IF(financials[[#This Row],[Discount Band]]="low",0.1,IF(financials[[#This Row],[Discount Band]]="medium",0.15,0.3))</f>
        <v>0.1</v>
      </c>
      <c r="I1074" s="9">
        <f>financials[[#This Row],[Gross Sales]]-financials[[#This Row],[Gross Sales]]*financials[[#This Row],[Discounts]]</f>
        <v>3229.2</v>
      </c>
      <c r="J1074" s="9">
        <f>VLOOKUP(financials[[#This Row],[productid]],Products!$B$2:$H$10,3)</f>
        <v>2.9</v>
      </c>
      <c r="K1074" s="9">
        <f>financials[[#This Row],[Sales]]-financials[[#This Row],[COGS]]</f>
        <v>3226.2999999999997</v>
      </c>
      <c r="L1074" s="17">
        <f t="shared" ca="1" si="33"/>
        <v>44613</v>
      </c>
      <c r="M1074" t="str">
        <f t="shared" ca="1" si="32"/>
        <v>A0001</v>
      </c>
    </row>
    <row r="1075" spans="1:13" x14ac:dyDescent="0.25">
      <c r="A1075" t="s">
        <v>96</v>
      </c>
      <c r="B1075" s="7" t="s">
        <v>107</v>
      </c>
      <c r="C1075" s="15">
        <v>108</v>
      </c>
      <c r="D1075" s="16" t="s">
        <v>103</v>
      </c>
      <c r="E1075">
        <v>299</v>
      </c>
      <c r="F1075" s="9">
        <v>12</v>
      </c>
      <c r="G1075" s="9">
        <f>financials[[#This Row],[Units Sold]]*financials[[#This Row],[Sale Price]]</f>
        <v>3588</v>
      </c>
      <c r="H1075" s="9">
        <f>IF(financials[[#This Row],[Discount Band]]="low",0.1,IF(financials[[#This Row],[Discount Band]]="medium",0.15,0.3))</f>
        <v>0.3</v>
      </c>
      <c r="I1075" s="9">
        <f>financials[[#This Row],[Gross Sales]]-financials[[#This Row],[Gross Sales]]*financials[[#This Row],[Discounts]]</f>
        <v>2511.6000000000004</v>
      </c>
      <c r="J1075" s="9">
        <f>VLOOKUP(financials[[#This Row],[productid]],Products!$B$2:$H$10,3)</f>
        <v>3.99</v>
      </c>
      <c r="K1075" s="9">
        <f>financials[[#This Row],[Sales]]-financials[[#This Row],[COGS]]</f>
        <v>2507.6100000000006</v>
      </c>
      <c r="L1075" s="17">
        <f t="shared" ca="1" si="33"/>
        <v>45453</v>
      </c>
      <c r="M1075" t="str">
        <f t="shared" ca="1" si="32"/>
        <v>C0003</v>
      </c>
    </row>
    <row r="1076" spans="1:13" x14ac:dyDescent="0.25">
      <c r="A1076" t="s">
        <v>97</v>
      </c>
      <c r="B1076" s="7" t="s">
        <v>169</v>
      </c>
      <c r="C1076" s="13">
        <v>107</v>
      </c>
      <c r="D1076" s="10" t="s">
        <v>103</v>
      </c>
      <c r="E1076">
        <v>180</v>
      </c>
      <c r="F1076" s="9">
        <v>20</v>
      </c>
      <c r="G1076" s="9">
        <f>financials[[#This Row],[Units Sold]]*financials[[#This Row],[Sale Price]]</f>
        <v>3600</v>
      </c>
      <c r="H1076" s="9">
        <f>IF(financials[[#This Row],[Discount Band]]="low",0.1,IF(financials[[#This Row],[Discount Band]]="medium",0.15,0.3))</f>
        <v>0.3</v>
      </c>
      <c r="I1076" s="9">
        <f>financials[[#This Row],[Gross Sales]]-financials[[#This Row],[Gross Sales]]*financials[[#This Row],[Discounts]]</f>
        <v>2520</v>
      </c>
      <c r="J1076" s="9">
        <f>VLOOKUP(financials[[#This Row],[productid]],Products!$B$2:$H$10,3)</f>
        <v>5.5</v>
      </c>
      <c r="K1076" s="9">
        <f>financials[[#This Row],[Sales]]-financials[[#This Row],[COGS]]</f>
        <v>2514.5</v>
      </c>
      <c r="L1076" s="17">
        <f t="shared" ca="1" si="33"/>
        <v>44612</v>
      </c>
      <c r="M1076" t="str">
        <f t="shared" ca="1" si="32"/>
        <v>C0003</v>
      </c>
    </row>
    <row r="1077" spans="1:13" x14ac:dyDescent="0.25">
      <c r="A1077" t="s">
        <v>96</v>
      </c>
      <c r="B1077" s="7" t="s">
        <v>159</v>
      </c>
      <c r="C1077" s="15">
        <v>109</v>
      </c>
      <c r="D1077" s="16" t="s">
        <v>94</v>
      </c>
      <c r="E1077">
        <v>300</v>
      </c>
      <c r="F1077" s="9">
        <v>12</v>
      </c>
      <c r="G1077" s="9">
        <f>financials[[#This Row],[Units Sold]]*financials[[#This Row],[Sale Price]]</f>
        <v>3600</v>
      </c>
      <c r="H1077" s="9">
        <f>IF(financials[[#This Row],[Discount Band]]="low",0.1,IF(financials[[#This Row],[Discount Band]]="medium",0.15,0.3))</f>
        <v>0.3</v>
      </c>
      <c r="I1077" s="9">
        <f>financials[[#This Row],[Gross Sales]]-financials[[#This Row],[Gross Sales]]*financials[[#This Row],[Discounts]]</f>
        <v>2520</v>
      </c>
      <c r="J1077" s="9">
        <f>VLOOKUP(financials[[#This Row],[productid]],Products!$B$2:$H$10,3)</f>
        <v>16.8</v>
      </c>
      <c r="K1077" s="9">
        <f>financials[[#This Row],[Sales]]-financials[[#This Row],[COGS]]</f>
        <v>2503.1999999999998</v>
      </c>
      <c r="L1077" s="17">
        <f t="shared" ca="1" si="33"/>
        <v>45238</v>
      </c>
      <c r="M1077" t="str">
        <f t="shared" ca="1" si="32"/>
        <v>B0101</v>
      </c>
    </row>
    <row r="1078" spans="1:13" x14ac:dyDescent="0.25">
      <c r="A1078" t="s">
        <v>97</v>
      </c>
      <c r="B1078" s="7" t="s">
        <v>136</v>
      </c>
      <c r="C1078" s="15">
        <v>107</v>
      </c>
      <c r="D1078" s="16" t="s">
        <v>101</v>
      </c>
      <c r="E1078">
        <v>180</v>
      </c>
      <c r="F1078" s="9">
        <v>20</v>
      </c>
      <c r="G1078" s="9">
        <f>financials[[#This Row],[Units Sold]]*financials[[#This Row],[Sale Price]]</f>
        <v>3600</v>
      </c>
      <c r="H1078" s="9">
        <f>IF(financials[[#This Row],[Discount Band]]="low",0.1,IF(financials[[#This Row],[Discount Band]]="medium",0.15,0.3))</f>
        <v>0.15</v>
      </c>
      <c r="I1078" s="9">
        <f>financials[[#This Row],[Gross Sales]]-financials[[#This Row],[Gross Sales]]*financials[[#This Row],[Discounts]]</f>
        <v>3060</v>
      </c>
      <c r="J1078" s="9">
        <f>VLOOKUP(financials[[#This Row],[productid]],Products!$B$2:$H$10,3)</f>
        <v>5.5</v>
      </c>
      <c r="K1078" s="9">
        <f>financials[[#This Row],[Sales]]-financials[[#This Row],[COGS]]</f>
        <v>3054.5</v>
      </c>
      <c r="L1078" s="17">
        <f t="shared" ca="1" si="33"/>
        <v>45055</v>
      </c>
      <c r="M1078" t="str">
        <f t="shared" ca="1" si="32"/>
        <v>A0001</v>
      </c>
    </row>
    <row r="1079" spans="1:13" x14ac:dyDescent="0.25">
      <c r="A1079" t="s">
        <v>100</v>
      </c>
      <c r="B1079" s="7" t="s">
        <v>279</v>
      </c>
      <c r="C1079" s="15">
        <v>108</v>
      </c>
      <c r="D1079" s="16" t="s">
        <v>94</v>
      </c>
      <c r="E1079">
        <v>240</v>
      </c>
      <c r="F1079" s="9">
        <v>15</v>
      </c>
      <c r="G1079" s="9">
        <f>financials[[#This Row],[Units Sold]]*financials[[#This Row],[Sale Price]]</f>
        <v>3600</v>
      </c>
      <c r="H1079" s="9">
        <f>IF(financials[[#This Row],[Discount Band]]="low",0.1,IF(financials[[#This Row],[Discount Band]]="medium",0.15,0.3))</f>
        <v>0.3</v>
      </c>
      <c r="I1079" s="9">
        <f>financials[[#This Row],[Gross Sales]]-financials[[#This Row],[Gross Sales]]*financials[[#This Row],[Discounts]]</f>
        <v>2520</v>
      </c>
      <c r="J1079" s="9">
        <f>VLOOKUP(financials[[#This Row],[productid]],Products!$B$2:$H$10,3)</f>
        <v>3.99</v>
      </c>
      <c r="K1079" s="9">
        <f>financials[[#This Row],[Sales]]-financials[[#This Row],[COGS]]</f>
        <v>2516.0100000000002</v>
      </c>
      <c r="L1079" s="17">
        <f t="shared" ca="1" si="33"/>
        <v>45183</v>
      </c>
      <c r="M1079" t="str">
        <f t="shared" ca="1" si="32"/>
        <v>C0002</v>
      </c>
    </row>
    <row r="1080" spans="1:13" x14ac:dyDescent="0.25">
      <c r="A1080" t="s">
        <v>97</v>
      </c>
      <c r="B1080" s="7" t="s">
        <v>104</v>
      </c>
      <c r="C1080" s="15">
        <v>109</v>
      </c>
      <c r="D1080" s="16" t="s">
        <v>94</v>
      </c>
      <c r="E1080">
        <v>180</v>
      </c>
      <c r="F1080" s="9">
        <v>20</v>
      </c>
      <c r="G1080" s="9">
        <f>financials[[#This Row],[Units Sold]]*financials[[#This Row],[Sale Price]]</f>
        <v>3600</v>
      </c>
      <c r="H1080" s="9">
        <f>IF(financials[[#This Row],[Discount Band]]="low",0.1,IF(financials[[#This Row],[Discount Band]]="medium",0.15,0.3))</f>
        <v>0.3</v>
      </c>
      <c r="I1080" s="9">
        <f>financials[[#This Row],[Gross Sales]]-financials[[#This Row],[Gross Sales]]*financials[[#This Row],[Discounts]]</f>
        <v>2520</v>
      </c>
      <c r="J1080" s="9">
        <f>VLOOKUP(financials[[#This Row],[productid]],Products!$B$2:$H$10,3)</f>
        <v>16.8</v>
      </c>
      <c r="K1080" s="9">
        <f>financials[[#This Row],[Sales]]-financials[[#This Row],[COGS]]</f>
        <v>2503.1999999999998</v>
      </c>
      <c r="L1080" s="17">
        <f t="shared" ca="1" si="33"/>
        <v>44960</v>
      </c>
      <c r="M1080" t="str">
        <f t="shared" ca="1" si="32"/>
        <v>B0001</v>
      </c>
    </row>
    <row r="1081" spans="1:13" x14ac:dyDescent="0.25">
      <c r="A1081" t="s">
        <v>100</v>
      </c>
      <c r="B1081" s="7" t="s">
        <v>208</v>
      </c>
      <c r="C1081" s="15">
        <v>102</v>
      </c>
      <c r="D1081" s="16" t="s">
        <v>101</v>
      </c>
      <c r="E1081">
        <v>240</v>
      </c>
      <c r="F1081" s="9">
        <v>15</v>
      </c>
      <c r="G1081" s="9">
        <f>financials[[#This Row],[Units Sold]]*financials[[#This Row],[Sale Price]]</f>
        <v>3600</v>
      </c>
      <c r="H1081" s="9">
        <f>IF(financials[[#This Row],[Discount Band]]="low",0.1,IF(financials[[#This Row],[Discount Band]]="medium",0.15,0.3))</f>
        <v>0.15</v>
      </c>
      <c r="I1081" s="9">
        <f>financials[[#This Row],[Gross Sales]]-financials[[#This Row],[Gross Sales]]*financials[[#This Row],[Discounts]]</f>
        <v>3060</v>
      </c>
      <c r="J1081" s="9">
        <f>VLOOKUP(financials[[#This Row],[productid]],Products!$B$2:$H$10,3)</f>
        <v>13.95</v>
      </c>
      <c r="K1081" s="9">
        <f>financials[[#This Row],[Sales]]-financials[[#This Row],[COGS]]</f>
        <v>3046.05</v>
      </c>
      <c r="L1081" s="17">
        <f t="shared" ca="1" si="33"/>
        <v>45500</v>
      </c>
      <c r="M1081" t="str">
        <f t="shared" ca="1" si="32"/>
        <v>B0101</v>
      </c>
    </row>
    <row r="1082" spans="1:13" x14ac:dyDescent="0.25">
      <c r="A1082" t="s">
        <v>96</v>
      </c>
      <c r="B1082" s="7" t="s">
        <v>208</v>
      </c>
      <c r="C1082" s="13">
        <v>101</v>
      </c>
      <c r="D1082" s="10" t="s">
        <v>94</v>
      </c>
      <c r="E1082">
        <v>301</v>
      </c>
      <c r="F1082" s="9">
        <v>12</v>
      </c>
      <c r="G1082" s="9">
        <f>financials[[#This Row],[Units Sold]]*financials[[#This Row],[Sale Price]]</f>
        <v>3612</v>
      </c>
      <c r="H1082" s="9">
        <f>IF(financials[[#This Row],[Discount Band]]="low",0.1,IF(financials[[#This Row],[Discount Band]]="medium",0.15,0.3))</f>
        <v>0.3</v>
      </c>
      <c r="I1082" s="9">
        <f>financials[[#This Row],[Gross Sales]]-financials[[#This Row],[Gross Sales]]*financials[[#This Row],[Discounts]]</f>
        <v>2528.4</v>
      </c>
      <c r="J1082" s="9">
        <f>VLOOKUP(financials[[#This Row],[productid]],Products!$B$2:$H$10,3)</f>
        <v>9.9499999999999993</v>
      </c>
      <c r="K1082" s="9">
        <f>financials[[#This Row],[Sales]]-financials[[#This Row],[COGS]]</f>
        <v>2518.4500000000003</v>
      </c>
      <c r="L1082" s="17">
        <f t="shared" ca="1" si="33"/>
        <v>44898</v>
      </c>
      <c r="M1082" t="str">
        <f t="shared" ca="1" si="32"/>
        <v>C0002</v>
      </c>
    </row>
    <row r="1083" spans="1:13" x14ac:dyDescent="0.25">
      <c r="A1083" t="s">
        <v>96</v>
      </c>
      <c r="B1083" s="7" t="s">
        <v>208</v>
      </c>
      <c r="C1083" s="13">
        <v>107</v>
      </c>
      <c r="D1083" s="10" t="s">
        <v>94</v>
      </c>
      <c r="E1083">
        <v>301</v>
      </c>
      <c r="F1083" s="9">
        <v>12</v>
      </c>
      <c r="G1083" s="9">
        <f>financials[[#This Row],[Units Sold]]*financials[[#This Row],[Sale Price]]</f>
        <v>3612</v>
      </c>
      <c r="H1083" s="9">
        <f>IF(financials[[#This Row],[Discount Band]]="low",0.1,IF(financials[[#This Row],[Discount Band]]="medium",0.15,0.3))</f>
        <v>0.3</v>
      </c>
      <c r="I1083" s="9">
        <f>financials[[#This Row],[Gross Sales]]-financials[[#This Row],[Gross Sales]]*financials[[#This Row],[Discounts]]</f>
        <v>2528.4</v>
      </c>
      <c r="J1083" s="9">
        <f>VLOOKUP(financials[[#This Row],[productid]],Products!$B$2:$H$10,3)</f>
        <v>5.5</v>
      </c>
      <c r="K1083" s="9">
        <f>financials[[#This Row],[Sales]]-financials[[#This Row],[COGS]]</f>
        <v>2522.9</v>
      </c>
      <c r="L1083" s="17">
        <f t="shared" ca="1" si="33"/>
        <v>44668</v>
      </c>
      <c r="M1083" t="str">
        <f t="shared" ca="1" si="32"/>
        <v>A0001</v>
      </c>
    </row>
    <row r="1084" spans="1:13" x14ac:dyDescent="0.25">
      <c r="A1084" t="s">
        <v>100</v>
      </c>
      <c r="B1084" s="7" t="s">
        <v>251</v>
      </c>
      <c r="C1084" s="15">
        <v>109</v>
      </c>
      <c r="D1084" s="16" t="s">
        <v>101</v>
      </c>
      <c r="E1084">
        <v>241</v>
      </c>
      <c r="F1084" s="9">
        <v>15</v>
      </c>
      <c r="G1084" s="9">
        <f>financials[[#This Row],[Units Sold]]*financials[[#This Row],[Sale Price]]</f>
        <v>3615</v>
      </c>
      <c r="H1084" s="9">
        <f>IF(financials[[#This Row],[Discount Band]]="low",0.1,IF(financials[[#This Row],[Discount Band]]="medium",0.15,0.3))</f>
        <v>0.15</v>
      </c>
      <c r="I1084" s="9">
        <f>financials[[#This Row],[Gross Sales]]-financials[[#This Row],[Gross Sales]]*financials[[#This Row],[Discounts]]</f>
        <v>3072.75</v>
      </c>
      <c r="J1084" s="9">
        <f>VLOOKUP(financials[[#This Row],[productid]],Products!$B$2:$H$10,3)</f>
        <v>16.8</v>
      </c>
      <c r="K1084" s="9">
        <f>financials[[#This Row],[Sales]]-financials[[#This Row],[COGS]]</f>
        <v>3055.95</v>
      </c>
      <c r="L1084" s="17">
        <f t="shared" ca="1" si="33"/>
        <v>45152</v>
      </c>
      <c r="M1084" t="str">
        <f t="shared" ca="1" si="32"/>
        <v>B0001</v>
      </c>
    </row>
    <row r="1085" spans="1:13" x14ac:dyDescent="0.25">
      <c r="A1085" t="s">
        <v>97</v>
      </c>
      <c r="B1085" s="7" t="s">
        <v>628</v>
      </c>
      <c r="C1085" s="15">
        <v>101</v>
      </c>
      <c r="D1085" s="16" t="s">
        <v>101</v>
      </c>
      <c r="E1085">
        <v>181</v>
      </c>
      <c r="F1085" s="9">
        <v>20</v>
      </c>
      <c r="G1085" s="9">
        <f>financials[[#This Row],[Units Sold]]*financials[[#This Row],[Sale Price]]</f>
        <v>3620</v>
      </c>
      <c r="H1085" s="9">
        <f>IF(financials[[#This Row],[Discount Band]]="low",0.1,IF(financials[[#This Row],[Discount Band]]="medium",0.15,0.3))</f>
        <v>0.15</v>
      </c>
      <c r="I1085" s="9">
        <f>financials[[#This Row],[Gross Sales]]-financials[[#This Row],[Gross Sales]]*financials[[#This Row],[Discounts]]</f>
        <v>3077</v>
      </c>
      <c r="J1085" s="9">
        <f>VLOOKUP(financials[[#This Row],[productid]],Products!$B$2:$H$10,3)</f>
        <v>9.9499999999999993</v>
      </c>
      <c r="K1085" s="9">
        <f>financials[[#This Row],[Sales]]-financials[[#This Row],[COGS]]</f>
        <v>3067.05</v>
      </c>
      <c r="L1085" s="17">
        <f t="shared" ca="1" si="33"/>
        <v>45015</v>
      </c>
      <c r="M1085" t="str">
        <f t="shared" ca="1" si="32"/>
        <v>C0002</v>
      </c>
    </row>
    <row r="1086" spans="1:13" x14ac:dyDescent="0.25">
      <c r="A1086" t="s">
        <v>97</v>
      </c>
      <c r="B1086" s="7" t="s">
        <v>298</v>
      </c>
      <c r="C1086" s="15">
        <v>102</v>
      </c>
      <c r="D1086" s="16" t="s">
        <v>94</v>
      </c>
      <c r="E1086">
        <v>181</v>
      </c>
      <c r="F1086" s="9">
        <v>20</v>
      </c>
      <c r="G1086" s="9">
        <f>financials[[#This Row],[Units Sold]]*financials[[#This Row],[Sale Price]]</f>
        <v>3620</v>
      </c>
      <c r="H1086" s="9">
        <f>IF(financials[[#This Row],[Discount Band]]="low",0.1,IF(financials[[#This Row],[Discount Band]]="medium",0.15,0.3))</f>
        <v>0.3</v>
      </c>
      <c r="I1086" s="9">
        <f>financials[[#This Row],[Gross Sales]]-financials[[#This Row],[Gross Sales]]*financials[[#This Row],[Discounts]]</f>
        <v>2534</v>
      </c>
      <c r="J1086" s="9">
        <f>VLOOKUP(financials[[#This Row],[productid]],Products!$B$2:$H$10,3)</f>
        <v>13.95</v>
      </c>
      <c r="K1086" s="9">
        <f>financials[[#This Row],[Sales]]-financials[[#This Row],[COGS]]</f>
        <v>2520.0500000000002</v>
      </c>
      <c r="L1086" s="17">
        <f t="shared" ca="1" si="33"/>
        <v>45273</v>
      </c>
      <c r="M1086" t="str">
        <f t="shared" ca="1" si="32"/>
        <v>B0101</v>
      </c>
    </row>
    <row r="1087" spans="1:13" x14ac:dyDescent="0.25">
      <c r="A1087" t="s">
        <v>96</v>
      </c>
      <c r="B1087" s="7" t="s">
        <v>106</v>
      </c>
      <c r="C1087" s="15">
        <v>106</v>
      </c>
      <c r="D1087" s="16" t="s">
        <v>101</v>
      </c>
      <c r="E1087">
        <v>302</v>
      </c>
      <c r="F1087" s="9">
        <v>12</v>
      </c>
      <c r="G1087" s="9">
        <f>financials[[#This Row],[Units Sold]]*financials[[#This Row],[Sale Price]]</f>
        <v>3624</v>
      </c>
      <c r="H1087" s="9">
        <f>IF(financials[[#This Row],[Discount Band]]="low",0.1,IF(financials[[#This Row],[Discount Band]]="medium",0.15,0.3))</f>
        <v>0.15</v>
      </c>
      <c r="I1087" s="9">
        <f>financials[[#This Row],[Gross Sales]]-financials[[#This Row],[Gross Sales]]*financials[[#This Row],[Discounts]]</f>
        <v>3080.4</v>
      </c>
      <c r="J1087" s="9">
        <f>VLOOKUP(financials[[#This Row],[productid]],Products!$B$2:$H$10,3)</f>
        <v>9.1</v>
      </c>
      <c r="K1087" s="9">
        <f>financials[[#This Row],[Sales]]-financials[[#This Row],[COGS]]</f>
        <v>3071.3</v>
      </c>
      <c r="L1087" s="17">
        <f t="shared" ca="1" si="33"/>
        <v>44789</v>
      </c>
      <c r="M1087" t="str">
        <f t="shared" ca="1" si="32"/>
        <v>B0001</v>
      </c>
    </row>
    <row r="1088" spans="1:13" x14ac:dyDescent="0.25">
      <c r="A1088" t="s">
        <v>100</v>
      </c>
      <c r="B1088" s="7" t="s">
        <v>107</v>
      </c>
      <c r="C1088" s="15">
        <v>106</v>
      </c>
      <c r="D1088" s="16" t="s">
        <v>94</v>
      </c>
      <c r="E1088">
        <v>242</v>
      </c>
      <c r="F1088" s="9">
        <v>15</v>
      </c>
      <c r="G1088" s="9">
        <f>financials[[#This Row],[Units Sold]]*financials[[#This Row],[Sale Price]]</f>
        <v>3630</v>
      </c>
      <c r="H1088" s="9">
        <f>IF(financials[[#This Row],[Discount Band]]="low",0.1,IF(financials[[#This Row],[Discount Band]]="medium",0.15,0.3))</f>
        <v>0.3</v>
      </c>
      <c r="I1088" s="9">
        <f>financials[[#This Row],[Gross Sales]]-financials[[#This Row],[Gross Sales]]*financials[[#This Row],[Discounts]]</f>
        <v>2541</v>
      </c>
      <c r="J1088" s="9">
        <f>VLOOKUP(financials[[#This Row],[productid]],Products!$B$2:$H$10,3)</f>
        <v>9.1</v>
      </c>
      <c r="K1088" s="9">
        <f>financials[[#This Row],[Sales]]-financials[[#This Row],[COGS]]</f>
        <v>2531.9</v>
      </c>
      <c r="L1088" s="17">
        <f t="shared" ca="1" si="33"/>
        <v>45153</v>
      </c>
      <c r="M1088" t="str">
        <f t="shared" ca="1" si="32"/>
        <v>B0101</v>
      </c>
    </row>
    <row r="1089" spans="1:13" x14ac:dyDescent="0.25">
      <c r="A1089" t="s">
        <v>100</v>
      </c>
      <c r="B1089" s="7" t="s">
        <v>106</v>
      </c>
      <c r="C1089" s="15">
        <v>106</v>
      </c>
      <c r="D1089" s="16" t="s">
        <v>94</v>
      </c>
      <c r="E1089">
        <v>242</v>
      </c>
      <c r="F1089" s="9">
        <v>15</v>
      </c>
      <c r="G1089" s="9">
        <f>financials[[#This Row],[Units Sold]]*financials[[#This Row],[Sale Price]]</f>
        <v>3630</v>
      </c>
      <c r="H1089" s="9">
        <f>IF(financials[[#This Row],[Discount Band]]="low",0.1,IF(financials[[#This Row],[Discount Band]]="medium",0.15,0.3))</f>
        <v>0.3</v>
      </c>
      <c r="I1089" s="9">
        <f>financials[[#This Row],[Gross Sales]]-financials[[#This Row],[Gross Sales]]*financials[[#This Row],[Discounts]]</f>
        <v>2541</v>
      </c>
      <c r="J1089" s="9">
        <f>VLOOKUP(financials[[#This Row],[productid]],Products!$B$2:$H$10,3)</f>
        <v>9.1</v>
      </c>
      <c r="K1089" s="9">
        <f>financials[[#This Row],[Sales]]-financials[[#This Row],[COGS]]</f>
        <v>2531.9</v>
      </c>
      <c r="L1089" s="17">
        <f t="shared" ca="1" si="33"/>
        <v>45421</v>
      </c>
      <c r="M1089" t="str">
        <f t="shared" ca="1" si="32"/>
        <v>C0002</v>
      </c>
    </row>
    <row r="1090" spans="1:13" x14ac:dyDescent="0.25">
      <c r="A1090" t="s">
        <v>97</v>
      </c>
      <c r="B1090" s="7" t="s">
        <v>104</v>
      </c>
      <c r="C1090" s="15">
        <v>101</v>
      </c>
      <c r="D1090" s="16" t="s">
        <v>94</v>
      </c>
      <c r="E1090">
        <v>182</v>
      </c>
      <c r="F1090" s="9">
        <v>20</v>
      </c>
      <c r="G1090" s="9">
        <f>financials[[#This Row],[Units Sold]]*financials[[#This Row],[Sale Price]]</f>
        <v>3640</v>
      </c>
      <c r="H1090" s="9">
        <f>IF(financials[[#This Row],[Discount Band]]="low",0.1,IF(financials[[#This Row],[Discount Band]]="medium",0.15,0.3))</f>
        <v>0.3</v>
      </c>
      <c r="I1090" s="9">
        <f>financials[[#This Row],[Gross Sales]]-financials[[#This Row],[Gross Sales]]*financials[[#This Row],[Discounts]]</f>
        <v>2548</v>
      </c>
      <c r="J1090" s="9">
        <f>VLOOKUP(financials[[#This Row],[productid]],Products!$B$2:$H$10,3)</f>
        <v>9.9499999999999993</v>
      </c>
      <c r="K1090" s="9">
        <f>financials[[#This Row],[Sales]]-financials[[#This Row],[COGS]]</f>
        <v>2538.0500000000002</v>
      </c>
      <c r="L1090" s="17">
        <f t="shared" ca="1" si="33"/>
        <v>45280</v>
      </c>
      <c r="M1090" t="str">
        <f t="shared" ref="M1090:M1153" ca="1" si="34">VLOOKUP(RANDBETWEEN(1,5),rnlsalesperson,2)</f>
        <v>C0002</v>
      </c>
    </row>
    <row r="1091" spans="1:13" x14ac:dyDescent="0.25">
      <c r="A1091" t="s">
        <v>100</v>
      </c>
      <c r="B1091" s="7" t="s">
        <v>628</v>
      </c>
      <c r="C1091" s="15">
        <v>108</v>
      </c>
      <c r="D1091" s="16" t="s">
        <v>103</v>
      </c>
      <c r="E1091">
        <v>243</v>
      </c>
      <c r="F1091" s="9">
        <v>15</v>
      </c>
      <c r="G1091" s="9">
        <f>financials[[#This Row],[Units Sold]]*financials[[#This Row],[Sale Price]]</f>
        <v>3645</v>
      </c>
      <c r="H1091" s="9">
        <f>IF(financials[[#This Row],[Discount Band]]="low",0.1,IF(financials[[#This Row],[Discount Band]]="medium",0.15,0.3))</f>
        <v>0.3</v>
      </c>
      <c r="I1091" s="9">
        <f>financials[[#This Row],[Gross Sales]]-financials[[#This Row],[Gross Sales]]*financials[[#This Row],[Discounts]]</f>
        <v>2551.5</v>
      </c>
      <c r="J1091" s="9">
        <f>VLOOKUP(financials[[#This Row],[productid]],Products!$B$2:$H$10,3)</f>
        <v>3.99</v>
      </c>
      <c r="K1091" s="9">
        <f>financials[[#This Row],[Sales]]-financials[[#This Row],[COGS]]</f>
        <v>2547.5100000000002</v>
      </c>
      <c r="L1091" s="17">
        <f t="shared" ref="L1091:L1154" ca="1" si="35">RANDBETWEEN(44562,45534)</f>
        <v>45312</v>
      </c>
      <c r="M1091" t="str">
        <f t="shared" ca="1" si="34"/>
        <v>A0001</v>
      </c>
    </row>
    <row r="1092" spans="1:13" x14ac:dyDescent="0.25">
      <c r="A1092" t="s">
        <v>96</v>
      </c>
      <c r="B1092" s="7" t="s">
        <v>208</v>
      </c>
      <c r="C1092" s="13">
        <v>106</v>
      </c>
      <c r="D1092" s="10" t="s">
        <v>101</v>
      </c>
      <c r="E1092">
        <v>304</v>
      </c>
      <c r="F1092" s="9">
        <v>12</v>
      </c>
      <c r="G1092" s="9">
        <f>financials[[#This Row],[Units Sold]]*financials[[#This Row],[Sale Price]]</f>
        <v>3648</v>
      </c>
      <c r="H1092" s="9">
        <f>IF(financials[[#This Row],[Discount Band]]="low",0.1,IF(financials[[#This Row],[Discount Band]]="medium",0.15,0.3))</f>
        <v>0.15</v>
      </c>
      <c r="I1092" s="9">
        <f>financials[[#This Row],[Gross Sales]]-financials[[#This Row],[Gross Sales]]*financials[[#This Row],[Discounts]]</f>
        <v>3100.8</v>
      </c>
      <c r="J1092" s="9">
        <f>VLOOKUP(financials[[#This Row],[productid]],Products!$B$2:$H$10,3)</f>
        <v>9.1</v>
      </c>
      <c r="K1092" s="9">
        <f>financials[[#This Row],[Sales]]-financials[[#This Row],[COGS]]</f>
        <v>3091.7000000000003</v>
      </c>
      <c r="L1092" s="17">
        <f t="shared" ca="1" si="35"/>
        <v>44589</v>
      </c>
      <c r="M1092" t="str">
        <f t="shared" ca="1" si="34"/>
        <v>A0001</v>
      </c>
    </row>
    <row r="1093" spans="1:13" x14ac:dyDescent="0.25">
      <c r="A1093" t="s">
        <v>97</v>
      </c>
      <c r="B1093" s="7" t="s">
        <v>136</v>
      </c>
      <c r="C1093" s="13">
        <v>102</v>
      </c>
      <c r="D1093" s="10" t="s">
        <v>101</v>
      </c>
      <c r="E1093">
        <v>183</v>
      </c>
      <c r="F1093" s="9">
        <v>20</v>
      </c>
      <c r="G1093" s="9">
        <f>financials[[#This Row],[Units Sold]]*financials[[#This Row],[Sale Price]]</f>
        <v>3660</v>
      </c>
      <c r="H1093" s="9">
        <f>IF(financials[[#This Row],[Discount Band]]="low",0.1,IF(financials[[#This Row],[Discount Band]]="medium",0.15,0.3))</f>
        <v>0.15</v>
      </c>
      <c r="I1093" s="9">
        <f>financials[[#This Row],[Gross Sales]]-financials[[#This Row],[Gross Sales]]*financials[[#This Row],[Discounts]]</f>
        <v>3111</v>
      </c>
      <c r="J1093" s="9">
        <f>VLOOKUP(financials[[#This Row],[productid]],Products!$B$2:$H$10,3)</f>
        <v>13.95</v>
      </c>
      <c r="K1093" s="9">
        <f>financials[[#This Row],[Sales]]-financials[[#This Row],[COGS]]</f>
        <v>3097.05</v>
      </c>
      <c r="L1093" s="17">
        <f t="shared" ca="1" si="35"/>
        <v>45449</v>
      </c>
      <c r="M1093" t="str">
        <f t="shared" ca="1" si="34"/>
        <v>A0001</v>
      </c>
    </row>
    <row r="1094" spans="1:13" x14ac:dyDescent="0.25">
      <c r="A1094" t="s">
        <v>100</v>
      </c>
      <c r="B1094" s="7" t="s">
        <v>169</v>
      </c>
      <c r="C1094" s="13">
        <v>104</v>
      </c>
      <c r="D1094" s="10" t="s">
        <v>94</v>
      </c>
      <c r="E1094">
        <v>244</v>
      </c>
      <c r="F1094" s="9">
        <v>15</v>
      </c>
      <c r="G1094" s="9">
        <f>financials[[#This Row],[Units Sold]]*financials[[#This Row],[Sale Price]]</f>
        <v>3660</v>
      </c>
      <c r="H1094" s="9">
        <f>IF(financials[[#This Row],[Discount Band]]="low",0.1,IF(financials[[#This Row],[Discount Band]]="medium",0.15,0.3))</f>
        <v>0.3</v>
      </c>
      <c r="I1094" s="9">
        <f>financials[[#This Row],[Gross Sales]]-financials[[#This Row],[Gross Sales]]*financials[[#This Row],[Discounts]]</f>
        <v>2562</v>
      </c>
      <c r="J1094" s="9">
        <f>VLOOKUP(financials[[#This Row],[productid]],Products!$B$2:$H$10,3)</f>
        <v>2.9</v>
      </c>
      <c r="K1094" s="9">
        <f>financials[[#This Row],[Sales]]-financials[[#This Row],[COGS]]</f>
        <v>2559.1</v>
      </c>
      <c r="L1094" s="17">
        <f t="shared" ca="1" si="35"/>
        <v>45331</v>
      </c>
      <c r="M1094" t="str">
        <f t="shared" ca="1" si="34"/>
        <v>C0002</v>
      </c>
    </row>
    <row r="1095" spans="1:13" x14ac:dyDescent="0.25">
      <c r="A1095" t="s">
        <v>100</v>
      </c>
      <c r="B1095" s="7" t="s">
        <v>169</v>
      </c>
      <c r="C1095" s="15">
        <v>103</v>
      </c>
      <c r="D1095" s="16" t="s">
        <v>94</v>
      </c>
      <c r="E1095">
        <v>244</v>
      </c>
      <c r="F1095" s="9">
        <v>15</v>
      </c>
      <c r="G1095" s="9">
        <f>financials[[#This Row],[Units Sold]]*financials[[#This Row],[Sale Price]]</f>
        <v>3660</v>
      </c>
      <c r="H1095" s="9">
        <f>IF(financials[[#This Row],[Discount Band]]="low",0.1,IF(financials[[#This Row],[Discount Band]]="medium",0.15,0.3))</f>
        <v>0.3</v>
      </c>
      <c r="I1095" s="9">
        <f>financials[[#This Row],[Gross Sales]]-financials[[#This Row],[Gross Sales]]*financials[[#This Row],[Discounts]]</f>
        <v>2562</v>
      </c>
      <c r="J1095" s="9">
        <f>VLOOKUP(financials[[#This Row],[productid]],Products!$B$2:$H$10,3)</f>
        <v>15</v>
      </c>
      <c r="K1095" s="9">
        <f>financials[[#This Row],[Sales]]-financials[[#This Row],[COGS]]</f>
        <v>2547</v>
      </c>
      <c r="L1095" s="17">
        <f t="shared" ca="1" si="35"/>
        <v>44721</v>
      </c>
      <c r="M1095" t="str">
        <f t="shared" ca="1" si="34"/>
        <v>B0001</v>
      </c>
    </row>
    <row r="1096" spans="1:13" x14ac:dyDescent="0.25">
      <c r="A1096" t="s">
        <v>97</v>
      </c>
      <c r="B1096" s="7" t="s">
        <v>287</v>
      </c>
      <c r="C1096" s="15">
        <v>101</v>
      </c>
      <c r="D1096" s="16" t="s">
        <v>101</v>
      </c>
      <c r="E1096">
        <v>523</v>
      </c>
      <c r="F1096" s="9">
        <v>7</v>
      </c>
      <c r="G1096" s="9">
        <f>financials[[#This Row],[Units Sold]]*financials[[#This Row],[Sale Price]]</f>
        <v>3661</v>
      </c>
      <c r="H1096" s="9">
        <f>IF(financials[[#This Row],[Discount Band]]="low",0.1,IF(financials[[#This Row],[Discount Band]]="medium",0.15,0.3))</f>
        <v>0.15</v>
      </c>
      <c r="I1096" s="9">
        <f>financials[[#This Row],[Gross Sales]]-financials[[#This Row],[Gross Sales]]*financials[[#This Row],[Discounts]]</f>
        <v>3111.85</v>
      </c>
      <c r="J1096" s="9">
        <f>VLOOKUP(financials[[#This Row],[productid]],Products!$B$2:$H$10,3)</f>
        <v>9.9499999999999993</v>
      </c>
      <c r="K1096" s="9">
        <f>financials[[#This Row],[Sales]]-financials[[#This Row],[COGS]]</f>
        <v>3101.9</v>
      </c>
      <c r="L1096" s="17">
        <f t="shared" ca="1" si="35"/>
        <v>44968</v>
      </c>
      <c r="M1096" t="str">
        <f t="shared" ca="1" si="34"/>
        <v>B0101</v>
      </c>
    </row>
    <row r="1097" spans="1:13" x14ac:dyDescent="0.25">
      <c r="A1097" t="s">
        <v>97</v>
      </c>
      <c r="B1097" s="7" t="s">
        <v>209</v>
      </c>
      <c r="C1097" s="15">
        <v>107</v>
      </c>
      <c r="D1097" s="16" t="s">
        <v>94</v>
      </c>
      <c r="E1097">
        <v>524</v>
      </c>
      <c r="F1097" s="9">
        <v>7</v>
      </c>
      <c r="G1097" s="9">
        <f>financials[[#This Row],[Units Sold]]*financials[[#This Row],[Sale Price]]</f>
        <v>3668</v>
      </c>
      <c r="H1097" s="9">
        <f>IF(financials[[#This Row],[Discount Band]]="low",0.1,IF(financials[[#This Row],[Discount Band]]="medium",0.15,0.3))</f>
        <v>0.3</v>
      </c>
      <c r="I1097" s="9">
        <f>financials[[#This Row],[Gross Sales]]-financials[[#This Row],[Gross Sales]]*financials[[#This Row],[Discounts]]</f>
        <v>2567.6000000000004</v>
      </c>
      <c r="J1097" s="9">
        <f>VLOOKUP(financials[[#This Row],[productid]],Products!$B$2:$H$10,3)</f>
        <v>5.5</v>
      </c>
      <c r="K1097" s="9">
        <f>financials[[#This Row],[Sales]]-financials[[#This Row],[COGS]]</f>
        <v>2562.1000000000004</v>
      </c>
      <c r="L1097" s="17">
        <f t="shared" ca="1" si="35"/>
        <v>45391</v>
      </c>
      <c r="M1097" t="str">
        <f t="shared" ca="1" si="34"/>
        <v>B0101</v>
      </c>
    </row>
    <row r="1098" spans="1:13" x14ac:dyDescent="0.25">
      <c r="A1098" t="s">
        <v>97</v>
      </c>
      <c r="B1098" s="7" t="s">
        <v>287</v>
      </c>
      <c r="C1098" s="15">
        <v>104</v>
      </c>
      <c r="D1098" s="16" t="s">
        <v>102</v>
      </c>
      <c r="E1098">
        <v>524</v>
      </c>
      <c r="F1098" s="9">
        <v>7</v>
      </c>
      <c r="G1098" s="9">
        <f>financials[[#This Row],[Units Sold]]*financials[[#This Row],[Sale Price]]</f>
        <v>3668</v>
      </c>
      <c r="H1098" s="9">
        <f>IF(financials[[#This Row],[Discount Band]]="low",0.1,IF(financials[[#This Row],[Discount Band]]="medium",0.15,0.3))</f>
        <v>0.1</v>
      </c>
      <c r="I1098" s="9">
        <f>financials[[#This Row],[Gross Sales]]-financials[[#This Row],[Gross Sales]]*financials[[#This Row],[Discounts]]</f>
        <v>3301.2</v>
      </c>
      <c r="J1098" s="9">
        <f>VLOOKUP(financials[[#This Row],[productid]],Products!$B$2:$H$10,3)</f>
        <v>2.9</v>
      </c>
      <c r="K1098" s="9">
        <f>financials[[#This Row],[Sales]]-financials[[#This Row],[COGS]]</f>
        <v>3298.2999999999997</v>
      </c>
      <c r="L1098" s="17">
        <f t="shared" ca="1" si="35"/>
        <v>45282</v>
      </c>
      <c r="M1098" t="str">
        <f t="shared" ca="1" si="34"/>
        <v>B0001</v>
      </c>
    </row>
    <row r="1099" spans="1:13" x14ac:dyDescent="0.25">
      <c r="A1099" t="s">
        <v>100</v>
      </c>
      <c r="B1099" s="7" t="s">
        <v>251</v>
      </c>
      <c r="C1099" s="15">
        <v>102</v>
      </c>
      <c r="D1099" s="16" t="s">
        <v>103</v>
      </c>
      <c r="E1099">
        <v>245</v>
      </c>
      <c r="F1099" s="9">
        <v>15</v>
      </c>
      <c r="G1099" s="9">
        <f>financials[[#This Row],[Units Sold]]*financials[[#This Row],[Sale Price]]</f>
        <v>3675</v>
      </c>
      <c r="H1099" s="9">
        <f>IF(financials[[#This Row],[Discount Band]]="low",0.1,IF(financials[[#This Row],[Discount Band]]="medium",0.15,0.3))</f>
        <v>0.3</v>
      </c>
      <c r="I1099" s="9">
        <f>financials[[#This Row],[Gross Sales]]-financials[[#This Row],[Gross Sales]]*financials[[#This Row],[Discounts]]</f>
        <v>2572.5</v>
      </c>
      <c r="J1099" s="9">
        <f>VLOOKUP(financials[[#This Row],[productid]],Products!$B$2:$H$10,3)</f>
        <v>13.95</v>
      </c>
      <c r="K1099" s="9">
        <f>financials[[#This Row],[Sales]]-financials[[#This Row],[COGS]]</f>
        <v>2558.5500000000002</v>
      </c>
      <c r="L1099" s="17">
        <f t="shared" ca="1" si="35"/>
        <v>45147</v>
      </c>
      <c r="M1099" t="str">
        <f t="shared" ca="1" si="34"/>
        <v>C0003</v>
      </c>
    </row>
    <row r="1100" spans="1:13" x14ac:dyDescent="0.25">
      <c r="A1100" t="s">
        <v>100</v>
      </c>
      <c r="B1100" s="7" t="s">
        <v>159</v>
      </c>
      <c r="C1100" s="15">
        <v>102</v>
      </c>
      <c r="D1100" s="16" t="s">
        <v>102</v>
      </c>
      <c r="E1100">
        <v>245</v>
      </c>
      <c r="F1100" s="9">
        <v>15</v>
      </c>
      <c r="G1100" s="9">
        <f>financials[[#This Row],[Units Sold]]*financials[[#This Row],[Sale Price]]</f>
        <v>3675</v>
      </c>
      <c r="H1100" s="9">
        <f>IF(financials[[#This Row],[Discount Band]]="low",0.1,IF(financials[[#This Row],[Discount Band]]="medium",0.15,0.3))</f>
        <v>0.1</v>
      </c>
      <c r="I1100" s="9">
        <f>financials[[#This Row],[Gross Sales]]-financials[[#This Row],[Gross Sales]]*financials[[#This Row],[Discounts]]</f>
        <v>3307.5</v>
      </c>
      <c r="J1100" s="9">
        <f>VLOOKUP(financials[[#This Row],[productid]],Products!$B$2:$H$10,3)</f>
        <v>13.95</v>
      </c>
      <c r="K1100" s="9">
        <f>financials[[#This Row],[Sales]]-financials[[#This Row],[COGS]]</f>
        <v>3293.55</v>
      </c>
      <c r="L1100" s="17">
        <f t="shared" ca="1" si="35"/>
        <v>45014</v>
      </c>
      <c r="M1100" t="str">
        <f t="shared" ca="1" si="34"/>
        <v>B0101</v>
      </c>
    </row>
    <row r="1101" spans="1:13" x14ac:dyDescent="0.25">
      <c r="A1101" t="s">
        <v>97</v>
      </c>
      <c r="B1101" s="7" t="s">
        <v>298</v>
      </c>
      <c r="C1101" s="15">
        <v>106</v>
      </c>
      <c r="D1101" s="16" t="s">
        <v>94</v>
      </c>
      <c r="E1101">
        <v>184</v>
      </c>
      <c r="F1101" s="9">
        <v>20</v>
      </c>
      <c r="G1101" s="9">
        <f>financials[[#This Row],[Units Sold]]*financials[[#This Row],[Sale Price]]</f>
        <v>3680</v>
      </c>
      <c r="H1101" s="9">
        <f>IF(financials[[#This Row],[Discount Band]]="low",0.1,IF(financials[[#This Row],[Discount Band]]="medium",0.15,0.3))</f>
        <v>0.3</v>
      </c>
      <c r="I1101" s="9">
        <f>financials[[#This Row],[Gross Sales]]-financials[[#This Row],[Gross Sales]]*financials[[#This Row],[Discounts]]</f>
        <v>2576</v>
      </c>
      <c r="J1101" s="9">
        <f>VLOOKUP(financials[[#This Row],[productid]],Products!$B$2:$H$10,3)</f>
        <v>9.1</v>
      </c>
      <c r="K1101" s="9">
        <f>financials[[#This Row],[Sales]]-financials[[#This Row],[COGS]]</f>
        <v>2566.9</v>
      </c>
      <c r="L1101" s="17">
        <f t="shared" ca="1" si="35"/>
        <v>45524</v>
      </c>
      <c r="M1101" t="str">
        <f t="shared" ca="1" si="34"/>
        <v>C0003</v>
      </c>
    </row>
    <row r="1102" spans="1:13" x14ac:dyDescent="0.25">
      <c r="A1102" t="s">
        <v>97</v>
      </c>
      <c r="B1102" s="7" t="s">
        <v>159</v>
      </c>
      <c r="C1102" s="15">
        <v>105</v>
      </c>
      <c r="D1102" s="16" t="s">
        <v>101</v>
      </c>
      <c r="E1102">
        <v>184</v>
      </c>
      <c r="F1102" s="9">
        <v>20</v>
      </c>
      <c r="G1102" s="9">
        <f>financials[[#This Row],[Units Sold]]*financials[[#This Row],[Sale Price]]</f>
        <v>3680</v>
      </c>
      <c r="H1102" s="9">
        <f>IF(financials[[#This Row],[Discount Band]]="low",0.1,IF(financials[[#This Row],[Discount Band]]="medium",0.15,0.3))</f>
        <v>0.15</v>
      </c>
      <c r="I1102" s="9">
        <f>financials[[#This Row],[Gross Sales]]-financials[[#This Row],[Gross Sales]]*financials[[#This Row],[Discounts]]</f>
        <v>3128</v>
      </c>
      <c r="J1102" s="9">
        <f>VLOOKUP(financials[[#This Row],[productid]],Products!$B$2:$H$10,3)</f>
        <v>10</v>
      </c>
      <c r="K1102" s="9">
        <f>financials[[#This Row],[Sales]]-financials[[#This Row],[COGS]]</f>
        <v>3118</v>
      </c>
      <c r="L1102" s="17">
        <f t="shared" ca="1" si="35"/>
        <v>44947</v>
      </c>
      <c r="M1102" t="str">
        <f t="shared" ca="1" si="34"/>
        <v>B0101</v>
      </c>
    </row>
    <row r="1103" spans="1:13" x14ac:dyDescent="0.25">
      <c r="A1103" t="s">
        <v>100</v>
      </c>
      <c r="B1103" s="7" t="s">
        <v>239</v>
      </c>
      <c r="C1103" s="15">
        <v>103</v>
      </c>
      <c r="D1103" s="16" t="s">
        <v>101</v>
      </c>
      <c r="E1103">
        <v>246</v>
      </c>
      <c r="F1103" s="9">
        <v>15</v>
      </c>
      <c r="G1103" s="9">
        <f>financials[[#This Row],[Units Sold]]*financials[[#This Row],[Sale Price]]</f>
        <v>3690</v>
      </c>
      <c r="H1103" s="9">
        <f>IF(financials[[#This Row],[Discount Band]]="low",0.1,IF(financials[[#This Row],[Discount Band]]="medium",0.15,0.3))</f>
        <v>0.15</v>
      </c>
      <c r="I1103" s="9">
        <f>financials[[#This Row],[Gross Sales]]-financials[[#This Row],[Gross Sales]]*financials[[#This Row],[Discounts]]</f>
        <v>3136.5</v>
      </c>
      <c r="J1103" s="9">
        <f>VLOOKUP(financials[[#This Row],[productid]],Products!$B$2:$H$10,3)</f>
        <v>15</v>
      </c>
      <c r="K1103" s="9">
        <f>financials[[#This Row],[Sales]]-financials[[#This Row],[COGS]]</f>
        <v>3121.5</v>
      </c>
      <c r="L1103" s="17">
        <f t="shared" ca="1" si="35"/>
        <v>45198</v>
      </c>
      <c r="M1103" t="str">
        <f t="shared" ca="1" si="34"/>
        <v>C0002</v>
      </c>
    </row>
    <row r="1104" spans="1:13" x14ac:dyDescent="0.25">
      <c r="A1104" t="s">
        <v>100</v>
      </c>
      <c r="B1104" s="7" t="s">
        <v>656</v>
      </c>
      <c r="C1104" s="15">
        <v>108</v>
      </c>
      <c r="D1104" s="16" t="s">
        <v>94</v>
      </c>
      <c r="E1104">
        <v>246</v>
      </c>
      <c r="F1104" s="9">
        <v>15</v>
      </c>
      <c r="G1104" s="9">
        <f>financials[[#This Row],[Units Sold]]*financials[[#This Row],[Sale Price]]</f>
        <v>3690</v>
      </c>
      <c r="H1104" s="9">
        <f>IF(financials[[#This Row],[Discount Band]]="low",0.1,IF(financials[[#This Row],[Discount Band]]="medium",0.15,0.3))</f>
        <v>0.3</v>
      </c>
      <c r="I1104" s="9">
        <f>financials[[#This Row],[Gross Sales]]-financials[[#This Row],[Gross Sales]]*financials[[#This Row],[Discounts]]</f>
        <v>2583</v>
      </c>
      <c r="J1104" s="9">
        <f>VLOOKUP(financials[[#This Row],[productid]],Products!$B$2:$H$10,3)</f>
        <v>3.99</v>
      </c>
      <c r="K1104" s="9">
        <f>financials[[#This Row],[Sales]]-financials[[#This Row],[COGS]]</f>
        <v>2579.0100000000002</v>
      </c>
      <c r="L1104" s="17">
        <f t="shared" ca="1" si="35"/>
        <v>45008</v>
      </c>
      <c r="M1104" t="str">
        <f t="shared" ca="1" si="34"/>
        <v>C0002</v>
      </c>
    </row>
    <row r="1105" spans="1:13" x14ac:dyDescent="0.25">
      <c r="A1105" t="s">
        <v>100</v>
      </c>
      <c r="B1105" s="7" t="s">
        <v>107</v>
      </c>
      <c r="C1105" s="15">
        <v>105</v>
      </c>
      <c r="D1105" s="16" t="s">
        <v>103</v>
      </c>
      <c r="E1105">
        <v>246</v>
      </c>
      <c r="F1105" s="9">
        <v>15</v>
      </c>
      <c r="G1105" s="9">
        <f>financials[[#This Row],[Units Sold]]*financials[[#This Row],[Sale Price]]</f>
        <v>3690</v>
      </c>
      <c r="H1105" s="9">
        <f>IF(financials[[#This Row],[Discount Band]]="low",0.1,IF(financials[[#This Row],[Discount Band]]="medium",0.15,0.3))</f>
        <v>0.3</v>
      </c>
      <c r="I1105" s="9">
        <f>financials[[#This Row],[Gross Sales]]-financials[[#This Row],[Gross Sales]]*financials[[#This Row],[Discounts]]</f>
        <v>2583</v>
      </c>
      <c r="J1105" s="9">
        <f>VLOOKUP(financials[[#This Row],[productid]],Products!$B$2:$H$10,3)</f>
        <v>10</v>
      </c>
      <c r="K1105" s="9">
        <f>financials[[#This Row],[Sales]]-financials[[#This Row],[COGS]]</f>
        <v>2573</v>
      </c>
      <c r="L1105" s="17">
        <f t="shared" ca="1" si="35"/>
        <v>45267</v>
      </c>
      <c r="M1105" t="str">
        <f t="shared" ca="1" si="34"/>
        <v>C0002</v>
      </c>
    </row>
    <row r="1106" spans="1:13" x14ac:dyDescent="0.25">
      <c r="A1106" t="s">
        <v>96</v>
      </c>
      <c r="B1106" s="7" t="s">
        <v>178</v>
      </c>
      <c r="C1106" s="15">
        <v>103</v>
      </c>
      <c r="D1106" s="16" t="s">
        <v>101</v>
      </c>
      <c r="E1106">
        <v>308</v>
      </c>
      <c r="F1106" s="9">
        <v>12</v>
      </c>
      <c r="G1106" s="9">
        <f>financials[[#This Row],[Units Sold]]*financials[[#This Row],[Sale Price]]</f>
        <v>3696</v>
      </c>
      <c r="H1106" s="9">
        <f>IF(financials[[#This Row],[Discount Band]]="low",0.1,IF(financials[[#This Row],[Discount Band]]="medium",0.15,0.3))</f>
        <v>0.15</v>
      </c>
      <c r="I1106" s="9">
        <f>financials[[#This Row],[Gross Sales]]-financials[[#This Row],[Gross Sales]]*financials[[#This Row],[Discounts]]</f>
        <v>3141.6</v>
      </c>
      <c r="J1106" s="9">
        <f>VLOOKUP(financials[[#This Row],[productid]],Products!$B$2:$H$10,3)</f>
        <v>15</v>
      </c>
      <c r="K1106" s="9">
        <f>financials[[#This Row],[Sales]]-financials[[#This Row],[COGS]]</f>
        <v>3126.6</v>
      </c>
      <c r="L1106" s="17">
        <f t="shared" ca="1" si="35"/>
        <v>45154</v>
      </c>
      <c r="M1106" t="str">
        <f t="shared" ca="1" si="34"/>
        <v>A0001</v>
      </c>
    </row>
    <row r="1107" spans="1:13" x14ac:dyDescent="0.25">
      <c r="A1107" t="s">
        <v>96</v>
      </c>
      <c r="B1107" s="7" t="s">
        <v>556</v>
      </c>
      <c r="C1107" s="15">
        <v>102</v>
      </c>
      <c r="D1107" s="16" t="s">
        <v>102</v>
      </c>
      <c r="E1107">
        <v>308</v>
      </c>
      <c r="F1107" s="9">
        <v>12</v>
      </c>
      <c r="G1107" s="9">
        <f>financials[[#This Row],[Units Sold]]*financials[[#This Row],[Sale Price]]</f>
        <v>3696</v>
      </c>
      <c r="H1107" s="9">
        <f>IF(financials[[#This Row],[Discount Band]]="low",0.1,IF(financials[[#This Row],[Discount Band]]="medium",0.15,0.3))</f>
        <v>0.1</v>
      </c>
      <c r="I1107" s="9">
        <f>financials[[#This Row],[Gross Sales]]-financials[[#This Row],[Gross Sales]]*financials[[#This Row],[Discounts]]</f>
        <v>3326.4</v>
      </c>
      <c r="J1107" s="9">
        <f>VLOOKUP(financials[[#This Row],[productid]],Products!$B$2:$H$10,3)</f>
        <v>13.95</v>
      </c>
      <c r="K1107" s="9">
        <f>financials[[#This Row],[Sales]]-financials[[#This Row],[COGS]]</f>
        <v>3312.4500000000003</v>
      </c>
      <c r="L1107" s="17">
        <f t="shared" ca="1" si="35"/>
        <v>44958</v>
      </c>
      <c r="M1107" t="str">
        <f t="shared" ca="1" si="34"/>
        <v>C0002</v>
      </c>
    </row>
    <row r="1108" spans="1:13" x14ac:dyDescent="0.25">
      <c r="A1108" t="s">
        <v>97</v>
      </c>
      <c r="B1108" s="7" t="s">
        <v>277</v>
      </c>
      <c r="C1108" s="15">
        <v>106</v>
      </c>
      <c r="D1108" s="16" t="s">
        <v>94</v>
      </c>
      <c r="E1108">
        <v>185</v>
      </c>
      <c r="F1108" s="9">
        <v>20</v>
      </c>
      <c r="G1108" s="9">
        <f>financials[[#This Row],[Units Sold]]*financials[[#This Row],[Sale Price]]</f>
        <v>3700</v>
      </c>
      <c r="H1108" s="9">
        <f>IF(financials[[#This Row],[Discount Band]]="low",0.1,IF(financials[[#This Row],[Discount Band]]="medium",0.15,0.3))</f>
        <v>0.3</v>
      </c>
      <c r="I1108" s="9">
        <f>financials[[#This Row],[Gross Sales]]-financials[[#This Row],[Gross Sales]]*financials[[#This Row],[Discounts]]</f>
        <v>2590</v>
      </c>
      <c r="J1108" s="9">
        <f>VLOOKUP(financials[[#This Row],[productid]],Products!$B$2:$H$10,3)</f>
        <v>9.1</v>
      </c>
      <c r="K1108" s="9">
        <f>financials[[#This Row],[Sales]]-financials[[#This Row],[COGS]]</f>
        <v>2580.9</v>
      </c>
      <c r="L1108" s="17">
        <f t="shared" ca="1" si="35"/>
        <v>45039</v>
      </c>
      <c r="M1108" t="str">
        <f t="shared" ca="1" si="34"/>
        <v>B0001</v>
      </c>
    </row>
    <row r="1109" spans="1:13" x14ac:dyDescent="0.25">
      <c r="A1109" t="s">
        <v>97</v>
      </c>
      <c r="B1109" s="7" t="s">
        <v>251</v>
      </c>
      <c r="C1109" s="15">
        <v>103</v>
      </c>
      <c r="D1109" s="16" t="s">
        <v>94</v>
      </c>
      <c r="E1109">
        <v>185</v>
      </c>
      <c r="F1109" s="9">
        <v>20</v>
      </c>
      <c r="G1109" s="9">
        <f>financials[[#This Row],[Units Sold]]*financials[[#This Row],[Sale Price]]</f>
        <v>3700</v>
      </c>
      <c r="H1109" s="9">
        <f>IF(financials[[#This Row],[Discount Band]]="low",0.1,IF(financials[[#This Row],[Discount Band]]="medium",0.15,0.3))</f>
        <v>0.3</v>
      </c>
      <c r="I1109" s="9">
        <f>financials[[#This Row],[Gross Sales]]-financials[[#This Row],[Gross Sales]]*financials[[#This Row],[Discounts]]</f>
        <v>2590</v>
      </c>
      <c r="J1109" s="9">
        <f>VLOOKUP(financials[[#This Row],[productid]],Products!$B$2:$H$10,3)</f>
        <v>15</v>
      </c>
      <c r="K1109" s="9">
        <f>financials[[#This Row],[Sales]]-financials[[#This Row],[COGS]]</f>
        <v>2575</v>
      </c>
      <c r="L1109" s="17">
        <f t="shared" ca="1" si="35"/>
        <v>45147</v>
      </c>
      <c r="M1109" t="str">
        <f t="shared" ca="1" si="34"/>
        <v>B0001</v>
      </c>
    </row>
    <row r="1110" spans="1:13" x14ac:dyDescent="0.25">
      <c r="A1110" t="s">
        <v>97</v>
      </c>
      <c r="B1110" s="7" t="s">
        <v>628</v>
      </c>
      <c r="C1110" s="15">
        <v>108</v>
      </c>
      <c r="D1110" s="16" t="s">
        <v>94</v>
      </c>
      <c r="E1110">
        <v>185</v>
      </c>
      <c r="F1110" s="9">
        <v>20</v>
      </c>
      <c r="G1110" s="9">
        <f>financials[[#This Row],[Units Sold]]*financials[[#This Row],[Sale Price]]</f>
        <v>3700</v>
      </c>
      <c r="H1110" s="9">
        <f>IF(financials[[#This Row],[Discount Band]]="low",0.1,IF(financials[[#This Row],[Discount Band]]="medium",0.15,0.3))</f>
        <v>0.3</v>
      </c>
      <c r="I1110" s="9">
        <f>financials[[#This Row],[Gross Sales]]-financials[[#This Row],[Gross Sales]]*financials[[#This Row],[Discounts]]</f>
        <v>2590</v>
      </c>
      <c r="J1110" s="9">
        <f>VLOOKUP(financials[[#This Row],[productid]],Products!$B$2:$H$10,3)</f>
        <v>3.99</v>
      </c>
      <c r="K1110" s="9">
        <f>financials[[#This Row],[Sales]]-financials[[#This Row],[COGS]]</f>
        <v>2586.0100000000002</v>
      </c>
      <c r="L1110" s="17">
        <f t="shared" ca="1" si="35"/>
        <v>45452</v>
      </c>
      <c r="M1110" t="str">
        <f t="shared" ca="1" si="34"/>
        <v>B0001</v>
      </c>
    </row>
    <row r="1111" spans="1:13" x14ac:dyDescent="0.25">
      <c r="A1111" t="s">
        <v>100</v>
      </c>
      <c r="B1111" s="7" t="s">
        <v>251</v>
      </c>
      <c r="C1111" s="15">
        <v>108</v>
      </c>
      <c r="D1111" s="16" t="s">
        <v>101</v>
      </c>
      <c r="E1111">
        <v>247</v>
      </c>
      <c r="F1111" s="9">
        <v>15</v>
      </c>
      <c r="G1111" s="9">
        <f>financials[[#This Row],[Units Sold]]*financials[[#This Row],[Sale Price]]</f>
        <v>3705</v>
      </c>
      <c r="H1111" s="9">
        <f>IF(financials[[#This Row],[Discount Band]]="low",0.1,IF(financials[[#This Row],[Discount Band]]="medium",0.15,0.3))</f>
        <v>0.15</v>
      </c>
      <c r="I1111" s="9">
        <f>financials[[#This Row],[Gross Sales]]-financials[[#This Row],[Gross Sales]]*financials[[#This Row],[Discounts]]</f>
        <v>3149.25</v>
      </c>
      <c r="J1111" s="9">
        <f>VLOOKUP(financials[[#This Row],[productid]],Products!$B$2:$H$10,3)</f>
        <v>3.99</v>
      </c>
      <c r="K1111" s="9">
        <f>financials[[#This Row],[Sales]]-financials[[#This Row],[COGS]]</f>
        <v>3145.26</v>
      </c>
      <c r="L1111" s="17">
        <f t="shared" ca="1" si="35"/>
        <v>45430</v>
      </c>
      <c r="M1111" t="str">
        <f t="shared" ca="1" si="34"/>
        <v>C0002</v>
      </c>
    </row>
    <row r="1112" spans="1:13" x14ac:dyDescent="0.25">
      <c r="A1112" t="s">
        <v>100</v>
      </c>
      <c r="B1112" s="7" t="s">
        <v>243</v>
      </c>
      <c r="C1112" s="15">
        <v>104</v>
      </c>
      <c r="D1112" s="16" t="s">
        <v>102</v>
      </c>
      <c r="E1112">
        <v>247</v>
      </c>
      <c r="F1112" s="9">
        <v>15</v>
      </c>
      <c r="G1112" s="9">
        <f>financials[[#This Row],[Units Sold]]*financials[[#This Row],[Sale Price]]</f>
        <v>3705</v>
      </c>
      <c r="H1112" s="9">
        <f>IF(financials[[#This Row],[Discount Band]]="low",0.1,IF(financials[[#This Row],[Discount Band]]="medium",0.15,0.3))</f>
        <v>0.1</v>
      </c>
      <c r="I1112" s="9">
        <f>financials[[#This Row],[Gross Sales]]-financials[[#This Row],[Gross Sales]]*financials[[#This Row],[Discounts]]</f>
        <v>3334.5</v>
      </c>
      <c r="J1112" s="9">
        <f>VLOOKUP(financials[[#This Row],[productid]],Products!$B$2:$H$10,3)</f>
        <v>2.9</v>
      </c>
      <c r="K1112" s="9">
        <f>financials[[#This Row],[Sales]]-financials[[#This Row],[COGS]]</f>
        <v>3331.6</v>
      </c>
      <c r="L1112" s="17">
        <f t="shared" ca="1" si="35"/>
        <v>45230</v>
      </c>
      <c r="M1112" t="str">
        <f t="shared" ca="1" si="34"/>
        <v>A0001</v>
      </c>
    </row>
    <row r="1113" spans="1:13" x14ac:dyDescent="0.25">
      <c r="A1113" t="s">
        <v>96</v>
      </c>
      <c r="B1113" s="7" t="s">
        <v>284</v>
      </c>
      <c r="C1113" s="15">
        <v>102</v>
      </c>
      <c r="D1113" s="16" t="s">
        <v>94</v>
      </c>
      <c r="E1113">
        <v>309</v>
      </c>
      <c r="F1113" s="9">
        <v>12</v>
      </c>
      <c r="G1113" s="9">
        <f>financials[[#This Row],[Units Sold]]*financials[[#This Row],[Sale Price]]</f>
        <v>3708</v>
      </c>
      <c r="H1113" s="9">
        <f>IF(financials[[#This Row],[Discount Band]]="low",0.1,IF(financials[[#This Row],[Discount Band]]="medium",0.15,0.3))</f>
        <v>0.3</v>
      </c>
      <c r="I1113" s="9">
        <f>financials[[#This Row],[Gross Sales]]-financials[[#This Row],[Gross Sales]]*financials[[#This Row],[Discounts]]</f>
        <v>2595.6000000000004</v>
      </c>
      <c r="J1113" s="9">
        <f>VLOOKUP(financials[[#This Row],[productid]],Products!$B$2:$H$10,3)</f>
        <v>13.95</v>
      </c>
      <c r="K1113" s="9">
        <f>financials[[#This Row],[Sales]]-financials[[#This Row],[COGS]]</f>
        <v>2581.6500000000005</v>
      </c>
      <c r="L1113" s="17">
        <f t="shared" ca="1" si="35"/>
        <v>45450</v>
      </c>
      <c r="M1113" t="str">
        <f t="shared" ca="1" si="34"/>
        <v>B0001</v>
      </c>
    </row>
    <row r="1114" spans="1:13" x14ac:dyDescent="0.25">
      <c r="A1114" t="s">
        <v>100</v>
      </c>
      <c r="B1114" s="7" t="s">
        <v>169</v>
      </c>
      <c r="C1114" s="15">
        <v>106</v>
      </c>
      <c r="D1114" s="16" t="s">
        <v>103</v>
      </c>
      <c r="E1114">
        <v>248</v>
      </c>
      <c r="F1114" s="9">
        <v>15</v>
      </c>
      <c r="G1114" s="9">
        <f>financials[[#This Row],[Units Sold]]*financials[[#This Row],[Sale Price]]</f>
        <v>3720</v>
      </c>
      <c r="H1114" s="9">
        <f>IF(financials[[#This Row],[Discount Band]]="low",0.1,IF(financials[[#This Row],[Discount Band]]="medium",0.15,0.3))</f>
        <v>0.3</v>
      </c>
      <c r="I1114" s="9">
        <f>financials[[#This Row],[Gross Sales]]-financials[[#This Row],[Gross Sales]]*financials[[#This Row],[Discounts]]</f>
        <v>2604</v>
      </c>
      <c r="J1114" s="9">
        <f>VLOOKUP(financials[[#This Row],[productid]],Products!$B$2:$H$10,3)</f>
        <v>9.1</v>
      </c>
      <c r="K1114" s="9">
        <f>financials[[#This Row],[Sales]]-financials[[#This Row],[COGS]]</f>
        <v>2594.9</v>
      </c>
      <c r="L1114" s="17">
        <f t="shared" ca="1" si="35"/>
        <v>44563</v>
      </c>
      <c r="M1114" t="str">
        <f t="shared" ca="1" si="34"/>
        <v>B0001</v>
      </c>
    </row>
    <row r="1115" spans="1:13" x14ac:dyDescent="0.25">
      <c r="A1115" t="s">
        <v>100</v>
      </c>
      <c r="B1115" s="7" t="s">
        <v>104</v>
      </c>
      <c r="C1115" s="15">
        <v>105</v>
      </c>
      <c r="D1115" s="16" t="s">
        <v>94</v>
      </c>
      <c r="E1115">
        <v>248</v>
      </c>
      <c r="F1115" s="9">
        <v>15</v>
      </c>
      <c r="G1115" s="9">
        <f>financials[[#This Row],[Units Sold]]*financials[[#This Row],[Sale Price]]</f>
        <v>3720</v>
      </c>
      <c r="H1115" s="9">
        <f>IF(financials[[#This Row],[Discount Band]]="low",0.1,IF(financials[[#This Row],[Discount Band]]="medium",0.15,0.3))</f>
        <v>0.3</v>
      </c>
      <c r="I1115" s="9">
        <f>financials[[#This Row],[Gross Sales]]-financials[[#This Row],[Gross Sales]]*financials[[#This Row],[Discounts]]</f>
        <v>2604</v>
      </c>
      <c r="J1115" s="9">
        <f>VLOOKUP(financials[[#This Row],[productid]],Products!$B$2:$H$10,3)</f>
        <v>10</v>
      </c>
      <c r="K1115" s="9">
        <f>financials[[#This Row],[Sales]]-financials[[#This Row],[COGS]]</f>
        <v>2594</v>
      </c>
      <c r="L1115" s="17">
        <f t="shared" ca="1" si="35"/>
        <v>45534</v>
      </c>
      <c r="M1115" t="str">
        <f t="shared" ca="1" si="34"/>
        <v>B0101</v>
      </c>
    </row>
    <row r="1116" spans="1:13" x14ac:dyDescent="0.25">
      <c r="A1116" t="s">
        <v>100</v>
      </c>
      <c r="B1116" s="7" t="s">
        <v>239</v>
      </c>
      <c r="C1116" s="15">
        <v>101</v>
      </c>
      <c r="D1116" s="16" t="s">
        <v>102</v>
      </c>
      <c r="E1116">
        <v>248</v>
      </c>
      <c r="F1116" s="9">
        <v>15</v>
      </c>
      <c r="G1116" s="9">
        <f>financials[[#This Row],[Units Sold]]*financials[[#This Row],[Sale Price]]</f>
        <v>3720</v>
      </c>
      <c r="H1116" s="9">
        <f>IF(financials[[#This Row],[Discount Band]]="low",0.1,IF(financials[[#This Row],[Discount Band]]="medium",0.15,0.3))</f>
        <v>0.1</v>
      </c>
      <c r="I1116" s="9">
        <f>financials[[#This Row],[Gross Sales]]-financials[[#This Row],[Gross Sales]]*financials[[#This Row],[Discounts]]</f>
        <v>3348</v>
      </c>
      <c r="J1116" s="9">
        <f>VLOOKUP(financials[[#This Row],[productid]],Products!$B$2:$H$10,3)</f>
        <v>9.9499999999999993</v>
      </c>
      <c r="K1116" s="9">
        <f>financials[[#This Row],[Sales]]-financials[[#This Row],[COGS]]</f>
        <v>3338.05</v>
      </c>
      <c r="L1116" s="17">
        <f t="shared" ca="1" si="35"/>
        <v>45183</v>
      </c>
      <c r="M1116" t="str">
        <f t="shared" ca="1" si="34"/>
        <v>C0003</v>
      </c>
    </row>
    <row r="1117" spans="1:13" x14ac:dyDescent="0.25">
      <c r="A1117" t="s">
        <v>100</v>
      </c>
      <c r="B1117" s="7" t="s">
        <v>251</v>
      </c>
      <c r="C1117" s="15">
        <v>104</v>
      </c>
      <c r="D1117" s="16" t="s">
        <v>94</v>
      </c>
      <c r="E1117">
        <v>248</v>
      </c>
      <c r="F1117" s="9">
        <v>15</v>
      </c>
      <c r="G1117" s="9">
        <f>financials[[#This Row],[Units Sold]]*financials[[#This Row],[Sale Price]]</f>
        <v>3720</v>
      </c>
      <c r="H1117" s="9">
        <f>IF(financials[[#This Row],[Discount Band]]="low",0.1,IF(financials[[#This Row],[Discount Band]]="medium",0.15,0.3))</f>
        <v>0.3</v>
      </c>
      <c r="I1117" s="9">
        <f>financials[[#This Row],[Gross Sales]]-financials[[#This Row],[Gross Sales]]*financials[[#This Row],[Discounts]]</f>
        <v>2604</v>
      </c>
      <c r="J1117" s="9">
        <f>VLOOKUP(financials[[#This Row],[productid]],Products!$B$2:$H$10,3)</f>
        <v>2.9</v>
      </c>
      <c r="K1117" s="9">
        <f>financials[[#This Row],[Sales]]-financials[[#This Row],[COGS]]</f>
        <v>2601.1</v>
      </c>
      <c r="L1117" s="17">
        <f t="shared" ca="1" si="35"/>
        <v>44884</v>
      </c>
      <c r="M1117" t="str">
        <f t="shared" ca="1" si="34"/>
        <v>C0003</v>
      </c>
    </row>
    <row r="1118" spans="1:13" x14ac:dyDescent="0.25">
      <c r="A1118" t="s">
        <v>97</v>
      </c>
      <c r="B1118" s="7" t="s">
        <v>628</v>
      </c>
      <c r="C1118" s="15">
        <v>103</v>
      </c>
      <c r="D1118" s="16" t="s">
        <v>94</v>
      </c>
      <c r="E1118">
        <v>186</v>
      </c>
      <c r="F1118" s="9">
        <v>20</v>
      </c>
      <c r="G1118" s="9">
        <f>financials[[#This Row],[Units Sold]]*financials[[#This Row],[Sale Price]]</f>
        <v>3720</v>
      </c>
      <c r="H1118" s="9">
        <f>IF(financials[[#This Row],[Discount Band]]="low",0.1,IF(financials[[#This Row],[Discount Band]]="medium",0.15,0.3))</f>
        <v>0.3</v>
      </c>
      <c r="I1118" s="9">
        <f>financials[[#This Row],[Gross Sales]]-financials[[#This Row],[Gross Sales]]*financials[[#This Row],[Discounts]]</f>
        <v>2604</v>
      </c>
      <c r="J1118" s="9">
        <f>VLOOKUP(financials[[#This Row],[productid]],Products!$B$2:$H$10,3)</f>
        <v>15</v>
      </c>
      <c r="K1118" s="9">
        <f>financials[[#This Row],[Sales]]-financials[[#This Row],[COGS]]</f>
        <v>2589</v>
      </c>
      <c r="L1118" s="17">
        <f t="shared" ca="1" si="35"/>
        <v>44981</v>
      </c>
      <c r="M1118" t="str">
        <f t="shared" ca="1" si="34"/>
        <v>B0001</v>
      </c>
    </row>
    <row r="1119" spans="1:13" x14ac:dyDescent="0.25">
      <c r="A1119" t="s">
        <v>100</v>
      </c>
      <c r="B1119" s="7" t="s">
        <v>178</v>
      </c>
      <c r="C1119" s="15">
        <v>104</v>
      </c>
      <c r="D1119" s="16" t="s">
        <v>101</v>
      </c>
      <c r="E1119">
        <v>248</v>
      </c>
      <c r="F1119" s="9">
        <v>15</v>
      </c>
      <c r="G1119" s="9">
        <f>financials[[#This Row],[Units Sold]]*financials[[#This Row],[Sale Price]]</f>
        <v>3720</v>
      </c>
      <c r="H1119" s="9">
        <f>IF(financials[[#This Row],[Discount Band]]="low",0.1,IF(financials[[#This Row],[Discount Band]]="medium",0.15,0.3))</f>
        <v>0.15</v>
      </c>
      <c r="I1119" s="9">
        <f>financials[[#This Row],[Gross Sales]]-financials[[#This Row],[Gross Sales]]*financials[[#This Row],[Discounts]]</f>
        <v>3162</v>
      </c>
      <c r="J1119" s="9">
        <f>VLOOKUP(financials[[#This Row],[productid]],Products!$B$2:$H$10,3)</f>
        <v>2.9</v>
      </c>
      <c r="K1119" s="9">
        <f>financials[[#This Row],[Sales]]-financials[[#This Row],[COGS]]</f>
        <v>3159.1</v>
      </c>
      <c r="L1119" s="17">
        <f t="shared" ca="1" si="35"/>
        <v>45053</v>
      </c>
      <c r="M1119" t="str">
        <f t="shared" ca="1" si="34"/>
        <v>A0001</v>
      </c>
    </row>
    <row r="1120" spans="1:13" x14ac:dyDescent="0.25">
      <c r="A1120" t="s">
        <v>100</v>
      </c>
      <c r="B1120" s="7" t="s">
        <v>104</v>
      </c>
      <c r="C1120" s="15">
        <v>106</v>
      </c>
      <c r="D1120" s="16" t="s">
        <v>101</v>
      </c>
      <c r="E1120">
        <v>248</v>
      </c>
      <c r="F1120" s="9">
        <v>15</v>
      </c>
      <c r="G1120" s="9">
        <f>financials[[#This Row],[Units Sold]]*financials[[#This Row],[Sale Price]]</f>
        <v>3720</v>
      </c>
      <c r="H1120" s="9">
        <f>IF(financials[[#This Row],[Discount Band]]="low",0.1,IF(financials[[#This Row],[Discount Band]]="medium",0.15,0.3))</f>
        <v>0.15</v>
      </c>
      <c r="I1120" s="9">
        <f>financials[[#This Row],[Gross Sales]]-financials[[#This Row],[Gross Sales]]*financials[[#This Row],[Discounts]]</f>
        <v>3162</v>
      </c>
      <c r="J1120" s="9">
        <f>VLOOKUP(financials[[#This Row],[productid]],Products!$B$2:$H$10,3)</f>
        <v>9.1</v>
      </c>
      <c r="K1120" s="9">
        <f>financials[[#This Row],[Sales]]-financials[[#This Row],[COGS]]</f>
        <v>3152.9</v>
      </c>
      <c r="L1120" s="17">
        <f t="shared" ca="1" si="35"/>
        <v>45011</v>
      </c>
      <c r="M1120" t="str">
        <f t="shared" ca="1" si="34"/>
        <v>A0001</v>
      </c>
    </row>
    <row r="1121" spans="1:13" x14ac:dyDescent="0.25">
      <c r="A1121" t="s">
        <v>97</v>
      </c>
      <c r="B1121" s="7" t="s">
        <v>287</v>
      </c>
      <c r="C1121" s="15">
        <v>108</v>
      </c>
      <c r="D1121" s="16" t="s">
        <v>101</v>
      </c>
      <c r="E1121">
        <v>532</v>
      </c>
      <c r="F1121" s="9">
        <v>7</v>
      </c>
      <c r="G1121" s="9">
        <f>financials[[#This Row],[Units Sold]]*financials[[#This Row],[Sale Price]]</f>
        <v>3724</v>
      </c>
      <c r="H1121" s="9">
        <f>IF(financials[[#This Row],[Discount Band]]="low",0.1,IF(financials[[#This Row],[Discount Band]]="medium",0.15,0.3))</f>
        <v>0.15</v>
      </c>
      <c r="I1121" s="9">
        <f>financials[[#This Row],[Gross Sales]]-financials[[#This Row],[Gross Sales]]*financials[[#This Row],[Discounts]]</f>
        <v>3165.4</v>
      </c>
      <c r="J1121" s="9">
        <f>VLOOKUP(financials[[#This Row],[productid]],Products!$B$2:$H$10,3)</f>
        <v>3.99</v>
      </c>
      <c r="K1121" s="9">
        <f>financials[[#This Row],[Sales]]-financials[[#This Row],[COGS]]</f>
        <v>3161.4100000000003</v>
      </c>
      <c r="L1121" s="17">
        <f t="shared" ca="1" si="35"/>
        <v>44936</v>
      </c>
      <c r="M1121" t="str">
        <f t="shared" ca="1" si="34"/>
        <v>C0002</v>
      </c>
    </row>
    <row r="1122" spans="1:13" x14ac:dyDescent="0.25">
      <c r="A1122" t="s">
        <v>100</v>
      </c>
      <c r="B1122" s="7" t="s">
        <v>107</v>
      </c>
      <c r="C1122" s="13">
        <v>105</v>
      </c>
      <c r="D1122" s="10" t="s">
        <v>102</v>
      </c>
      <c r="E1122">
        <v>249</v>
      </c>
      <c r="F1122" s="9">
        <v>15</v>
      </c>
      <c r="G1122" s="9">
        <f>financials[[#This Row],[Units Sold]]*financials[[#This Row],[Sale Price]]</f>
        <v>3735</v>
      </c>
      <c r="H1122" s="9">
        <f>IF(financials[[#This Row],[Discount Band]]="low",0.1,IF(financials[[#This Row],[Discount Band]]="medium",0.15,0.3))</f>
        <v>0.1</v>
      </c>
      <c r="I1122" s="9">
        <f>financials[[#This Row],[Gross Sales]]-financials[[#This Row],[Gross Sales]]*financials[[#This Row],[Discounts]]</f>
        <v>3361.5</v>
      </c>
      <c r="J1122" s="9">
        <f>VLOOKUP(financials[[#This Row],[productid]],Products!$B$2:$H$10,3)</f>
        <v>10</v>
      </c>
      <c r="K1122" s="9">
        <f>financials[[#This Row],[Sales]]-financials[[#This Row],[COGS]]</f>
        <v>3351.5</v>
      </c>
      <c r="L1122" s="17">
        <f t="shared" ca="1" si="35"/>
        <v>44667</v>
      </c>
      <c r="M1122" t="str">
        <f t="shared" ca="1" si="34"/>
        <v>B0101</v>
      </c>
    </row>
    <row r="1123" spans="1:13" x14ac:dyDescent="0.25">
      <c r="A1123" t="s">
        <v>100</v>
      </c>
      <c r="B1123" s="7" t="s">
        <v>628</v>
      </c>
      <c r="C1123" s="15">
        <v>109</v>
      </c>
      <c r="D1123" s="16" t="s">
        <v>103</v>
      </c>
      <c r="E1123">
        <v>249</v>
      </c>
      <c r="F1123" s="9">
        <v>15</v>
      </c>
      <c r="G1123" s="9">
        <f>financials[[#This Row],[Units Sold]]*financials[[#This Row],[Sale Price]]</f>
        <v>3735</v>
      </c>
      <c r="H1123" s="9">
        <f>IF(financials[[#This Row],[Discount Band]]="low",0.1,IF(financials[[#This Row],[Discount Band]]="medium",0.15,0.3))</f>
        <v>0.3</v>
      </c>
      <c r="I1123" s="9">
        <f>financials[[#This Row],[Gross Sales]]-financials[[#This Row],[Gross Sales]]*financials[[#This Row],[Discounts]]</f>
        <v>2614.5</v>
      </c>
      <c r="J1123" s="9">
        <f>VLOOKUP(financials[[#This Row],[productid]],Products!$B$2:$H$10,3)</f>
        <v>16.8</v>
      </c>
      <c r="K1123" s="9">
        <f>financials[[#This Row],[Sales]]-financials[[#This Row],[COGS]]</f>
        <v>2597.6999999999998</v>
      </c>
      <c r="L1123" s="17">
        <f t="shared" ca="1" si="35"/>
        <v>45126</v>
      </c>
      <c r="M1123" t="str">
        <f t="shared" ca="1" si="34"/>
        <v>B0001</v>
      </c>
    </row>
    <row r="1124" spans="1:13" x14ac:dyDescent="0.25">
      <c r="A1124" t="s">
        <v>97</v>
      </c>
      <c r="B1124" s="7" t="s">
        <v>277</v>
      </c>
      <c r="C1124" s="15">
        <v>101</v>
      </c>
      <c r="D1124" s="16" t="s">
        <v>94</v>
      </c>
      <c r="E1124">
        <v>187</v>
      </c>
      <c r="F1124" s="9">
        <v>20</v>
      </c>
      <c r="G1124" s="9">
        <f>financials[[#This Row],[Units Sold]]*financials[[#This Row],[Sale Price]]</f>
        <v>3740</v>
      </c>
      <c r="H1124" s="9">
        <f>IF(financials[[#This Row],[Discount Band]]="low",0.1,IF(financials[[#This Row],[Discount Band]]="medium",0.15,0.3))</f>
        <v>0.3</v>
      </c>
      <c r="I1124" s="9">
        <f>financials[[#This Row],[Gross Sales]]-financials[[#This Row],[Gross Sales]]*financials[[#This Row],[Discounts]]</f>
        <v>2618</v>
      </c>
      <c r="J1124" s="9">
        <f>VLOOKUP(financials[[#This Row],[productid]],Products!$B$2:$H$10,3)</f>
        <v>9.9499999999999993</v>
      </c>
      <c r="K1124" s="9">
        <f>financials[[#This Row],[Sales]]-financials[[#This Row],[COGS]]</f>
        <v>2608.0500000000002</v>
      </c>
      <c r="L1124" s="17">
        <f t="shared" ca="1" si="35"/>
        <v>45291</v>
      </c>
      <c r="M1124" t="str">
        <f t="shared" ca="1" si="34"/>
        <v>B0001</v>
      </c>
    </row>
    <row r="1125" spans="1:13" x14ac:dyDescent="0.25">
      <c r="A1125" t="s">
        <v>97</v>
      </c>
      <c r="B1125" s="7" t="s">
        <v>298</v>
      </c>
      <c r="C1125" s="15">
        <v>102</v>
      </c>
      <c r="D1125" s="16" t="s">
        <v>103</v>
      </c>
      <c r="E1125">
        <v>187</v>
      </c>
      <c r="F1125" s="9">
        <v>20</v>
      </c>
      <c r="G1125" s="9">
        <f>financials[[#This Row],[Units Sold]]*financials[[#This Row],[Sale Price]]</f>
        <v>3740</v>
      </c>
      <c r="H1125" s="9">
        <f>IF(financials[[#This Row],[Discount Band]]="low",0.1,IF(financials[[#This Row],[Discount Band]]="medium",0.15,0.3))</f>
        <v>0.3</v>
      </c>
      <c r="I1125" s="9">
        <f>financials[[#This Row],[Gross Sales]]-financials[[#This Row],[Gross Sales]]*financials[[#This Row],[Discounts]]</f>
        <v>2618</v>
      </c>
      <c r="J1125" s="9">
        <f>VLOOKUP(financials[[#This Row],[productid]],Products!$B$2:$H$10,3)</f>
        <v>13.95</v>
      </c>
      <c r="K1125" s="9">
        <f>financials[[#This Row],[Sales]]-financials[[#This Row],[COGS]]</f>
        <v>2604.0500000000002</v>
      </c>
      <c r="L1125" s="17">
        <f t="shared" ca="1" si="35"/>
        <v>44661</v>
      </c>
      <c r="M1125" t="str">
        <f t="shared" ca="1" si="34"/>
        <v>C0003</v>
      </c>
    </row>
    <row r="1126" spans="1:13" x14ac:dyDescent="0.25">
      <c r="A1126" t="s">
        <v>96</v>
      </c>
      <c r="B1126" s="7" t="s">
        <v>284</v>
      </c>
      <c r="C1126" s="15">
        <v>105</v>
      </c>
      <c r="D1126" s="16" t="s">
        <v>102</v>
      </c>
      <c r="E1126">
        <v>312</v>
      </c>
      <c r="F1126" s="9">
        <v>12</v>
      </c>
      <c r="G1126" s="9">
        <f>financials[[#This Row],[Units Sold]]*financials[[#This Row],[Sale Price]]</f>
        <v>3744</v>
      </c>
      <c r="H1126" s="9">
        <f>IF(financials[[#This Row],[Discount Band]]="low",0.1,IF(financials[[#This Row],[Discount Band]]="medium",0.15,0.3))</f>
        <v>0.1</v>
      </c>
      <c r="I1126" s="9">
        <f>financials[[#This Row],[Gross Sales]]-financials[[#This Row],[Gross Sales]]*financials[[#This Row],[Discounts]]</f>
        <v>3369.6</v>
      </c>
      <c r="J1126" s="9">
        <f>VLOOKUP(financials[[#This Row],[productid]],Products!$B$2:$H$10,3)</f>
        <v>10</v>
      </c>
      <c r="K1126" s="9">
        <f>financials[[#This Row],[Sales]]-financials[[#This Row],[COGS]]</f>
        <v>3359.6</v>
      </c>
      <c r="L1126" s="17">
        <f t="shared" ca="1" si="35"/>
        <v>44631</v>
      </c>
      <c r="M1126" t="str">
        <f t="shared" ca="1" si="34"/>
        <v>B0001</v>
      </c>
    </row>
    <row r="1127" spans="1:13" x14ac:dyDescent="0.25">
      <c r="A1127" t="s">
        <v>100</v>
      </c>
      <c r="B1127" s="7" t="s">
        <v>107</v>
      </c>
      <c r="C1127" s="15">
        <v>104</v>
      </c>
      <c r="D1127" s="16" t="s">
        <v>94</v>
      </c>
      <c r="E1127">
        <v>250</v>
      </c>
      <c r="F1127" s="9">
        <v>15</v>
      </c>
      <c r="G1127" s="9">
        <f>financials[[#This Row],[Units Sold]]*financials[[#This Row],[Sale Price]]</f>
        <v>3750</v>
      </c>
      <c r="H1127" s="9">
        <f>IF(financials[[#This Row],[Discount Band]]="low",0.1,IF(financials[[#This Row],[Discount Band]]="medium",0.15,0.3))</f>
        <v>0.3</v>
      </c>
      <c r="I1127" s="9">
        <f>financials[[#This Row],[Gross Sales]]-financials[[#This Row],[Gross Sales]]*financials[[#This Row],[Discounts]]</f>
        <v>2625</v>
      </c>
      <c r="J1127" s="9">
        <f>VLOOKUP(financials[[#This Row],[productid]],Products!$B$2:$H$10,3)</f>
        <v>2.9</v>
      </c>
      <c r="K1127" s="9">
        <f>financials[[#This Row],[Sales]]-financials[[#This Row],[COGS]]</f>
        <v>2622.1</v>
      </c>
      <c r="L1127" s="17">
        <f t="shared" ca="1" si="35"/>
        <v>45457</v>
      </c>
      <c r="M1127" t="str">
        <f t="shared" ca="1" si="34"/>
        <v>C0003</v>
      </c>
    </row>
    <row r="1128" spans="1:13" x14ac:dyDescent="0.25">
      <c r="A1128" t="s">
        <v>100</v>
      </c>
      <c r="B1128" s="7" t="s">
        <v>208</v>
      </c>
      <c r="C1128" s="15">
        <v>101</v>
      </c>
      <c r="D1128" s="16" t="s">
        <v>101</v>
      </c>
      <c r="E1128">
        <v>250</v>
      </c>
      <c r="F1128" s="9">
        <v>15</v>
      </c>
      <c r="G1128" s="9">
        <f>financials[[#This Row],[Units Sold]]*financials[[#This Row],[Sale Price]]</f>
        <v>3750</v>
      </c>
      <c r="H1128" s="9">
        <f>IF(financials[[#This Row],[Discount Band]]="low",0.1,IF(financials[[#This Row],[Discount Band]]="medium",0.15,0.3))</f>
        <v>0.15</v>
      </c>
      <c r="I1128" s="9">
        <f>financials[[#This Row],[Gross Sales]]-financials[[#This Row],[Gross Sales]]*financials[[#This Row],[Discounts]]</f>
        <v>3187.5</v>
      </c>
      <c r="J1128" s="9">
        <f>VLOOKUP(financials[[#This Row],[productid]],Products!$B$2:$H$10,3)</f>
        <v>9.9499999999999993</v>
      </c>
      <c r="K1128" s="9">
        <f>financials[[#This Row],[Sales]]-financials[[#This Row],[COGS]]</f>
        <v>3177.55</v>
      </c>
      <c r="L1128" s="17">
        <f t="shared" ca="1" si="35"/>
        <v>44691</v>
      </c>
      <c r="M1128" t="str">
        <f t="shared" ca="1" si="34"/>
        <v>B0001</v>
      </c>
    </row>
    <row r="1129" spans="1:13" x14ac:dyDescent="0.25">
      <c r="A1129" t="s">
        <v>100</v>
      </c>
      <c r="B1129" s="7" t="s">
        <v>239</v>
      </c>
      <c r="C1129" s="13">
        <v>103</v>
      </c>
      <c r="D1129" s="10" t="s">
        <v>102</v>
      </c>
      <c r="E1129">
        <v>251</v>
      </c>
      <c r="F1129" s="9">
        <v>15</v>
      </c>
      <c r="G1129" s="9">
        <f>financials[[#This Row],[Units Sold]]*financials[[#This Row],[Sale Price]]</f>
        <v>3765</v>
      </c>
      <c r="H1129" s="9">
        <f>IF(financials[[#This Row],[Discount Band]]="low",0.1,IF(financials[[#This Row],[Discount Band]]="medium",0.15,0.3))</f>
        <v>0.1</v>
      </c>
      <c r="I1129" s="9">
        <f>financials[[#This Row],[Gross Sales]]-financials[[#This Row],[Gross Sales]]*financials[[#This Row],[Discounts]]</f>
        <v>3388.5</v>
      </c>
      <c r="J1129" s="9">
        <f>VLOOKUP(financials[[#This Row],[productid]],Products!$B$2:$H$10,3)</f>
        <v>15</v>
      </c>
      <c r="K1129" s="9">
        <f>financials[[#This Row],[Sales]]-financials[[#This Row],[COGS]]</f>
        <v>3373.5</v>
      </c>
      <c r="L1129" s="17">
        <f t="shared" ca="1" si="35"/>
        <v>45378</v>
      </c>
      <c r="M1129" t="str">
        <f t="shared" ca="1" si="34"/>
        <v>A0001</v>
      </c>
    </row>
    <row r="1130" spans="1:13" x14ac:dyDescent="0.25">
      <c r="A1130" t="s">
        <v>100</v>
      </c>
      <c r="B1130" s="7" t="s">
        <v>105</v>
      </c>
      <c r="C1130" s="15">
        <v>108</v>
      </c>
      <c r="D1130" s="16" t="s">
        <v>94</v>
      </c>
      <c r="E1130">
        <v>252</v>
      </c>
      <c r="F1130" s="9">
        <v>15</v>
      </c>
      <c r="G1130" s="9">
        <f>financials[[#This Row],[Units Sold]]*financials[[#This Row],[Sale Price]]</f>
        <v>3780</v>
      </c>
      <c r="H1130" s="9">
        <f>IF(financials[[#This Row],[Discount Band]]="low",0.1,IF(financials[[#This Row],[Discount Band]]="medium",0.15,0.3))</f>
        <v>0.3</v>
      </c>
      <c r="I1130" s="9">
        <f>financials[[#This Row],[Gross Sales]]-financials[[#This Row],[Gross Sales]]*financials[[#This Row],[Discounts]]</f>
        <v>2646</v>
      </c>
      <c r="J1130" s="9">
        <f>VLOOKUP(financials[[#This Row],[productid]],Products!$B$2:$H$10,3)</f>
        <v>3.99</v>
      </c>
      <c r="K1130" s="9">
        <f>financials[[#This Row],[Sales]]-financials[[#This Row],[COGS]]</f>
        <v>2642.01</v>
      </c>
      <c r="L1130" s="17">
        <f t="shared" ca="1" si="35"/>
        <v>45225</v>
      </c>
      <c r="M1130" t="str">
        <f t="shared" ca="1" si="34"/>
        <v>A0001</v>
      </c>
    </row>
    <row r="1131" spans="1:13" x14ac:dyDescent="0.25">
      <c r="A1131" t="s">
        <v>100</v>
      </c>
      <c r="B1131" s="7" t="s">
        <v>169</v>
      </c>
      <c r="C1131" s="15">
        <v>104</v>
      </c>
      <c r="D1131" s="16" t="s">
        <v>101</v>
      </c>
      <c r="E1131">
        <v>252</v>
      </c>
      <c r="F1131" s="9">
        <v>15</v>
      </c>
      <c r="G1131" s="9">
        <f>financials[[#This Row],[Units Sold]]*financials[[#This Row],[Sale Price]]</f>
        <v>3780</v>
      </c>
      <c r="H1131" s="9">
        <f>IF(financials[[#This Row],[Discount Band]]="low",0.1,IF(financials[[#This Row],[Discount Band]]="medium",0.15,0.3))</f>
        <v>0.15</v>
      </c>
      <c r="I1131" s="9">
        <f>financials[[#This Row],[Gross Sales]]-financials[[#This Row],[Gross Sales]]*financials[[#This Row],[Discounts]]</f>
        <v>3213</v>
      </c>
      <c r="J1131" s="9">
        <f>VLOOKUP(financials[[#This Row],[productid]],Products!$B$2:$H$10,3)</f>
        <v>2.9</v>
      </c>
      <c r="K1131" s="9">
        <f>financials[[#This Row],[Sales]]-financials[[#This Row],[COGS]]</f>
        <v>3210.1</v>
      </c>
      <c r="L1131" s="17">
        <f t="shared" ca="1" si="35"/>
        <v>45259</v>
      </c>
      <c r="M1131" t="str">
        <f t="shared" ca="1" si="34"/>
        <v>A0001</v>
      </c>
    </row>
    <row r="1132" spans="1:13" x14ac:dyDescent="0.25">
      <c r="A1132" t="s">
        <v>100</v>
      </c>
      <c r="B1132" s="7" t="s">
        <v>159</v>
      </c>
      <c r="C1132" s="15">
        <v>101</v>
      </c>
      <c r="D1132" s="16" t="s">
        <v>101</v>
      </c>
      <c r="E1132">
        <v>252</v>
      </c>
      <c r="F1132" s="9">
        <v>15</v>
      </c>
      <c r="G1132" s="9">
        <f>financials[[#This Row],[Units Sold]]*financials[[#This Row],[Sale Price]]</f>
        <v>3780</v>
      </c>
      <c r="H1132" s="9">
        <f>IF(financials[[#This Row],[Discount Band]]="low",0.1,IF(financials[[#This Row],[Discount Band]]="medium",0.15,0.3))</f>
        <v>0.15</v>
      </c>
      <c r="I1132" s="9">
        <f>financials[[#This Row],[Gross Sales]]-financials[[#This Row],[Gross Sales]]*financials[[#This Row],[Discounts]]</f>
        <v>3213</v>
      </c>
      <c r="J1132" s="9">
        <f>VLOOKUP(financials[[#This Row],[productid]],Products!$B$2:$H$10,3)</f>
        <v>9.9499999999999993</v>
      </c>
      <c r="K1132" s="9">
        <f>financials[[#This Row],[Sales]]-financials[[#This Row],[COGS]]</f>
        <v>3203.05</v>
      </c>
      <c r="L1132" s="17">
        <f t="shared" ca="1" si="35"/>
        <v>45098</v>
      </c>
      <c r="M1132" t="str">
        <f t="shared" ca="1" si="34"/>
        <v>C0002</v>
      </c>
    </row>
    <row r="1133" spans="1:13" x14ac:dyDescent="0.25">
      <c r="A1133" t="s">
        <v>100</v>
      </c>
      <c r="B1133" s="7" t="s">
        <v>239</v>
      </c>
      <c r="C1133" s="15">
        <v>107</v>
      </c>
      <c r="D1133" s="16" t="s">
        <v>101</v>
      </c>
      <c r="E1133">
        <v>252</v>
      </c>
      <c r="F1133" s="9">
        <v>15</v>
      </c>
      <c r="G1133" s="9">
        <f>financials[[#This Row],[Units Sold]]*financials[[#This Row],[Sale Price]]</f>
        <v>3780</v>
      </c>
      <c r="H1133" s="9">
        <f>IF(financials[[#This Row],[Discount Band]]="low",0.1,IF(financials[[#This Row],[Discount Band]]="medium",0.15,0.3))</f>
        <v>0.15</v>
      </c>
      <c r="I1133" s="9">
        <f>financials[[#This Row],[Gross Sales]]-financials[[#This Row],[Gross Sales]]*financials[[#This Row],[Discounts]]</f>
        <v>3213</v>
      </c>
      <c r="J1133" s="9">
        <f>VLOOKUP(financials[[#This Row],[productid]],Products!$B$2:$H$10,3)</f>
        <v>5.5</v>
      </c>
      <c r="K1133" s="9">
        <f>financials[[#This Row],[Sales]]-financials[[#This Row],[COGS]]</f>
        <v>3207.5</v>
      </c>
      <c r="L1133" s="17">
        <f t="shared" ca="1" si="35"/>
        <v>44570</v>
      </c>
      <c r="M1133" t="str">
        <f t="shared" ca="1" si="34"/>
        <v>A0001</v>
      </c>
    </row>
    <row r="1134" spans="1:13" x14ac:dyDescent="0.25">
      <c r="A1134" t="s">
        <v>100</v>
      </c>
      <c r="B1134" s="7" t="s">
        <v>285</v>
      </c>
      <c r="C1134" s="15">
        <v>103</v>
      </c>
      <c r="D1134" s="16" t="s">
        <v>101</v>
      </c>
      <c r="E1134">
        <v>253</v>
      </c>
      <c r="F1134" s="9">
        <v>15</v>
      </c>
      <c r="G1134" s="9">
        <f>financials[[#This Row],[Units Sold]]*financials[[#This Row],[Sale Price]]</f>
        <v>3795</v>
      </c>
      <c r="H1134" s="9">
        <f>IF(financials[[#This Row],[Discount Band]]="low",0.1,IF(financials[[#This Row],[Discount Band]]="medium",0.15,0.3))</f>
        <v>0.15</v>
      </c>
      <c r="I1134" s="9">
        <f>financials[[#This Row],[Gross Sales]]-financials[[#This Row],[Gross Sales]]*financials[[#This Row],[Discounts]]</f>
        <v>3225.75</v>
      </c>
      <c r="J1134" s="9">
        <f>VLOOKUP(financials[[#This Row],[productid]],Products!$B$2:$H$10,3)</f>
        <v>15</v>
      </c>
      <c r="K1134" s="9">
        <f>financials[[#This Row],[Sales]]-financials[[#This Row],[COGS]]</f>
        <v>3210.75</v>
      </c>
      <c r="L1134" s="17">
        <f t="shared" ca="1" si="35"/>
        <v>44663</v>
      </c>
      <c r="M1134" t="str">
        <f t="shared" ca="1" si="34"/>
        <v>A0001</v>
      </c>
    </row>
    <row r="1135" spans="1:13" x14ac:dyDescent="0.25">
      <c r="A1135" t="s">
        <v>100</v>
      </c>
      <c r="B1135" s="7" t="s">
        <v>107</v>
      </c>
      <c r="C1135" s="15">
        <v>101</v>
      </c>
      <c r="D1135" s="16" t="s">
        <v>101</v>
      </c>
      <c r="E1135">
        <v>253</v>
      </c>
      <c r="F1135" s="9">
        <v>15</v>
      </c>
      <c r="G1135" s="9">
        <f>financials[[#This Row],[Units Sold]]*financials[[#This Row],[Sale Price]]</f>
        <v>3795</v>
      </c>
      <c r="H1135" s="9">
        <f>IF(financials[[#This Row],[Discount Band]]="low",0.1,IF(financials[[#This Row],[Discount Band]]="medium",0.15,0.3))</f>
        <v>0.15</v>
      </c>
      <c r="I1135" s="9">
        <f>financials[[#This Row],[Gross Sales]]-financials[[#This Row],[Gross Sales]]*financials[[#This Row],[Discounts]]</f>
        <v>3225.75</v>
      </c>
      <c r="J1135" s="9">
        <f>VLOOKUP(financials[[#This Row],[productid]],Products!$B$2:$H$10,3)</f>
        <v>9.9499999999999993</v>
      </c>
      <c r="K1135" s="9">
        <f>financials[[#This Row],[Sales]]-financials[[#This Row],[COGS]]</f>
        <v>3215.8</v>
      </c>
      <c r="L1135" s="17">
        <f t="shared" ca="1" si="35"/>
        <v>45384</v>
      </c>
      <c r="M1135" t="str">
        <f t="shared" ca="1" si="34"/>
        <v>B0001</v>
      </c>
    </row>
    <row r="1136" spans="1:13" x14ac:dyDescent="0.25">
      <c r="A1136" t="s">
        <v>97</v>
      </c>
      <c r="B1136" s="7" t="s">
        <v>159</v>
      </c>
      <c r="C1136" s="15">
        <v>108</v>
      </c>
      <c r="D1136" s="16" t="s">
        <v>102</v>
      </c>
      <c r="E1136">
        <v>190</v>
      </c>
      <c r="F1136" s="9">
        <v>20</v>
      </c>
      <c r="G1136" s="9">
        <f>financials[[#This Row],[Units Sold]]*financials[[#This Row],[Sale Price]]</f>
        <v>3800</v>
      </c>
      <c r="H1136" s="9">
        <f>IF(financials[[#This Row],[Discount Band]]="low",0.1,IF(financials[[#This Row],[Discount Band]]="medium",0.15,0.3))</f>
        <v>0.1</v>
      </c>
      <c r="I1136" s="9">
        <f>financials[[#This Row],[Gross Sales]]-financials[[#This Row],[Gross Sales]]*financials[[#This Row],[Discounts]]</f>
        <v>3420</v>
      </c>
      <c r="J1136" s="9">
        <f>VLOOKUP(financials[[#This Row],[productid]],Products!$B$2:$H$10,3)</f>
        <v>3.99</v>
      </c>
      <c r="K1136" s="9">
        <f>financials[[#This Row],[Sales]]-financials[[#This Row],[COGS]]</f>
        <v>3416.01</v>
      </c>
      <c r="L1136" s="17">
        <f t="shared" ca="1" si="35"/>
        <v>44605</v>
      </c>
      <c r="M1136" t="str">
        <f t="shared" ca="1" si="34"/>
        <v>C0002</v>
      </c>
    </row>
    <row r="1137" spans="1:13" x14ac:dyDescent="0.25">
      <c r="A1137" t="s">
        <v>96</v>
      </c>
      <c r="B1137" s="7" t="s">
        <v>105</v>
      </c>
      <c r="C1137" s="15">
        <v>108</v>
      </c>
      <c r="D1137" s="16" t="s">
        <v>102</v>
      </c>
      <c r="E1137">
        <v>317</v>
      </c>
      <c r="F1137" s="9">
        <v>12</v>
      </c>
      <c r="G1137" s="9">
        <f>financials[[#This Row],[Units Sold]]*financials[[#This Row],[Sale Price]]</f>
        <v>3804</v>
      </c>
      <c r="H1137" s="9">
        <f>IF(financials[[#This Row],[Discount Band]]="low",0.1,IF(financials[[#This Row],[Discount Band]]="medium",0.15,0.3))</f>
        <v>0.1</v>
      </c>
      <c r="I1137" s="9">
        <f>financials[[#This Row],[Gross Sales]]-financials[[#This Row],[Gross Sales]]*financials[[#This Row],[Discounts]]</f>
        <v>3423.6</v>
      </c>
      <c r="J1137" s="9">
        <f>VLOOKUP(financials[[#This Row],[productid]],Products!$B$2:$H$10,3)</f>
        <v>3.99</v>
      </c>
      <c r="K1137" s="9">
        <f>financials[[#This Row],[Sales]]-financials[[#This Row],[COGS]]</f>
        <v>3419.61</v>
      </c>
      <c r="L1137" s="17">
        <f t="shared" ca="1" si="35"/>
        <v>44813</v>
      </c>
      <c r="M1137" t="str">
        <f t="shared" ca="1" si="34"/>
        <v>A0001</v>
      </c>
    </row>
    <row r="1138" spans="1:13" x14ac:dyDescent="0.25">
      <c r="A1138" t="s">
        <v>96</v>
      </c>
      <c r="B1138" s="7" t="s">
        <v>556</v>
      </c>
      <c r="C1138" s="15">
        <v>107</v>
      </c>
      <c r="D1138" s="16" t="s">
        <v>102</v>
      </c>
      <c r="E1138">
        <v>317</v>
      </c>
      <c r="F1138" s="9">
        <v>12</v>
      </c>
      <c r="G1138" s="9">
        <f>financials[[#This Row],[Units Sold]]*financials[[#This Row],[Sale Price]]</f>
        <v>3804</v>
      </c>
      <c r="H1138" s="9">
        <f>IF(financials[[#This Row],[Discount Band]]="low",0.1,IF(financials[[#This Row],[Discount Band]]="medium",0.15,0.3))</f>
        <v>0.1</v>
      </c>
      <c r="I1138" s="9">
        <f>financials[[#This Row],[Gross Sales]]-financials[[#This Row],[Gross Sales]]*financials[[#This Row],[Discounts]]</f>
        <v>3423.6</v>
      </c>
      <c r="J1138" s="9">
        <f>VLOOKUP(financials[[#This Row],[productid]],Products!$B$2:$H$10,3)</f>
        <v>5.5</v>
      </c>
      <c r="K1138" s="9">
        <f>financials[[#This Row],[Sales]]-financials[[#This Row],[COGS]]</f>
        <v>3418.1</v>
      </c>
      <c r="L1138" s="17">
        <f t="shared" ca="1" si="35"/>
        <v>44591</v>
      </c>
      <c r="M1138" t="str">
        <f t="shared" ca="1" si="34"/>
        <v>B0101</v>
      </c>
    </row>
    <row r="1139" spans="1:13" x14ac:dyDescent="0.25">
      <c r="A1139" t="s">
        <v>100</v>
      </c>
      <c r="B1139" s="7" t="s">
        <v>656</v>
      </c>
      <c r="C1139" s="15">
        <v>109</v>
      </c>
      <c r="D1139" s="16" t="s">
        <v>101</v>
      </c>
      <c r="E1139">
        <v>254</v>
      </c>
      <c r="F1139" s="9">
        <v>15</v>
      </c>
      <c r="G1139" s="9">
        <f>financials[[#This Row],[Units Sold]]*financials[[#This Row],[Sale Price]]</f>
        <v>3810</v>
      </c>
      <c r="H1139" s="9">
        <f>IF(financials[[#This Row],[Discount Band]]="low",0.1,IF(financials[[#This Row],[Discount Band]]="medium",0.15,0.3))</f>
        <v>0.15</v>
      </c>
      <c r="I1139" s="9">
        <f>financials[[#This Row],[Gross Sales]]-financials[[#This Row],[Gross Sales]]*financials[[#This Row],[Discounts]]</f>
        <v>3238.5</v>
      </c>
      <c r="J1139" s="9">
        <f>VLOOKUP(financials[[#This Row],[productid]],Products!$B$2:$H$10,3)</f>
        <v>16.8</v>
      </c>
      <c r="K1139" s="9">
        <f>financials[[#This Row],[Sales]]-financials[[#This Row],[COGS]]</f>
        <v>3221.7</v>
      </c>
      <c r="L1139" s="17">
        <f t="shared" ca="1" si="35"/>
        <v>44886</v>
      </c>
      <c r="M1139" t="str">
        <f t="shared" ca="1" si="34"/>
        <v>A0001</v>
      </c>
    </row>
    <row r="1140" spans="1:13" x14ac:dyDescent="0.25">
      <c r="A1140" t="s">
        <v>100</v>
      </c>
      <c r="B1140" s="7" t="s">
        <v>239</v>
      </c>
      <c r="C1140" s="15">
        <v>107</v>
      </c>
      <c r="D1140" s="16" t="s">
        <v>101</v>
      </c>
      <c r="E1140">
        <v>254</v>
      </c>
      <c r="F1140" s="9">
        <v>15</v>
      </c>
      <c r="G1140" s="9">
        <f>financials[[#This Row],[Units Sold]]*financials[[#This Row],[Sale Price]]</f>
        <v>3810</v>
      </c>
      <c r="H1140" s="9">
        <f>IF(financials[[#This Row],[Discount Band]]="low",0.1,IF(financials[[#This Row],[Discount Band]]="medium",0.15,0.3))</f>
        <v>0.15</v>
      </c>
      <c r="I1140" s="9">
        <f>financials[[#This Row],[Gross Sales]]-financials[[#This Row],[Gross Sales]]*financials[[#This Row],[Discounts]]</f>
        <v>3238.5</v>
      </c>
      <c r="J1140" s="9">
        <f>VLOOKUP(financials[[#This Row],[productid]],Products!$B$2:$H$10,3)</f>
        <v>5.5</v>
      </c>
      <c r="K1140" s="9">
        <f>financials[[#This Row],[Sales]]-financials[[#This Row],[COGS]]</f>
        <v>3233</v>
      </c>
      <c r="L1140" s="17">
        <f t="shared" ca="1" si="35"/>
        <v>44791</v>
      </c>
      <c r="M1140" t="str">
        <f t="shared" ca="1" si="34"/>
        <v>C0003</v>
      </c>
    </row>
    <row r="1141" spans="1:13" x14ac:dyDescent="0.25">
      <c r="A1141" t="s">
        <v>96</v>
      </c>
      <c r="B1141" s="7" t="s">
        <v>556</v>
      </c>
      <c r="C1141" s="15">
        <v>102</v>
      </c>
      <c r="D1141" s="16" t="s">
        <v>101</v>
      </c>
      <c r="E1141">
        <v>318</v>
      </c>
      <c r="F1141" s="9">
        <v>12</v>
      </c>
      <c r="G1141" s="9">
        <f>financials[[#This Row],[Units Sold]]*financials[[#This Row],[Sale Price]]</f>
        <v>3816</v>
      </c>
      <c r="H1141" s="9">
        <f>IF(financials[[#This Row],[Discount Band]]="low",0.1,IF(financials[[#This Row],[Discount Band]]="medium",0.15,0.3))</f>
        <v>0.15</v>
      </c>
      <c r="I1141" s="9">
        <f>financials[[#This Row],[Gross Sales]]-financials[[#This Row],[Gross Sales]]*financials[[#This Row],[Discounts]]</f>
        <v>3243.6</v>
      </c>
      <c r="J1141" s="9">
        <f>VLOOKUP(financials[[#This Row],[productid]],Products!$B$2:$H$10,3)</f>
        <v>13.95</v>
      </c>
      <c r="K1141" s="9">
        <f>financials[[#This Row],[Sales]]-financials[[#This Row],[COGS]]</f>
        <v>3229.65</v>
      </c>
      <c r="L1141" s="17">
        <f t="shared" ca="1" si="35"/>
        <v>45455</v>
      </c>
      <c r="M1141" t="str">
        <f t="shared" ca="1" si="34"/>
        <v>C0002</v>
      </c>
    </row>
    <row r="1142" spans="1:13" x14ac:dyDescent="0.25">
      <c r="A1142" t="s">
        <v>97</v>
      </c>
      <c r="B1142" s="7" t="s">
        <v>251</v>
      </c>
      <c r="C1142" s="15">
        <v>105</v>
      </c>
      <c r="D1142" s="16" t="s">
        <v>103</v>
      </c>
      <c r="E1142">
        <v>191</v>
      </c>
      <c r="F1142" s="9">
        <v>20</v>
      </c>
      <c r="G1142" s="9">
        <f>financials[[#This Row],[Units Sold]]*financials[[#This Row],[Sale Price]]</f>
        <v>3820</v>
      </c>
      <c r="H1142" s="9">
        <f>IF(financials[[#This Row],[Discount Band]]="low",0.1,IF(financials[[#This Row],[Discount Band]]="medium",0.15,0.3))</f>
        <v>0.3</v>
      </c>
      <c r="I1142" s="9">
        <f>financials[[#This Row],[Gross Sales]]-financials[[#This Row],[Gross Sales]]*financials[[#This Row],[Discounts]]</f>
        <v>2674</v>
      </c>
      <c r="J1142" s="9">
        <f>VLOOKUP(financials[[#This Row],[productid]],Products!$B$2:$H$10,3)</f>
        <v>10</v>
      </c>
      <c r="K1142" s="9">
        <f>financials[[#This Row],[Sales]]-financials[[#This Row],[COGS]]</f>
        <v>2664</v>
      </c>
      <c r="L1142" s="17">
        <f t="shared" ca="1" si="35"/>
        <v>45049</v>
      </c>
      <c r="M1142" t="str">
        <f t="shared" ca="1" si="34"/>
        <v>C0003</v>
      </c>
    </row>
    <row r="1143" spans="1:13" x14ac:dyDescent="0.25">
      <c r="A1143" t="s">
        <v>100</v>
      </c>
      <c r="B1143" s="7" t="s">
        <v>216</v>
      </c>
      <c r="C1143" s="15">
        <v>105</v>
      </c>
      <c r="D1143" s="16" t="s">
        <v>102</v>
      </c>
      <c r="E1143">
        <v>255</v>
      </c>
      <c r="F1143" s="9">
        <v>15</v>
      </c>
      <c r="G1143" s="9">
        <f>financials[[#This Row],[Units Sold]]*financials[[#This Row],[Sale Price]]</f>
        <v>3825</v>
      </c>
      <c r="H1143" s="9">
        <f>IF(financials[[#This Row],[Discount Band]]="low",0.1,IF(financials[[#This Row],[Discount Band]]="medium",0.15,0.3))</f>
        <v>0.1</v>
      </c>
      <c r="I1143" s="9">
        <f>financials[[#This Row],[Gross Sales]]-financials[[#This Row],[Gross Sales]]*financials[[#This Row],[Discounts]]</f>
        <v>3442.5</v>
      </c>
      <c r="J1143" s="9">
        <f>VLOOKUP(financials[[#This Row],[productid]],Products!$B$2:$H$10,3)</f>
        <v>10</v>
      </c>
      <c r="K1143" s="9">
        <f>financials[[#This Row],[Sales]]-financials[[#This Row],[COGS]]</f>
        <v>3432.5</v>
      </c>
      <c r="L1143" s="17">
        <f t="shared" ca="1" si="35"/>
        <v>45524</v>
      </c>
      <c r="M1143" t="str">
        <f t="shared" ca="1" si="34"/>
        <v>C0002</v>
      </c>
    </row>
    <row r="1144" spans="1:13" x14ac:dyDescent="0.25">
      <c r="A1144" t="s">
        <v>100</v>
      </c>
      <c r="B1144" s="7" t="s">
        <v>107</v>
      </c>
      <c r="C1144" s="15">
        <v>109</v>
      </c>
      <c r="D1144" s="16" t="s">
        <v>101</v>
      </c>
      <c r="E1144">
        <v>255</v>
      </c>
      <c r="F1144" s="9">
        <v>15</v>
      </c>
      <c r="G1144" s="9">
        <f>financials[[#This Row],[Units Sold]]*financials[[#This Row],[Sale Price]]</f>
        <v>3825</v>
      </c>
      <c r="H1144" s="9">
        <f>IF(financials[[#This Row],[Discount Band]]="low",0.1,IF(financials[[#This Row],[Discount Band]]="medium",0.15,0.3))</f>
        <v>0.15</v>
      </c>
      <c r="I1144" s="9">
        <f>financials[[#This Row],[Gross Sales]]-financials[[#This Row],[Gross Sales]]*financials[[#This Row],[Discounts]]</f>
        <v>3251.25</v>
      </c>
      <c r="J1144" s="9">
        <f>VLOOKUP(financials[[#This Row],[productid]],Products!$B$2:$H$10,3)</f>
        <v>16.8</v>
      </c>
      <c r="K1144" s="9">
        <f>financials[[#This Row],[Sales]]-financials[[#This Row],[COGS]]</f>
        <v>3234.45</v>
      </c>
      <c r="L1144" s="17">
        <f t="shared" ca="1" si="35"/>
        <v>45206</v>
      </c>
      <c r="M1144" t="str">
        <f t="shared" ca="1" si="34"/>
        <v>B0101</v>
      </c>
    </row>
    <row r="1145" spans="1:13" x14ac:dyDescent="0.25">
      <c r="A1145" t="s">
        <v>97</v>
      </c>
      <c r="B1145" s="7" t="s">
        <v>169</v>
      </c>
      <c r="C1145" s="15">
        <v>101</v>
      </c>
      <c r="D1145" s="16" t="s">
        <v>101</v>
      </c>
      <c r="E1145">
        <v>192</v>
      </c>
      <c r="F1145" s="9">
        <v>20</v>
      </c>
      <c r="G1145" s="9">
        <f>financials[[#This Row],[Units Sold]]*financials[[#This Row],[Sale Price]]</f>
        <v>3840</v>
      </c>
      <c r="H1145" s="9">
        <f>IF(financials[[#This Row],[Discount Band]]="low",0.1,IF(financials[[#This Row],[Discount Band]]="medium",0.15,0.3))</f>
        <v>0.15</v>
      </c>
      <c r="I1145" s="9">
        <f>financials[[#This Row],[Gross Sales]]-financials[[#This Row],[Gross Sales]]*financials[[#This Row],[Discounts]]</f>
        <v>3264</v>
      </c>
      <c r="J1145" s="9">
        <f>VLOOKUP(financials[[#This Row],[productid]],Products!$B$2:$H$10,3)</f>
        <v>9.9499999999999993</v>
      </c>
      <c r="K1145" s="9">
        <f>financials[[#This Row],[Sales]]-financials[[#This Row],[COGS]]</f>
        <v>3254.05</v>
      </c>
      <c r="L1145" s="17">
        <f t="shared" ca="1" si="35"/>
        <v>45091</v>
      </c>
      <c r="M1145" t="str">
        <f t="shared" ca="1" si="34"/>
        <v>C0002</v>
      </c>
    </row>
    <row r="1146" spans="1:13" x14ac:dyDescent="0.25">
      <c r="A1146" t="s">
        <v>97</v>
      </c>
      <c r="B1146" s="7" t="s">
        <v>284</v>
      </c>
      <c r="C1146" s="15">
        <v>106</v>
      </c>
      <c r="D1146" s="16" t="s">
        <v>94</v>
      </c>
      <c r="E1146">
        <v>550</v>
      </c>
      <c r="F1146" s="9">
        <v>7</v>
      </c>
      <c r="G1146" s="9">
        <f>financials[[#This Row],[Units Sold]]*financials[[#This Row],[Sale Price]]</f>
        <v>3850</v>
      </c>
      <c r="H1146" s="9">
        <f>IF(financials[[#This Row],[Discount Band]]="low",0.1,IF(financials[[#This Row],[Discount Band]]="medium",0.15,0.3))</f>
        <v>0.3</v>
      </c>
      <c r="I1146" s="9">
        <f>financials[[#This Row],[Gross Sales]]-financials[[#This Row],[Gross Sales]]*financials[[#This Row],[Discounts]]</f>
        <v>2695</v>
      </c>
      <c r="J1146" s="9">
        <f>VLOOKUP(financials[[#This Row],[productid]],Products!$B$2:$H$10,3)</f>
        <v>9.1</v>
      </c>
      <c r="K1146" s="9">
        <f>financials[[#This Row],[Sales]]-financials[[#This Row],[COGS]]</f>
        <v>2685.9</v>
      </c>
      <c r="L1146" s="17">
        <f t="shared" ca="1" si="35"/>
        <v>44926</v>
      </c>
      <c r="M1146" t="str">
        <f t="shared" ca="1" si="34"/>
        <v>A0001</v>
      </c>
    </row>
    <row r="1147" spans="1:13" x14ac:dyDescent="0.25">
      <c r="A1147" t="s">
        <v>97</v>
      </c>
      <c r="B1147" s="7" t="s">
        <v>655</v>
      </c>
      <c r="C1147" s="15">
        <v>108</v>
      </c>
      <c r="D1147" s="16" t="s">
        <v>101</v>
      </c>
      <c r="E1147">
        <v>11</v>
      </c>
      <c r="F1147" s="9">
        <v>350</v>
      </c>
      <c r="G1147" s="9">
        <f>financials[[#This Row],[Units Sold]]*financials[[#This Row],[Sale Price]]</f>
        <v>3850</v>
      </c>
      <c r="H1147" s="9">
        <f>IF(financials[[#This Row],[Discount Band]]="low",0.1,IF(financials[[#This Row],[Discount Band]]="medium",0.15,0.3))</f>
        <v>0.15</v>
      </c>
      <c r="I1147" s="9">
        <f>financials[[#This Row],[Gross Sales]]-financials[[#This Row],[Gross Sales]]*financials[[#This Row],[Discounts]]</f>
        <v>3272.5</v>
      </c>
      <c r="J1147" s="9">
        <f>VLOOKUP(financials[[#This Row],[productid]],Products!$B$2:$H$10,3)</f>
        <v>3.99</v>
      </c>
      <c r="K1147" s="9">
        <f>financials[[#This Row],[Sales]]-financials[[#This Row],[COGS]]</f>
        <v>3268.51</v>
      </c>
      <c r="L1147" s="17">
        <f t="shared" ca="1" si="35"/>
        <v>45066</v>
      </c>
      <c r="M1147" t="str">
        <f t="shared" ca="1" si="34"/>
        <v>C0002</v>
      </c>
    </row>
    <row r="1148" spans="1:13" x14ac:dyDescent="0.25">
      <c r="A1148" t="s">
        <v>100</v>
      </c>
      <c r="B1148" s="7" t="s">
        <v>104</v>
      </c>
      <c r="C1148" s="13">
        <v>103</v>
      </c>
      <c r="D1148" s="10" t="s">
        <v>101</v>
      </c>
      <c r="E1148">
        <v>257</v>
      </c>
      <c r="F1148" s="9">
        <v>15</v>
      </c>
      <c r="G1148" s="9">
        <f>financials[[#This Row],[Units Sold]]*financials[[#This Row],[Sale Price]]</f>
        <v>3855</v>
      </c>
      <c r="H1148" s="9">
        <f>IF(financials[[#This Row],[Discount Band]]="low",0.1,IF(financials[[#This Row],[Discount Band]]="medium",0.15,0.3))</f>
        <v>0.15</v>
      </c>
      <c r="I1148" s="9">
        <f>financials[[#This Row],[Gross Sales]]-financials[[#This Row],[Gross Sales]]*financials[[#This Row],[Discounts]]</f>
        <v>3276.75</v>
      </c>
      <c r="J1148" s="9">
        <f>VLOOKUP(financials[[#This Row],[productid]],Products!$B$2:$H$10,3)</f>
        <v>15</v>
      </c>
      <c r="K1148" s="9">
        <f>financials[[#This Row],[Sales]]-financials[[#This Row],[COGS]]</f>
        <v>3261.75</v>
      </c>
      <c r="L1148" s="17">
        <f t="shared" ca="1" si="35"/>
        <v>44793</v>
      </c>
      <c r="M1148" t="str">
        <f t="shared" ca="1" si="34"/>
        <v>C0003</v>
      </c>
    </row>
    <row r="1149" spans="1:13" x14ac:dyDescent="0.25">
      <c r="A1149" t="s">
        <v>100</v>
      </c>
      <c r="B1149" s="7" t="s">
        <v>106</v>
      </c>
      <c r="C1149" s="15">
        <v>109</v>
      </c>
      <c r="D1149" s="16" t="s">
        <v>101</v>
      </c>
      <c r="E1149">
        <v>257</v>
      </c>
      <c r="F1149" s="9">
        <v>15</v>
      </c>
      <c r="G1149" s="9">
        <f>financials[[#This Row],[Units Sold]]*financials[[#This Row],[Sale Price]]</f>
        <v>3855</v>
      </c>
      <c r="H1149" s="9">
        <f>IF(financials[[#This Row],[Discount Band]]="low",0.1,IF(financials[[#This Row],[Discount Band]]="medium",0.15,0.3))</f>
        <v>0.15</v>
      </c>
      <c r="I1149" s="9">
        <f>financials[[#This Row],[Gross Sales]]-financials[[#This Row],[Gross Sales]]*financials[[#This Row],[Discounts]]</f>
        <v>3276.75</v>
      </c>
      <c r="J1149" s="9">
        <f>VLOOKUP(financials[[#This Row],[productid]],Products!$B$2:$H$10,3)</f>
        <v>16.8</v>
      </c>
      <c r="K1149" s="9">
        <f>financials[[#This Row],[Sales]]-financials[[#This Row],[COGS]]</f>
        <v>3259.95</v>
      </c>
      <c r="L1149" s="17">
        <f t="shared" ca="1" si="35"/>
        <v>44998</v>
      </c>
      <c r="M1149" t="str">
        <f t="shared" ca="1" si="34"/>
        <v>B0101</v>
      </c>
    </row>
    <row r="1150" spans="1:13" x14ac:dyDescent="0.25">
      <c r="A1150" t="s">
        <v>100</v>
      </c>
      <c r="B1150" s="7" t="s">
        <v>159</v>
      </c>
      <c r="C1150" s="15">
        <v>101</v>
      </c>
      <c r="D1150" s="16" t="s">
        <v>94</v>
      </c>
      <c r="E1150">
        <v>257</v>
      </c>
      <c r="F1150" s="9">
        <v>15</v>
      </c>
      <c r="G1150" s="9">
        <f>financials[[#This Row],[Units Sold]]*financials[[#This Row],[Sale Price]]</f>
        <v>3855</v>
      </c>
      <c r="H1150" s="9">
        <f>IF(financials[[#This Row],[Discount Band]]="low",0.1,IF(financials[[#This Row],[Discount Band]]="medium",0.15,0.3))</f>
        <v>0.3</v>
      </c>
      <c r="I1150" s="9">
        <f>financials[[#This Row],[Gross Sales]]-financials[[#This Row],[Gross Sales]]*financials[[#This Row],[Discounts]]</f>
        <v>2698.5</v>
      </c>
      <c r="J1150" s="9">
        <f>VLOOKUP(financials[[#This Row],[productid]],Products!$B$2:$H$10,3)</f>
        <v>9.9499999999999993</v>
      </c>
      <c r="K1150" s="9">
        <f>financials[[#This Row],[Sales]]-financials[[#This Row],[COGS]]</f>
        <v>2688.55</v>
      </c>
      <c r="L1150" s="17">
        <f t="shared" ca="1" si="35"/>
        <v>44886</v>
      </c>
      <c r="M1150" t="str">
        <f t="shared" ca="1" si="34"/>
        <v>B0101</v>
      </c>
    </row>
    <row r="1151" spans="1:13" x14ac:dyDescent="0.25">
      <c r="A1151" t="s">
        <v>100</v>
      </c>
      <c r="B1151" s="7" t="s">
        <v>208</v>
      </c>
      <c r="C1151" s="15">
        <v>101</v>
      </c>
      <c r="D1151" s="16" t="s">
        <v>103</v>
      </c>
      <c r="E1151">
        <v>257</v>
      </c>
      <c r="F1151" s="9">
        <v>15</v>
      </c>
      <c r="G1151" s="9">
        <f>financials[[#This Row],[Units Sold]]*financials[[#This Row],[Sale Price]]</f>
        <v>3855</v>
      </c>
      <c r="H1151" s="9">
        <f>IF(financials[[#This Row],[Discount Band]]="low",0.1,IF(financials[[#This Row],[Discount Band]]="medium",0.15,0.3))</f>
        <v>0.3</v>
      </c>
      <c r="I1151" s="9">
        <f>financials[[#This Row],[Gross Sales]]-financials[[#This Row],[Gross Sales]]*financials[[#This Row],[Discounts]]</f>
        <v>2698.5</v>
      </c>
      <c r="J1151" s="9">
        <f>VLOOKUP(financials[[#This Row],[productid]],Products!$B$2:$H$10,3)</f>
        <v>9.9499999999999993</v>
      </c>
      <c r="K1151" s="9">
        <f>financials[[#This Row],[Sales]]-financials[[#This Row],[COGS]]</f>
        <v>2688.55</v>
      </c>
      <c r="L1151" s="17">
        <f t="shared" ca="1" si="35"/>
        <v>44612</v>
      </c>
      <c r="M1151" t="str">
        <f t="shared" ca="1" si="34"/>
        <v>C0002</v>
      </c>
    </row>
    <row r="1152" spans="1:13" x14ac:dyDescent="0.25">
      <c r="A1152" t="s">
        <v>97</v>
      </c>
      <c r="B1152" s="7" t="s">
        <v>287</v>
      </c>
      <c r="C1152" s="15">
        <v>107</v>
      </c>
      <c r="D1152" s="16" t="s">
        <v>103</v>
      </c>
      <c r="E1152">
        <v>553</v>
      </c>
      <c r="F1152" s="9">
        <v>7</v>
      </c>
      <c r="G1152" s="9">
        <f>financials[[#This Row],[Units Sold]]*financials[[#This Row],[Sale Price]]</f>
        <v>3871</v>
      </c>
      <c r="H1152" s="9">
        <f>IF(financials[[#This Row],[Discount Band]]="low",0.1,IF(financials[[#This Row],[Discount Band]]="medium",0.15,0.3))</f>
        <v>0.3</v>
      </c>
      <c r="I1152" s="9">
        <f>financials[[#This Row],[Gross Sales]]-financials[[#This Row],[Gross Sales]]*financials[[#This Row],[Discounts]]</f>
        <v>2709.7</v>
      </c>
      <c r="J1152" s="9">
        <f>VLOOKUP(financials[[#This Row],[productid]],Products!$B$2:$H$10,3)</f>
        <v>5.5</v>
      </c>
      <c r="K1152" s="9">
        <f>financials[[#This Row],[Sales]]-financials[[#This Row],[COGS]]</f>
        <v>2704.2</v>
      </c>
      <c r="L1152" s="17">
        <f t="shared" ca="1" si="35"/>
        <v>44679</v>
      </c>
      <c r="M1152" t="str">
        <f t="shared" ca="1" si="34"/>
        <v>B0101</v>
      </c>
    </row>
    <row r="1153" spans="1:13" x14ac:dyDescent="0.25">
      <c r="A1153" t="s">
        <v>98</v>
      </c>
      <c r="B1153" s="7" t="s">
        <v>655</v>
      </c>
      <c r="C1153" s="15">
        <v>101</v>
      </c>
      <c r="D1153" s="16" t="s">
        <v>102</v>
      </c>
      <c r="E1153">
        <v>31</v>
      </c>
      <c r="F1153" s="9">
        <v>125</v>
      </c>
      <c r="G1153" s="9">
        <f>financials[[#This Row],[Units Sold]]*financials[[#This Row],[Sale Price]]</f>
        <v>3875</v>
      </c>
      <c r="H1153" s="9">
        <f>IF(financials[[#This Row],[Discount Band]]="low",0.1,IF(financials[[#This Row],[Discount Band]]="medium",0.15,0.3))</f>
        <v>0.1</v>
      </c>
      <c r="I1153" s="9">
        <f>financials[[#This Row],[Gross Sales]]-financials[[#This Row],[Gross Sales]]*financials[[#This Row],[Discounts]]</f>
        <v>3487.5</v>
      </c>
      <c r="J1153" s="9">
        <f>VLOOKUP(financials[[#This Row],[productid]],Products!$B$2:$H$10,3)</f>
        <v>9.9499999999999993</v>
      </c>
      <c r="K1153" s="9">
        <f>financials[[#This Row],[Sales]]-financials[[#This Row],[COGS]]</f>
        <v>3477.55</v>
      </c>
      <c r="L1153" s="17">
        <f t="shared" ca="1" si="35"/>
        <v>44890</v>
      </c>
      <c r="M1153" t="str">
        <f t="shared" ca="1" si="34"/>
        <v>B0001</v>
      </c>
    </row>
    <row r="1154" spans="1:13" x14ac:dyDescent="0.25">
      <c r="A1154" t="s">
        <v>96</v>
      </c>
      <c r="B1154" s="7" t="s">
        <v>279</v>
      </c>
      <c r="C1154" s="15">
        <v>101</v>
      </c>
      <c r="D1154" s="16" t="s">
        <v>94</v>
      </c>
      <c r="E1154">
        <v>323</v>
      </c>
      <c r="F1154" s="9">
        <v>12</v>
      </c>
      <c r="G1154" s="9">
        <f>financials[[#This Row],[Units Sold]]*financials[[#This Row],[Sale Price]]</f>
        <v>3876</v>
      </c>
      <c r="H1154" s="9">
        <f>IF(financials[[#This Row],[Discount Band]]="low",0.1,IF(financials[[#This Row],[Discount Band]]="medium",0.15,0.3))</f>
        <v>0.3</v>
      </c>
      <c r="I1154" s="9">
        <f>financials[[#This Row],[Gross Sales]]-financials[[#This Row],[Gross Sales]]*financials[[#This Row],[Discounts]]</f>
        <v>2713.2</v>
      </c>
      <c r="J1154" s="9">
        <f>VLOOKUP(financials[[#This Row],[productid]],Products!$B$2:$H$10,3)</f>
        <v>9.9499999999999993</v>
      </c>
      <c r="K1154" s="9">
        <f>financials[[#This Row],[Sales]]-financials[[#This Row],[COGS]]</f>
        <v>2703.25</v>
      </c>
      <c r="L1154" s="17">
        <f t="shared" ca="1" si="35"/>
        <v>45151</v>
      </c>
      <c r="M1154" t="str">
        <f t="shared" ref="M1154:M1217" ca="1" si="36">VLOOKUP(RANDBETWEEN(1,5),rnlsalesperson,2)</f>
        <v>C0003</v>
      </c>
    </row>
    <row r="1155" spans="1:13" x14ac:dyDescent="0.25">
      <c r="A1155" t="s">
        <v>97</v>
      </c>
      <c r="B1155" s="7" t="s">
        <v>209</v>
      </c>
      <c r="C1155" s="15">
        <v>101</v>
      </c>
      <c r="D1155" s="16" t="s">
        <v>101</v>
      </c>
      <c r="E1155">
        <v>554</v>
      </c>
      <c r="F1155" s="9">
        <v>7</v>
      </c>
      <c r="G1155" s="9">
        <f>financials[[#This Row],[Units Sold]]*financials[[#This Row],[Sale Price]]</f>
        <v>3878</v>
      </c>
      <c r="H1155" s="9">
        <f>IF(financials[[#This Row],[Discount Band]]="low",0.1,IF(financials[[#This Row],[Discount Band]]="medium",0.15,0.3))</f>
        <v>0.15</v>
      </c>
      <c r="I1155" s="9">
        <f>financials[[#This Row],[Gross Sales]]-financials[[#This Row],[Gross Sales]]*financials[[#This Row],[Discounts]]</f>
        <v>3296.3</v>
      </c>
      <c r="J1155" s="9">
        <f>VLOOKUP(financials[[#This Row],[productid]],Products!$B$2:$H$10,3)</f>
        <v>9.9499999999999993</v>
      </c>
      <c r="K1155" s="9">
        <f>financials[[#This Row],[Sales]]-financials[[#This Row],[COGS]]</f>
        <v>3286.3500000000004</v>
      </c>
      <c r="L1155" s="17">
        <f t="shared" ref="L1155:L1218" ca="1" si="37">RANDBETWEEN(44562,45534)</f>
        <v>44755</v>
      </c>
      <c r="M1155" t="str">
        <f t="shared" ca="1" si="36"/>
        <v>B0101</v>
      </c>
    </row>
    <row r="1156" spans="1:13" x14ac:dyDescent="0.25">
      <c r="A1156" t="s">
        <v>97</v>
      </c>
      <c r="B1156" s="7" t="s">
        <v>628</v>
      </c>
      <c r="C1156" s="15">
        <v>103</v>
      </c>
      <c r="D1156" s="16" t="s">
        <v>101</v>
      </c>
      <c r="E1156">
        <v>194</v>
      </c>
      <c r="F1156" s="9">
        <v>20</v>
      </c>
      <c r="G1156" s="9">
        <f>financials[[#This Row],[Units Sold]]*financials[[#This Row],[Sale Price]]</f>
        <v>3880</v>
      </c>
      <c r="H1156" s="9">
        <f>IF(financials[[#This Row],[Discount Band]]="low",0.1,IF(financials[[#This Row],[Discount Band]]="medium",0.15,0.3))</f>
        <v>0.15</v>
      </c>
      <c r="I1156" s="9">
        <f>financials[[#This Row],[Gross Sales]]-financials[[#This Row],[Gross Sales]]*financials[[#This Row],[Discounts]]</f>
        <v>3298</v>
      </c>
      <c r="J1156" s="9">
        <f>VLOOKUP(financials[[#This Row],[productid]],Products!$B$2:$H$10,3)</f>
        <v>15</v>
      </c>
      <c r="K1156" s="9">
        <f>financials[[#This Row],[Sales]]-financials[[#This Row],[COGS]]</f>
        <v>3283</v>
      </c>
      <c r="L1156" s="17">
        <f t="shared" ca="1" si="37"/>
        <v>44972</v>
      </c>
      <c r="M1156" t="str">
        <f t="shared" ca="1" si="36"/>
        <v>C0002</v>
      </c>
    </row>
    <row r="1157" spans="1:13" x14ac:dyDescent="0.25">
      <c r="A1157" t="s">
        <v>97</v>
      </c>
      <c r="B1157" s="7" t="s">
        <v>656</v>
      </c>
      <c r="C1157" s="15">
        <v>109</v>
      </c>
      <c r="D1157" s="16" t="s">
        <v>101</v>
      </c>
      <c r="E1157">
        <v>194</v>
      </c>
      <c r="F1157" s="9">
        <v>20</v>
      </c>
      <c r="G1157" s="9">
        <f>financials[[#This Row],[Units Sold]]*financials[[#This Row],[Sale Price]]</f>
        <v>3880</v>
      </c>
      <c r="H1157" s="9">
        <f>IF(financials[[#This Row],[Discount Band]]="low",0.1,IF(financials[[#This Row],[Discount Band]]="medium",0.15,0.3))</f>
        <v>0.15</v>
      </c>
      <c r="I1157" s="9">
        <f>financials[[#This Row],[Gross Sales]]-financials[[#This Row],[Gross Sales]]*financials[[#This Row],[Discounts]]</f>
        <v>3298</v>
      </c>
      <c r="J1157" s="9">
        <f>VLOOKUP(financials[[#This Row],[productid]],Products!$B$2:$H$10,3)</f>
        <v>16.8</v>
      </c>
      <c r="K1157" s="9">
        <f>financials[[#This Row],[Sales]]-financials[[#This Row],[COGS]]</f>
        <v>3281.2</v>
      </c>
      <c r="L1157" s="17">
        <f t="shared" ca="1" si="37"/>
        <v>45274</v>
      </c>
      <c r="M1157" t="str">
        <f t="shared" ca="1" si="36"/>
        <v>B0101</v>
      </c>
    </row>
    <row r="1158" spans="1:13" x14ac:dyDescent="0.25">
      <c r="A1158" t="s">
        <v>100</v>
      </c>
      <c r="B1158" s="7" t="s">
        <v>104</v>
      </c>
      <c r="C1158" s="13">
        <v>106</v>
      </c>
      <c r="D1158" s="10" t="s">
        <v>94</v>
      </c>
      <c r="E1158">
        <v>259</v>
      </c>
      <c r="F1158" s="9">
        <v>15</v>
      </c>
      <c r="G1158" s="9">
        <f>financials[[#This Row],[Units Sold]]*financials[[#This Row],[Sale Price]]</f>
        <v>3885</v>
      </c>
      <c r="H1158" s="9">
        <f>IF(financials[[#This Row],[Discount Band]]="low",0.1,IF(financials[[#This Row],[Discount Band]]="medium",0.15,0.3))</f>
        <v>0.3</v>
      </c>
      <c r="I1158" s="9">
        <f>financials[[#This Row],[Gross Sales]]-financials[[#This Row],[Gross Sales]]*financials[[#This Row],[Discounts]]</f>
        <v>2719.5</v>
      </c>
      <c r="J1158" s="9">
        <f>VLOOKUP(financials[[#This Row],[productid]],Products!$B$2:$H$10,3)</f>
        <v>9.1</v>
      </c>
      <c r="K1158" s="9">
        <f>financials[[#This Row],[Sales]]-financials[[#This Row],[COGS]]</f>
        <v>2710.4</v>
      </c>
      <c r="L1158" s="17">
        <f t="shared" ca="1" si="37"/>
        <v>45344</v>
      </c>
      <c r="M1158" t="str">
        <f t="shared" ca="1" si="36"/>
        <v>C0002</v>
      </c>
    </row>
    <row r="1159" spans="1:13" x14ac:dyDescent="0.25">
      <c r="A1159" t="s">
        <v>97</v>
      </c>
      <c r="B1159" s="7" t="s">
        <v>216</v>
      </c>
      <c r="C1159" s="15">
        <v>109</v>
      </c>
      <c r="D1159" s="16" t="s">
        <v>101</v>
      </c>
      <c r="E1159">
        <v>555</v>
      </c>
      <c r="F1159" s="9">
        <v>7</v>
      </c>
      <c r="G1159" s="9">
        <f>financials[[#This Row],[Units Sold]]*financials[[#This Row],[Sale Price]]</f>
        <v>3885</v>
      </c>
      <c r="H1159" s="9">
        <f>IF(financials[[#This Row],[Discount Band]]="low",0.1,IF(financials[[#This Row],[Discount Band]]="medium",0.15,0.3))</f>
        <v>0.15</v>
      </c>
      <c r="I1159" s="9">
        <f>financials[[#This Row],[Gross Sales]]-financials[[#This Row],[Gross Sales]]*financials[[#This Row],[Discounts]]</f>
        <v>3302.25</v>
      </c>
      <c r="J1159" s="9">
        <f>VLOOKUP(financials[[#This Row],[productid]],Products!$B$2:$H$10,3)</f>
        <v>16.8</v>
      </c>
      <c r="K1159" s="9">
        <f>financials[[#This Row],[Sales]]-financials[[#This Row],[COGS]]</f>
        <v>3285.45</v>
      </c>
      <c r="L1159" s="17">
        <f t="shared" ca="1" si="37"/>
        <v>45097</v>
      </c>
      <c r="M1159" t="str">
        <f t="shared" ca="1" si="36"/>
        <v>C0003</v>
      </c>
    </row>
    <row r="1160" spans="1:13" x14ac:dyDescent="0.25">
      <c r="A1160" t="s">
        <v>100</v>
      </c>
      <c r="B1160" s="7" t="s">
        <v>243</v>
      </c>
      <c r="C1160" s="15">
        <v>107</v>
      </c>
      <c r="D1160" s="16" t="s">
        <v>101</v>
      </c>
      <c r="E1160">
        <v>260</v>
      </c>
      <c r="F1160" s="9">
        <v>15</v>
      </c>
      <c r="G1160" s="9">
        <f>financials[[#This Row],[Units Sold]]*financials[[#This Row],[Sale Price]]</f>
        <v>3900</v>
      </c>
      <c r="H1160" s="9">
        <f>IF(financials[[#This Row],[Discount Band]]="low",0.1,IF(financials[[#This Row],[Discount Band]]="medium",0.15,0.3))</f>
        <v>0.15</v>
      </c>
      <c r="I1160" s="9">
        <f>financials[[#This Row],[Gross Sales]]-financials[[#This Row],[Gross Sales]]*financials[[#This Row],[Discounts]]</f>
        <v>3315</v>
      </c>
      <c r="J1160" s="9">
        <f>VLOOKUP(financials[[#This Row],[productid]],Products!$B$2:$H$10,3)</f>
        <v>5.5</v>
      </c>
      <c r="K1160" s="9">
        <f>financials[[#This Row],[Sales]]-financials[[#This Row],[COGS]]</f>
        <v>3309.5</v>
      </c>
      <c r="L1160" s="17">
        <f t="shared" ca="1" si="37"/>
        <v>44592</v>
      </c>
      <c r="M1160" t="str">
        <f t="shared" ca="1" si="36"/>
        <v>B0101</v>
      </c>
    </row>
    <row r="1161" spans="1:13" x14ac:dyDescent="0.25">
      <c r="A1161" t="s">
        <v>96</v>
      </c>
      <c r="B1161" s="7" t="s">
        <v>216</v>
      </c>
      <c r="C1161" s="15">
        <v>102</v>
      </c>
      <c r="D1161" s="16" t="s">
        <v>94</v>
      </c>
      <c r="E1161">
        <v>325</v>
      </c>
      <c r="F1161" s="9">
        <v>12</v>
      </c>
      <c r="G1161" s="9">
        <f>financials[[#This Row],[Units Sold]]*financials[[#This Row],[Sale Price]]</f>
        <v>3900</v>
      </c>
      <c r="H1161" s="9">
        <f>IF(financials[[#This Row],[Discount Band]]="low",0.1,IF(financials[[#This Row],[Discount Band]]="medium",0.15,0.3))</f>
        <v>0.3</v>
      </c>
      <c r="I1161" s="9">
        <f>financials[[#This Row],[Gross Sales]]-financials[[#This Row],[Gross Sales]]*financials[[#This Row],[Discounts]]</f>
        <v>2730</v>
      </c>
      <c r="J1161" s="9">
        <f>VLOOKUP(financials[[#This Row],[productid]],Products!$B$2:$H$10,3)</f>
        <v>13.95</v>
      </c>
      <c r="K1161" s="9">
        <f>financials[[#This Row],[Sales]]-financials[[#This Row],[COGS]]</f>
        <v>2716.05</v>
      </c>
      <c r="L1161" s="17">
        <f t="shared" ca="1" si="37"/>
        <v>45141</v>
      </c>
      <c r="M1161" t="str">
        <f t="shared" ca="1" si="36"/>
        <v>B0101</v>
      </c>
    </row>
    <row r="1162" spans="1:13" x14ac:dyDescent="0.25">
      <c r="A1162" t="s">
        <v>100</v>
      </c>
      <c r="B1162" s="7" t="s">
        <v>159</v>
      </c>
      <c r="C1162" s="15">
        <v>108</v>
      </c>
      <c r="D1162" s="16" t="s">
        <v>101</v>
      </c>
      <c r="E1162">
        <v>261</v>
      </c>
      <c r="F1162" s="9">
        <v>15</v>
      </c>
      <c r="G1162" s="9">
        <f>financials[[#This Row],[Units Sold]]*financials[[#This Row],[Sale Price]]</f>
        <v>3915</v>
      </c>
      <c r="H1162" s="9">
        <f>IF(financials[[#This Row],[Discount Band]]="low",0.1,IF(financials[[#This Row],[Discount Band]]="medium",0.15,0.3))</f>
        <v>0.15</v>
      </c>
      <c r="I1162" s="9">
        <f>financials[[#This Row],[Gross Sales]]-financials[[#This Row],[Gross Sales]]*financials[[#This Row],[Discounts]]</f>
        <v>3327.75</v>
      </c>
      <c r="J1162" s="9">
        <f>VLOOKUP(financials[[#This Row],[productid]],Products!$B$2:$H$10,3)</f>
        <v>3.99</v>
      </c>
      <c r="K1162" s="9">
        <f>financials[[#This Row],[Sales]]-financials[[#This Row],[COGS]]</f>
        <v>3323.76</v>
      </c>
      <c r="L1162" s="17">
        <f t="shared" ca="1" si="37"/>
        <v>45509</v>
      </c>
      <c r="M1162" t="str">
        <f t="shared" ca="1" si="36"/>
        <v>C0002</v>
      </c>
    </row>
    <row r="1163" spans="1:13" x14ac:dyDescent="0.25">
      <c r="A1163" t="s">
        <v>100</v>
      </c>
      <c r="B1163" s="7" t="s">
        <v>106</v>
      </c>
      <c r="C1163" s="15">
        <v>109</v>
      </c>
      <c r="D1163" s="16" t="s">
        <v>102</v>
      </c>
      <c r="E1163">
        <v>261</v>
      </c>
      <c r="F1163" s="9">
        <v>15</v>
      </c>
      <c r="G1163" s="9">
        <f>financials[[#This Row],[Units Sold]]*financials[[#This Row],[Sale Price]]</f>
        <v>3915</v>
      </c>
      <c r="H1163" s="9">
        <f>IF(financials[[#This Row],[Discount Band]]="low",0.1,IF(financials[[#This Row],[Discount Band]]="medium",0.15,0.3))</f>
        <v>0.1</v>
      </c>
      <c r="I1163" s="9">
        <f>financials[[#This Row],[Gross Sales]]-financials[[#This Row],[Gross Sales]]*financials[[#This Row],[Discounts]]</f>
        <v>3523.5</v>
      </c>
      <c r="J1163" s="9">
        <f>VLOOKUP(financials[[#This Row],[productid]],Products!$B$2:$H$10,3)</f>
        <v>16.8</v>
      </c>
      <c r="K1163" s="9">
        <f>financials[[#This Row],[Sales]]-financials[[#This Row],[COGS]]</f>
        <v>3506.7</v>
      </c>
      <c r="L1163" s="17">
        <f t="shared" ca="1" si="37"/>
        <v>45316</v>
      </c>
      <c r="M1163" t="str">
        <f t="shared" ca="1" si="36"/>
        <v>C0003</v>
      </c>
    </row>
    <row r="1164" spans="1:13" x14ac:dyDescent="0.25">
      <c r="A1164" t="s">
        <v>100</v>
      </c>
      <c r="B1164" s="7" t="s">
        <v>136</v>
      </c>
      <c r="C1164" s="15">
        <v>107</v>
      </c>
      <c r="D1164" s="16" t="s">
        <v>94</v>
      </c>
      <c r="E1164">
        <v>261</v>
      </c>
      <c r="F1164" s="9">
        <v>15</v>
      </c>
      <c r="G1164" s="9">
        <f>financials[[#This Row],[Units Sold]]*financials[[#This Row],[Sale Price]]</f>
        <v>3915</v>
      </c>
      <c r="H1164" s="9">
        <f>IF(financials[[#This Row],[Discount Band]]="low",0.1,IF(financials[[#This Row],[Discount Band]]="medium",0.15,0.3))</f>
        <v>0.3</v>
      </c>
      <c r="I1164" s="9">
        <f>financials[[#This Row],[Gross Sales]]-financials[[#This Row],[Gross Sales]]*financials[[#This Row],[Discounts]]</f>
        <v>2740.5</v>
      </c>
      <c r="J1164" s="9">
        <f>VLOOKUP(financials[[#This Row],[productid]],Products!$B$2:$H$10,3)</f>
        <v>5.5</v>
      </c>
      <c r="K1164" s="9">
        <f>financials[[#This Row],[Sales]]-financials[[#This Row],[COGS]]</f>
        <v>2735</v>
      </c>
      <c r="L1164" s="17">
        <f t="shared" ca="1" si="37"/>
        <v>44998</v>
      </c>
      <c r="M1164" t="str">
        <f t="shared" ca="1" si="36"/>
        <v>B0001</v>
      </c>
    </row>
    <row r="1165" spans="1:13" x14ac:dyDescent="0.25">
      <c r="A1165" t="s">
        <v>97</v>
      </c>
      <c r="B1165" s="7" t="s">
        <v>277</v>
      </c>
      <c r="C1165" s="13">
        <v>103</v>
      </c>
      <c r="D1165" s="10" t="s">
        <v>94</v>
      </c>
      <c r="E1165">
        <v>196</v>
      </c>
      <c r="F1165" s="9">
        <v>20</v>
      </c>
      <c r="G1165" s="9">
        <f>financials[[#This Row],[Units Sold]]*financials[[#This Row],[Sale Price]]</f>
        <v>3920</v>
      </c>
      <c r="H1165" s="9">
        <f>IF(financials[[#This Row],[Discount Band]]="low",0.1,IF(financials[[#This Row],[Discount Band]]="medium",0.15,0.3))</f>
        <v>0.3</v>
      </c>
      <c r="I1165" s="9">
        <f>financials[[#This Row],[Gross Sales]]-financials[[#This Row],[Gross Sales]]*financials[[#This Row],[Discounts]]</f>
        <v>2744</v>
      </c>
      <c r="J1165" s="9">
        <f>VLOOKUP(financials[[#This Row],[productid]],Products!$B$2:$H$10,3)</f>
        <v>15</v>
      </c>
      <c r="K1165" s="9">
        <f>financials[[#This Row],[Sales]]-financials[[#This Row],[COGS]]</f>
        <v>2729</v>
      </c>
      <c r="L1165" s="17">
        <f t="shared" ca="1" si="37"/>
        <v>44582</v>
      </c>
      <c r="M1165" t="str">
        <f t="shared" ca="1" si="36"/>
        <v>A0001</v>
      </c>
    </row>
    <row r="1166" spans="1:13" x14ac:dyDescent="0.25">
      <c r="A1166" t="s">
        <v>97</v>
      </c>
      <c r="B1166" s="7" t="s">
        <v>136</v>
      </c>
      <c r="C1166" s="15">
        <v>105</v>
      </c>
      <c r="D1166" s="16" t="s">
        <v>101</v>
      </c>
      <c r="E1166">
        <v>196</v>
      </c>
      <c r="F1166" s="9">
        <v>20</v>
      </c>
      <c r="G1166" s="9">
        <f>financials[[#This Row],[Units Sold]]*financials[[#This Row],[Sale Price]]</f>
        <v>3920</v>
      </c>
      <c r="H1166" s="9">
        <f>IF(financials[[#This Row],[Discount Band]]="low",0.1,IF(financials[[#This Row],[Discount Band]]="medium",0.15,0.3))</f>
        <v>0.15</v>
      </c>
      <c r="I1166" s="9">
        <f>financials[[#This Row],[Gross Sales]]-financials[[#This Row],[Gross Sales]]*financials[[#This Row],[Discounts]]</f>
        <v>3332</v>
      </c>
      <c r="J1166" s="9">
        <f>VLOOKUP(financials[[#This Row],[productid]],Products!$B$2:$H$10,3)</f>
        <v>10</v>
      </c>
      <c r="K1166" s="9">
        <f>financials[[#This Row],[Sales]]-financials[[#This Row],[COGS]]</f>
        <v>3322</v>
      </c>
      <c r="L1166" s="17">
        <f t="shared" ca="1" si="37"/>
        <v>45396</v>
      </c>
      <c r="M1166" t="str">
        <f t="shared" ca="1" si="36"/>
        <v>A0001</v>
      </c>
    </row>
    <row r="1167" spans="1:13" x14ac:dyDescent="0.25">
      <c r="A1167" t="s">
        <v>96</v>
      </c>
      <c r="B1167" s="7" t="s">
        <v>208</v>
      </c>
      <c r="C1167" s="15">
        <v>107</v>
      </c>
      <c r="D1167" s="16" t="s">
        <v>102</v>
      </c>
      <c r="E1167">
        <v>327</v>
      </c>
      <c r="F1167" s="9">
        <v>12</v>
      </c>
      <c r="G1167" s="9">
        <f>financials[[#This Row],[Units Sold]]*financials[[#This Row],[Sale Price]]</f>
        <v>3924</v>
      </c>
      <c r="H1167" s="9">
        <f>IF(financials[[#This Row],[Discount Band]]="low",0.1,IF(financials[[#This Row],[Discount Band]]="medium",0.15,0.3))</f>
        <v>0.1</v>
      </c>
      <c r="I1167" s="9">
        <f>financials[[#This Row],[Gross Sales]]-financials[[#This Row],[Gross Sales]]*financials[[#This Row],[Discounts]]</f>
        <v>3531.6</v>
      </c>
      <c r="J1167" s="9">
        <f>VLOOKUP(financials[[#This Row],[productid]],Products!$B$2:$H$10,3)</f>
        <v>5.5</v>
      </c>
      <c r="K1167" s="9">
        <f>financials[[#This Row],[Sales]]-financials[[#This Row],[COGS]]</f>
        <v>3526.1</v>
      </c>
      <c r="L1167" s="17">
        <f t="shared" ca="1" si="37"/>
        <v>44639</v>
      </c>
      <c r="M1167" t="str">
        <f t="shared" ca="1" si="36"/>
        <v>B0101</v>
      </c>
    </row>
    <row r="1168" spans="1:13" x14ac:dyDescent="0.25">
      <c r="A1168" t="s">
        <v>100</v>
      </c>
      <c r="B1168" s="7" t="s">
        <v>243</v>
      </c>
      <c r="C1168" s="15">
        <v>109</v>
      </c>
      <c r="D1168" s="16" t="s">
        <v>94</v>
      </c>
      <c r="E1168">
        <v>262</v>
      </c>
      <c r="F1168" s="9">
        <v>15</v>
      </c>
      <c r="G1168" s="9">
        <f>financials[[#This Row],[Units Sold]]*financials[[#This Row],[Sale Price]]</f>
        <v>3930</v>
      </c>
      <c r="H1168" s="9">
        <f>IF(financials[[#This Row],[Discount Band]]="low",0.1,IF(financials[[#This Row],[Discount Band]]="medium",0.15,0.3))</f>
        <v>0.3</v>
      </c>
      <c r="I1168" s="9">
        <f>financials[[#This Row],[Gross Sales]]-financials[[#This Row],[Gross Sales]]*financials[[#This Row],[Discounts]]</f>
        <v>2751</v>
      </c>
      <c r="J1168" s="9">
        <f>VLOOKUP(financials[[#This Row],[productid]],Products!$B$2:$H$10,3)</f>
        <v>16.8</v>
      </c>
      <c r="K1168" s="9">
        <f>financials[[#This Row],[Sales]]-financials[[#This Row],[COGS]]</f>
        <v>2734.2</v>
      </c>
      <c r="L1168" s="17">
        <f t="shared" ca="1" si="37"/>
        <v>44916</v>
      </c>
      <c r="M1168" t="str">
        <f t="shared" ca="1" si="36"/>
        <v>C0003</v>
      </c>
    </row>
    <row r="1169" spans="1:13" x14ac:dyDescent="0.25">
      <c r="A1169" t="s">
        <v>100</v>
      </c>
      <c r="B1169" s="7" t="s">
        <v>159</v>
      </c>
      <c r="C1169" s="15">
        <v>109</v>
      </c>
      <c r="D1169" s="16" t="s">
        <v>94</v>
      </c>
      <c r="E1169">
        <v>262</v>
      </c>
      <c r="F1169" s="9">
        <v>15</v>
      </c>
      <c r="G1169" s="9">
        <f>financials[[#This Row],[Units Sold]]*financials[[#This Row],[Sale Price]]</f>
        <v>3930</v>
      </c>
      <c r="H1169" s="9">
        <f>IF(financials[[#This Row],[Discount Band]]="low",0.1,IF(financials[[#This Row],[Discount Band]]="medium",0.15,0.3))</f>
        <v>0.3</v>
      </c>
      <c r="I1169" s="9">
        <f>financials[[#This Row],[Gross Sales]]-financials[[#This Row],[Gross Sales]]*financials[[#This Row],[Discounts]]</f>
        <v>2751</v>
      </c>
      <c r="J1169" s="9">
        <f>VLOOKUP(financials[[#This Row],[productid]],Products!$B$2:$H$10,3)</f>
        <v>16.8</v>
      </c>
      <c r="K1169" s="9">
        <f>financials[[#This Row],[Sales]]-financials[[#This Row],[COGS]]</f>
        <v>2734.2</v>
      </c>
      <c r="L1169" s="17">
        <f t="shared" ca="1" si="37"/>
        <v>45281</v>
      </c>
      <c r="M1169" t="str">
        <f t="shared" ca="1" si="36"/>
        <v>B0101</v>
      </c>
    </row>
    <row r="1170" spans="1:13" x14ac:dyDescent="0.25">
      <c r="A1170" t="s">
        <v>100</v>
      </c>
      <c r="B1170" s="7" t="s">
        <v>169</v>
      </c>
      <c r="C1170" s="15">
        <v>103</v>
      </c>
      <c r="D1170" s="16" t="s">
        <v>101</v>
      </c>
      <c r="E1170">
        <v>262</v>
      </c>
      <c r="F1170" s="9">
        <v>15</v>
      </c>
      <c r="G1170" s="9">
        <f>financials[[#This Row],[Units Sold]]*financials[[#This Row],[Sale Price]]</f>
        <v>3930</v>
      </c>
      <c r="H1170" s="9">
        <f>IF(financials[[#This Row],[Discount Band]]="low",0.1,IF(financials[[#This Row],[Discount Band]]="medium",0.15,0.3))</f>
        <v>0.15</v>
      </c>
      <c r="I1170" s="9">
        <f>financials[[#This Row],[Gross Sales]]-financials[[#This Row],[Gross Sales]]*financials[[#This Row],[Discounts]]</f>
        <v>3340.5</v>
      </c>
      <c r="J1170" s="9">
        <f>VLOOKUP(financials[[#This Row],[productid]],Products!$B$2:$H$10,3)</f>
        <v>15</v>
      </c>
      <c r="K1170" s="9">
        <f>financials[[#This Row],[Sales]]-financials[[#This Row],[COGS]]</f>
        <v>3325.5</v>
      </c>
      <c r="L1170" s="17">
        <f t="shared" ca="1" si="37"/>
        <v>45495</v>
      </c>
      <c r="M1170" t="str">
        <f t="shared" ca="1" si="36"/>
        <v>B0101</v>
      </c>
    </row>
    <row r="1171" spans="1:13" x14ac:dyDescent="0.25">
      <c r="A1171" t="s">
        <v>96</v>
      </c>
      <c r="B1171" s="7" t="s">
        <v>556</v>
      </c>
      <c r="C1171" s="15">
        <v>103</v>
      </c>
      <c r="D1171" s="16" t="s">
        <v>94</v>
      </c>
      <c r="E1171">
        <v>328</v>
      </c>
      <c r="F1171" s="9">
        <v>12</v>
      </c>
      <c r="G1171" s="9">
        <f>financials[[#This Row],[Units Sold]]*financials[[#This Row],[Sale Price]]</f>
        <v>3936</v>
      </c>
      <c r="H1171" s="9">
        <f>IF(financials[[#This Row],[Discount Band]]="low",0.1,IF(financials[[#This Row],[Discount Band]]="medium",0.15,0.3))</f>
        <v>0.3</v>
      </c>
      <c r="I1171" s="9">
        <f>financials[[#This Row],[Gross Sales]]-financials[[#This Row],[Gross Sales]]*financials[[#This Row],[Discounts]]</f>
        <v>2755.2</v>
      </c>
      <c r="J1171" s="9">
        <f>VLOOKUP(financials[[#This Row],[productid]],Products!$B$2:$H$10,3)</f>
        <v>15</v>
      </c>
      <c r="K1171" s="9">
        <f>financials[[#This Row],[Sales]]-financials[[#This Row],[COGS]]</f>
        <v>2740.2</v>
      </c>
      <c r="L1171" s="17">
        <f t="shared" ca="1" si="37"/>
        <v>45139</v>
      </c>
      <c r="M1171" t="str">
        <f t="shared" ca="1" si="36"/>
        <v>C0002</v>
      </c>
    </row>
    <row r="1172" spans="1:13" x14ac:dyDescent="0.25">
      <c r="A1172" t="s">
        <v>97</v>
      </c>
      <c r="B1172" s="7" t="s">
        <v>159</v>
      </c>
      <c r="C1172" s="15">
        <v>105</v>
      </c>
      <c r="D1172" s="16" t="s">
        <v>94</v>
      </c>
      <c r="E1172">
        <v>197</v>
      </c>
      <c r="F1172" s="9">
        <v>20</v>
      </c>
      <c r="G1172" s="9">
        <f>financials[[#This Row],[Units Sold]]*financials[[#This Row],[Sale Price]]</f>
        <v>3940</v>
      </c>
      <c r="H1172" s="9">
        <f>IF(financials[[#This Row],[Discount Band]]="low",0.1,IF(financials[[#This Row],[Discount Band]]="medium",0.15,0.3))</f>
        <v>0.3</v>
      </c>
      <c r="I1172" s="9">
        <f>financials[[#This Row],[Gross Sales]]-financials[[#This Row],[Gross Sales]]*financials[[#This Row],[Discounts]]</f>
        <v>2758</v>
      </c>
      <c r="J1172" s="9">
        <f>VLOOKUP(financials[[#This Row],[productid]],Products!$B$2:$H$10,3)</f>
        <v>10</v>
      </c>
      <c r="K1172" s="9">
        <f>financials[[#This Row],[Sales]]-financials[[#This Row],[COGS]]</f>
        <v>2748</v>
      </c>
      <c r="L1172" s="17">
        <f t="shared" ca="1" si="37"/>
        <v>44591</v>
      </c>
      <c r="M1172" t="str">
        <f t="shared" ca="1" si="36"/>
        <v>A0001</v>
      </c>
    </row>
    <row r="1173" spans="1:13" x14ac:dyDescent="0.25">
      <c r="A1173" t="s">
        <v>97</v>
      </c>
      <c r="B1173" s="7" t="s">
        <v>169</v>
      </c>
      <c r="C1173" s="15">
        <v>108</v>
      </c>
      <c r="D1173" s="16" t="s">
        <v>94</v>
      </c>
      <c r="E1173">
        <v>197</v>
      </c>
      <c r="F1173" s="9">
        <v>20</v>
      </c>
      <c r="G1173" s="9">
        <f>financials[[#This Row],[Units Sold]]*financials[[#This Row],[Sale Price]]</f>
        <v>3940</v>
      </c>
      <c r="H1173" s="9">
        <f>IF(financials[[#This Row],[Discount Band]]="low",0.1,IF(financials[[#This Row],[Discount Band]]="medium",0.15,0.3))</f>
        <v>0.3</v>
      </c>
      <c r="I1173" s="9">
        <f>financials[[#This Row],[Gross Sales]]-financials[[#This Row],[Gross Sales]]*financials[[#This Row],[Discounts]]</f>
        <v>2758</v>
      </c>
      <c r="J1173" s="9">
        <f>VLOOKUP(financials[[#This Row],[productid]],Products!$B$2:$H$10,3)</f>
        <v>3.99</v>
      </c>
      <c r="K1173" s="9">
        <f>financials[[#This Row],[Sales]]-financials[[#This Row],[COGS]]</f>
        <v>2754.01</v>
      </c>
      <c r="L1173" s="17">
        <f t="shared" ca="1" si="37"/>
        <v>45117</v>
      </c>
      <c r="M1173" t="str">
        <f t="shared" ca="1" si="36"/>
        <v>B0001</v>
      </c>
    </row>
    <row r="1174" spans="1:13" x14ac:dyDescent="0.25">
      <c r="A1174" t="s">
        <v>100</v>
      </c>
      <c r="B1174" s="7" t="s">
        <v>243</v>
      </c>
      <c r="C1174" s="15">
        <v>108</v>
      </c>
      <c r="D1174" s="16" t="s">
        <v>94</v>
      </c>
      <c r="E1174">
        <v>263</v>
      </c>
      <c r="F1174" s="9">
        <v>15</v>
      </c>
      <c r="G1174" s="9">
        <f>financials[[#This Row],[Units Sold]]*financials[[#This Row],[Sale Price]]</f>
        <v>3945</v>
      </c>
      <c r="H1174" s="9">
        <f>IF(financials[[#This Row],[Discount Band]]="low",0.1,IF(financials[[#This Row],[Discount Band]]="medium",0.15,0.3))</f>
        <v>0.3</v>
      </c>
      <c r="I1174" s="9">
        <f>financials[[#This Row],[Gross Sales]]-financials[[#This Row],[Gross Sales]]*financials[[#This Row],[Discounts]]</f>
        <v>2761.5</v>
      </c>
      <c r="J1174" s="9">
        <f>VLOOKUP(financials[[#This Row],[productid]],Products!$B$2:$H$10,3)</f>
        <v>3.99</v>
      </c>
      <c r="K1174" s="9">
        <f>financials[[#This Row],[Sales]]-financials[[#This Row],[COGS]]</f>
        <v>2757.51</v>
      </c>
      <c r="L1174" s="17">
        <f t="shared" ca="1" si="37"/>
        <v>45235</v>
      </c>
      <c r="M1174" t="str">
        <f t="shared" ca="1" si="36"/>
        <v>C0003</v>
      </c>
    </row>
    <row r="1175" spans="1:13" x14ac:dyDescent="0.25">
      <c r="A1175" t="s">
        <v>96</v>
      </c>
      <c r="B1175" s="7" t="s">
        <v>287</v>
      </c>
      <c r="C1175" s="13">
        <v>105</v>
      </c>
      <c r="D1175" s="10" t="s">
        <v>101</v>
      </c>
      <c r="E1175">
        <v>329</v>
      </c>
      <c r="F1175" s="9">
        <v>12</v>
      </c>
      <c r="G1175" s="9">
        <f>financials[[#This Row],[Units Sold]]*financials[[#This Row],[Sale Price]]</f>
        <v>3948</v>
      </c>
      <c r="H1175" s="9">
        <f>IF(financials[[#This Row],[Discount Band]]="low",0.1,IF(financials[[#This Row],[Discount Band]]="medium",0.15,0.3))</f>
        <v>0.15</v>
      </c>
      <c r="I1175" s="9">
        <f>financials[[#This Row],[Gross Sales]]-financials[[#This Row],[Gross Sales]]*financials[[#This Row],[Discounts]]</f>
        <v>3355.8</v>
      </c>
      <c r="J1175" s="9">
        <f>VLOOKUP(financials[[#This Row],[productid]],Products!$B$2:$H$10,3)</f>
        <v>10</v>
      </c>
      <c r="K1175" s="9">
        <f>financials[[#This Row],[Sales]]-financials[[#This Row],[COGS]]</f>
        <v>3345.8</v>
      </c>
      <c r="L1175" s="17">
        <f t="shared" ca="1" si="37"/>
        <v>44732</v>
      </c>
      <c r="M1175" t="str">
        <f t="shared" ca="1" si="36"/>
        <v>B0001</v>
      </c>
    </row>
    <row r="1176" spans="1:13" x14ac:dyDescent="0.25">
      <c r="A1176" t="s">
        <v>97</v>
      </c>
      <c r="B1176" s="7" t="s">
        <v>216</v>
      </c>
      <c r="C1176" s="15">
        <v>101</v>
      </c>
      <c r="D1176" s="16" t="s">
        <v>101</v>
      </c>
      <c r="E1176">
        <v>564</v>
      </c>
      <c r="F1176" s="9">
        <v>7</v>
      </c>
      <c r="G1176" s="9">
        <f>financials[[#This Row],[Units Sold]]*financials[[#This Row],[Sale Price]]</f>
        <v>3948</v>
      </c>
      <c r="H1176" s="9">
        <f>IF(financials[[#This Row],[Discount Band]]="low",0.1,IF(financials[[#This Row],[Discount Band]]="medium",0.15,0.3))</f>
        <v>0.15</v>
      </c>
      <c r="I1176" s="9">
        <f>financials[[#This Row],[Gross Sales]]-financials[[#This Row],[Gross Sales]]*financials[[#This Row],[Discounts]]</f>
        <v>3355.8</v>
      </c>
      <c r="J1176" s="9">
        <f>VLOOKUP(financials[[#This Row],[productid]],Products!$B$2:$H$10,3)</f>
        <v>9.9499999999999993</v>
      </c>
      <c r="K1176" s="9">
        <f>financials[[#This Row],[Sales]]-financials[[#This Row],[COGS]]</f>
        <v>3345.8500000000004</v>
      </c>
      <c r="L1176" s="17">
        <f t="shared" ca="1" si="37"/>
        <v>44863</v>
      </c>
      <c r="M1176" t="str">
        <f t="shared" ca="1" si="36"/>
        <v>C0003</v>
      </c>
    </row>
    <row r="1177" spans="1:13" x14ac:dyDescent="0.25">
      <c r="A1177" t="s">
        <v>100</v>
      </c>
      <c r="B1177" s="7" t="s">
        <v>239</v>
      </c>
      <c r="C1177" s="13">
        <v>101</v>
      </c>
      <c r="D1177" s="10" t="s">
        <v>94</v>
      </c>
      <c r="E1177">
        <v>264</v>
      </c>
      <c r="F1177" s="9">
        <v>15</v>
      </c>
      <c r="G1177" s="9">
        <f>financials[[#This Row],[Units Sold]]*financials[[#This Row],[Sale Price]]</f>
        <v>3960</v>
      </c>
      <c r="H1177" s="9">
        <f>IF(financials[[#This Row],[Discount Band]]="low",0.1,IF(financials[[#This Row],[Discount Band]]="medium",0.15,0.3))</f>
        <v>0.3</v>
      </c>
      <c r="I1177" s="9">
        <f>financials[[#This Row],[Gross Sales]]-financials[[#This Row],[Gross Sales]]*financials[[#This Row],[Discounts]]</f>
        <v>2772</v>
      </c>
      <c r="J1177" s="9">
        <f>VLOOKUP(financials[[#This Row],[productid]],Products!$B$2:$H$10,3)</f>
        <v>9.9499999999999993</v>
      </c>
      <c r="K1177" s="9">
        <f>financials[[#This Row],[Sales]]-financials[[#This Row],[COGS]]</f>
        <v>2762.05</v>
      </c>
      <c r="L1177" s="17">
        <f t="shared" ca="1" si="37"/>
        <v>44739</v>
      </c>
      <c r="M1177" t="str">
        <f t="shared" ca="1" si="36"/>
        <v>C0002</v>
      </c>
    </row>
    <row r="1178" spans="1:13" x14ac:dyDescent="0.25">
      <c r="A1178" t="s">
        <v>100</v>
      </c>
      <c r="B1178" s="7" t="s">
        <v>105</v>
      </c>
      <c r="C1178" s="15">
        <v>105</v>
      </c>
      <c r="D1178" s="16" t="s">
        <v>94</v>
      </c>
      <c r="E1178">
        <v>264</v>
      </c>
      <c r="F1178" s="9">
        <v>15</v>
      </c>
      <c r="G1178" s="9">
        <f>financials[[#This Row],[Units Sold]]*financials[[#This Row],[Sale Price]]</f>
        <v>3960</v>
      </c>
      <c r="H1178" s="9">
        <f>IF(financials[[#This Row],[Discount Band]]="low",0.1,IF(financials[[#This Row],[Discount Band]]="medium",0.15,0.3))</f>
        <v>0.3</v>
      </c>
      <c r="I1178" s="9">
        <f>financials[[#This Row],[Gross Sales]]-financials[[#This Row],[Gross Sales]]*financials[[#This Row],[Discounts]]</f>
        <v>2772</v>
      </c>
      <c r="J1178" s="9">
        <f>VLOOKUP(financials[[#This Row],[productid]],Products!$B$2:$H$10,3)</f>
        <v>10</v>
      </c>
      <c r="K1178" s="9">
        <f>financials[[#This Row],[Sales]]-financials[[#This Row],[COGS]]</f>
        <v>2762</v>
      </c>
      <c r="L1178" s="17">
        <f t="shared" ca="1" si="37"/>
        <v>45415</v>
      </c>
      <c r="M1178" t="str">
        <f t="shared" ca="1" si="36"/>
        <v>C0003</v>
      </c>
    </row>
    <row r="1179" spans="1:13" x14ac:dyDescent="0.25">
      <c r="A1179" t="s">
        <v>100</v>
      </c>
      <c r="B1179" s="7" t="s">
        <v>104</v>
      </c>
      <c r="C1179" s="15">
        <v>105</v>
      </c>
      <c r="D1179" s="16" t="s">
        <v>101</v>
      </c>
      <c r="E1179">
        <v>264</v>
      </c>
      <c r="F1179" s="9">
        <v>15</v>
      </c>
      <c r="G1179" s="9">
        <f>financials[[#This Row],[Units Sold]]*financials[[#This Row],[Sale Price]]</f>
        <v>3960</v>
      </c>
      <c r="H1179" s="9">
        <f>IF(financials[[#This Row],[Discount Band]]="low",0.1,IF(financials[[#This Row],[Discount Band]]="medium",0.15,0.3))</f>
        <v>0.15</v>
      </c>
      <c r="I1179" s="9">
        <f>financials[[#This Row],[Gross Sales]]-financials[[#This Row],[Gross Sales]]*financials[[#This Row],[Discounts]]</f>
        <v>3366</v>
      </c>
      <c r="J1179" s="9">
        <f>VLOOKUP(financials[[#This Row],[productid]],Products!$B$2:$H$10,3)</f>
        <v>10</v>
      </c>
      <c r="K1179" s="9">
        <f>financials[[#This Row],[Sales]]-financials[[#This Row],[COGS]]</f>
        <v>3356</v>
      </c>
      <c r="L1179" s="17">
        <f t="shared" ca="1" si="37"/>
        <v>44570</v>
      </c>
      <c r="M1179" t="str">
        <f t="shared" ca="1" si="36"/>
        <v>B0101</v>
      </c>
    </row>
    <row r="1180" spans="1:13" x14ac:dyDescent="0.25">
      <c r="A1180" t="s">
        <v>96</v>
      </c>
      <c r="B1180" s="7" t="s">
        <v>284</v>
      </c>
      <c r="C1180" s="15">
        <v>109</v>
      </c>
      <c r="D1180" s="16" t="s">
        <v>102</v>
      </c>
      <c r="E1180">
        <v>330</v>
      </c>
      <c r="F1180" s="9">
        <v>12</v>
      </c>
      <c r="G1180" s="9">
        <f>financials[[#This Row],[Units Sold]]*financials[[#This Row],[Sale Price]]</f>
        <v>3960</v>
      </c>
      <c r="H1180" s="9">
        <f>IF(financials[[#This Row],[Discount Band]]="low",0.1,IF(financials[[#This Row],[Discount Band]]="medium",0.15,0.3))</f>
        <v>0.1</v>
      </c>
      <c r="I1180" s="9">
        <f>financials[[#This Row],[Gross Sales]]-financials[[#This Row],[Gross Sales]]*financials[[#This Row],[Discounts]]</f>
        <v>3564</v>
      </c>
      <c r="J1180" s="9">
        <f>VLOOKUP(financials[[#This Row],[productid]],Products!$B$2:$H$10,3)</f>
        <v>16.8</v>
      </c>
      <c r="K1180" s="9">
        <f>financials[[#This Row],[Sales]]-financials[[#This Row],[COGS]]</f>
        <v>3547.2</v>
      </c>
      <c r="L1180" s="17">
        <f t="shared" ca="1" si="37"/>
        <v>45518</v>
      </c>
      <c r="M1180" t="str">
        <f t="shared" ca="1" si="36"/>
        <v>B0101</v>
      </c>
    </row>
    <row r="1181" spans="1:13" x14ac:dyDescent="0.25">
      <c r="A1181" t="s">
        <v>97</v>
      </c>
      <c r="B1181" s="7" t="s">
        <v>628</v>
      </c>
      <c r="C1181" s="15">
        <v>102</v>
      </c>
      <c r="D1181" s="16" t="s">
        <v>102</v>
      </c>
      <c r="E1181">
        <v>198</v>
      </c>
      <c r="F1181" s="9">
        <v>20</v>
      </c>
      <c r="G1181" s="9">
        <f>financials[[#This Row],[Units Sold]]*financials[[#This Row],[Sale Price]]</f>
        <v>3960</v>
      </c>
      <c r="H1181" s="9">
        <f>IF(financials[[#This Row],[Discount Band]]="low",0.1,IF(financials[[#This Row],[Discount Band]]="medium",0.15,0.3))</f>
        <v>0.1</v>
      </c>
      <c r="I1181" s="9">
        <f>financials[[#This Row],[Gross Sales]]-financials[[#This Row],[Gross Sales]]*financials[[#This Row],[Discounts]]</f>
        <v>3564</v>
      </c>
      <c r="J1181" s="9">
        <f>VLOOKUP(financials[[#This Row],[productid]],Products!$B$2:$H$10,3)</f>
        <v>13.95</v>
      </c>
      <c r="K1181" s="9">
        <f>financials[[#This Row],[Sales]]-financials[[#This Row],[COGS]]</f>
        <v>3550.05</v>
      </c>
      <c r="L1181" s="17">
        <f t="shared" ca="1" si="37"/>
        <v>45357</v>
      </c>
      <c r="M1181" t="str">
        <f t="shared" ca="1" si="36"/>
        <v>B0001</v>
      </c>
    </row>
    <row r="1182" spans="1:13" x14ac:dyDescent="0.25">
      <c r="A1182" t="s">
        <v>96</v>
      </c>
      <c r="B1182" s="7" t="s">
        <v>178</v>
      </c>
      <c r="C1182" s="15">
        <v>108</v>
      </c>
      <c r="D1182" s="16" t="s">
        <v>94</v>
      </c>
      <c r="E1182">
        <v>330</v>
      </c>
      <c r="F1182" s="9">
        <v>12</v>
      </c>
      <c r="G1182" s="9">
        <f>financials[[#This Row],[Units Sold]]*financials[[#This Row],[Sale Price]]</f>
        <v>3960</v>
      </c>
      <c r="H1182" s="9">
        <f>IF(financials[[#This Row],[Discount Band]]="low",0.1,IF(financials[[#This Row],[Discount Band]]="medium",0.15,0.3))</f>
        <v>0.3</v>
      </c>
      <c r="I1182" s="9">
        <f>financials[[#This Row],[Gross Sales]]-financials[[#This Row],[Gross Sales]]*financials[[#This Row],[Discounts]]</f>
        <v>2772</v>
      </c>
      <c r="J1182" s="9">
        <f>VLOOKUP(financials[[#This Row],[productid]],Products!$B$2:$H$10,3)</f>
        <v>3.99</v>
      </c>
      <c r="K1182" s="9">
        <f>financials[[#This Row],[Sales]]-financials[[#This Row],[COGS]]</f>
        <v>2768.01</v>
      </c>
      <c r="L1182" s="17">
        <f t="shared" ca="1" si="37"/>
        <v>44590</v>
      </c>
      <c r="M1182" t="str">
        <f t="shared" ca="1" si="36"/>
        <v>B0001</v>
      </c>
    </row>
    <row r="1183" spans="1:13" x14ac:dyDescent="0.25">
      <c r="A1183" t="s">
        <v>97</v>
      </c>
      <c r="B1183" s="7" t="s">
        <v>209</v>
      </c>
      <c r="C1183" s="15">
        <v>101</v>
      </c>
      <c r="D1183" s="16" t="s">
        <v>94</v>
      </c>
      <c r="E1183">
        <v>566</v>
      </c>
      <c r="F1183" s="9">
        <v>7</v>
      </c>
      <c r="G1183" s="9">
        <f>financials[[#This Row],[Units Sold]]*financials[[#This Row],[Sale Price]]</f>
        <v>3962</v>
      </c>
      <c r="H1183" s="9">
        <f>IF(financials[[#This Row],[Discount Band]]="low",0.1,IF(financials[[#This Row],[Discount Band]]="medium",0.15,0.3))</f>
        <v>0.3</v>
      </c>
      <c r="I1183" s="9">
        <f>financials[[#This Row],[Gross Sales]]-financials[[#This Row],[Gross Sales]]*financials[[#This Row],[Discounts]]</f>
        <v>2773.4</v>
      </c>
      <c r="J1183" s="9">
        <f>VLOOKUP(financials[[#This Row],[productid]],Products!$B$2:$H$10,3)</f>
        <v>9.9499999999999993</v>
      </c>
      <c r="K1183" s="9">
        <f>financials[[#This Row],[Sales]]-financials[[#This Row],[COGS]]</f>
        <v>2763.4500000000003</v>
      </c>
      <c r="L1183" s="17">
        <f t="shared" ca="1" si="37"/>
        <v>45494</v>
      </c>
      <c r="M1183" t="str">
        <f t="shared" ca="1" si="36"/>
        <v>A0001</v>
      </c>
    </row>
    <row r="1184" spans="1:13" x14ac:dyDescent="0.25">
      <c r="A1184" t="s">
        <v>97</v>
      </c>
      <c r="B1184" s="7" t="s">
        <v>208</v>
      </c>
      <c r="C1184" s="15">
        <v>107</v>
      </c>
      <c r="D1184" s="16" t="s">
        <v>94</v>
      </c>
      <c r="E1184">
        <v>199</v>
      </c>
      <c r="F1184" s="9">
        <v>20</v>
      </c>
      <c r="G1184" s="9">
        <f>financials[[#This Row],[Units Sold]]*financials[[#This Row],[Sale Price]]</f>
        <v>3980</v>
      </c>
      <c r="H1184" s="9">
        <f>IF(financials[[#This Row],[Discount Band]]="low",0.1,IF(financials[[#This Row],[Discount Band]]="medium",0.15,0.3))</f>
        <v>0.3</v>
      </c>
      <c r="I1184" s="9">
        <f>financials[[#This Row],[Gross Sales]]-financials[[#This Row],[Gross Sales]]*financials[[#This Row],[Discounts]]</f>
        <v>2786</v>
      </c>
      <c r="J1184" s="9">
        <f>VLOOKUP(financials[[#This Row],[productid]],Products!$B$2:$H$10,3)</f>
        <v>5.5</v>
      </c>
      <c r="K1184" s="9">
        <f>financials[[#This Row],[Sales]]-financials[[#This Row],[COGS]]</f>
        <v>2780.5</v>
      </c>
      <c r="L1184" s="17">
        <f t="shared" ca="1" si="37"/>
        <v>44798</v>
      </c>
      <c r="M1184" t="str">
        <f t="shared" ca="1" si="36"/>
        <v>B0101</v>
      </c>
    </row>
    <row r="1185" spans="1:13" x14ac:dyDescent="0.25">
      <c r="A1185" t="s">
        <v>96</v>
      </c>
      <c r="B1185" s="7" t="s">
        <v>287</v>
      </c>
      <c r="C1185" s="13">
        <v>106</v>
      </c>
      <c r="D1185" s="10" t="s">
        <v>94</v>
      </c>
      <c r="E1185">
        <v>332</v>
      </c>
      <c r="F1185" s="9">
        <v>12</v>
      </c>
      <c r="G1185" s="9">
        <f>financials[[#This Row],[Units Sold]]*financials[[#This Row],[Sale Price]]</f>
        <v>3984</v>
      </c>
      <c r="H1185" s="9">
        <f>IF(financials[[#This Row],[Discount Band]]="low",0.1,IF(financials[[#This Row],[Discount Band]]="medium",0.15,0.3))</f>
        <v>0.3</v>
      </c>
      <c r="I1185" s="9">
        <f>financials[[#This Row],[Gross Sales]]-financials[[#This Row],[Gross Sales]]*financials[[#This Row],[Discounts]]</f>
        <v>2788.8</v>
      </c>
      <c r="J1185" s="9">
        <f>VLOOKUP(financials[[#This Row],[productid]],Products!$B$2:$H$10,3)</f>
        <v>9.1</v>
      </c>
      <c r="K1185" s="9">
        <f>financials[[#This Row],[Sales]]-financials[[#This Row],[COGS]]</f>
        <v>2779.7000000000003</v>
      </c>
      <c r="L1185" s="17">
        <f t="shared" ca="1" si="37"/>
        <v>44938</v>
      </c>
      <c r="M1185" t="str">
        <f t="shared" ca="1" si="36"/>
        <v>A0001</v>
      </c>
    </row>
    <row r="1186" spans="1:13" x14ac:dyDescent="0.25">
      <c r="A1186" t="s">
        <v>100</v>
      </c>
      <c r="B1186" s="7" t="s">
        <v>298</v>
      </c>
      <c r="C1186" s="13">
        <v>103</v>
      </c>
      <c r="D1186" s="10" t="s">
        <v>102</v>
      </c>
      <c r="E1186">
        <v>266</v>
      </c>
      <c r="F1186" s="9">
        <v>15</v>
      </c>
      <c r="G1186" s="9">
        <f>financials[[#This Row],[Units Sold]]*financials[[#This Row],[Sale Price]]</f>
        <v>3990</v>
      </c>
      <c r="H1186" s="9">
        <f>IF(financials[[#This Row],[Discount Band]]="low",0.1,IF(financials[[#This Row],[Discount Band]]="medium",0.15,0.3))</f>
        <v>0.1</v>
      </c>
      <c r="I1186" s="9">
        <f>financials[[#This Row],[Gross Sales]]-financials[[#This Row],[Gross Sales]]*financials[[#This Row],[Discounts]]</f>
        <v>3591</v>
      </c>
      <c r="J1186" s="9">
        <f>VLOOKUP(financials[[#This Row],[productid]],Products!$B$2:$H$10,3)</f>
        <v>15</v>
      </c>
      <c r="K1186" s="9">
        <f>financials[[#This Row],[Sales]]-financials[[#This Row],[COGS]]</f>
        <v>3576</v>
      </c>
      <c r="L1186" s="17">
        <f t="shared" ca="1" si="37"/>
        <v>44967</v>
      </c>
      <c r="M1186" t="str">
        <f t="shared" ca="1" si="36"/>
        <v>B0101</v>
      </c>
    </row>
    <row r="1187" spans="1:13" x14ac:dyDescent="0.25">
      <c r="A1187" t="s">
        <v>100</v>
      </c>
      <c r="B1187" s="7" t="s">
        <v>556</v>
      </c>
      <c r="C1187" s="15">
        <v>106</v>
      </c>
      <c r="D1187" s="16" t="s">
        <v>101</v>
      </c>
      <c r="E1187">
        <v>266</v>
      </c>
      <c r="F1187" s="9">
        <v>15</v>
      </c>
      <c r="G1187" s="9">
        <f>financials[[#This Row],[Units Sold]]*financials[[#This Row],[Sale Price]]</f>
        <v>3990</v>
      </c>
      <c r="H1187" s="9">
        <f>IF(financials[[#This Row],[Discount Band]]="low",0.1,IF(financials[[#This Row],[Discount Band]]="medium",0.15,0.3))</f>
        <v>0.15</v>
      </c>
      <c r="I1187" s="9">
        <f>financials[[#This Row],[Gross Sales]]-financials[[#This Row],[Gross Sales]]*financials[[#This Row],[Discounts]]</f>
        <v>3391.5</v>
      </c>
      <c r="J1187" s="9">
        <f>VLOOKUP(financials[[#This Row],[productid]],Products!$B$2:$H$10,3)</f>
        <v>9.1</v>
      </c>
      <c r="K1187" s="9">
        <f>financials[[#This Row],[Sales]]-financials[[#This Row],[COGS]]</f>
        <v>3382.4</v>
      </c>
      <c r="L1187" s="17">
        <f t="shared" ca="1" si="37"/>
        <v>44750</v>
      </c>
      <c r="M1187" t="str">
        <f t="shared" ca="1" si="36"/>
        <v>A0001</v>
      </c>
    </row>
    <row r="1188" spans="1:13" x14ac:dyDescent="0.25">
      <c r="A1188" t="s">
        <v>97</v>
      </c>
      <c r="B1188" s="7" t="s">
        <v>209</v>
      </c>
      <c r="C1188" s="15">
        <v>107</v>
      </c>
      <c r="D1188" s="16" t="s">
        <v>101</v>
      </c>
      <c r="E1188">
        <v>570</v>
      </c>
      <c r="F1188" s="9">
        <v>7</v>
      </c>
      <c r="G1188" s="9">
        <f>financials[[#This Row],[Units Sold]]*financials[[#This Row],[Sale Price]]</f>
        <v>3990</v>
      </c>
      <c r="H1188" s="9">
        <f>IF(financials[[#This Row],[Discount Band]]="low",0.1,IF(financials[[#This Row],[Discount Band]]="medium",0.15,0.3))</f>
        <v>0.15</v>
      </c>
      <c r="I1188" s="9">
        <f>financials[[#This Row],[Gross Sales]]-financials[[#This Row],[Gross Sales]]*financials[[#This Row],[Discounts]]</f>
        <v>3391.5</v>
      </c>
      <c r="J1188" s="9">
        <f>VLOOKUP(financials[[#This Row],[productid]],Products!$B$2:$H$10,3)</f>
        <v>5.5</v>
      </c>
      <c r="K1188" s="9">
        <f>financials[[#This Row],[Sales]]-financials[[#This Row],[COGS]]</f>
        <v>3386</v>
      </c>
      <c r="L1188" s="17">
        <f t="shared" ca="1" si="37"/>
        <v>45196</v>
      </c>
      <c r="M1188" t="str">
        <f t="shared" ca="1" si="36"/>
        <v>B0101</v>
      </c>
    </row>
    <row r="1189" spans="1:13" x14ac:dyDescent="0.25">
      <c r="A1189" t="s">
        <v>100</v>
      </c>
      <c r="B1189" s="7" t="s">
        <v>159</v>
      </c>
      <c r="C1189" s="15">
        <v>106</v>
      </c>
      <c r="D1189" s="16" t="s">
        <v>102</v>
      </c>
      <c r="E1189">
        <v>266</v>
      </c>
      <c r="F1189" s="9">
        <v>15</v>
      </c>
      <c r="G1189" s="9">
        <f>financials[[#This Row],[Units Sold]]*financials[[#This Row],[Sale Price]]</f>
        <v>3990</v>
      </c>
      <c r="H1189" s="9">
        <f>IF(financials[[#This Row],[Discount Band]]="low",0.1,IF(financials[[#This Row],[Discount Band]]="medium",0.15,0.3))</f>
        <v>0.1</v>
      </c>
      <c r="I1189" s="9">
        <f>financials[[#This Row],[Gross Sales]]-financials[[#This Row],[Gross Sales]]*financials[[#This Row],[Discounts]]</f>
        <v>3591</v>
      </c>
      <c r="J1189" s="9">
        <f>VLOOKUP(financials[[#This Row],[productid]],Products!$B$2:$H$10,3)</f>
        <v>9.1</v>
      </c>
      <c r="K1189" s="9">
        <f>financials[[#This Row],[Sales]]-financials[[#This Row],[COGS]]</f>
        <v>3581.9</v>
      </c>
      <c r="L1189" s="17">
        <f t="shared" ca="1" si="37"/>
        <v>45205</v>
      </c>
      <c r="M1189" t="str">
        <f t="shared" ca="1" si="36"/>
        <v>C0002</v>
      </c>
    </row>
    <row r="1190" spans="1:13" x14ac:dyDescent="0.25">
      <c r="A1190" t="s">
        <v>97</v>
      </c>
      <c r="B1190" s="7" t="s">
        <v>216</v>
      </c>
      <c r="C1190" s="15">
        <v>106</v>
      </c>
      <c r="D1190" s="16" t="s">
        <v>101</v>
      </c>
      <c r="E1190">
        <v>571</v>
      </c>
      <c r="F1190" s="9">
        <v>7</v>
      </c>
      <c r="G1190" s="9">
        <f>financials[[#This Row],[Units Sold]]*financials[[#This Row],[Sale Price]]</f>
        <v>3997</v>
      </c>
      <c r="H1190" s="9">
        <f>IF(financials[[#This Row],[Discount Band]]="low",0.1,IF(financials[[#This Row],[Discount Band]]="medium",0.15,0.3))</f>
        <v>0.15</v>
      </c>
      <c r="I1190" s="9">
        <f>financials[[#This Row],[Gross Sales]]-financials[[#This Row],[Gross Sales]]*financials[[#This Row],[Discounts]]</f>
        <v>3397.45</v>
      </c>
      <c r="J1190" s="9">
        <f>VLOOKUP(financials[[#This Row],[productid]],Products!$B$2:$H$10,3)</f>
        <v>9.1</v>
      </c>
      <c r="K1190" s="9">
        <f>financials[[#This Row],[Sales]]-financials[[#This Row],[COGS]]</f>
        <v>3388.35</v>
      </c>
      <c r="L1190" s="17">
        <f t="shared" ca="1" si="37"/>
        <v>45270</v>
      </c>
      <c r="M1190" t="str">
        <f t="shared" ca="1" si="36"/>
        <v>A0001</v>
      </c>
    </row>
    <row r="1191" spans="1:13" x14ac:dyDescent="0.25">
      <c r="A1191" t="s">
        <v>98</v>
      </c>
      <c r="B1191" s="7" t="s">
        <v>655</v>
      </c>
      <c r="C1191" s="15">
        <v>105</v>
      </c>
      <c r="D1191" s="16" t="s">
        <v>94</v>
      </c>
      <c r="E1191">
        <v>32</v>
      </c>
      <c r="F1191" s="9">
        <v>125</v>
      </c>
      <c r="G1191" s="9">
        <f>financials[[#This Row],[Units Sold]]*financials[[#This Row],[Sale Price]]</f>
        <v>4000</v>
      </c>
      <c r="H1191" s="9">
        <f>IF(financials[[#This Row],[Discount Band]]="low",0.1,IF(financials[[#This Row],[Discount Band]]="medium",0.15,0.3))</f>
        <v>0.3</v>
      </c>
      <c r="I1191" s="9">
        <f>financials[[#This Row],[Gross Sales]]-financials[[#This Row],[Gross Sales]]*financials[[#This Row],[Discounts]]</f>
        <v>2800</v>
      </c>
      <c r="J1191" s="9">
        <f>VLOOKUP(financials[[#This Row],[productid]],Products!$B$2:$H$10,3)</f>
        <v>10</v>
      </c>
      <c r="K1191" s="9">
        <f>financials[[#This Row],[Sales]]-financials[[#This Row],[COGS]]</f>
        <v>2790</v>
      </c>
      <c r="L1191" s="17">
        <f t="shared" ca="1" si="37"/>
        <v>45325</v>
      </c>
      <c r="M1191" t="str">
        <f t="shared" ca="1" si="36"/>
        <v>B0001</v>
      </c>
    </row>
    <row r="1192" spans="1:13" x14ac:dyDescent="0.25">
      <c r="A1192" t="s">
        <v>97</v>
      </c>
      <c r="B1192" s="7" t="s">
        <v>209</v>
      </c>
      <c r="C1192" s="15">
        <v>106</v>
      </c>
      <c r="D1192" s="16" t="s">
        <v>101</v>
      </c>
      <c r="E1192">
        <v>572</v>
      </c>
      <c r="F1192" s="9">
        <v>7</v>
      </c>
      <c r="G1192" s="9">
        <f>financials[[#This Row],[Units Sold]]*financials[[#This Row],[Sale Price]]</f>
        <v>4004</v>
      </c>
      <c r="H1192" s="9">
        <f>IF(financials[[#This Row],[Discount Band]]="low",0.1,IF(financials[[#This Row],[Discount Band]]="medium",0.15,0.3))</f>
        <v>0.15</v>
      </c>
      <c r="I1192" s="9">
        <f>financials[[#This Row],[Gross Sales]]-financials[[#This Row],[Gross Sales]]*financials[[#This Row],[Discounts]]</f>
        <v>3403.4</v>
      </c>
      <c r="J1192" s="9">
        <f>VLOOKUP(financials[[#This Row],[productid]],Products!$B$2:$H$10,3)</f>
        <v>9.1</v>
      </c>
      <c r="K1192" s="9">
        <f>financials[[#This Row],[Sales]]-financials[[#This Row],[COGS]]</f>
        <v>3394.3</v>
      </c>
      <c r="L1192" s="17">
        <f t="shared" ca="1" si="37"/>
        <v>44719</v>
      </c>
      <c r="M1192" t="str">
        <f t="shared" ca="1" si="36"/>
        <v>B0001</v>
      </c>
    </row>
    <row r="1193" spans="1:13" x14ac:dyDescent="0.25">
      <c r="A1193" t="s">
        <v>100</v>
      </c>
      <c r="B1193" s="7" t="s">
        <v>159</v>
      </c>
      <c r="C1193" s="15">
        <v>102</v>
      </c>
      <c r="D1193" s="16" t="s">
        <v>94</v>
      </c>
      <c r="E1193">
        <v>267</v>
      </c>
      <c r="F1193" s="9">
        <v>15</v>
      </c>
      <c r="G1193" s="9">
        <f>financials[[#This Row],[Units Sold]]*financials[[#This Row],[Sale Price]]</f>
        <v>4005</v>
      </c>
      <c r="H1193" s="9">
        <f>IF(financials[[#This Row],[Discount Band]]="low",0.1,IF(financials[[#This Row],[Discount Band]]="medium",0.15,0.3))</f>
        <v>0.3</v>
      </c>
      <c r="I1193" s="9">
        <f>financials[[#This Row],[Gross Sales]]-financials[[#This Row],[Gross Sales]]*financials[[#This Row],[Discounts]]</f>
        <v>2803.5</v>
      </c>
      <c r="J1193" s="9">
        <f>VLOOKUP(financials[[#This Row],[productid]],Products!$B$2:$H$10,3)</f>
        <v>13.95</v>
      </c>
      <c r="K1193" s="9">
        <f>financials[[#This Row],[Sales]]-financials[[#This Row],[COGS]]</f>
        <v>2789.55</v>
      </c>
      <c r="L1193" s="17">
        <f t="shared" ca="1" si="37"/>
        <v>45289</v>
      </c>
      <c r="M1193" t="str">
        <f t="shared" ca="1" si="36"/>
        <v>C0002</v>
      </c>
    </row>
    <row r="1194" spans="1:13" x14ac:dyDescent="0.25">
      <c r="A1194" t="s">
        <v>100</v>
      </c>
      <c r="B1194" s="7" t="s">
        <v>285</v>
      </c>
      <c r="C1194" s="13">
        <v>105</v>
      </c>
      <c r="D1194" s="10" t="s">
        <v>94</v>
      </c>
      <c r="E1194">
        <v>268</v>
      </c>
      <c r="F1194" s="9">
        <v>15</v>
      </c>
      <c r="G1194" s="9">
        <f>financials[[#This Row],[Units Sold]]*financials[[#This Row],[Sale Price]]</f>
        <v>4020</v>
      </c>
      <c r="H1194" s="9">
        <f>IF(financials[[#This Row],[Discount Band]]="low",0.1,IF(financials[[#This Row],[Discount Band]]="medium",0.15,0.3))</f>
        <v>0.3</v>
      </c>
      <c r="I1194" s="9">
        <f>financials[[#This Row],[Gross Sales]]-financials[[#This Row],[Gross Sales]]*financials[[#This Row],[Discounts]]</f>
        <v>2814</v>
      </c>
      <c r="J1194" s="9">
        <f>VLOOKUP(financials[[#This Row],[productid]],Products!$B$2:$H$10,3)</f>
        <v>10</v>
      </c>
      <c r="K1194" s="9">
        <f>financials[[#This Row],[Sales]]-financials[[#This Row],[COGS]]</f>
        <v>2804</v>
      </c>
      <c r="L1194" s="17">
        <f t="shared" ca="1" si="37"/>
        <v>45132</v>
      </c>
      <c r="M1194" t="str">
        <f t="shared" ca="1" si="36"/>
        <v>C0003</v>
      </c>
    </row>
    <row r="1195" spans="1:13" x14ac:dyDescent="0.25">
      <c r="A1195" t="s">
        <v>96</v>
      </c>
      <c r="B1195" s="7" t="s">
        <v>208</v>
      </c>
      <c r="C1195" s="15">
        <v>104</v>
      </c>
      <c r="D1195" s="16" t="s">
        <v>94</v>
      </c>
      <c r="E1195">
        <v>335</v>
      </c>
      <c r="F1195" s="9">
        <v>12</v>
      </c>
      <c r="G1195" s="9">
        <f>financials[[#This Row],[Units Sold]]*financials[[#This Row],[Sale Price]]</f>
        <v>4020</v>
      </c>
      <c r="H1195" s="9">
        <f>IF(financials[[#This Row],[Discount Band]]="low",0.1,IF(financials[[#This Row],[Discount Band]]="medium",0.15,0.3))</f>
        <v>0.3</v>
      </c>
      <c r="I1195" s="9">
        <f>financials[[#This Row],[Gross Sales]]-financials[[#This Row],[Gross Sales]]*financials[[#This Row],[Discounts]]</f>
        <v>2814</v>
      </c>
      <c r="J1195" s="9">
        <f>VLOOKUP(financials[[#This Row],[productid]],Products!$B$2:$H$10,3)</f>
        <v>2.9</v>
      </c>
      <c r="K1195" s="9">
        <f>financials[[#This Row],[Sales]]-financials[[#This Row],[COGS]]</f>
        <v>2811.1</v>
      </c>
      <c r="L1195" s="17">
        <f t="shared" ca="1" si="37"/>
        <v>44625</v>
      </c>
      <c r="M1195" t="str">
        <f t="shared" ca="1" si="36"/>
        <v>C0003</v>
      </c>
    </row>
    <row r="1196" spans="1:13" x14ac:dyDescent="0.25">
      <c r="A1196" t="s">
        <v>97</v>
      </c>
      <c r="B1196" s="7" t="s">
        <v>216</v>
      </c>
      <c r="C1196" s="15">
        <v>106</v>
      </c>
      <c r="D1196" s="16" t="s">
        <v>94</v>
      </c>
      <c r="E1196">
        <v>576</v>
      </c>
      <c r="F1196" s="9">
        <v>7</v>
      </c>
      <c r="G1196" s="9">
        <f>financials[[#This Row],[Units Sold]]*financials[[#This Row],[Sale Price]]</f>
        <v>4032</v>
      </c>
      <c r="H1196" s="9">
        <f>IF(financials[[#This Row],[Discount Band]]="low",0.1,IF(financials[[#This Row],[Discount Band]]="medium",0.15,0.3))</f>
        <v>0.3</v>
      </c>
      <c r="I1196" s="9">
        <f>financials[[#This Row],[Gross Sales]]-financials[[#This Row],[Gross Sales]]*financials[[#This Row],[Discounts]]</f>
        <v>2822.4</v>
      </c>
      <c r="J1196" s="9">
        <f>VLOOKUP(financials[[#This Row],[productid]],Products!$B$2:$H$10,3)</f>
        <v>9.1</v>
      </c>
      <c r="K1196" s="9">
        <f>financials[[#This Row],[Sales]]-financials[[#This Row],[COGS]]</f>
        <v>2813.3</v>
      </c>
      <c r="L1196" s="17">
        <f t="shared" ca="1" si="37"/>
        <v>44822</v>
      </c>
      <c r="M1196" t="str">
        <f t="shared" ca="1" si="36"/>
        <v>C0002</v>
      </c>
    </row>
    <row r="1197" spans="1:13" x14ac:dyDescent="0.25">
      <c r="A1197" t="s">
        <v>100</v>
      </c>
      <c r="B1197" s="7" t="s">
        <v>656</v>
      </c>
      <c r="C1197" s="15">
        <v>102</v>
      </c>
      <c r="D1197" s="16" t="s">
        <v>94</v>
      </c>
      <c r="E1197">
        <v>269</v>
      </c>
      <c r="F1197" s="9">
        <v>15</v>
      </c>
      <c r="G1197" s="9">
        <f>financials[[#This Row],[Units Sold]]*financials[[#This Row],[Sale Price]]</f>
        <v>4035</v>
      </c>
      <c r="H1197" s="9">
        <f>IF(financials[[#This Row],[Discount Band]]="low",0.1,IF(financials[[#This Row],[Discount Band]]="medium",0.15,0.3))</f>
        <v>0.3</v>
      </c>
      <c r="I1197" s="9">
        <f>financials[[#This Row],[Gross Sales]]-financials[[#This Row],[Gross Sales]]*financials[[#This Row],[Discounts]]</f>
        <v>2824.5</v>
      </c>
      <c r="J1197" s="9">
        <f>VLOOKUP(financials[[#This Row],[productid]],Products!$B$2:$H$10,3)</f>
        <v>13.95</v>
      </c>
      <c r="K1197" s="9">
        <f>financials[[#This Row],[Sales]]-financials[[#This Row],[COGS]]</f>
        <v>2810.55</v>
      </c>
      <c r="L1197" s="17">
        <f t="shared" ca="1" si="37"/>
        <v>45438</v>
      </c>
      <c r="M1197" t="str">
        <f t="shared" ca="1" si="36"/>
        <v>A0001</v>
      </c>
    </row>
    <row r="1198" spans="1:13" x14ac:dyDescent="0.25">
      <c r="A1198" t="s">
        <v>100</v>
      </c>
      <c r="B1198" s="7" t="s">
        <v>159</v>
      </c>
      <c r="C1198" s="15">
        <v>101</v>
      </c>
      <c r="D1198" s="16" t="s">
        <v>103</v>
      </c>
      <c r="E1198">
        <v>269</v>
      </c>
      <c r="F1198" s="9">
        <v>15</v>
      </c>
      <c r="G1198" s="9">
        <f>financials[[#This Row],[Units Sold]]*financials[[#This Row],[Sale Price]]</f>
        <v>4035</v>
      </c>
      <c r="H1198" s="9">
        <f>IF(financials[[#This Row],[Discount Band]]="low",0.1,IF(financials[[#This Row],[Discount Band]]="medium",0.15,0.3))</f>
        <v>0.3</v>
      </c>
      <c r="I1198" s="9">
        <f>financials[[#This Row],[Gross Sales]]-financials[[#This Row],[Gross Sales]]*financials[[#This Row],[Discounts]]</f>
        <v>2824.5</v>
      </c>
      <c r="J1198" s="9">
        <f>VLOOKUP(financials[[#This Row],[productid]],Products!$B$2:$H$10,3)</f>
        <v>9.9499999999999993</v>
      </c>
      <c r="K1198" s="9">
        <f>financials[[#This Row],[Sales]]-financials[[#This Row],[COGS]]</f>
        <v>2814.55</v>
      </c>
      <c r="L1198" s="17">
        <f t="shared" ca="1" si="37"/>
        <v>45240</v>
      </c>
      <c r="M1198" t="str">
        <f t="shared" ca="1" si="36"/>
        <v>C0002</v>
      </c>
    </row>
    <row r="1199" spans="1:13" x14ac:dyDescent="0.25">
      <c r="A1199" t="s">
        <v>97</v>
      </c>
      <c r="B1199" s="7" t="s">
        <v>628</v>
      </c>
      <c r="C1199" s="13">
        <v>106</v>
      </c>
      <c r="D1199" s="10" t="s">
        <v>101</v>
      </c>
      <c r="E1199">
        <v>202</v>
      </c>
      <c r="F1199" s="9">
        <v>20</v>
      </c>
      <c r="G1199" s="9">
        <f>financials[[#This Row],[Units Sold]]*financials[[#This Row],[Sale Price]]</f>
        <v>4040</v>
      </c>
      <c r="H1199" s="9">
        <f>IF(financials[[#This Row],[Discount Band]]="low",0.1,IF(financials[[#This Row],[Discount Band]]="medium",0.15,0.3))</f>
        <v>0.15</v>
      </c>
      <c r="I1199" s="9">
        <f>financials[[#This Row],[Gross Sales]]-financials[[#This Row],[Gross Sales]]*financials[[#This Row],[Discounts]]</f>
        <v>3434</v>
      </c>
      <c r="J1199" s="9">
        <f>VLOOKUP(financials[[#This Row],[productid]],Products!$B$2:$H$10,3)</f>
        <v>9.1</v>
      </c>
      <c r="K1199" s="9">
        <f>financials[[#This Row],[Sales]]-financials[[#This Row],[COGS]]</f>
        <v>3424.9</v>
      </c>
      <c r="L1199" s="17">
        <f t="shared" ca="1" si="37"/>
        <v>45084</v>
      </c>
      <c r="M1199" t="str">
        <f t="shared" ca="1" si="36"/>
        <v>A0001</v>
      </c>
    </row>
    <row r="1200" spans="1:13" x14ac:dyDescent="0.25">
      <c r="A1200" t="s">
        <v>97</v>
      </c>
      <c r="B1200" s="7" t="s">
        <v>656</v>
      </c>
      <c r="C1200" s="15">
        <v>101</v>
      </c>
      <c r="D1200" s="16" t="s">
        <v>101</v>
      </c>
      <c r="E1200">
        <v>202</v>
      </c>
      <c r="F1200" s="9">
        <v>20</v>
      </c>
      <c r="G1200" s="9">
        <f>financials[[#This Row],[Units Sold]]*financials[[#This Row],[Sale Price]]</f>
        <v>4040</v>
      </c>
      <c r="H1200" s="9">
        <f>IF(financials[[#This Row],[Discount Band]]="low",0.1,IF(financials[[#This Row],[Discount Band]]="medium",0.15,0.3))</f>
        <v>0.15</v>
      </c>
      <c r="I1200" s="9">
        <f>financials[[#This Row],[Gross Sales]]-financials[[#This Row],[Gross Sales]]*financials[[#This Row],[Discounts]]</f>
        <v>3434</v>
      </c>
      <c r="J1200" s="9">
        <f>VLOOKUP(financials[[#This Row],[productid]],Products!$B$2:$H$10,3)</f>
        <v>9.9499999999999993</v>
      </c>
      <c r="K1200" s="9">
        <f>financials[[#This Row],[Sales]]-financials[[#This Row],[COGS]]</f>
        <v>3424.05</v>
      </c>
      <c r="L1200" s="17">
        <f t="shared" ca="1" si="37"/>
        <v>45170</v>
      </c>
      <c r="M1200" t="str">
        <f t="shared" ca="1" si="36"/>
        <v>B0001</v>
      </c>
    </row>
    <row r="1201" spans="1:13" x14ac:dyDescent="0.25">
      <c r="A1201" t="s">
        <v>97</v>
      </c>
      <c r="B1201" s="7" t="s">
        <v>251</v>
      </c>
      <c r="C1201" s="15">
        <v>104</v>
      </c>
      <c r="D1201" s="16" t="s">
        <v>101</v>
      </c>
      <c r="E1201">
        <v>202</v>
      </c>
      <c r="F1201" s="9">
        <v>20</v>
      </c>
      <c r="G1201" s="9">
        <f>financials[[#This Row],[Units Sold]]*financials[[#This Row],[Sale Price]]</f>
        <v>4040</v>
      </c>
      <c r="H1201" s="9">
        <f>IF(financials[[#This Row],[Discount Band]]="low",0.1,IF(financials[[#This Row],[Discount Band]]="medium",0.15,0.3))</f>
        <v>0.15</v>
      </c>
      <c r="I1201" s="9">
        <f>financials[[#This Row],[Gross Sales]]-financials[[#This Row],[Gross Sales]]*financials[[#This Row],[Discounts]]</f>
        <v>3434</v>
      </c>
      <c r="J1201" s="9">
        <f>VLOOKUP(financials[[#This Row],[productid]],Products!$B$2:$H$10,3)</f>
        <v>2.9</v>
      </c>
      <c r="K1201" s="9">
        <f>financials[[#This Row],[Sales]]-financials[[#This Row],[COGS]]</f>
        <v>3431.1</v>
      </c>
      <c r="L1201" s="17">
        <f t="shared" ca="1" si="37"/>
        <v>45506</v>
      </c>
      <c r="M1201" t="str">
        <f t="shared" ca="1" si="36"/>
        <v>B0101</v>
      </c>
    </row>
    <row r="1202" spans="1:13" x14ac:dyDescent="0.25">
      <c r="A1202" t="s">
        <v>97</v>
      </c>
      <c r="B1202" s="7" t="s">
        <v>169</v>
      </c>
      <c r="C1202" s="15">
        <v>109</v>
      </c>
      <c r="D1202" s="16" t="s">
        <v>94</v>
      </c>
      <c r="E1202">
        <v>202</v>
      </c>
      <c r="F1202" s="9">
        <v>20</v>
      </c>
      <c r="G1202" s="9">
        <f>financials[[#This Row],[Units Sold]]*financials[[#This Row],[Sale Price]]</f>
        <v>4040</v>
      </c>
      <c r="H1202" s="9">
        <f>IF(financials[[#This Row],[Discount Band]]="low",0.1,IF(financials[[#This Row],[Discount Band]]="medium",0.15,0.3))</f>
        <v>0.3</v>
      </c>
      <c r="I1202" s="9">
        <f>financials[[#This Row],[Gross Sales]]-financials[[#This Row],[Gross Sales]]*financials[[#This Row],[Discounts]]</f>
        <v>2828</v>
      </c>
      <c r="J1202" s="9">
        <f>VLOOKUP(financials[[#This Row],[productid]],Products!$B$2:$H$10,3)</f>
        <v>16.8</v>
      </c>
      <c r="K1202" s="9">
        <f>financials[[#This Row],[Sales]]-financials[[#This Row],[COGS]]</f>
        <v>2811.2</v>
      </c>
      <c r="L1202" s="17">
        <f t="shared" ca="1" si="37"/>
        <v>44879</v>
      </c>
      <c r="M1202" t="str">
        <f t="shared" ca="1" si="36"/>
        <v>C0003</v>
      </c>
    </row>
    <row r="1203" spans="1:13" x14ac:dyDescent="0.25">
      <c r="A1203" t="s">
        <v>96</v>
      </c>
      <c r="B1203" s="7" t="s">
        <v>178</v>
      </c>
      <c r="C1203" s="15">
        <v>101</v>
      </c>
      <c r="D1203" s="16" t="s">
        <v>101</v>
      </c>
      <c r="E1203">
        <v>337</v>
      </c>
      <c r="F1203" s="9">
        <v>12</v>
      </c>
      <c r="G1203" s="9">
        <f>financials[[#This Row],[Units Sold]]*financials[[#This Row],[Sale Price]]</f>
        <v>4044</v>
      </c>
      <c r="H1203" s="9">
        <f>IF(financials[[#This Row],[Discount Band]]="low",0.1,IF(financials[[#This Row],[Discount Band]]="medium",0.15,0.3))</f>
        <v>0.15</v>
      </c>
      <c r="I1203" s="9">
        <f>financials[[#This Row],[Gross Sales]]-financials[[#This Row],[Gross Sales]]*financials[[#This Row],[Discounts]]</f>
        <v>3437.4</v>
      </c>
      <c r="J1203" s="9">
        <f>VLOOKUP(financials[[#This Row],[productid]],Products!$B$2:$H$10,3)</f>
        <v>9.9499999999999993</v>
      </c>
      <c r="K1203" s="9">
        <f>financials[[#This Row],[Sales]]-financials[[#This Row],[COGS]]</f>
        <v>3427.4500000000003</v>
      </c>
      <c r="L1203" s="17">
        <f t="shared" ca="1" si="37"/>
        <v>45156</v>
      </c>
      <c r="M1203" t="str">
        <f t="shared" ca="1" si="36"/>
        <v>B0001</v>
      </c>
    </row>
    <row r="1204" spans="1:13" x14ac:dyDescent="0.25">
      <c r="A1204" t="s">
        <v>96</v>
      </c>
      <c r="B1204" s="7" t="s">
        <v>209</v>
      </c>
      <c r="C1204" s="15">
        <v>103</v>
      </c>
      <c r="D1204" s="16" t="s">
        <v>102</v>
      </c>
      <c r="E1204">
        <v>337</v>
      </c>
      <c r="F1204" s="9">
        <v>12</v>
      </c>
      <c r="G1204" s="9">
        <f>financials[[#This Row],[Units Sold]]*financials[[#This Row],[Sale Price]]</f>
        <v>4044</v>
      </c>
      <c r="H1204" s="9">
        <f>IF(financials[[#This Row],[Discount Band]]="low",0.1,IF(financials[[#This Row],[Discount Band]]="medium",0.15,0.3))</f>
        <v>0.1</v>
      </c>
      <c r="I1204" s="9">
        <f>financials[[#This Row],[Gross Sales]]-financials[[#This Row],[Gross Sales]]*financials[[#This Row],[Discounts]]</f>
        <v>3639.6</v>
      </c>
      <c r="J1204" s="9">
        <f>VLOOKUP(financials[[#This Row],[productid]],Products!$B$2:$H$10,3)</f>
        <v>15</v>
      </c>
      <c r="K1204" s="9">
        <f>financials[[#This Row],[Sales]]-financials[[#This Row],[COGS]]</f>
        <v>3624.6</v>
      </c>
      <c r="L1204" s="17">
        <f t="shared" ca="1" si="37"/>
        <v>45370</v>
      </c>
      <c r="M1204" t="str">
        <f t="shared" ca="1" si="36"/>
        <v>B0001</v>
      </c>
    </row>
    <row r="1205" spans="1:13" x14ac:dyDescent="0.25">
      <c r="A1205" t="s">
        <v>100</v>
      </c>
      <c r="B1205" s="7" t="s">
        <v>136</v>
      </c>
      <c r="C1205" s="15">
        <v>107</v>
      </c>
      <c r="D1205" s="16" t="s">
        <v>103</v>
      </c>
      <c r="E1205">
        <v>270</v>
      </c>
      <c r="F1205" s="9">
        <v>15</v>
      </c>
      <c r="G1205" s="9">
        <f>financials[[#This Row],[Units Sold]]*financials[[#This Row],[Sale Price]]</f>
        <v>4050</v>
      </c>
      <c r="H1205" s="9">
        <f>IF(financials[[#This Row],[Discount Band]]="low",0.1,IF(financials[[#This Row],[Discount Band]]="medium",0.15,0.3))</f>
        <v>0.3</v>
      </c>
      <c r="I1205" s="9">
        <f>financials[[#This Row],[Gross Sales]]-financials[[#This Row],[Gross Sales]]*financials[[#This Row],[Discounts]]</f>
        <v>2835</v>
      </c>
      <c r="J1205" s="9">
        <f>VLOOKUP(financials[[#This Row],[productid]],Products!$B$2:$H$10,3)</f>
        <v>5.5</v>
      </c>
      <c r="K1205" s="9">
        <f>financials[[#This Row],[Sales]]-financials[[#This Row],[COGS]]</f>
        <v>2829.5</v>
      </c>
      <c r="L1205" s="17">
        <f t="shared" ca="1" si="37"/>
        <v>45512</v>
      </c>
      <c r="M1205" t="str">
        <f t="shared" ca="1" si="36"/>
        <v>A0001</v>
      </c>
    </row>
    <row r="1206" spans="1:13" x14ac:dyDescent="0.25">
      <c r="A1206" t="s">
        <v>100</v>
      </c>
      <c r="B1206" s="7" t="s">
        <v>243</v>
      </c>
      <c r="C1206" s="15">
        <v>107</v>
      </c>
      <c r="D1206" s="16" t="s">
        <v>101</v>
      </c>
      <c r="E1206">
        <v>270</v>
      </c>
      <c r="F1206" s="9">
        <v>15</v>
      </c>
      <c r="G1206" s="9">
        <f>financials[[#This Row],[Units Sold]]*financials[[#This Row],[Sale Price]]</f>
        <v>4050</v>
      </c>
      <c r="H1206" s="9">
        <f>IF(financials[[#This Row],[Discount Band]]="low",0.1,IF(financials[[#This Row],[Discount Band]]="medium",0.15,0.3))</f>
        <v>0.15</v>
      </c>
      <c r="I1206" s="9">
        <f>financials[[#This Row],[Gross Sales]]-financials[[#This Row],[Gross Sales]]*financials[[#This Row],[Discounts]]</f>
        <v>3442.5</v>
      </c>
      <c r="J1206" s="9">
        <f>VLOOKUP(financials[[#This Row],[productid]],Products!$B$2:$H$10,3)</f>
        <v>5.5</v>
      </c>
      <c r="K1206" s="9">
        <f>financials[[#This Row],[Sales]]-financials[[#This Row],[COGS]]</f>
        <v>3437</v>
      </c>
      <c r="L1206" s="17">
        <f t="shared" ca="1" si="37"/>
        <v>44744</v>
      </c>
      <c r="M1206" t="str">
        <f t="shared" ca="1" si="36"/>
        <v>C0002</v>
      </c>
    </row>
    <row r="1207" spans="1:13" x14ac:dyDescent="0.25">
      <c r="A1207" t="s">
        <v>96</v>
      </c>
      <c r="B1207" s="7" t="s">
        <v>556</v>
      </c>
      <c r="C1207" s="15">
        <v>103</v>
      </c>
      <c r="D1207" s="16" t="s">
        <v>102</v>
      </c>
      <c r="E1207">
        <v>338</v>
      </c>
      <c r="F1207" s="9">
        <v>12</v>
      </c>
      <c r="G1207" s="9">
        <f>financials[[#This Row],[Units Sold]]*financials[[#This Row],[Sale Price]]</f>
        <v>4056</v>
      </c>
      <c r="H1207" s="9">
        <f>IF(financials[[#This Row],[Discount Band]]="low",0.1,IF(financials[[#This Row],[Discount Band]]="medium",0.15,0.3))</f>
        <v>0.1</v>
      </c>
      <c r="I1207" s="9">
        <f>financials[[#This Row],[Gross Sales]]-financials[[#This Row],[Gross Sales]]*financials[[#This Row],[Discounts]]</f>
        <v>3650.4</v>
      </c>
      <c r="J1207" s="9">
        <f>VLOOKUP(financials[[#This Row],[productid]],Products!$B$2:$H$10,3)</f>
        <v>15</v>
      </c>
      <c r="K1207" s="9">
        <f>financials[[#This Row],[Sales]]-financials[[#This Row],[COGS]]</f>
        <v>3635.4</v>
      </c>
      <c r="L1207" s="17">
        <f t="shared" ca="1" si="37"/>
        <v>45245</v>
      </c>
      <c r="M1207" t="str">
        <f t="shared" ca="1" si="36"/>
        <v>B0101</v>
      </c>
    </row>
    <row r="1208" spans="1:13" x14ac:dyDescent="0.25">
      <c r="A1208" t="s">
        <v>97</v>
      </c>
      <c r="B1208" s="7" t="s">
        <v>285</v>
      </c>
      <c r="C1208" s="13">
        <v>104</v>
      </c>
      <c r="D1208" s="10" t="s">
        <v>94</v>
      </c>
      <c r="E1208">
        <v>203</v>
      </c>
      <c r="F1208" s="9">
        <v>20</v>
      </c>
      <c r="G1208" s="9">
        <f>financials[[#This Row],[Units Sold]]*financials[[#This Row],[Sale Price]]</f>
        <v>4060</v>
      </c>
      <c r="H1208" s="9">
        <f>IF(financials[[#This Row],[Discount Band]]="low",0.1,IF(financials[[#This Row],[Discount Band]]="medium",0.15,0.3))</f>
        <v>0.3</v>
      </c>
      <c r="I1208" s="9">
        <f>financials[[#This Row],[Gross Sales]]-financials[[#This Row],[Gross Sales]]*financials[[#This Row],[Discounts]]</f>
        <v>2842</v>
      </c>
      <c r="J1208" s="9">
        <f>VLOOKUP(financials[[#This Row],[productid]],Products!$B$2:$H$10,3)</f>
        <v>2.9</v>
      </c>
      <c r="K1208" s="9">
        <f>financials[[#This Row],[Sales]]-financials[[#This Row],[COGS]]</f>
        <v>2839.1</v>
      </c>
      <c r="L1208" s="17">
        <f t="shared" ca="1" si="37"/>
        <v>45073</v>
      </c>
      <c r="M1208" t="str">
        <f t="shared" ca="1" si="36"/>
        <v>C0002</v>
      </c>
    </row>
    <row r="1209" spans="1:13" x14ac:dyDescent="0.25">
      <c r="A1209" t="s">
        <v>97</v>
      </c>
      <c r="B1209" s="7" t="s">
        <v>251</v>
      </c>
      <c r="C1209" s="15">
        <v>107</v>
      </c>
      <c r="D1209" s="16" t="s">
        <v>101</v>
      </c>
      <c r="E1209">
        <v>203</v>
      </c>
      <c r="F1209" s="9">
        <v>20</v>
      </c>
      <c r="G1209" s="9">
        <f>financials[[#This Row],[Units Sold]]*financials[[#This Row],[Sale Price]]</f>
        <v>4060</v>
      </c>
      <c r="H1209" s="9">
        <f>IF(financials[[#This Row],[Discount Band]]="low",0.1,IF(financials[[#This Row],[Discount Band]]="medium",0.15,0.3))</f>
        <v>0.15</v>
      </c>
      <c r="I1209" s="9">
        <f>financials[[#This Row],[Gross Sales]]-financials[[#This Row],[Gross Sales]]*financials[[#This Row],[Discounts]]</f>
        <v>3451</v>
      </c>
      <c r="J1209" s="9">
        <f>VLOOKUP(financials[[#This Row],[productid]],Products!$B$2:$H$10,3)</f>
        <v>5.5</v>
      </c>
      <c r="K1209" s="9">
        <f>financials[[#This Row],[Sales]]-financials[[#This Row],[COGS]]</f>
        <v>3445.5</v>
      </c>
      <c r="L1209" s="17">
        <f t="shared" ca="1" si="37"/>
        <v>44747</v>
      </c>
      <c r="M1209" t="str">
        <f t="shared" ca="1" si="36"/>
        <v>C0002</v>
      </c>
    </row>
    <row r="1210" spans="1:13" x14ac:dyDescent="0.25">
      <c r="A1210" t="s">
        <v>97</v>
      </c>
      <c r="B1210" s="7" t="s">
        <v>251</v>
      </c>
      <c r="C1210" s="15">
        <v>104</v>
      </c>
      <c r="D1210" s="16" t="s">
        <v>94</v>
      </c>
      <c r="E1210">
        <v>203</v>
      </c>
      <c r="F1210" s="9">
        <v>20</v>
      </c>
      <c r="G1210" s="9">
        <f>financials[[#This Row],[Units Sold]]*financials[[#This Row],[Sale Price]]</f>
        <v>4060</v>
      </c>
      <c r="H1210" s="9">
        <f>IF(financials[[#This Row],[Discount Band]]="low",0.1,IF(financials[[#This Row],[Discount Band]]="medium",0.15,0.3))</f>
        <v>0.3</v>
      </c>
      <c r="I1210" s="9">
        <f>financials[[#This Row],[Gross Sales]]-financials[[#This Row],[Gross Sales]]*financials[[#This Row],[Discounts]]</f>
        <v>2842</v>
      </c>
      <c r="J1210" s="9">
        <f>VLOOKUP(financials[[#This Row],[productid]],Products!$B$2:$H$10,3)</f>
        <v>2.9</v>
      </c>
      <c r="K1210" s="9">
        <f>financials[[#This Row],[Sales]]-financials[[#This Row],[COGS]]</f>
        <v>2839.1</v>
      </c>
      <c r="L1210" s="17">
        <f t="shared" ca="1" si="37"/>
        <v>44844</v>
      </c>
      <c r="M1210" t="str">
        <f t="shared" ca="1" si="36"/>
        <v>C0003</v>
      </c>
    </row>
    <row r="1211" spans="1:13" x14ac:dyDescent="0.25">
      <c r="A1211" t="s">
        <v>97</v>
      </c>
      <c r="B1211" s="7" t="s">
        <v>208</v>
      </c>
      <c r="C1211" s="15">
        <v>101</v>
      </c>
      <c r="D1211" s="16" t="s">
        <v>94</v>
      </c>
      <c r="E1211">
        <v>203</v>
      </c>
      <c r="F1211" s="9">
        <v>20</v>
      </c>
      <c r="G1211" s="9">
        <f>financials[[#This Row],[Units Sold]]*financials[[#This Row],[Sale Price]]</f>
        <v>4060</v>
      </c>
      <c r="H1211" s="9">
        <f>IF(financials[[#This Row],[Discount Band]]="low",0.1,IF(financials[[#This Row],[Discount Band]]="medium",0.15,0.3))</f>
        <v>0.3</v>
      </c>
      <c r="I1211" s="9">
        <f>financials[[#This Row],[Gross Sales]]-financials[[#This Row],[Gross Sales]]*financials[[#This Row],[Discounts]]</f>
        <v>2842</v>
      </c>
      <c r="J1211" s="9">
        <f>VLOOKUP(financials[[#This Row],[productid]],Products!$B$2:$H$10,3)</f>
        <v>9.9499999999999993</v>
      </c>
      <c r="K1211" s="9">
        <f>financials[[#This Row],[Sales]]-financials[[#This Row],[COGS]]</f>
        <v>2832.05</v>
      </c>
      <c r="L1211" s="17">
        <f t="shared" ca="1" si="37"/>
        <v>44694</v>
      </c>
      <c r="M1211" t="str">
        <f t="shared" ca="1" si="36"/>
        <v>A0001</v>
      </c>
    </row>
    <row r="1212" spans="1:13" x14ac:dyDescent="0.25">
      <c r="A1212" t="s">
        <v>97</v>
      </c>
      <c r="B1212" s="7" t="s">
        <v>628</v>
      </c>
      <c r="C1212" s="15">
        <v>101</v>
      </c>
      <c r="D1212" s="16" t="s">
        <v>94</v>
      </c>
      <c r="E1212">
        <v>203</v>
      </c>
      <c r="F1212" s="9">
        <v>20</v>
      </c>
      <c r="G1212" s="9">
        <f>financials[[#This Row],[Units Sold]]*financials[[#This Row],[Sale Price]]</f>
        <v>4060</v>
      </c>
      <c r="H1212" s="9">
        <f>IF(financials[[#This Row],[Discount Band]]="low",0.1,IF(financials[[#This Row],[Discount Band]]="medium",0.15,0.3))</f>
        <v>0.3</v>
      </c>
      <c r="I1212" s="9">
        <f>financials[[#This Row],[Gross Sales]]-financials[[#This Row],[Gross Sales]]*financials[[#This Row],[Discounts]]</f>
        <v>2842</v>
      </c>
      <c r="J1212" s="9">
        <f>VLOOKUP(financials[[#This Row],[productid]],Products!$B$2:$H$10,3)</f>
        <v>9.9499999999999993</v>
      </c>
      <c r="K1212" s="9">
        <f>financials[[#This Row],[Sales]]-financials[[#This Row],[COGS]]</f>
        <v>2832.05</v>
      </c>
      <c r="L1212" s="17">
        <f t="shared" ca="1" si="37"/>
        <v>44653</v>
      </c>
      <c r="M1212" t="str">
        <f t="shared" ca="1" si="36"/>
        <v>C0003</v>
      </c>
    </row>
    <row r="1213" spans="1:13" x14ac:dyDescent="0.25">
      <c r="A1213" t="s">
        <v>100</v>
      </c>
      <c r="B1213" s="7" t="s">
        <v>628</v>
      </c>
      <c r="C1213" s="15">
        <v>108</v>
      </c>
      <c r="D1213" s="16" t="s">
        <v>102</v>
      </c>
      <c r="E1213">
        <v>271</v>
      </c>
      <c r="F1213" s="9">
        <v>15</v>
      </c>
      <c r="G1213" s="9">
        <f>financials[[#This Row],[Units Sold]]*financials[[#This Row],[Sale Price]]</f>
        <v>4065</v>
      </c>
      <c r="H1213" s="9">
        <f>IF(financials[[#This Row],[Discount Band]]="low",0.1,IF(financials[[#This Row],[Discount Band]]="medium",0.15,0.3))</f>
        <v>0.1</v>
      </c>
      <c r="I1213" s="9">
        <f>financials[[#This Row],[Gross Sales]]-financials[[#This Row],[Gross Sales]]*financials[[#This Row],[Discounts]]</f>
        <v>3658.5</v>
      </c>
      <c r="J1213" s="9">
        <f>VLOOKUP(financials[[#This Row],[productid]],Products!$B$2:$H$10,3)</f>
        <v>3.99</v>
      </c>
      <c r="K1213" s="9">
        <f>financials[[#This Row],[Sales]]-financials[[#This Row],[COGS]]</f>
        <v>3654.51</v>
      </c>
      <c r="L1213" s="17">
        <f t="shared" ca="1" si="37"/>
        <v>44770</v>
      </c>
      <c r="M1213" t="str">
        <f t="shared" ca="1" si="36"/>
        <v>C0002</v>
      </c>
    </row>
    <row r="1214" spans="1:13" x14ac:dyDescent="0.25">
      <c r="A1214" t="s">
        <v>100</v>
      </c>
      <c r="B1214" s="7" t="s">
        <v>656</v>
      </c>
      <c r="C1214" s="15">
        <v>102</v>
      </c>
      <c r="D1214" s="16" t="s">
        <v>94</v>
      </c>
      <c r="E1214">
        <v>271</v>
      </c>
      <c r="F1214" s="9">
        <v>15</v>
      </c>
      <c r="G1214" s="9">
        <f>financials[[#This Row],[Units Sold]]*financials[[#This Row],[Sale Price]]</f>
        <v>4065</v>
      </c>
      <c r="H1214" s="9">
        <f>IF(financials[[#This Row],[Discount Band]]="low",0.1,IF(financials[[#This Row],[Discount Band]]="medium",0.15,0.3))</f>
        <v>0.3</v>
      </c>
      <c r="I1214" s="9">
        <f>financials[[#This Row],[Gross Sales]]-financials[[#This Row],[Gross Sales]]*financials[[#This Row],[Discounts]]</f>
        <v>2845.5</v>
      </c>
      <c r="J1214" s="9">
        <f>VLOOKUP(financials[[#This Row],[productid]],Products!$B$2:$H$10,3)</f>
        <v>13.95</v>
      </c>
      <c r="K1214" s="9">
        <f>financials[[#This Row],[Sales]]-financials[[#This Row],[COGS]]</f>
        <v>2831.55</v>
      </c>
      <c r="L1214" s="17">
        <f t="shared" ca="1" si="37"/>
        <v>44834</v>
      </c>
      <c r="M1214" t="str">
        <f t="shared" ca="1" si="36"/>
        <v>C0002</v>
      </c>
    </row>
    <row r="1215" spans="1:13" x14ac:dyDescent="0.25">
      <c r="A1215" t="s">
        <v>96</v>
      </c>
      <c r="B1215" s="7" t="s">
        <v>216</v>
      </c>
      <c r="C1215" s="15">
        <v>108</v>
      </c>
      <c r="D1215" s="16" t="s">
        <v>94</v>
      </c>
      <c r="E1215">
        <v>339</v>
      </c>
      <c r="F1215" s="9">
        <v>12</v>
      </c>
      <c r="G1215" s="9">
        <f>financials[[#This Row],[Units Sold]]*financials[[#This Row],[Sale Price]]</f>
        <v>4068</v>
      </c>
      <c r="H1215" s="9">
        <f>IF(financials[[#This Row],[Discount Band]]="low",0.1,IF(financials[[#This Row],[Discount Band]]="medium",0.15,0.3))</f>
        <v>0.3</v>
      </c>
      <c r="I1215" s="9">
        <f>financials[[#This Row],[Gross Sales]]-financials[[#This Row],[Gross Sales]]*financials[[#This Row],[Discounts]]</f>
        <v>2847.6000000000004</v>
      </c>
      <c r="J1215" s="9">
        <f>VLOOKUP(financials[[#This Row],[productid]],Products!$B$2:$H$10,3)</f>
        <v>3.99</v>
      </c>
      <c r="K1215" s="9">
        <f>financials[[#This Row],[Sales]]-financials[[#This Row],[COGS]]</f>
        <v>2843.6100000000006</v>
      </c>
      <c r="L1215" s="17">
        <f t="shared" ca="1" si="37"/>
        <v>44810</v>
      </c>
      <c r="M1215" t="str">
        <f t="shared" ca="1" si="36"/>
        <v>C0002</v>
      </c>
    </row>
    <row r="1216" spans="1:13" x14ac:dyDescent="0.25">
      <c r="A1216" t="s">
        <v>100</v>
      </c>
      <c r="B1216" s="7" t="s">
        <v>169</v>
      </c>
      <c r="C1216" s="13">
        <v>107</v>
      </c>
      <c r="D1216" s="10" t="s">
        <v>103</v>
      </c>
      <c r="E1216">
        <v>272</v>
      </c>
      <c r="F1216" s="9">
        <v>15</v>
      </c>
      <c r="G1216" s="9">
        <f>financials[[#This Row],[Units Sold]]*financials[[#This Row],[Sale Price]]</f>
        <v>4080</v>
      </c>
      <c r="H1216" s="9">
        <f>IF(financials[[#This Row],[Discount Band]]="low",0.1,IF(financials[[#This Row],[Discount Band]]="medium",0.15,0.3))</f>
        <v>0.3</v>
      </c>
      <c r="I1216" s="9">
        <f>financials[[#This Row],[Gross Sales]]-financials[[#This Row],[Gross Sales]]*financials[[#This Row],[Discounts]]</f>
        <v>2856</v>
      </c>
      <c r="J1216" s="9">
        <f>VLOOKUP(financials[[#This Row],[productid]],Products!$B$2:$H$10,3)</f>
        <v>5.5</v>
      </c>
      <c r="K1216" s="9">
        <f>financials[[#This Row],[Sales]]-financials[[#This Row],[COGS]]</f>
        <v>2850.5</v>
      </c>
      <c r="L1216" s="17">
        <f t="shared" ca="1" si="37"/>
        <v>44908</v>
      </c>
      <c r="M1216" t="str">
        <f t="shared" ca="1" si="36"/>
        <v>C0003</v>
      </c>
    </row>
    <row r="1217" spans="1:13" x14ac:dyDescent="0.25">
      <c r="A1217" t="s">
        <v>96</v>
      </c>
      <c r="B1217" s="7" t="s">
        <v>178</v>
      </c>
      <c r="C1217" s="13">
        <v>107</v>
      </c>
      <c r="D1217" s="10" t="s">
        <v>103</v>
      </c>
      <c r="E1217">
        <v>340</v>
      </c>
      <c r="F1217" s="9">
        <v>12</v>
      </c>
      <c r="G1217" s="9">
        <f>financials[[#This Row],[Units Sold]]*financials[[#This Row],[Sale Price]]</f>
        <v>4080</v>
      </c>
      <c r="H1217" s="9">
        <f>IF(financials[[#This Row],[Discount Band]]="low",0.1,IF(financials[[#This Row],[Discount Band]]="medium",0.15,0.3))</f>
        <v>0.3</v>
      </c>
      <c r="I1217" s="9">
        <f>financials[[#This Row],[Gross Sales]]-financials[[#This Row],[Gross Sales]]*financials[[#This Row],[Discounts]]</f>
        <v>2856</v>
      </c>
      <c r="J1217" s="9">
        <f>VLOOKUP(financials[[#This Row],[productid]],Products!$B$2:$H$10,3)</f>
        <v>5.5</v>
      </c>
      <c r="K1217" s="9">
        <f>financials[[#This Row],[Sales]]-financials[[#This Row],[COGS]]</f>
        <v>2850.5</v>
      </c>
      <c r="L1217" s="17">
        <f t="shared" ca="1" si="37"/>
        <v>45014</v>
      </c>
      <c r="M1217" t="str">
        <f t="shared" ca="1" si="36"/>
        <v>A0001</v>
      </c>
    </row>
    <row r="1218" spans="1:13" x14ac:dyDescent="0.25">
      <c r="A1218" t="s">
        <v>100</v>
      </c>
      <c r="B1218" s="7" t="s">
        <v>239</v>
      </c>
      <c r="C1218" s="15">
        <v>102</v>
      </c>
      <c r="D1218" s="16" t="s">
        <v>94</v>
      </c>
      <c r="E1218">
        <v>272</v>
      </c>
      <c r="F1218" s="9">
        <v>15</v>
      </c>
      <c r="G1218" s="9">
        <f>financials[[#This Row],[Units Sold]]*financials[[#This Row],[Sale Price]]</f>
        <v>4080</v>
      </c>
      <c r="H1218" s="9">
        <f>IF(financials[[#This Row],[Discount Band]]="low",0.1,IF(financials[[#This Row],[Discount Band]]="medium",0.15,0.3))</f>
        <v>0.3</v>
      </c>
      <c r="I1218" s="9">
        <f>financials[[#This Row],[Gross Sales]]-financials[[#This Row],[Gross Sales]]*financials[[#This Row],[Discounts]]</f>
        <v>2856</v>
      </c>
      <c r="J1218" s="9">
        <f>VLOOKUP(financials[[#This Row],[productid]],Products!$B$2:$H$10,3)</f>
        <v>13.95</v>
      </c>
      <c r="K1218" s="9">
        <f>financials[[#This Row],[Sales]]-financials[[#This Row],[COGS]]</f>
        <v>2842.05</v>
      </c>
      <c r="L1218" s="17">
        <f t="shared" ca="1" si="37"/>
        <v>44847</v>
      </c>
      <c r="M1218" t="str">
        <f t="shared" ref="M1218:M1281" ca="1" si="38">VLOOKUP(RANDBETWEEN(1,5),rnlsalesperson,2)</f>
        <v>B0101</v>
      </c>
    </row>
    <row r="1219" spans="1:13" x14ac:dyDescent="0.25">
      <c r="A1219" t="s">
        <v>100</v>
      </c>
      <c r="B1219" s="7" t="s">
        <v>556</v>
      </c>
      <c r="C1219" s="15">
        <v>105</v>
      </c>
      <c r="D1219" s="16" t="s">
        <v>103</v>
      </c>
      <c r="E1219">
        <v>272</v>
      </c>
      <c r="F1219" s="9">
        <v>15</v>
      </c>
      <c r="G1219" s="9">
        <f>financials[[#This Row],[Units Sold]]*financials[[#This Row],[Sale Price]]</f>
        <v>4080</v>
      </c>
      <c r="H1219" s="9">
        <f>IF(financials[[#This Row],[Discount Band]]="low",0.1,IF(financials[[#This Row],[Discount Band]]="medium",0.15,0.3))</f>
        <v>0.3</v>
      </c>
      <c r="I1219" s="9">
        <f>financials[[#This Row],[Gross Sales]]-financials[[#This Row],[Gross Sales]]*financials[[#This Row],[Discounts]]</f>
        <v>2856</v>
      </c>
      <c r="J1219" s="9">
        <f>VLOOKUP(financials[[#This Row],[productid]],Products!$B$2:$H$10,3)</f>
        <v>10</v>
      </c>
      <c r="K1219" s="9">
        <f>financials[[#This Row],[Sales]]-financials[[#This Row],[COGS]]</f>
        <v>2846</v>
      </c>
      <c r="L1219" s="17">
        <f t="shared" ref="L1219:L1282" ca="1" si="39">RANDBETWEEN(44562,45534)</f>
        <v>44840</v>
      </c>
      <c r="M1219" t="str">
        <f t="shared" ca="1" si="38"/>
        <v>A0001</v>
      </c>
    </row>
    <row r="1220" spans="1:13" x14ac:dyDescent="0.25">
      <c r="A1220" t="s">
        <v>96</v>
      </c>
      <c r="B1220" s="7" t="s">
        <v>105</v>
      </c>
      <c r="C1220" s="15">
        <v>109</v>
      </c>
      <c r="D1220" s="16" t="s">
        <v>94</v>
      </c>
      <c r="E1220">
        <v>341</v>
      </c>
      <c r="F1220" s="9">
        <v>12</v>
      </c>
      <c r="G1220" s="9">
        <f>financials[[#This Row],[Units Sold]]*financials[[#This Row],[Sale Price]]</f>
        <v>4092</v>
      </c>
      <c r="H1220" s="9">
        <f>IF(financials[[#This Row],[Discount Band]]="low",0.1,IF(financials[[#This Row],[Discount Band]]="medium",0.15,0.3))</f>
        <v>0.3</v>
      </c>
      <c r="I1220" s="9">
        <f>financials[[#This Row],[Gross Sales]]-financials[[#This Row],[Gross Sales]]*financials[[#This Row],[Discounts]]</f>
        <v>2864.4</v>
      </c>
      <c r="J1220" s="9">
        <f>VLOOKUP(financials[[#This Row],[productid]],Products!$B$2:$H$10,3)</f>
        <v>16.8</v>
      </c>
      <c r="K1220" s="9">
        <f>financials[[#This Row],[Sales]]-financials[[#This Row],[COGS]]</f>
        <v>2847.6</v>
      </c>
      <c r="L1220" s="17">
        <f t="shared" ca="1" si="39"/>
        <v>45034</v>
      </c>
      <c r="M1220" t="str">
        <f t="shared" ca="1" si="38"/>
        <v>B0101</v>
      </c>
    </row>
    <row r="1221" spans="1:13" x14ac:dyDescent="0.25">
      <c r="A1221" t="s">
        <v>100</v>
      </c>
      <c r="B1221" s="7" t="s">
        <v>628</v>
      </c>
      <c r="C1221" s="15">
        <v>104</v>
      </c>
      <c r="D1221" s="16" t="s">
        <v>101</v>
      </c>
      <c r="E1221">
        <v>273</v>
      </c>
      <c r="F1221" s="9">
        <v>15</v>
      </c>
      <c r="G1221" s="9">
        <f>financials[[#This Row],[Units Sold]]*financials[[#This Row],[Sale Price]]</f>
        <v>4095</v>
      </c>
      <c r="H1221" s="9">
        <f>IF(financials[[#This Row],[Discount Band]]="low",0.1,IF(financials[[#This Row],[Discount Band]]="medium",0.15,0.3))</f>
        <v>0.15</v>
      </c>
      <c r="I1221" s="9">
        <f>financials[[#This Row],[Gross Sales]]-financials[[#This Row],[Gross Sales]]*financials[[#This Row],[Discounts]]</f>
        <v>3480.75</v>
      </c>
      <c r="J1221" s="9">
        <f>VLOOKUP(financials[[#This Row],[productid]],Products!$B$2:$H$10,3)</f>
        <v>2.9</v>
      </c>
      <c r="K1221" s="9">
        <f>financials[[#This Row],[Sales]]-financials[[#This Row],[COGS]]</f>
        <v>3477.85</v>
      </c>
      <c r="L1221" s="17">
        <f t="shared" ca="1" si="39"/>
        <v>45360</v>
      </c>
      <c r="M1221" t="str">
        <f t="shared" ca="1" si="38"/>
        <v>B0001</v>
      </c>
    </row>
    <row r="1222" spans="1:13" x14ac:dyDescent="0.25">
      <c r="A1222" t="s">
        <v>100</v>
      </c>
      <c r="B1222" s="7" t="s">
        <v>239</v>
      </c>
      <c r="C1222" s="15">
        <v>109</v>
      </c>
      <c r="D1222" s="16" t="s">
        <v>101</v>
      </c>
      <c r="E1222">
        <v>273</v>
      </c>
      <c r="F1222" s="9">
        <v>15</v>
      </c>
      <c r="G1222" s="9">
        <f>financials[[#This Row],[Units Sold]]*financials[[#This Row],[Sale Price]]</f>
        <v>4095</v>
      </c>
      <c r="H1222" s="9">
        <f>IF(financials[[#This Row],[Discount Band]]="low",0.1,IF(financials[[#This Row],[Discount Band]]="medium",0.15,0.3))</f>
        <v>0.15</v>
      </c>
      <c r="I1222" s="9">
        <f>financials[[#This Row],[Gross Sales]]-financials[[#This Row],[Gross Sales]]*financials[[#This Row],[Discounts]]</f>
        <v>3480.75</v>
      </c>
      <c r="J1222" s="9">
        <f>VLOOKUP(financials[[#This Row],[productid]],Products!$B$2:$H$10,3)</f>
        <v>16.8</v>
      </c>
      <c r="K1222" s="9">
        <f>financials[[#This Row],[Sales]]-financials[[#This Row],[COGS]]</f>
        <v>3463.95</v>
      </c>
      <c r="L1222" s="17">
        <f t="shared" ca="1" si="39"/>
        <v>45090</v>
      </c>
      <c r="M1222" t="str">
        <f t="shared" ca="1" si="38"/>
        <v>C0003</v>
      </c>
    </row>
    <row r="1223" spans="1:13" x14ac:dyDescent="0.25">
      <c r="A1223" t="s">
        <v>97</v>
      </c>
      <c r="B1223" s="7" t="s">
        <v>298</v>
      </c>
      <c r="C1223" s="15">
        <v>105</v>
      </c>
      <c r="D1223" s="16" t="s">
        <v>94</v>
      </c>
      <c r="E1223">
        <v>205</v>
      </c>
      <c r="F1223" s="9">
        <v>20</v>
      </c>
      <c r="G1223" s="9">
        <f>financials[[#This Row],[Units Sold]]*financials[[#This Row],[Sale Price]]</f>
        <v>4100</v>
      </c>
      <c r="H1223" s="9">
        <f>IF(financials[[#This Row],[Discount Band]]="low",0.1,IF(financials[[#This Row],[Discount Band]]="medium",0.15,0.3))</f>
        <v>0.3</v>
      </c>
      <c r="I1223" s="9">
        <f>financials[[#This Row],[Gross Sales]]-financials[[#This Row],[Gross Sales]]*financials[[#This Row],[Discounts]]</f>
        <v>2870</v>
      </c>
      <c r="J1223" s="9">
        <f>VLOOKUP(financials[[#This Row],[productid]],Products!$B$2:$H$10,3)</f>
        <v>10</v>
      </c>
      <c r="K1223" s="9">
        <f>financials[[#This Row],[Sales]]-financials[[#This Row],[COGS]]</f>
        <v>2860</v>
      </c>
      <c r="L1223" s="17">
        <f t="shared" ca="1" si="39"/>
        <v>44930</v>
      </c>
      <c r="M1223" t="str">
        <f t="shared" ca="1" si="38"/>
        <v>C0003</v>
      </c>
    </row>
    <row r="1224" spans="1:13" x14ac:dyDescent="0.25">
      <c r="A1224" t="s">
        <v>97</v>
      </c>
      <c r="B1224" s="7" t="s">
        <v>208</v>
      </c>
      <c r="C1224" s="15">
        <v>109</v>
      </c>
      <c r="D1224" s="16" t="s">
        <v>101</v>
      </c>
      <c r="E1224">
        <v>205</v>
      </c>
      <c r="F1224" s="9">
        <v>20</v>
      </c>
      <c r="G1224" s="9">
        <f>financials[[#This Row],[Units Sold]]*financials[[#This Row],[Sale Price]]</f>
        <v>4100</v>
      </c>
      <c r="H1224" s="9">
        <f>IF(financials[[#This Row],[Discount Band]]="low",0.1,IF(financials[[#This Row],[Discount Band]]="medium",0.15,0.3))</f>
        <v>0.15</v>
      </c>
      <c r="I1224" s="9">
        <f>financials[[#This Row],[Gross Sales]]-financials[[#This Row],[Gross Sales]]*financials[[#This Row],[Discounts]]</f>
        <v>3485</v>
      </c>
      <c r="J1224" s="9">
        <f>VLOOKUP(financials[[#This Row],[productid]],Products!$B$2:$H$10,3)</f>
        <v>16.8</v>
      </c>
      <c r="K1224" s="9">
        <f>financials[[#This Row],[Sales]]-financials[[#This Row],[COGS]]</f>
        <v>3468.2</v>
      </c>
      <c r="L1224" s="17">
        <f t="shared" ca="1" si="39"/>
        <v>44707</v>
      </c>
      <c r="M1224" t="str">
        <f t="shared" ca="1" si="38"/>
        <v>A0001</v>
      </c>
    </row>
    <row r="1225" spans="1:13" x14ac:dyDescent="0.25">
      <c r="A1225" t="s">
        <v>97</v>
      </c>
      <c r="B1225" s="7" t="s">
        <v>107</v>
      </c>
      <c r="C1225" s="15">
        <v>104</v>
      </c>
      <c r="D1225" s="16" t="s">
        <v>101</v>
      </c>
      <c r="E1225">
        <v>205</v>
      </c>
      <c r="F1225" s="9">
        <v>20</v>
      </c>
      <c r="G1225" s="9">
        <f>financials[[#This Row],[Units Sold]]*financials[[#This Row],[Sale Price]]</f>
        <v>4100</v>
      </c>
      <c r="H1225" s="9">
        <f>IF(financials[[#This Row],[Discount Band]]="low",0.1,IF(financials[[#This Row],[Discount Band]]="medium",0.15,0.3))</f>
        <v>0.15</v>
      </c>
      <c r="I1225" s="9">
        <f>financials[[#This Row],[Gross Sales]]-financials[[#This Row],[Gross Sales]]*financials[[#This Row],[Discounts]]</f>
        <v>3485</v>
      </c>
      <c r="J1225" s="9">
        <f>VLOOKUP(financials[[#This Row],[productid]],Products!$B$2:$H$10,3)</f>
        <v>2.9</v>
      </c>
      <c r="K1225" s="9">
        <f>financials[[#This Row],[Sales]]-financials[[#This Row],[COGS]]</f>
        <v>3482.1</v>
      </c>
      <c r="L1225" s="17">
        <f t="shared" ca="1" si="39"/>
        <v>44660</v>
      </c>
      <c r="M1225" t="str">
        <f t="shared" ca="1" si="38"/>
        <v>C0002</v>
      </c>
    </row>
    <row r="1226" spans="1:13" x14ac:dyDescent="0.25">
      <c r="A1226" t="s">
        <v>96</v>
      </c>
      <c r="B1226" s="7" t="s">
        <v>284</v>
      </c>
      <c r="C1226" s="15">
        <v>109</v>
      </c>
      <c r="D1226" s="16" t="s">
        <v>94</v>
      </c>
      <c r="E1226">
        <v>342</v>
      </c>
      <c r="F1226" s="9">
        <v>12</v>
      </c>
      <c r="G1226" s="9">
        <f>financials[[#This Row],[Units Sold]]*financials[[#This Row],[Sale Price]]</f>
        <v>4104</v>
      </c>
      <c r="H1226" s="9">
        <f>IF(financials[[#This Row],[Discount Band]]="low",0.1,IF(financials[[#This Row],[Discount Band]]="medium",0.15,0.3))</f>
        <v>0.3</v>
      </c>
      <c r="I1226" s="9">
        <f>financials[[#This Row],[Gross Sales]]-financials[[#This Row],[Gross Sales]]*financials[[#This Row],[Discounts]]</f>
        <v>2872.8</v>
      </c>
      <c r="J1226" s="9">
        <f>VLOOKUP(financials[[#This Row],[productid]],Products!$B$2:$H$10,3)</f>
        <v>16.8</v>
      </c>
      <c r="K1226" s="9">
        <f>financials[[#This Row],[Sales]]-financials[[#This Row],[COGS]]</f>
        <v>2856</v>
      </c>
      <c r="L1226" s="17">
        <f t="shared" ca="1" si="39"/>
        <v>44732</v>
      </c>
      <c r="M1226" t="str">
        <f t="shared" ca="1" si="38"/>
        <v>C0002</v>
      </c>
    </row>
    <row r="1227" spans="1:13" x14ac:dyDescent="0.25">
      <c r="A1227" t="s">
        <v>100</v>
      </c>
      <c r="B1227" s="7" t="s">
        <v>169</v>
      </c>
      <c r="C1227" s="15">
        <v>102</v>
      </c>
      <c r="D1227" s="16" t="s">
        <v>94</v>
      </c>
      <c r="E1227">
        <v>274</v>
      </c>
      <c r="F1227" s="9">
        <v>15</v>
      </c>
      <c r="G1227" s="9">
        <f>financials[[#This Row],[Units Sold]]*financials[[#This Row],[Sale Price]]</f>
        <v>4110</v>
      </c>
      <c r="H1227" s="9">
        <f>IF(financials[[#This Row],[Discount Band]]="low",0.1,IF(financials[[#This Row],[Discount Band]]="medium",0.15,0.3))</f>
        <v>0.3</v>
      </c>
      <c r="I1227" s="9">
        <f>financials[[#This Row],[Gross Sales]]-financials[[#This Row],[Gross Sales]]*financials[[#This Row],[Discounts]]</f>
        <v>2877</v>
      </c>
      <c r="J1227" s="9">
        <f>VLOOKUP(financials[[#This Row],[productid]],Products!$B$2:$H$10,3)</f>
        <v>13.95</v>
      </c>
      <c r="K1227" s="9">
        <f>financials[[#This Row],[Sales]]-financials[[#This Row],[COGS]]</f>
        <v>2863.05</v>
      </c>
      <c r="L1227" s="17">
        <f t="shared" ca="1" si="39"/>
        <v>44883</v>
      </c>
      <c r="M1227" t="str">
        <f t="shared" ca="1" si="38"/>
        <v>C0002</v>
      </c>
    </row>
    <row r="1228" spans="1:13" x14ac:dyDescent="0.25">
      <c r="A1228" t="s">
        <v>96</v>
      </c>
      <c r="B1228" s="7" t="s">
        <v>556</v>
      </c>
      <c r="C1228" s="13">
        <v>106</v>
      </c>
      <c r="D1228" s="10" t="s">
        <v>101</v>
      </c>
      <c r="E1228">
        <v>343</v>
      </c>
      <c r="F1228" s="9">
        <v>12</v>
      </c>
      <c r="G1228" s="9">
        <f>financials[[#This Row],[Units Sold]]*financials[[#This Row],[Sale Price]]</f>
        <v>4116</v>
      </c>
      <c r="H1228" s="9">
        <f>IF(financials[[#This Row],[Discount Band]]="low",0.1,IF(financials[[#This Row],[Discount Band]]="medium",0.15,0.3))</f>
        <v>0.15</v>
      </c>
      <c r="I1228" s="9">
        <f>financials[[#This Row],[Gross Sales]]-financials[[#This Row],[Gross Sales]]*financials[[#This Row],[Discounts]]</f>
        <v>3498.6</v>
      </c>
      <c r="J1228" s="9">
        <f>VLOOKUP(financials[[#This Row],[productid]],Products!$B$2:$H$10,3)</f>
        <v>9.1</v>
      </c>
      <c r="K1228" s="9">
        <f>financials[[#This Row],[Sales]]-financials[[#This Row],[COGS]]</f>
        <v>3489.5</v>
      </c>
      <c r="L1228" s="17">
        <f t="shared" ca="1" si="39"/>
        <v>44916</v>
      </c>
      <c r="M1228" t="str">
        <f t="shared" ca="1" si="38"/>
        <v>B0101</v>
      </c>
    </row>
    <row r="1229" spans="1:13" x14ac:dyDescent="0.25">
      <c r="A1229" t="s">
        <v>96</v>
      </c>
      <c r="B1229" s="7" t="s">
        <v>556</v>
      </c>
      <c r="C1229" s="15">
        <v>107</v>
      </c>
      <c r="D1229" s="16" t="s">
        <v>102</v>
      </c>
      <c r="E1229">
        <v>343</v>
      </c>
      <c r="F1229" s="9">
        <v>12</v>
      </c>
      <c r="G1229" s="9">
        <f>financials[[#This Row],[Units Sold]]*financials[[#This Row],[Sale Price]]</f>
        <v>4116</v>
      </c>
      <c r="H1229" s="9">
        <f>IF(financials[[#This Row],[Discount Band]]="low",0.1,IF(financials[[#This Row],[Discount Band]]="medium",0.15,0.3))</f>
        <v>0.1</v>
      </c>
      <c r="I1229" s="9">
        <f>financials[[#This Row],[Gross Sales]]-financials[[#This Row],[Gross Sales]]*financials[[#This Row],[Discounts]]</f>
        <v>3704.4</v>
      </c>
      <c r="J1229" s="9">
        <f>VLOOKUP(financials[[#This Row],[productid]],Products!$B$2:$H$10,3)</f>
        <v>5.5</v>
      </c>
      <c r="K1229" s="9">
        <f>financials[[#This Row],[Sales]]-financials[[#This Row],[COGS]]</f>
        <v>3698.9</v>
      </c>
      <c r="L1229" s="17">
        <f t="shared" ca="1" si="39"/>
        <v>45114</v>
      </c>
      <c r="M1229" t="str">
        <f t="shared" ca="1" si="38"/>
        <v>B0101</v>
      </c>
    </row>
    <row r="1230" spans="1:13" x14ac:dyDescent="0.25">
      <c r="A1230" t="s">
        <v>100</v>
      </c>
      <c r="B1230" s="7" t="s">
        <v>239</v>
      </c>
      <c r="C1230" s="13">
        <v>109</v>
      </c>
      <c r="D1230" s="10" t="s">
        <v>94</v>
      </c>
      <c r="E1230">
        <v>275</v>
      </c>
      <c r="F1230" s="9">
        <v>15</v>
      </c>
      <c r="G1230" s="9">
        <f>financials[[#This Row],[Units Sold]]*financials[[#This Row],[Sale Price]]</f>
        <v>4125</v>
      </c>
      <c r="H1230" s="9">
        <f>IF(financials[[#This Row],[Discount Band]]="low",0.1,IF(financials[[#This Row],[Discount Band]]="medium",0.15,0.3))</f>
        <v>0.3</v>
      </c>
      <c r="I1230" s="9">
        <f>financials[[#This Row],[Gross Sales]]-financials[[#This Row],[Gross Sales]]*financials[[#This Row],[Discounts]]</f>
        <v>2887.5</v>
      </c>
      <c r="J1230" s="9">
        <f>VLOOKUP(financials[[#This Row],[productid]],Products!$B$2:$H$10,3)</f>
        <v>16.8</v>
      </c>
      <c r="K1230" s="9">
        <f>financials[[#This Row],[Sales]]-financials[[#This Row],[COGS]]</f>
        <v>2870.7</v>
      </c>
      <c r="L1230" s="17">
        <f t="shared" ca="1" si="39"/>
        <v>44889</v>
      </c>
      <c r="M1230" t="str">
        <f t="shared" ca="1" si="38"/>
        <v>C0003</v>
      </c>
    </row>
    <row r="1231" spans="1:13" x14ac:dyDescent="0.25">
      <c r="A1231" t="s">
        <v>100</v>
      </c>
      <c r="B1231" s="7" t="s">
        <v>243</v>
      </c>
      <c r="C1231" s="15">
        <v>109</v>
      </c>
      <c r="D1231" s="16" t="s">
        <v>94</v>
      </c>
      <c r="E1231">
        <v>275</v>
      </c>
      <c r="F1231" s="9">
        <v>15</v>
      </c>
      <c r="G1231" s="9">
        <f>financials[[#This Row],[Units Sold]]*financials[[#This Row],[Sale Price]]</f>
        <v>4125</v>
      </c>
      <c r="H1231" s="9">
        <f>IF(financials[[#This Row],[Discount Band]]="low",0.1,IF(financials[[#This Row],[Discount Band]]="medium",0.15,0.3))</f>
        <v>0.3</v>
      </c>
      <c r="I1231" s="9">
        <f>financials[[#This Row],[Gross Sales]]-financials[[#This Row],[Gross Sales]]*financials[[#This Row],[Discounts]]</f>
        <v>2887.5</v>
      </c>
      <c r="J1231" s="9">
        <f>VLOOKUP(financials[[#This Row],[productid]],Products!$B$2:$H$10,3)</f>
        <v>16.8</v>
      </c>
      <c r="K1231" s="9">
        <f>financials[[#This Row],[Sales]]-financials[[#This Row],[COGS]]</f>
        <v>2870.7</v>
      </c>
      <c r="L1231" s="17">
        <f t="shared" ca="1" si="39"/>
        <v>44590</v>
      </c>
      <c r="M1231" t="str">
        <f t="shared" ca="1" si="38"/>
        <v>A0001</v>
      </c>
    </row>
    <row r="1232" spans="1:13" x14ac:dyDescent="0.25">
      <c r="A1232" t="s">
        <v>97</v>
      </c>
      <c r="B1232" s="7" t="s">
        <v>169</v>
      </c>
      <c r="C1232" s="15">
        <v>103</v>
      </c>
      <c r="D1232" s="16" t="s">
        <v>101</v>
      </c>
      <c r="E1232">
        <v>207</v>
      </c>
      <c r="F1232" s="9">
        <v>20</v>
      </c>
      <c r="G1232" s="9">
        <f>financials[[#This Row],[Units Sold]]*financials[[#This Row],[Sale Price]]</f>
        <v>4140</v>
      </c>
      <c r="H1232" s="9">
        <f>IF(financials[[#This Row],[Discount Band]]="low",0.1,IF(financials[[#This Row],[Discount Band]]="medium",0.15,0.3))</f>
        <v>0.15</v>
      </c>
      <c r="I1232" s="9">
        <f>financials[[#This Row],[Gross Sales]]-financials[[#This Row],[Gross Sales]]*financials[[#This Row],[Discounts]]</f>
        <v>3519</v>
      </c>
      <c r="J1232" s="9">
        <f>VLOOKUP(financials[[#This Row],[productid]],Products!$B$2:$H$10,3)</f>
        <v>15</v>
      </c>
      <c r="K1232" s="9">
        <f>financials[[#This Row],[Sales]]-financials[[#This Row],[COGS]]</f>
        <v>3504</v>
      </c>
      <c r="L1232" s="17">
        <f t="shared" ca="1" si="39"/>
        <v>44566</v>
      </c>
      <c r="M1232" t="str">
        <f t="shared" ca="1" si="38"/>
        <v>B0101</v>
      </c>
    </row>
    <row r="1233" spans="1:13" x14ac:dyDescent="0.25">
      <c r="A1233" t="s">
        <v>100</v>
      </c>
      <c r="B1233" s="7" t="s">
        <v>107</v>
      </c>
      <c r="C1233" s="15">
        <v>103</v>
      </c>
      <c r="D1233" s="16" t="s">
        <v>101</v>
      </c>
      <c r="E1233">
        <v>276</v>
      </c>
      <c r="F1233" s="9">
        <v>15</v>
      </c>
      <c r="G1233" s="9">
        <f>financials[[#This Row],[Units Sold]]*financials[[#This Row],[Sale Price]]</f>
        <v>4140</v>
      </c>
      <c r="H1233" s="9">
        <f>IF(financials[[#This Row],[Discount Band]]="low",0.1,IF(financials[[#This Row],[Discount Band]]="medium",0.15,0.3))</f>
        <v>0.15</v>
      </c>
      <c r="I1233" s="9">
        <f>financials[[#This Row],[Gross Sales]]-financials[[#This Row],[Gross Sales]]*financials[[#This Row],[Discounts]]</f>
        <v>3519</v>
      </c>
      <c r="J1233" s="9">
        <f>VLOOKUP(financials[[#This Row],[productid]],Products!$B$2:$H$10,3)</f>
        <v>15</v>
      </c>
      <c r="K1233" s="9">
        <f>financials[[#This Row],[Sales]]-financials[[#This Row],[COGS]]</f>
        <v>3504</v>
      </c>
      <c r="L1233" s="17">
        <f t="shared" ca="1" si="39"/>
        <v>45349</v>
      </c>
      <c r="M1233" t="str">
        <f t="shared" ca="1" si="38"/>
        <v>C0003</v>
      </c>
    </row>
    <row r="1234" spans="1:13" x14ac:dyDescent="0.25">
      <c r="A1234" t="s">
        <v>100</v>
      </c>
      <c r="B1234" s="7" t="s">
        <v>243</v>
      </c>
      <c r="C1234" s="15">
        <v>101</v>
      </c>
      <c r="D1234" s="16" t="s">
        <v>94</v>
      </c>
      <c r="E1234">
        <v>276</v>
      </c>
      <c r="F1234" s="9">
        <v>15</v>
      </c>
      <c r="G1234" s="9">
        <f>financials[[#This Row],[Units Sold]]*financials[[#This Row],[Sale Price]]</f>
        <v>4140</v>
      </c>
      <c r="H1234" s="9">
        <f>IF(financials[[#This Row],[Discount Band]]="low",0.1,IF(financials[[#This Row],[Discount Band]]="medium",0.15,0.3))</f>
        <v>0.3</v>
      </c>
      <c r="I1234" s="9">
        <f>financials[[#This Row],[Gross Sales]]-financials[[#This Row],[Gross Sales]]*financials[[#This Row],[Discounts]]</f>
        <v>2898</v>
      </c>
      <c r="J1234" s="9">
        <f>VLOOKUP(financials[[#This Row],[productid]],Products!$B$2:$H$10,3)</f>
        <v>9.9499999999999993</v>
      </c>
      <c r="K1234" s="9">
        <f>financials[[#This Row],[Sales]]-financials[[#This Row],[COGS]]</f>
        <v>2888.05</v>
      </c>
      <c r="L1234" s="17">
        <f t="shared" ca="1" si="39"/>
        <v>45387</v>
      </c>
      <c r="M1234" t="str">
        <f t="shared" ca="1" si="38"/>
        <v>B0101</v>
      </c>
    </row>
    <row r="1235" spans="1:13" x14ac:dyDescent="0.25">
      <c r="A1235" t="s">
        <v>100</v>
      </c>
      <c r="B1235" s="7" t="s">
        <v>106</v>
      </c>
      <c r="C1235" s="15">
        <v>109</v>
      </c>
      <c r="D1235" s="16" t="s">
        <v>101</v>
      </c>
      <c r="E1235">
        <v>277</v>
      </c>
      <c r="F1235" s="9">
        <v>15</v>
      </c>
      <c r="G1235" s="9">
        <f>financials[[#This Row],[Units Sold]]*financials[[#This Row],[Sale Price]]</f>
        <v>4155</v>
      </c>
      <c r="H1235" s="9">
        <f>IF(financials[[#This Row],[Discount Band]]="low",0.1,IF(financials[[#This Row],[Discount Band]]="medium",0.15,0.3))</f>
        <v>0.15</v>
      </c>
      <c r="I1235" s="9">
        <f>financials[[#This Row],[Gross Sales]]-financials[[#This Row],[Gross Sales]]*financials[[#This Row],[Discounts]]</f>
        <v>3531.75</v>
      </c>
      <c r="J1235" s="9">
        <f>VLOOKUP(financials[[#This Row],[productid]],Products!$B$2:$H$10,3)</f>
        <v>16.8</v>
      </c>
      <c r="K1235" s="9">
        <f>financials[[#This Row],[Sales]]-financials[[#This Row],[COGS]]</f>
        <v>3514.95</v>
      </c>
      <c r="L1235" s="17">
        <f t="shared" ca="1" si="39"/>
        <v>45136</v>
      </c>
      <c r="M1235" t="str">
        <f t="shared" ca="1" si="38"/>
        <v>C0003</v>
      </c>
    </row>
    <row r="1236" spans="1:13" x14ac:dyDescent="0.25">
      <c r="A1236" t="s">
        <v>100</v>
      </c>
      <c r="B1236" s="7" t="s">
        <v>159</v>
      </c>
      <c r="C1236" s="15">
        <v>107</v>
      </c>
      <c r="D1236" s="16" t="s">
        <v>102</v>
      </c>
      <c r="E1236">
        <v>277</v>
      </c>
      <c r="F1236" s="9">
        <v>15</v>
      </c>
      <c r="G1236" s="9">
        <f>financials[[#This Row],[Units Sold]]*financials[[#This Row],[Sale Price]]</f>
        <v>4155</v>
      </c>
      <c r="H1236" s="9">
        <f>IF(financials[[#This Row],[Discount Band]]="low",0.1,IF(financials[[#This Row],[Discount Band]]="medium",0.15,0.3))</f>
        <v>0.1</v>
      </c>
      <c r="I1236" s="9">
        <f>financials[[#This Row],[Gross Sales]]-financials[[#This Row],[Gross Sales]]*financials[[#This Row],[Discounts]]</f>
        <v>3739.5</v>
      </c>
      <c r="J1236" s="9">
        <f>VLOOKUP(financials[[#This Row],[productid]],Products!$B$2:$H$10,3)</f>
        <v>5.5</v>
      </c>
      <c r="K1236" s="9">
        <f>financials[[#This Row],[Sales]]-financials[[#This Row],[COGS]]</f>
        <v>3734</v>
      </c>
      <c r="L1236" s="17">
        <f t="shared" ca="1" si="39"/>
        <v>44961</v>
      </c>
      <c r="M1236" t="str">
        <f t="shared" ca="1" si="38"/>
        <v>C0002</v>
      </c>
    </row>
    <row r="1237" spans="1:13" x14ac:dyDescent="0.25">
      <c r="A1237" t="s">
        <v>97</v>
      </c>
      <c r="B1237" s="7" t="s">
        <v>159</v>
      </c>
      <c r="C1237" s="15">
        <v>101</v>
      </c>
      <c r="D1237" s="16" t="s">
        <v>101</v>
      </c>
      <c r="E1237">
        <v>208</v>
      </c>
      <c r="F1237" s="9">
        <v>20</v>
      </c>
      <c r="G1237" s="9">
        <f>financials[[#This Row],[Units Sold]]*financials[[#This Row],[Sale Price]]</f>
        <v>4160</v>
      </c>
      <c r="H1237" s="9">
        <f>IF(financials[[#This Row],[Discount Band]]="low",0.1,IF(financials[[#This Row],[Discount Band]]="medium",0.15,0.3))</f>
        <v>0.15</v>
      </c>
      <c r="I1237" s="9">
        <f>financials[[#This Row],[Gross Sales]]-financials[[#This Row],[Gross Sales]]*financials[[#This Row],[Discounts]]</f>
        <v>3536</v>
      </c>
      <c r="J1237" s="9">
        <f>VLOOKUP(financials[[#This Row],[productid]],Products!$B$2:$H$10,3)</f>
        <v>9.9499999999999993</v>
      </c>
      <c r="K1237" s="9">
        <f>financials[[#This Row],[Sales]]-financials[[#This Row],[COGS]]</f>
        <v>3526.05</v>
      </c>
      <c r="L1237" s="17">
        <f t="shared" ca="1" si="39"/>
        <v>45272</v>
      </c>
      <c r="M1237" t="str">
        <f t="shared" ca="1" si="38"/>
        <v>A0001</v>
      </c>
    </row>
    <row r="1238" spans="1:13" x14ac:dyDescent="0.25">
      <c r="A1238" t="s">
        <v>97</v>
      </c>
      <c r="B1238" s="7" t="s">
        <v>251</v>
      </c>
      <c r="C1238" s="15">
        <v>101</v>
      </c>
      <c r="D1238" s="16" t="s">
        <v>101</v>
      </c>
      <c r="E1238">
        <v>208</v>
      </c>
      <c r="F1238" s="9">
        <v>20</v>
      </c>
      <c r="G1238" s="9">
        <f>financials[[#This Row],[Units Sold]]*financials[[#This Row],[Sale Price]]</f>
        <v>4160</v>
      </c>
      <c r="H1238" s="9">
        <f>IF(financials[[#This Row],[Discount Band]]="low",0.1,IF(financials[[#This Row],[Discount Band]]="medium",0.15,0.3))</f>
        <v>0.15</v>
      </c>
      <c r="I1238" s="9">
        <f>financials[[#This Row],[Gross Sales]]-financials[[#This Row],[Gross Sales]]*financials[[#This Row],[Discounts]]</f>
        <v>3536</v>
      </c>
      <c r="J1238" s="9">
        <f>VLOOKUP(financials[[#This Row],[productid]],Products!$B$2:$H$10,3)</f>
        <v>9.9499999999999993</v>
      </c>
      <c r="K1238" s="9">
        <f>financials[[#This Row],[Sales]]-financials[[#This Row],[COGS]]</f>
        <v>3526.05</v>
      </c>
      <c r="L1238" s="17">
        <f t="shared" ca="1" si="39"/>
        <v>45389</v>
      </c>
      <c r="M1238" t="str">
        <f t="shared" ca="1" si="38"/>
        <v>B0101</v>
      </c>
    </row>
    <row r="1239" spans="1:13" x14ac:dyDescent="0.25">
      <c r="A1239" t="s">
        <v>100</v>
      </c>
      <c r="B1239" s="7" t="s">
        <v>104</v>
      </c>
      <c r="C1239" s="15">
        <v>102</v>
      </c>
      <c r="D1239" s="16" t="s">
        <v>94</v>
      </c>
      <c r="E1239">
        <v>278</v>
      </c>
      <c r="F1239" s="9">
        <v>15</v>
      </c>
      <c r="G1239" s="9">
        <f>financials[[#This Row],[Units Sold]]*financials[[#This Row],[Sale Price]]</f>
        <v>4170</v>
      </c>
      <c r="H1239" s="9">
        <f>IF(financials[[#This Row],[Discount Band]]="low",0.1,IF(financials[[#This Row],[Discount Band]]="medium",0.15,0.3))</f>
        <v>0.3</v>
      </c>
      <c r="I1239" s="9">
        <f>financials[[#This Row],[Gross Sales]]-financials[[#This Row],[Gross Sales]]*financials[[#This Row],[Discounts]]</f>
        <v>2919</v>
      </c>
      <c r="J1239" s="9">
        <f>VLOOKUP(financials[[#This Row],[productid]],Products!$B$2:$H$10,3)</f>
        <v>13.95</v>
      </c>
      <c r="K1239" s="9">
        <f>financials[[#This Row],[Sales]]-financials[[#This Row],[COGS]]</f>
        <v>2905.05</v>
      </c>
      <c r="L1239" s="17">
        <f t="shared" ca="1" si="39"/>
        <v>45489</v>
      </c>
      <c r="M1239" t="str">
        <f t="shared" ca="1" si="38"/>
        <v>C0002</v>
      </c>
    </row>
    <row r="1240" spans="1:13" x14ac:dyDescent="0.25">
      <c r="A1240" t="s">
        <v>100</v>
      </c>
      <c r="B1240" s="7" t="s">
        <v>159</v>
      </c>
      <c r="C1240" s="15">
        <v>104</v>
      </c>
      <c r="D1240" s="16" t="s">
        <v>101</v>
      </c>
      <c r="E1240">
        <v>278</v>
      </c>
      <c r="F1240" s="9">
        <v>15</v>
      </c>
      <c r="G1240" s="9">
        <f>financials[[#This Row],[Units Sold]]*financials[[#This Row],[Sale Price]]</f>
        <v>4170</v>
      </c>
      <c r="H1240" s="9">
        <f>IF(financials[[#This Row],[Discount Band]]="low",0.1,IF(financials[[#This Row],[Discount Band]]="medium",0.15,0.3))</f>
        <v>0.15</v>
      </c>
      <c r="I1240" s="9">
        <f>financials[[#This Row],[Gross Sales]]-financials[[#This Row],[Gross Sales]]*financials[[#This Row],[Discounts]]</f>
        <v>3544.5</v>
      </c>
      <c r="J1240" s="9">
        <f>VLOOKUP(financials[[#This Row],[productid]],Products!$B$2:$H$10,3)</f>
        <v>2.9</v>
      </c>
      <c r="K1240" s="9">
        <f>financials[[#This Row],[Sales]]-financials[[#This Row],[COGS]]</f>
        <v>3541.6</v>
      </c>
      <c r="L1240" s="17">
        <f t="shared" ca="1" si="39"/>
        <v>44837</v>
      </c>
      <c r="M1240" t="str">
        <f t="shared" ca="1" si="38"/>
        <v>A0001</v>
      </c>
    </row>
    <row r="1241" spans="1:13" x14ac:dyDescent="0.25">
      <c r="A1241" t="s">
        <v>97</v>
      </c>
      <c r="B1241" s="7" t="s">
        <v>216</v>
      </c>
      <c r="C1241" s="15">
        <v>105</v>
      </c>
      <c r="D1241" s="16" t="s">
        <v>94</v>
      </c>
      <c r="E1241">
        <v>596</v>
      </c>
      <c r="F1241" s="9">
        <v>7</v>
      </c>
      <c r="G1241" s="9">
        <f>financials[[#This Row],[Units Sold]]*financials[[#This Row],[Sale Price]]</f>
        <v>4172</v>
      </c>
      <c r="H1241" s="9">
        <f>IF(financials[[#This Row],[Discount Band]]="low",0.1,IF(financials[[#This Row],[Discount Band]]="medium",0.15,0.3))</f>
        <v>0.3</v>
      </c>
      <c r="I1241" s="9">
        <f>financials[[#This Row],[Gross Sales]]-financials[[#This Row],[Gross Sales]]*financials[[#This Row],[Discounts]]</f>
        <v>2920.4</v>
      </c>
      <c r="J1241" s="9">
        <f>VLOOKUP(financials[[#This Row],[productid]],Products!$B$2:$H$10,3)</f>
        <v>10</v>
      </c>
      <c r="K1241" s="9">
        <f>financials[[#This Row],[Sales]]-financials[[#This Row],[COGS]]</f>
        <v>2910.4</v>
      </c>
      <c r="L1241" s="17">
        <f t="shared" ca="1" si="39"/>
        <v>45526</v>
      </c>
      <c r="M1241" t="str">
        <f t="shared" ca="1" si="38"/>
        <v>C0002</v>
      </c>
    </row>
    <row r="1242" spans="1:13" x14ac:dyDescent="0.25">
      <c r="A1242" t="s">
        <v>97</v>
      </c>
      <c r="B1242" s="7" t="s">
        <v>209</v>
      </c>
      <c r="C1242" s="15">
        <v>108</v>
      </c>
      <c r="D1242" s="16" t="s">
        <v>101</v>
      </c>
      <c r="E1242">
        <v>597</v>
      </c>
      <c r="F1242" s="9">
        <v>7</v>
      </c>
      <c r="G1242" s="9">
        <f>financials[[#This Row],[Units Sold]]*financials[[#This Row],[Sale Price]]</f>
        <v>4179</v>
      </c>
      <c r="H1242" s="9">
        <f>IF(financials[[#This Row],[Discount Band]]="low",0.1,IF(financials[[#This Row],[Discount Band]]="medium",0.15,0.3))</f>
        <v>0.15</v>
      </c>
      <c r="I1242" s="9">
        <f>financials[[#This Row],[Gross Sales]]-financials[[#This Row],[Gross Sales]]*financials[[#This Row],[Discounts]]</f>
        <v>3552.15</v>
      </c>
      <c r="J1242" s="9">
        <f>VLOOKUP(financials[[#This Row],[productid]],Products!$B$2:$H$10,3)</f>
        <v>3.99</v>
      </c>
      <c r="K1242" s="9">
        <f>financials[[#This Row],[Sales]]-financials[[#This Row],[COGS]]</f>
        <v>3548.1600000000003</v>
      </c>
      <c r="L1242" s="17">
        <f t="shared" ca="1" si="39"/>
        <v>45494</v>
      </c>
      <c r="M1242" t="str">
        <f t="shared" ca="1" si="38"/>
        <v>B0101</v>
      </c>
    </row>
    <row r="1243" spans="1:13" x14ac:dyDescent="0.25">
      <c r="A1243" t="s">
        <v>97</v>
      </c>
      <c r="B1243" s="7" t="s">
        <v>178</v>
      </c>
      <c r="C1243" s="15">
        <v>104</v>
      </c>
      <c r="D1243" s="16" t="s">
        <v>94</v>
      </c>
      <c r="E1243">
        <v>209</v>
      </c>
      <c r="F1243" s="9">
        <v>20</v>
      </c>
      <c r="G1243" s="9">
        <f>financials[[#This Row],[Units Sold]]*financials[[#This Row],[Sale Price]]</f>
        <v>4180</v>
      </c>
      <c r="H1243" s="9">
        <f>IF(financials[[#This Row],[Discount Band]]="low",0.1,IF(financials[[#This Row],[Discount Band]]="medium",0.15,0.3))</f>
        <v>0.3</v>
      </c>
      <c r="I1243" s="9">
        <f>financials[[#This Row],[Gross Sales]]-financials[[#This Row],[Gross Sales]]*financials[[#This Row],[Discounts]]</f>
        <v>2926</v>
      </c>
      <c r="J1243" s="9">
        <f>VLOOKUP(financials[[#This Row],[productid]],Products!$B$2:$H$10,3)</f>
        <v>2.9</v>
      </c>
      <c r="K1243" s="9">
        <f>financials[[#This Row],[Sales]]-financials[[#This Row],[COGS]]</f>
        <v>2923.1</v>
      </c>
      <c r="L1243" s="17">
        <f t="shared" ca="1" si="39"/>
        <v>45280</v>
      </c>
      <c r="M1243" t="str">
        <f t="shared" ca="1" si="38"/>
        <v>B0001</v>
      </c>
    </row>
    <row r="1244" spans="1:13" x14ac:dyDescent="0.25">
      <c r="A1244" t="s">
        <v>100</v>
      </c>
      <c r="B1244" s="7" t="s">
        <v>106</v>
      </c>
      <c r="C1244" s="15">
        <v>101</v>
      </c>
      <c r="D1244" s="16" t="s">
        <v>101</v>
      </c>
      <c r="E1244">
        <v>279</v>
      </c>
      <c r="F1244" s="9">
        <v>15</v>
      </c>
      <c r="G1244" s="9">
        <f>financials[[#This Row],[Units Sold]]*financials[[#This Row],[Sale Price]]</f>
        <v>4185</v>
      </c>
      <c r="H1244" s="9">
        <f>IF(financials[[#This Row],[Discount Band]]="low",0.1,IF(financials[[#This Row],[Discount Band]]="medium",0.15,0.3))</f>
        <v>0.15</v>
      </c>
      <c r="I1244" s="9">
        <f>financials[[#This Row],[Gross Sales]]-financials[[#This Row],[Gross Sales]]*financials[[#This Row],[Discounts]]</f>
        <v>3557.25</v>
      </c>
      <c r="J1244" s="9">
        <f>VLOOKUP(financials[[#This Row],[productid]],Products!$B$2:$H$10,3)</f>
        <v>9.9499999999999993</v>
      </c>
      <c r="K1244" s="9">
        <f>financials[[#This Row],[Sales]]-financials[[#This Row],[COGS]]</f>
        <v>3547.3</v>
      </c>
      <c r="L1244" s="17">
        <f t="shared" ca="1" si="39"/>
        <v>44745</v>
      </c>
      <c r="M1244" t="str">
        <f t="shared" ca="1" si="38"/>
        <v>A0001</v>
      </c>
    </row>
    <row r="1245" spans="1:13" x14ac:dyDescent="0.25">
      <c r="A1245" t="s">
        <v>100</v>
      </c>
      <c r="B1245" s="7" t="s">
        <v>169</v>
      </c>
      <c r="C1245" s="15">
        <v>104</v>
      </c>
      <c r="D1245" s="16" t="s">
        <v>101</v>
      </c>
      <c r="E1245">
        <v>279</v>
      </c>
      <c r="F1245" s="9">
        <v>15</v>
      </c>
      <c r="G1245" s="9">
        <f>financials[[#This Row],[Units Sold]]*financials[[#This Row],[Sale Price]]</f>
        <v>4185</v>
      </c>
      <c r="H1245" s="9">
        <f>IF(financials[[#This Row],[Discount Band]]="low",0.1,IF(financials[[#This Row],[Discount Band]]="medium",0.15,0.3))</f>
        <v>0.15</v>
      </c>
      <c r="I1245" s="9">
        <f>financials[[#This Row],[Gross Sales]]-financials[[#This Row],[Gross Sales]]*financials[[#This Row],[Discounts]]</f>
        <v>3557.25</v>
      </c>
      <c r="J1245" s="9">
        <f>VLOOKUP(financials[[#This Row],[productid]],Products!$B$2:$H$10,3)</f>
        <v>2.9</v>
      </c>
      <c r="K1245" s="9">
        <f>financials[[#This Row],[Sales]]-financials[[#This Row],[COGS]]</f>
        <v>3554.35</v>
      </c>
      <c r="L1245" s="17">
        <f t="shared" ca="1" si="39"/>
        <v>44861</v>
      </c>
      <c r="M1245" t="str">
        <f t="shared" ca="1" si="38"/>
        <v>B0001</v>
      </c>
    </row>
    <row r="1246" spans="1:13" x14ac:dyDescent="0.25">
      <c r="A1246" t="s">
        <v>97</v>
      </c>
      <c r="B1246" s="7" t="s">
        <v>209</v>
      </c>
      <c r="C1246" s="15">
        <v>109</v>
      </c>
      <c r="D1246" s="16" t="s">
        <v>101</v>
      </c>
      <c r="E1246">
        <v>598</v>
      </c>
      <c r="F1246" s="9">
        <v>7</v>
      </c>
      <c r="G1246" s="9">
        <f>financials[[#This Row],[Units Sold]]*financials[[#This Row],[Sale Price]]</f>
        <v>4186</v>
      </c>
      <c r="H1246" s="9">
        <f>IF(financials[[#This Row],[Discount Band]]="low",0.1,IF(financials[[#This Row],[Discount Band]]="medium",0.15,0.3))</f>
        <v>0.15</v>
      </c>
      <c r="I1246" s="9">
        <f>financials[[#This Row],[Gross Sales]]-financials[[#This Row],[Gross Sales]]*financials[[#This Row],[Discounts]]</f>
        <v>3558.1</v>
      </c>
      <c r="J1246" s="9">
        <f>VLOOKUP(financials[[#This Row],[productid]],Products!$B$2:$H$10,3)</f>
        <v>16.8</v>
      </c>
      <c r="K1246" s="9">
        <f>financials[[#This Row],[Sales]]-financials[[#This Row],[COGS]]</f>
        <v>3541.2999999999997</v>
      </c>
      <c r="L1246" s="17">
        <f t="shared" ca="1" si="39"/>
        <v>45122</v>
      </c>
      <c r="M1246" t="str">
        <f t="shared" ca="1" si="38"/>
        <v>A0001</v>
      </c>
    </row>
    <row r="1247" spans="1:13" x14ac:dyDescent="0.25">
      <c r="A1247" t="s">
        <v>97</v>
      </c>
      <c r="B1247" s="7" t="s">
        <v>243</v>
      </c>
      <c r="C1247" s="13">
        <v>103</v>
      </c>
      <c r="D1247" s="10" t="s">
        <v>102</v>
      </c>
      <c r="E1247">
        <v>210</v>
      </c>
      <c r="F1247" s="9">
        <v>20</v>
      </c>
      <c r="G1247" s="9">
        <f>financials[[#This Row],[Units Sold]]*financials[[#This Row],[Sale Price]]</f>
        <v>4200</v>
      </c>
      <c r="H1247" s="9">
        <f>IF(financials[[#This Row],[Discount Band]]="low",0.1,IF(financials[[#This Row],[Discount Band]]="medium",0.15,0.3))</f>
        <v>0.1</v>
      </c>
      <c r="I1247" s="9">
        <f>financials[[#This Row],[Gross Sales]]-financials[[#This Row],[Gross Sales]]*financials[[#This Row],[Discounts]]</f>
        <v>3780</v>
      </c>
      <c r="J1247" s="9">
        <f>VLOOKUP(financials[[#This Row],[productid]],Products!$B$2:$H$10,3)</f>
        <v>15</v>
      </c>
      <c r="K1247" s="9">
        <f>financials[[#This Row],[Sales]]-financials[[#This Row],[COGS]]</f>
        <v>3765</v>
      </c>
      <c r="L1247" s="17">
        <f t="shared" ca="1" si="39"/>
        <v>44712</v>
      </c>
      <c r="M1247" t="str">
        <f t="shared" ca="1" si="38"/>
        <v>B0101</v>
      </c>
    </row>
    <row r="1248" spans="1:13" x14ac:dyDescent="0.25">
      <c r="A1248" t="s">
        <v>97</v>
      </c>
      <c r="B1248" s="7" t="s">
        <v>106</v>
      </c>
      <c r="C1248" s="13">
        <v>101</v>
      </c>
      <c r="D1248" s="10" t="s">
        <v>94</v>
      </c>
      <c r="E1248">
        <v>210</v>
      </c>
      <c r="F1248" s="9">
        <v>20</v>
      </c>
      <c r="G1248" s="9">
        <f>financials[[#This Row],[Units Sold]]*financials[[#This Row],[Sale Price]]</f>
        <v>4200</v>
      </c>
      <c r="H1248" s="9">
        <f>IF(financials[[#This Row],[Discount Band]]="low",0.1,IF(financials[[#This Row],[Discount Band]]="medium",0.15,0.3))</f>
        <v>0.3</v>
      </c>
      <c r="I1248" s="9">
        <f>financials[[#This Row],[Gross Sales]]-financials[[#This Row],[Gross Sales]]*financials[[#This Row],[Discounts]]</f>
        <v>2940</v>
      </c>
      <c r="J1248" s="9">
        <f>VLOOKUP(financials[[#This Row],[productid]],Products!$B$2:$H$10,3)</f>
        <v>9.9499999999999993</v>
      </c>
      <c r="K1248" s="9">
        <f>financials[[#This Row],[Sales]]-financials[[#This Row],[COGS]]</f>
        <v>2930.05</v>
      </c>
      <c r="L1248" s="17">
        <f t="shared" ca="1" si="39"/>
        <v>44601</v>
      </c>
      <c r="M1248" t="str">
        <f t="shared" ca="1" si="38"/>
        <v>C0002</v>
      </c>
    </row>
    <row r="1249" spans="1:13" x14ac:dyDescent="0.25">
      <c r="A1249" t="s">
        <v>97</v>
      </c>
      <c r="B1249" s="7" t="s">
        <v>208</v>
      </c>
      <c r="C1249" s="13">
        <v>105</v>
      </c>
      <c r="D1249" s="10" t="s">
        <v>103</v>
      </c>
      <c r="E1249">
        <v>210</v>
      </c>
      <c r="F1249" s="9">
        <v>20</v>
      </c>
      <c r="G1249" s="9">
        <f>financials[[#This Row],[Units Sold]]*financials[[#This Row],[Sale Price]]</f>
        <v>4200</v>
      </c>
      <c r="H1249" s="9">
        <f>IF(financials[[#This Row],[Discount Band]]="low",0.1,IF(financials[[#This Row],[Discount Band]]="medium",0.15,0.3))</f>
        <v>0.3</v>
      </c>
      <c r="I1249" s="9">
        <f>financials[[#This Row],[Gross Sales]]-financials[[#This Row],[Gross Sales]]*financials[[#This Row],[Discounts]]</f>
        <v>2940</v>
      </c>
      <c r="J1249" s="9">
        <f>VLOOKUP(financials[[#This Row],[productid]],Products!$B$2:$H$10,3)</f>
        <v>10</v>
      </c>
      <c r="K1249" s="9">
        <f>financials[[#This Row],[Sales]]-financials[[#This Row],[COGS]]</f>
        <v>2930</v>
      </c>
      <c r="L1249" s="17">
        <f t="shared" ca="1" si="39"/>
        <v>44651</v>
      </c>
      <c r="M1249" t="str">
        <f t="shared" ca="1" si="38"/>
        <v>C0003</v>
      </c>
    </row>
    <row r="1250" spans="1:13" x14ac:dyDescent="0.25">
      <c r="A1250" t="s">
        <v>100</v>
      </c>
      <c r="B1250" s="7" t="s">
        <v>243</v>
      </c>
      <c r="C1250" s="13">
        <v>105</v>
      </c>
      <c r="D1250" s="10" t="s">
        <v>101</v>
      </c>
      <c r="E1250">
        <v>280</v>
      </c>
      <c r="F1250" s="9">
        <v>15</v>
      </c>
      <c r="G1250" s="9">
        <f>financials[[#This Row],[Units Sold]]*financials[[#This Row],[Sale Price]]</f>
        <v>4200</v>
      </c>
      <c r="H1250" s="9">
        <f>IF(financials[[#This Row],[Discount Band]]="low",0.1,IF(financials[[#This Row],[Discount Band]]="medium",0.15,0.3))</f>
        <v>0.15</v>
      </c>
      <c r="I1250" s="9">
        <f>financials[[#This Row],[Gross Sales]]-financials[[#This Row],[Gross Sales]]*financials[[#This Row],[Discounts]]</f>
        <v>3570</v>
      </c>
      <c r="J1250" s="9">
        <f>VLOOKUP(financials[[#This Row],[productid]],Products!$B$2:$H$10,3)</f>
        <v>10</v>
      </c>
      <c r="K1250" s="9">
        <f>financials[[#This Row],[Sales]]-financials[[#This Row],[COGS]]</f>
        <v>3560</v>
      </c>
      <c r="L1250" s="17">
        <f t="shared" ca="1" si="39"/>
        <v>44792</v>
      </c>
      <c r="M1250" t="str">
        <f t="shared" ca="1" si="38"/>
        <v>C0002</v>
      </c>
    </row>
    <row r="1251" spans="1:13" x14ac:dyDescent="0.25">
      <c r="A1251" t="s">
        <v>97</v>
      </c>
      <c r="B1251" s="7" t="s">
        <v>243</v>
      </c>
      <c r="C1251" s="15">
        <v>109</v>
      </c>
      <c r="D1251" s="16" t="s">
        <v>102</v>
      </c>
      <c r="E1251">
        <v>210</v>
      </c>
      <c r="F1251" s="9">
        <v>20</v>
      </c>
      <c r="G1251" s="9">
        <f>financials[[#This Row],[Units Sold]]*financials[[#This Row],[Sale Price]]</f>
        <v>4200</v>
      </c>
      <c r="H1251" s="9">
        <f>IF(financials[[#This Row],[Discount Band]]="low",0.1,IF(financials[[#This Row],[Discount Band]]="medium",0.15,0.3))</f>
        <v>0.1</v>
      </c>
      <c r="I1251" s="9">
        <f>financials[[#This Row],[Gross Sales]]-financials[[#This Row],[Gross Sales]]*financials[[#This Row],[Discounts]]</f>
        <v>3780</v>
      </c>
      <c r="J1251" s="9">
        <f>VLOOKUP(financials[[#This Row],[productid]],Products!$B$2:$H$10,3)</f>
        <v>16.8</v>
      </c>
      <c r="K1251" s="9">
        <f>financials[[#This Row],[Sales]]-financials[[#This Row],[COGS]]</f>
        <v>3763.2</v>
      </c>
      <c r="L1251" s="17">
        <f t="shared" ca="1" si="39"/>
        <v>44624</v>
      </c>
      <c r="M1251" t="str">
        <f t="shared" ca="1" si="38"/>
        <v>B0001</v>
      </c>
    </row>
    <row r="1252" spans="1:13" x14ac:dyDescent="0.25">
      <c r="A1252" t="s">
        <v>100</v>
      </c>
      <c r="B1252" s="7" t="s">
        <v>285</v>
      </c>
      <c r="C1252" s="15">
        <v>101</v>
      </c>
      <c r="D1252" s="16" t="s">
        <v>101</v>
      </c>
      <c r="E1252">
        <v>280</v>
      </c>
      <c r="F1252" s="9">
        <v>15</v>
      </c>
      <c r="G1252" s="9">
        <f>financials[[#This Row],[Units Sold]]*financials[[#This Row],[Sale Price]]</f>
        <v>4200</v>
      </c>
      <c r="H1252" s="9">
        <f>IF(financials[[#This Row],[Discount Band]]="low",0.1,IF(financials[[#This Row],[Discount Band]]="medium",0.15,0.3))</f>
        <v>0.15</v>
      </c>
      <c r="I1252" s="9">
        <f>financials[[#This Row],[Gross Sales]]-financials[[#This Row],[Gross Sales]]*financials[[#This Row],[Discounts]]</f>
        <v>3570</v>
      </c>
      <c r="J1252" s="9">
        <f>VLOOKUP(financials[[#This Row],[productid]],Products!$B$2:$H$10,3)</f>
        <v>9.9499999999999993</v>
      </c>
      <c r="K1252" s="9">
        <f>financials[[#This Row],[Sales]]-financials[[#This Row],[COGS]]</f>
        <v>3560.05</v>
      </c>
      <c r="L1252" s="17">
        <f t="shared" ca="1" si="39"/>
        <v>45112</v>
      </c>
      <c r="M1252" t="str">
        <f t="shared" ca="1" si="38"/>
        <v>A0001</v>
      </c>
    </row>
    <row r="1253" spans="1:13" x14ac:dyDescent="0.25">
      <c r="A1253" t="s">
        <v>97</v>
      </c>
      <c r="B1253" s="7" t="s">
        <v>251</v>
      </c>
      <c r="C1253" s="15">
        <v>108</v>
      </c>
      <c r="D1253" s="16" t="s">
        <v>101</v>
      </c>
      <c r="E1253">
        <v>210</v>
      </c>
      <c r="F1253" s="9">
        <v>20</v>
      </c>
      <c r="G1253" s="9">
        <f>financials[[#This Row],[Units Sold]]*financials[[#This Row],[Sale Price]]</f>
        <v>4200</v>
      </c>
      <c r="H1253" s="9">
        <f>IF(financials[[#This Row],[Discount Band]]="low",0.1,IF(financials[[#This Row],[Discount Band]]="medium",0.15,0.3))</f>
        <v>0.15</v>
      </c>
      <c r="I1253" s="9">
        <f>financials[[#This Row],[Gross Sales]]-financials[[#This Row],[Gross Sales]]*financials[[#This Row],[Discounts]]</f>
        <v>3570</v>
      </c>
      <c r="J1253" s="9">
        <f>VLOOKUP(financials[[#This Row],[productid]],Products!$B$2:$H$10,3)</f>
        <v>3.99</v>
      </c>
      <c r="K1253" s="9">
        <f>financials[[#This Row],[Sales]]-financials[[#This Row],[COGS]]</f>
        <v>3566.01</v>
      </c>
      <c r="L1253" s="17">
        <f t="shared" ca="1" si="39"/>
        <v>45294</v>
      </c>
      <c r="M1253" t="str">
        <f t="shared" ca="1" si="38"/>
        <v>C0003</v>
      </c>
    </row>
    <row r="1254" spans="1:13" x14ac:dyDescent="0.25">
      <c r="A1254" t="s">
        <v>99</v>
      </c>
      <c r="B1254" s="7" t="s">
        <v>655</v>
      </c>
      <c r="C1254" s="15">
        <v>109</v>
      </c>
      <c r="D1254" s="16" t="s">
        <v>94</v>
      </c>
      <c r="E1254">
        <v>14</v>
      </c>
      <c r="F1254" s="9">
        <v>300</v>
      </c>
      <c r="G1254" s="9">
        <f>financials[[#This Row],[Units Sold]]*financials[[#This Row],[Sale Price]]</f>
        <v>4200</v>
      </c>
      <c r="H1254" s="9">
        <f>IF(financials[[#This Row],[Discount Band]]="low",0.1,IF(financials[[#This Row],[Discount Band]]="medium",0.15,0.3))</f>
        <v>0.3</v>
      </c>
      <c r="I1254" s="9">
        <f>financials[[#This Row],[Gross Sales]]-financials[[#This Row],[Gross Sales]]*financials[[#This Row],[Discounts]]</f>
        <v>2940</v>
      </c>
      <c r="J1254" s="9">
        <f>VLOOKUP(financials[[#This Row],[productid]],Products!$B$2:$H$10,3)</f>
        <v>16.8</v>
      </c>
      <c r="K1254" s="9">
        <f>financials[[#This Row],[Sales]]-financials[[#This Row],[COGS]]</f>
        <v>2923.2</v>
      </c>
      <c r="L1254" s="17">
        <f t="shared" ca="1" si="39"/>
        <v>45449</v>
      </c>
      <c r="M1254" t="str">
        <f t="shared" ca="1" si="38"/>
        <v>B0101</v>
      </c>
    </row>
    <row r="1255" spans="1:13" x14ac:dyDescent="0.25">
      <c r="A1255" t="s">
        <v>97</v>
      </c>
      <c r="B1255" s="7" t="s">
        <v>159</v>
      </c>
      <c r="C1255" s="15">
        <v>103</v>
      </c>
      <c r="D1255" s="16" t="s">
        <v>94</v>
      </c>
      <c r="E1255">
        <v>210</v>
      </c>
      <c r="F1255" s="9">
        <v>20</v>
      </c>
      <c r="G1255" s="9">
        <f>financials[[#This Row],[Units Sold]]*financials[[#This Row],[Sale Price]]</f>
        <v>4200</v>
      </c>
      <c r="H1255" s="9">
        <f>IF(financials[[#This Row],[Discount Band]]="low",0.1,IF(financials[[#This Row],[Discount Band]]="medium",0.15,0.3))</f>
        <v>0.3</v>
      </c>
      <c r="I1255" s="9">
        <f>financials[[#This Row],[Gross Sales]]-financials[[#This Row],[Gross Sales]]*financials[[#This Row],[Discounts]]</f>
        <v>2940</v>
      </c>
      <c r="J1255" s="9">
        <f>VLOOKUP(financials[[#This Row],[productid]],Products!$B$2:$H$10,3)</f>
        <v>15</v>
      </c>
      <c r="K1255" s="9">
        <f>financials[[#This Row],[Sales]]-financials[[#This Row],[COGS]]</f>
        <v>2925</v>
      </c>
      <c r="L1255" s="17">
        <f t="shared" ca="1" si="39"/>
        <v>44643</v>
      </c>
      <c r="M1255" t="str">
        <f t="shared" ca="1" si="38"/>
        <v>B0101</v>
      </c>
    </row>
    <row r="1256" spans="1:13" x14ac:dyDescent="0.25">
      <c r="A1256" t="s">
        <v>100</v>
      </c>
      <c r="B1256" s="7" t="s">
        <v>243</v>
      </c>
      <c r="C1256" s="15">
        <v>107</v>
      </c>
      <c r="D1256" s="16" t="s">
        <v>103</v>
      </c>
      <c r="E1256">
        <v>280</v>
      </c>
      <c r="F1256" s="9">
        <v>15</v>
      </c>
      <c r="G1256" s="9">
        <f>financials[[#This Row],[Units Sold]]*financials[[#This Row],[Sale Price]]</f>
        <v>4200</v>
      </c>
      <c r="H1256" s="9">
        <f>IF(financials[[#This Row],[Discount Band]]="low",0.1,IF(financials[[#This Row],[Discount Band]]="medium",0.15,0.3))</f>
        <v>0.3</v>
      </c>
      <c r="I1256" s="9">
        <f>financials[[#This Row],[Gross Sales]]-financials[[#This Row],[Gross Sales]]*financials[[#This Row],[Discounts]]</f>
        <v>2940</v>
      </c>
      <c r="J1256" s="9">
        <f>VLOOKUP(financials[[#This Row],[productid]],Products!$B$2:$H$10,3)</f>
        <v>5.5</v>
      </c>
      <c r="K1256" s="9">
        <f>financials[[#This Row],[Sales]]-financials[[#This Row],[COGS]]</f>
        <v>2934.5</v>
      </c>
      <c r="L1256" s="17">
        <f t="shared" ca="1" si="39"/>
        <v>45183</v>
      </c>
      <c r="M1256" t="str">
        <f t="shared" ca="1" si="38"/>
        <v>B0101</v>
      </c>
    </row>
    <row r="1257" spans="1:13" x14ac:dyDescent="0.25">
      <c r="A1257" t="s">
        <v>97</v>
      </c>
      <c r="B1257" s="7" t="s">
        <v>208</v>
      </c>
      <c r="C1257" s="15">
        <v>104</v>
      </c>
      <c r="D1257" s="16" t="s">
        <v>101</v>
      </c>
      <c r="E1257">
        <v>210</v>
      </c>
      <c r="F1257" s="9">
        <v>20</v>
      </c>
      <c r="G1257" s="9">
        <f>financials[[#This Row],[Units Sold]]*financials[[#This Row],[Sale Price]]</f>
        <v>4200</v>
      </c>
      <c r="H1257" s="9">
        <f>IF(financials[[#This Row],[Discount Band]]="low",0.1,IF(financials[[#This Row],[Discount Band]]="medium",0.15,0.3))</f>
        <v>0.15</v>
      </c>
      <c r="I1257" s="9">
        <f>financials[[#This Row],[Gross Sales]]-financials[[#This Row],[Gross Sales]]*financials[[#This Row],[Discounts]]</f>
        <v>3570</v>
      </c>
      <c r="J1257" s="9">
        <f>VLOOKUP(financials[[#This Row],[productid]],Products!$B$2:$H$10,3)</f>
        <v>2.9</v>
      </c>
      <c r="K1257" s="9">
        <f>financials[[#This Row],[Sales]]-financials[[#This Row],[COGS]]</f>
        <v>3567.1</v>
      </c>
      <c r="L1257" s="17">
        <f t="shared" ca="1" si="39"/>
        <v>44631</v>
      </c>
      <c r="M1257" t="str">
        <f t="shared" ca="1" si="38"/>
        <v>C0003</v>
      </c>
    </row>
    <row r="1258" spans="1:13" x14ac:dyDescent="0.25">
      <c r="A1258" t="s">
        <v>96</v>
      </c>
      <c r="B1258" s="7" t="s">
        <v>216</v>
      </c>
      <c r="C1258" s="15">
        <v>106</v>
      </c>
      <c r="D1258" s="16" t="s">
        <v>103</v>
      </c>
      <c r="E1258">
        <v>351</v>
      </c>
      <c r="F1258" s="9">
        <v>12</v>
      </c>
      <c r="G1258" s="9">
        <f>financials[[#This Row],[Units Sold]]*financials[[#This Row],[Sale Price]]</f>
        <v>4212</v>
      </c>
      <c r="H1258" s="9">
        <f>IF(financials[[#This Row],[Discount Band]]="low",0.1,IF(financials[[#This Row],[Discount Band]]="medium",0.15,0.3))</f>
        <v>0.3</v>
      </c>
      <c r="I1258" s="9">
        <f>financials[[#This Row],[Gross Sales]]-financials[[#This Row],[Gross Sales]]*financials[[#This Row],[Discounts]]</f>
        <v>2948.4</v>
      </c>
      <c r="J1258" s="9">
        <f>VLOOKUP(financials[[#This Row],[productid]],Products!$B$2:$H$10,3)</f>
        <v>9.1</v>
      </c>
      <c r="K1258" s="9">
        <f>financials[[#This Row],[Sales]]-financials[[#This Row],[COGS]]</f>
        <v>2939.3</v>
      </c>
      <c r="L1258" s="17">
        <f t="shared" ca="1" si="39"/>
        <v>44751</v>
      </c>
      <c r="M1258" t="str">
        <f t="shared" ca="1" si="38"/>
        <v>C0003</v>
      </c>
    </row>
    <row r="1259" spans="1:13" x14ac:dyDescent="0.25">
      <c r="A1259" t="s">
        <v>96</v>
      </c>
      <c r="B1259" s="7" t="s">
        <v>287</v>
      </c>
      <c r="C1259" s="15">
        <v>109</v>
      </c>
      <c r="D1259" s="16" t="s">
        <v>102</v>
      </c>
      <c r="E1259">
        <v>351</v>
      </c>
      <c r="F1259" s="9">
        <v>12</v>
      </c>
      <c r="G1259" s="9">
        <f>financials[[#This Row],[Units Sold]]*financials[[#This Row],[Sale Price]]</f>
        <v>4212</v>
      </c>
      <c r="H1259" s="9">
        <f>IF(financials[[#This Row],[Discount Band]]="low",0.1,IF(financials[[#This Row],[Discount Band]]="medium",0.15,0.3))</f>
        <v>0.1</v>
      </c>
      <c r="I1259" s="9">
        <f>financials[[#This Row],[Gross Sales]]-financials[[#This Row],[Gross Sales]]*financials[[#This Row],[Discounts]]</f>
        <v>3790.8</v>
      </c>
      <c r="J1259" s="9">
        <f>VLOOKUP(financials[[#This Row],[productid]],Products!$B$2:$H$10,3)</f>
        <v>16.8</v>
      </c>
      <c r="K1259" s="9">
        <f>financials[[#This Row],[Sales]]-financials[[#This Row],[COGS]]</f>
        <v>3774</v>
      </c>
      <c r="L1259" s="17">
        <f t="shared" ca="1" si="39"/>
        <v>45461</v>
      </c>
      <c r="M1259" t="str">
        <f t="shared" ca="1" si="38"/>
        <v>A0001</v>
      </c>
    </row>
    <row r="1260" spans="1:13" x14ac:dyDescent="0.25">
      <c r="A1260" t="s">
        <v>100</v>
      </c>
      <c r="B1260" s="7" t="s">
        <v>243</v>
      </c>
      <c r="C1260" s="15">
        <v>109</v>
      </c>
      <c r="D1260" s="16" t="s">
        <v>103</v>
      </c>
      <c r="E1260">
        <v>281</v>
      </c>
      <c r="F1260" s="9">
        <v>15</v>
      </c>
      <c r="G1260" s="9">
        <f>financials[[#This Row],[Units Sold]]*financials[[#This Row],[Sale Price]]</f>
        <v>4215</v>
      </c>
      <c r="H1260" s="9">
        <f>IF(financials[[#This Row],[Discount Band]]="low",0.1,IF(financials[[#This Row],[Discount Band]]="medium",0.15,0.3))</f>
        <v>0.3</v>
      </c>
      <c r="I1260" s="9">
        <f>financials[[#This Row],[Gross Sales]]-financials[[#This Row],[Gross Sales]]*financials[[#This Row],[Discounts]]</f>
        <v>2950.5</v>
      </c>
      <c r="J1260" s="9">
        <f>VLOOKUP(financials[[#This Row],[productid]],Products!$B$2:$H$10,3)</f>
        <v>16.8</v>
      </c>
      <c r="K1260" s="9">
        <f>financials[[#This Row],[Sales]]-financials[[#This Row],[COGS]]</f>
        <v>2933.7</v>
      </c>
      <c r="L1260" s="17">
        <f t="shared" ca="1" si="39"/>
        <v>44892</v>
      </c>
      <c r="M1260" t="str">
        <f t="shared" ca="1" si="38"/>
        <v>B0101</v>
      </c>
    </row>
    <row r="1261" spans="1:13" x14ac:dyDescent="0.25">
      <c r="A1261" t="s">
        <v>97</v>
      </c>
      <c r="B1261" s="7" t="s">
        <v>243</v>
      </c>
      <c r="C1261" s="15">
        <v>104</v>
      </c>
      <c r="D1261" s="16" t="s">
        <v>101</v>
      </c>
      <c r="E1261">
        <v>211</v>
      </c>
      <c r="F1261" s="9">
        <v>20</v>
      </c>
      <c r="G1261" s="9">
        <f>financials[[#This Row],[Units Sold]]*financials[[#This Row],[Sale Price]]</f>
        <v>4220</v>
      </c>
      <c r="H1261" s="9">
        <f>IF(financials[[#This Row],[Discount Band]]="low",0.1,IF(financials[[#This Row],[Discount Band]]="medium",0.15,0.3))</f>
        <v>0.15</v>
      </c>
      <c r="I1261" s="9">
        <f>financials[[#This Row],[Gross Sales]]-financials[[#This Row],[Gross Sales]]*financials[[#This Row],[Discounts]]</f>
        <v>3587</v>
      </c>
      <c r="J1261" s="9">
        <f>VLOOKUP(financials[[#This Row],[productid]],Products!$B$2:$H$10,3)</f>
        <v>2.9</v>
      </c>
      <c r="K1261" s="9">
        <f>financials[[#This Row],[Sales]]-financials[[#This Row],[COGS]]</f>
        <v>3584.1</v>
      </c>
      <c r="L1261" s="17">
        <f t="shared" ca="1" si="39"/>
        <v>45390</v>
      </c>
      <c r="M1261" t="str">
        <f t="shared" ca="1" si="38"/>
        <v>B0001</v>
      </c>
    </row>
    <row r="1262" spans="1:13" x14ac:dyDescent="0.25">
      <c r="A1262" t="s">
        <v>96</v>
      </c>
      <c r="B1262" s="7" t="s">
        <v>105</v>
      </c>
      <c r="C1262" s="15">
        <v>104</v>
      </c>
      <c r="D1262" s="16" t="s">
        <v>101</v>
      </c>
      <c r="E1262">
        <v>352</v>
      </c>
      <c r="F1262" s="9">
        <v>12</v>
      </c>
      <c r="G1262" s="9">
        <f>financials[[#This Row],[Units Sold]]*financials[[#This Row],[Sale Price]]</f>
        <v>4224</v>
      </c>
      <c r="H1262" s="9">
        <f>IF(financials[[#This Row],[Discount Band]]="low",0.1,IF(financials[[#This Row],[Discount Band]]="medium",0.15,0.3))</f>
        <v>0.15</v>
      </c>
      <c r="I1262" s="9">
        <f>financials[[#This Row],[Gross Sales]]-financials[[#This Row],[Gross Sales]]*financials[[#This Row],[Discounts]]</f>
        <v>3590.4</v>
      </c>
      <c r="J1262" s="9">
        <f>VLOOKUP(financials[[#This Row],[productid]],Products!$B$2:$H$10,3)</f>
        <v>2.9</v>
      </c>
      <c r="K1262" s="9">
        <f>financials[[#This Row],[Sales]]-financials[[#This Row],[COGS]]</f>
        <v>3587.5</v>
      </c>
      <c r="L1262" s="17">
        <f t="shared" ca="1" si="39"/>
        <v>45257</v>
      </c>
      <c r="M1262" t="str">
        <f t="shared" ca="1" si="38"/>
        <v>C0002</v>
      </c>
    </row>
    <row r="1263" spans="1:13" x14ac:dyDescent="0.25">
      <c r="A1263" t="s">
        <v>100</v>
      </c>
      <c r="B1263" s="7" t="s">
        <v>243</v>
      </c>
      <c r="C1263" s="13">
        <v>103</v>
      </c>
      <c r="D1263" s="10" t="s">
        <v>101</v>
      </c>
      <c r="E1263">
        <v>282</v>
      </c>
      <c r="F1263" s="9">
        <v>15</v>
      </c>
      <c r="G1263" s="9">
        <f>financials[[#This Row],[Units Sold]]*financials[[#This Row],[Sale Price]]</f>
        <v>4230</v>
      </c>
      <c r="H1263" s="9">
        <f>IF(financials[[#This Row],[Discount Band]]="low",0.1,IF(financials[[#This Row],[Discount Band]]="medium",0.15,0.3))</f>
        <v>0.15</v>
      </c>
      <c r="I1263" s="9">
        <f>financials[[#This Row],[Gross Sales]]-financials[[#This Row],[Gross Sales]]*financials[[#This Row],[Discounts]]</f>
        <v>3595.5</v>
      </c>
      <c r="J1263" s="9">
        <f>VLOOKUP(financials[[#This Row],[productid]],Products!$B$2:$H$10,3)</f>
        <v>15</v>
      </c>
      <c r="K1263" s="9">
        <f>financials[[#This Row],[Sales]]-financials[[#This Row],[COGS]]</f>
        <v>3580.5</v>
      </c>
      <c r="L1263" s="17">
        <f t="shared" ca="1" si="39"/>
        <v>45321</v>
      </c>
      <c r="M1263" t="str">
        <f t="shared" ca="1" si="38"/>
        <v>C0003</v>
      </c>
    </row>
    <row r="1264" spans="1:13" x14ac:dyDescent="0.25">
      <c r="A1264" t="s">
        <v>96</v>
      </c>
      <c r="B1264" s="7" t="s">
        <v>105</v>
      </c>
      <c r="C1264" s="15">
        <v>101</v>
      </c>
      <c r="D1264" s="16" t="s">
        <v>101</v>
      </c>
      <c r="E1264">
        <v>353</v>
      </c>
      <c r="F1264" s="9">
        <v>12</v>
      </c>
      <c r="G1264" s="9">
        <f>financials[[#This Row],[Units Sold]]*financials[[#This Row],[Sale Price]]</f>
        <v>4236</v>
      </c>
      <c r="H1264" s="9">
        <f>IF(financials[[#This Row],[Discount Band]]="low",0.1,IF(financials[[#This Row],[Discount Band]]="medium",0.15,0.3))</f>
        <v>0.15</v>
      </c>
      <c r="I1264" s="9">
        <f>financials[[#This Row],[Gross Sales]]-financials[[#This Row],[Gross Sales]]*financials[[#This Row],[Discounts]]</f>
        <v>3600.6</v>
      </c>
      <c r="J1264" s="9">
        <f>VLOOKUP(financials[[#This Row],[productid]],Products!$B$2:$H$10,3)</f>
        <v>9.9499999999999993</v>
      </c>
      <c r="K1264" s="9">
        <f>financials[[#This Row],[Sales]]-financials[[#This Row],[COGS]]</f>
        <v>3590.65</v>
      </c>
      <c r="L1264" s="17">
        <f t="shared" ca="1" si="39"/>
        <v>45031</v>
      </c>
      <c r="M1264" t="str">
        <f t="shared" ca="1" si="38"/>
        <v>A0001</v>
      </c>
    </row>
    <row r="1265" spans="1:13" x14ac:dyDescent="0.25">
      <c r="A1265" t="s">
        <v>97</v>
      </c>
      <c r="B1265" s="7" t="s">
        <v>243</v>
      </c>
      <c r="C1265" s="13">
        <v>101</v>
      </c>
      <c r="D1265" s="10" t="s">
        <v>101</v>
      </c>
      <c r="E1265">
        <v>212</v>
      </c>
      <c r="F1265" s="9">
        <v>20</v>
      </c>
      <c r="G1265" s="9">
        <f>financials[[#This Row],[Units Sold]]*financials[[#This Row],[Sale Price]]</f>
        <v>4240</v>
      </c>
      <c r="H1265" s="9">
        <f>IF(financials[[#This Row],[Discount Band]]="low",0.1,IF(financials[[#This Row],[Discount Band]]="medium",0.15,0.3))</f>
        <v>0.15</v>
      </c>
      <c r="I1265" s="9">
        <f>financials[[#This Row],[Gross Sales]]-financials[[#This Row],[Gross Sales]]*financials[[#This Row],[Discounts]]</f>
        <v>3604</v>
      </c>
      <c r="J1265" s="9">
        <f>VLOOKUP(financials[[#This Row],[productid]],Products!$B$2:$H$10,3)</f>
        <v>9.9499999999999993</v>
      </c>
      <c r="K1265" s="9">
        <f>financials[[#This Row],[Sales]]-financials[[#This Row],[COGS]]</f>
        <v>3594.05</v>
      </c>
      <c r="L1265" s="17">
        <f t="shared" ca="1" si="39"/>
        <v>45114</v>
      </c>
      <c r="M1265" t="str">
        <f t="shared" ca="1" si="38"/>
        <v>A0001</v>
      </c>
    </row>
    <row r="1266" spans="1:13" x14ac:dyDescent="0.25">
      <c r="A1266" t="s">
        <v>97</v>
      </c>
      <c r="B1266" s="7" t="s">
        <v>656</v>
      </c>
      <c r="C1266" s="15">
        <v>109</v>
      </c>
      <c r="D1266" s="16" t="s">
        <v>94</v>
      </c>
      <c r="E1266">
        <v>212</v>
      </c>
      <c r="F1266" s="9">
        <v>20</v>
      </c>
      <c r="G1266" s="9">
        <f>financials[[#This Row],[Units Sold]]*financials[[#This Row],[Sale Price]]</f>
        <v>4240</v>
      </c>
      <c r="H1266" s="9">
        <f>IF(financials[[#This Row],[Discount Band]]="low",0.1,IF(financials[[#This Row],[Discount Band]]="medium",0.15,0.3))</f>
        <v>0.3</v>
      </c>
      <c r="I1266" s="9">
        <f>financials[[#This Row],[Gross Sales]]-financials[[#This Row],[Gross Sales]]*financials[[#This Row],[Discounts]]</f>
        <v>2968</v>
      </c>
      <c r="J1266" s="9">
        <f>VLOOKUP(financials[[#This Row],[productid]],Products!$B$2:$H$10,3)</f>
        <v>16.8</v>
      </c>
      <c r="K1266" s="9">
        <f>financials[[#This Row],[Sales]]-financials[[#This Row],[COGS]]</f>
        <v>2951.2</v>
      </c>
      <c r="L1266" s="17">
        <f t="shared" ca="1" si="39"/>
        <v>45214</v>
      </c>
      <c r="M1266" t="str">
        <f t="shared" ca="1" si="38"/>
        <v>C0003</v>
      </c>
    </row>
    <row r="1267" spans="1:13" x14ac:dyDescent="0.25">
      <c r="A1267" t="s">
        <v>97</v>
      </c>
      <c r="B1267" s="7" t="s">
        <v>298</v>
      </c>
      <c r="C1267" s="15">
        <v>109</v>
      </c>
      <c r="D1267" s="16" t="s">
        <v>101</v>
      </c>
      <c r="E1267">
        <v>212</v>
      </c>
      <c r="F1267" s="9">
        <v>20</v>
      </c>
      <c r="G1267" s="9">
        <f>financials[[#This Row],[Units Sold]]*financials[[#This Row],[Sale Price]]</f>
        <v>4240</v>
      </c>
      <c r="H1267" s="9">
        <f>IF(financials[[#This Row],[Discount Band]]="low",0.1,IF(financials[[#This Row],[Discount Band]]="medium",0.15,0.3))</f>
        <v>0.15</v>
      </c>
      <c r="I1267" s="9">
        <f>financials[[#This Row],[Gross Sales]]-financials[[#This Row],[Gross Sales]]*financials[[#This Row],[Discounts]]</f>
        <v>3604</v>
      </c>
      <c r="J1267" s="9">
        <f>VLOOKUP(financials[[#This Row],[productid]],Products!$B$2:$H$10,3)</f>
        <v>16.8</v>
      </c>
      <c r="K1267" s="9">
        <f>financials[[#This Row],[Sales]]-financials[[#This Row],[COGS]]</f>
        <v>3587.2</v>
      </c>
      <c r="L1267" s="17">
        <f t="shared" ca="1" si="39"/>
        <v>45404</v>
      </c>
      <c r="M1267" t="str">
        <f t="shared" ca="1" si="38"/>
        <v>C0002</v>
      </c>
    </row>
    <row r="1268" spans="1:13" x14ac:dyDescent="0.25">
      <c r="A1268" t="s">
        <v>97</v>
      </c>
      <c r="B1268" s="7" t="s">
        <v>243</v>
      </c>
      <c r="C1268" s="15">
        <v>106</v>
      </c>
      <c r="D1268" s="16" t="s">
        <v>94</v>
      </c>
      <c r="E1268">
        <v>212</v>
      </c>
      <c r="F1268" s="9">
        <v>20</v>
      </c>
      <c r="G1268" s="9">
        <f>financials[[#This Row],[Units Sold]]*financials[[#This Row],[Sale Price]]</f>
        <v>4240</v>
      </c>
      <c r="H1268" s="9">
        <f>IF(financials[[#This Row],[Discount Band]]="low",0.1,IF(financials[[#This Row],[Discount Band]]="medium",0.15,0.3))</f>
        <v>0.3</v>
      </c>
      <c r="I1268" s="9">
        <f>financials[[#This Row],[Gross Sales]]-financials[[#This Row],[Gross Sales]]*financials[[#This Row],[Discounts]]</f>
        <v>2968</v>
      </c>
      <c r="J1268" s="9">
        <f>VLOOKUP(financials[[#This Row],[productid]],Products!$B$2:$H$10,3)</f>
        <v>9.1</v>
      </c>
      <c r="K1268" s="9">
        <f>financials[[#This Row],[Sales]]-financials[[#This Row],[COGS]]</f>
        <v>2958.9</v>
      </c>
      <c r="L1268" s="17">
        <f t="shared" ca="1" si="39"/>
        <v>45176</v>
      </c>
      <c r="M1268" t="str">
        <f t="shared" ca="1" si="38"/>
        <v>C0003</v>
      </c>
    </row>
    <row r="1269" spans="1:13" x14ac:dyDescent="0.25">
      <c r="A1269" t="s">
        <v>100</v>
      </c>
      <c r="B1269" s="7" t="s">
        <v>285</v>
      </c>
      <c r="C1269" s="15">
        <v>103</v>
      </c>
      <c r="D1269" s="16" t="s">
        <v>103</v>
      </c>
      <c r="E1269">
        <v>283</v>
      </c>
      <c r="F1269" s="9">
        <v>15</v>
      </c>
      <c r="G1269" s="9">
        <f>financials[[#This Row],[Units Sold]]*financials[[#This Row],[Sale Price]]</f>
        <v>4245</v>
      </c>
      <c r="H1269" s="9">
        <f>IF(financials[[#This Row],[Discount Band]]="low",0.1,IF(financials[[#This Row],[Discount Band]]="medium",0.15,0.3))</f>
        <v>0.3</v>
      </c>
      <c r="I1269" s="9">
        <f>financials[[#This Row],[Gross Sales]]-financials[[#This Row],[Gross Sales]]*financials[[#This Row],[Discounts]]</f>
        <v>2971.5</v>
      </c>
      <c r="J1269" s="9">
        <f>VLOOKUP(financials[[#This Row],[productid]],Products!$B$2:$H$10,3)</f>
        <v>15</v>
      </c>
      <c r="K1269" s="9">
        <f>financials[[#This Row],[Sales]]-financials[[#This Row],[COGS]]</f>
        <v>2956.5</v>
      </c>
      <c r="L1269" s="17">
        <f t="shared" ca="1" si="39"/>
        <v>44833</v>
      </c>
      <c r="M1269" t="str">
        <f t="shared" ca="1" si="38"/>
        <v>C0003</v>
      </c>
    </row>
    <row r="1270" spans="1:13" x14ac:dyDescent="0.25">
      <c r="A1270" t="s">
        <v>97</v>
      </c>
      <c r="B1270" s="7" t="s">
        <v>159</v>
      </c>
      <c r="C1270" s="15">
        <v>105</v>
      </c>
      <c r="D1270" s="16" t="s">
        <v>102</v>
      </c>
      <c r="E1270">
        <v>213</v>
      </c>
      <c r="F1270" s="9">
        <v>20</v>
      </c>
      <c r="G1270" s="9">
        <f>financials[[#This Row],[Units Sold]]*financials[[#This Row],[Sale Price]]</f>
        <v>4260</v>
      </c>
      <c r="H1270" s="9">
        <f>IF(financials[[#This Row],[Discount Band]]="low",0.1,IF(financials[[#This Row],[Discount Band]]="medium",0.15,0.3))</f>
        <v>0.1</v>
      </c>
      <c r="I1270" s="9">
        <f>financials[[#This Row],[Gross Sales]]-financials[[#This Row],[Gross Sales]]*financials[[#This Row],[Discounts]]</f>
        <v>3834</v>
      </c>
      <c r="J1270" s="9">
        <f>VLOOKUP(financials[[#This Row],[productid]],Products!$B$2:$H$10,3)</f>
        <v>10</v>
      </c>
      <c r="K1270" s="9">
        <f>financials[[#This Row],[Sales]]-financials[[#This Row],[COGS]]</f>
        <v>3824</v>
      </c>
      <c r="L1270" s="17">
        <f t="shared" ca="1" si="39"/>
        <v>44972</v>
      </c>
      <c r="M1270" t="str">
        <f t="shared" ca="1" si="38"/>
        <v>C0003</v>
      </c>
    </row>
    <row r="1271" spans="1:13" x14ac:dyDescent="0.25">
      <c r="A1271" t="s">
        <v>100</v>
      </c>
      <c r="B1271" s="7" t="s">
        <v>239</v>
      </c>
      <c r="C1271" s="15">
        <v>101</v>
      </c>
      <c r="D1271" s="16" t="s">
        <v>103</v>
      </c>
      <c r="E1271">
        <v>284</v>
      </c>
      <c r="F1271" s="9">
        <v>15</v>
      </c>
      <c r="G1271" s="9">
        <f>financials[[#This Row],[Units Sold]]*financials[[#This Row],[Sale Price]]</f>
        <v>4260</v>
      </c>
      <c r="H1271" s="9">
        <f>IF(financials[[#This Row],[Discount Band]]="low",0.1,IF(financials[[#This Row],[Discount Band]]="medium",0.15,0.3))</f>
        <v>0.3</v>
      </c>
      <c r="I1271" s="9">
        <f>financials[[#This Row],[Gross Sales]]-financials[[#This Row],[Gross Sales]]*financials[[#This Row],[Discounts]]</f>
        <v>2982</v>
      </c>
      <c r="J1271" s="9">
        <f>VLOOKUP(financials[[#This Row],[productid]],Products!$B$2:$H$10,3)</f>
        <v>9.9499999999999993</v>
      </c>
      <c r="K1271" s="9">
        <f>financials[[#This Row],[Sales]]-financials[[#This Row],[COGS]]</f>
        <v>2972.05</v>
      </c>
      <c r="L1271" s="17">
        <f t="shared" ca="1" si="39"/>
        <v>44941</v>
      </c>
      <c r="M1271" t="str">
        <f t="shared" ca="1" si="38"/>
        <v>C0003</v>
      </c>
    </row>
    <row r="1272" spans="1:13" x14ac:dyDescent="0.25">
      <c r="A1272" t="s">
        <v>100</v>
      </c>
      <c r="B1272" s="7" t="s">
        <v>136</v>
      </c>
      <c r="C1272" s="15">
        <v>107</v>
      </c>
      <c r="D1272" s="16" t="s">
        <v>94</v>
      </c>
      <c r="E1272">
        <v>284</v>
      </c>
      <c r="F1272" s="9">
        <v>15</v>
      </c>
      <c r="G1272" s="9">
        <f>financials[[#This Row],[Units Sold]]*financials[[#This Row],[Sale Price]]</f>
        <v>4260</v>
      </c>
      <c r="H1272" s="9">
        <f>IF(financials[[#This Row],[Discount Band]]="low",0.1,IF(financials[[#This Row],[Discount Band]]="medium",0.15,0.3))</f>
        <v>0.3</v>
      </c>
      <c r="I1272" s="9">
        <f>financials[[#This Row],[Gross Sales]]-financials[[#This Row],[Gross Sales]]*financials[[#This Row],[Discounts]]</f>
        <v>2982</v>
      </c>
      <c r="J1272" s="9">
        <f>VLOOKUP(financials[[#This Row],[productid]],Products!$B$2:$H$10,3)</f>
        <v>5.5</v>
      </c>
      <c r="K1272" s="9">
        <f>financials[[#This Row],[Sales]]-financials[[#This Row],[COGS]]</f>
        <v>2976.5</v>
      </c>
      <c r="L1272" s="17">
        <f t="shared" ca="1" si="39"/>
        <v>44989</v>
      </c>
      <c r="M1272" t="str">
        <f t="shared" ca="1" si="38"/>
        <v>B0001</v>
      </c>
    </row>
    <row r="1273" spans="1:13" x14ac:dyDescent="0.25">
      <c r="A1273" t="s">
        <v>100</v>
      </c>
      <c r="B1273" s="7" t="s">
        <v>104</v>
      </c>
      <c r="C1273" s="15">
        <v>106</v>
      </c>
      <c r="D1273" s="16" t="s">
        <v>102</v>
      </c>
      <c r="E1273">
        <v>284</v>
      </c>
      <c r="F1273" s="9">
        <v>15</v>
      </c>
      <c r="G1273" s="9">
        <f>financials[[#This Row],[Units Sold]]*financials[[#This Row],[Sale Price]]</f>
        <v>4260</v>
      </c>
      <c r="H1273" s="9">
        <f>IF(financials[[#This Row],[Discount Band]]="low",0.1,IF(financials[[#This Row],[Discount Band]]="medium",0.15,0.3))</f>
        <v>0.1</v>
      </c>
      <c r="I1273" s="9">
        <f>financials[[#This Row],[Gross Sales]]-financials[[#This Row],[Gross Sales]]*financials[[#This Row],[Discounts]]</f>
        <v>3834</v>
      </c>
      <c r="J1273" s="9">
        <f>VLOOKUP(financials[[#This Row],[productid]],Products!$B$2:$H$10,3)</f>
        <v>9.1</v>
      </c>
      <c r="K1273" s="9">
        <f>financials[[#This Row],[Sales]]-financials[[#This Row],[COGS]]</f>
        <v>3824.9</v>
      </c>
      <c r="L1273" s="17">
        <f t="shared" ca="1" si="39"/>
        <v>44569</v>
      </c>
      <c r="M1273" t="str">
        <f t="shared" ca="1" si="38"/>
        <v>C0002</v>
      </c>
    </row>
    <row r="1274" spans="1:13" x14ac:dyDescent="0.25">
      <c r="A1274" t="s">
        <v>96</v>
      </c>
      <c r="B1274" s="7" t="s">
        <v>209</v>
      </c>
      <c r="C1274" s="15">
        <v>109</v>
      </c>
      <c r="D1274" s="16" t="s">
        <v>101</v>
      </c>
      <c r="E1274">
        <v>355</v>
      </c>
      <c r="F1274" s="9">
        <v>12</v>
      </c>
      <c r="G1274" s="9">
        <f>financials[[#This Row],[Units Sold]]*financials[[#This Row],[Sale Price]]</f>
        <v>4260</v>
      </c>
      <c r="H1274" s="9">
        <f>IF(financials[[#This Row],[Discount Band]]="low",0.1,IF(financials[[#This Row],[Discount Band]]="medium",0.15,0.3))</f>
        <v>0.15</v>
      </c>
      <c r="I1274" s="9">
        <f>financials[[#This Row],[Gross Sales]]-financials[[#This Row],[Gross Sales]]*financials[[#This Row],[Discounts]]</f>
        <v>3621</v>
      </c>
      <c r="J1274" s="9">
        <f>VLOOKUP(financials[[#This Row],[productid]],Products!$B$2:$H$10,3)</f>
        <v>16.8</v>
      </c>
      <c r="K1274" s="9">
        <f>financials[[#This Row],[Sales]]-financials[[#This Row],[COGS]]</f>
        <v>3604.2</v>
      </c>
      <c r="L1274" s="17">
        <f t="shared" ca="1" si="39"/>
        <v>45095</v>
      </c>
      <c r="M1274" t="str">
        <f t="shared" ca="1" si="38"/>
        <v>B0001</v>
      </c>
    </row>
    <row r="1275" spans="1:13" x14ac:dyDescent="0.25">
      <c r="A1275" t="s">
        <v>100</v>
      </c>
      <c r="B1275" s="7" t="s">
        <v>298</v>
      </c>
      <c r="C1275" s="15">
        <v>105</v>
      </c>
      <c r="D1275" s="16" t="s">
        <v>103</v>
      </c>
      <c r="E1275">
        <v>284</v>
      </c>
      <c r="F1275" s="9">
        <v>15</v>
      </c>
      <c r="G1275" s="9">
        <f>financials[[#This Row],[Units Sold]]*financials[[#This Row],[Sale Price]]</f>
        <v>4260</v>
      </c>
      <c r="H1275" s="9">
        <f>IF(financials[[#This Row],[Discount Band]]="low",0.1,IF(financials[[#This Row],[Discount Band]]="medium",0.15,0.3))</f>
        <v>0.3</v>
      </c>
      <c r="I1275" s="9">
        <f>financials[[#This Row],[Gross Sales]]-financials[[#This Row],[Gross Sales]]*financials[[#This Row],[Discounts]]</f>
        <v>2982</v>
      </c>
      <c r="J1275" s="9">
        <f>VLOOKUP(financials[[#This Row],[productid]],Products!$B$2:$H$10,3)</f>
        <v>10</v>
      </c>
      <c r="K1275" s="9">
        <f>financials[[#This Row],[Sales]]-financials[[#This Row],[COGS]]</f>
        <v>2972</v>
      </c>
      <c r="L1275" s="17">
        <f t="shared" ca="1" si="39"/>
        <v>45305</v>
      </c>
      <c r="M1275" t="str">
        <f t="shared" ca="1" si="38"/>
        <v>C0002</v>
      </c>
    </row>
    <row r="1276" spans="1:13" x14ac:dyDescent="0.25">
      <c r="A1276" t="s">
        <v>96</v>
      </c>
      <c r="B1276" s="7" t="s">
        <v>287</v>
      </c>
      <c r="C1276" s="15">
        <v>106</v>
      </c>
      <c r="D1276" s="16" t="s">
        <v>102</v>
      </c>
      <c r="E1276">
        <v>356</v>
      </c>
      <c r="F1276" s="9">
        <v>12</v>
      </c>
      <c r="G1276" s="9">
        <f>financials[[#This Row],[Units Sold]]*financials[[#This Row],[Sale Price]]</f>
        <v>4272</v>
      </c>
      <c r="H1276" s="9">
        <f>IF(financials[[#This Row],[Discount Band]]="low",0.1,IF(financials[[#This Row],[Discount Band]]="medium",0.15,0.3))</f>
        <v>0.1</v>
      </c>
      <c r="I1276" s="9">
        <f>financials[[#This Row],[Gross Sales]]-financials[[#This Row],[Gross Sales]]*financials[[#This Row],[Discounts]]</f>
        <v>3844.8</v>
      </c>
      <c r="J1276" s="9">
        <f>VLOOKUP(financials[[#This Row],[productid]],Products!$B$2:$H$10,3)</f>
        <v>9.1</v>
      </c>
      <c r="K1276" s="9">
        <f>financials[[#This Row],[Sales]]-financials[[#This Row],[COGS]]</f>
        <v>3835.7000000000003</v>
      </c>
      <c r="L1276" s="17">
        <f t="shared" ca="1" si="39"/>
        <v>44576</v>
      </c>
      <c r="M1276" t="str">
        <f t="shared" ca="1" si="38"/>
        <v>A0001</v>
      </c>
    </row>
    <row r="1277" spans="1:13" x14ac:dyDescent="0.25">
      <c r="A1277" t="s">
        <v>97</v>
      </c>
      <c r="B1277" s="7" t="s">
        <v>239</v>
      </c>
      <c r="C1277" s="15">
        <v>102</v>
      </c>
      <c r="D1277" s="16" t="s">
        <v>103</v>
      </c>
      <c r="E1277">
        <v>214</v>
      </c>
      <c r="F1277" s="9">
        <v>20</v>
      </c>
      <c r="G1277" s="9">
        <f>financials[[#This Row],[Units Sold]]*financials[[#This Row],[Sale Price]]</f>
        <v>4280</v>
      </c>
      <c r="H1277" s="9">
        <f>IF(financials[[#This Row],[Discount Band]]="low",0.1,IF(financials[[#This Row],[Discount Band]]="medium",0.15,0.3))</f>
        <v>0.3</v>
      </c>
      <c r="I1277" s="9">
        <f>financials[[#This Row],[Gross Sales]]-financials[[#This Row],[Gross Sales]]*financials[[#This Row],[Discounts]]</f>
        <v>2996</v>
      </c>
      <c r="J1277" s="9">
        <f>VLOOKUP(financials[[#This Row],[productid]],Products!$B$2:$H$10,3)</f>
        <v>13.95</v>
      </c>
      <c r="K1277" s="9">
        <f>financials[[#This Row],[Sales]]-financials[[#This Row],[COGS]]</f>
        <v>2982.05</v>
      </c>
      <c r="L1277" s="17">
        <f t="shared" ca="1" si="39"/>
        <v>45516</v>
      </c>
      <c r="M1277" t="str">
        <f t="shared" ca="1" si="38"/>
        <v>C0002</v>
      </c>
    </row>
    <row r="1278" spans="1:13" x14ac:dyDescent="0.25">
      <c r="A1278" t="s">
        <v>97</v>
      </c>
      <c r="B1278" s="7" t="s">
        <v>178</v>
      </c>
      <c r="C1278" s="15">
        <v>102</v>
      </c>
      <c r="D1278" s="16" t="s">
        <v>102</v>
      </c>
      <c r="E1278">
        <v>214</v>
      </c>
      <c r="F1278" s="9">
        <v>20</v>
      </c>
      <c r="G1278" s="9">
        <f>financials[[#This Row],[Units Sold]]*financials[[#This Row],[Sale Price]]</f>
        <v>4280</v>
      </c>
      <c r="H1278" s="9">
        <f>IF(financials[[#This Row],[Discount Band]]="low",0.1,IF(financials[[#This Row],[Discount Band]]="medium",0.15,0.3))</f>
        <v>0.1</v>
      </c>
      <c r="I1278" s="9">
        <f>financials[[#This Row],[Gross Sales]]-financials[[#This Row],[Gross Sales]]*financials[[#This Row],[Discounts]]</f>
        <v>3852</v>
      </c>
      <c r="J1278" s="9">
        <f>VLOOKUP(financials[[#This Row],[productid]],Products!$B$2:$H$10,3)</f>
        <v>13.95</v>
      </c>
      <c r="K1278" s="9">
        <f>financials[[#This Row],[Sales]]-financials[[#This Row],[COGS]]</f>
        <v>3838.05</v>
      </c>
      <c r="L1278" s="17">
        <f t="shared" ca="1" si="39"/>
        <v>44608</v>
      </c>
      <c r="M1278" t="str">
        <f t="shared" ca="1" si="38"/>
        <v>A0001</v>
      </c>
    </row>
    <row r="1279" spans="1:13" x14ac:dyDescent="0.25">
      <c r="A1279" t="s">
        <v>96</v>
      </c>
      <c r="B1279" s="7" t="s">
        <v>209</v>
      </c>
      <c r="C1279" s="15">
        <v>106</v>
      </c>
      <c r="D1279" s="16" t="s">
        <v>102</v>
      </c>
      <c r="E1279">
        <v>357</v>
      </c>
      <c r="F1279" s="9">
        <v>12</v>
      </c>
      <c r="G1279" s="9">
        <f>financials[[#This Row],[Units Sold]]*financials[[#This Row],[Sale Price]]</f>
        <v>4284</v>
      </c>
      <c r="H1279" s="9">
        <f>IF(financials[[#This Row],[Discount Band]]="low",0.1,IF(financials[[#This Row],[Discount Band]]="medium",0.15,0.3))</f>
        <v>0.1</v>
      </c>
      <c r="I1279" s="9">
        <f>financials[[#This Row],[Gross Sales]]-financials[[#This Row],[Gross Sales]]*financials[[#This Row],[Discounts]]</f>
        <v>3855.6</v>
      </c>
      <c r="J1279" s="9">
        <f>VLOOKUP(financials[[#This Row],[productid]],Products!$B$2:$H$10,3)</f>
        <v>9.1</v>
      </c>
      <c r="K1279" s="9">
        <f>financials[[#This Row],[Sales]]-financials[[#This Row],[COGS]]</f>
        <v>3846.5</v>
      </c>
      <c r="L1279" s="17">
        <f t="shared" ca="1" si="39"/>
        <v>45161</v>
      </c>
      <c r="M1279" t="str">
        <f t="shared" ca="1" si="38"/>
        <v>B0101</v>
      </c>
    </row>
    <row r="1280" spans="1:13" x14ac:dyDescent="0.25">
      <c r="A1280" t="s">
        <v>100</v>
      </c>
      <c r="B1280" s="7" t="s">
        <v>178</v>
      </c>
      <c r="C1280" s="15">
        <v>105</v>
      </c>
      <c r="D1280" s="16" t="s">
        <v>94</v>
      </c>
      <c r="E1280">
        <v>286</v>
      </c>
      <c r="F1280" s="9">
        <v>15</v>
      </c>
      <c r="G1280" s="9">
        <f>financials[[#This Row],[Units Sold]]*financials[[#This Row],[Sale Price]]</f>
        <v>4290</v>
      </c>
      <c r="H1280" s="9">
        <f>IF(financials[[#This Row],[Discount Band]]="low",0.1,IF(financials[[#This Row],[Discount Band]]="medium",0.15,0.3))</f>
        <v>0.3</v>
      </c>
      <c r="I1280" s="9">
        <f>financials[[#This Row],[Gross Sales]]-financials[[#This Row],[Gross Sales]]*financials[[#This Row],[Discounts]]</f>
        <v>3003</v>
      </c>
      <c r="J1280" s="9">
        <f>VLOOKUP(financials[[#This Row],[productid]],Products!$B$2:$H$10,3)</f>
        <v>10</v>
      </c>
      <c r="K1280" s="9">
        <f>financials[[#This Row],[Sales]]-financials[[#This Row],[COGS]]</f>
        <v>2993</v>
      </c>
      <c r="L1280" s="17">
        <f t="shared" ca="1" si="39"/>
        <v>44663</v>
      </c>
      <c r="M1280" t="str">
        <f t="shared" ca="1" si="38"/>
        <v>C0003</v>
      </c>
    </row>
    <row r="1281" spans="1:13" x14ac:dyDescent="0.25">
      <c r="A1281" t="s">
        <v>97</v>
      </c>
      <c r="B1281" s="7" t="s">
        <v>107</v>
      </c>
      <c r="C1281" s="13">
        <v>107</v>
      </c>
      <c r="D1281" s="10" t="s">
        <v>101</v>
      </c>
      <c r="E1281">
        <v>215</v>
      </c>
      <c r="F1281" s="9">
        <v>20</v>
      </c>
      <c r="G1281" s="9">
        <f>financials[[#This Row],[Units Sold]]*financials[[#This Row],[Sale Price]]</f>
        <v>4300</v>
      </c>
      <c r="H1281" s="9">
        <f>IF(financials[[#This Row],[Discount Band]]="low",0.1,IF(financials[[#This Row],[Discount Band]]="medium",0.15,0.3))</f>
        <v>0.15</v>
      </c>
      <c r="I1281" s="9">
        <f>financials[[#This Row],[Gross Sales]]-financials[[#This Row],[Gross Sales]]*financials[[#This Row],[Discounts]]</f>
        <v>3655</v>
      </c>
      <c r="J1281" s="9">
        <f>VLOOKUP(financials[[#This Row],[productid]],Products!$B$2:$H$10,3)</f>
        <v>5.5</v>
      </c>
      <c r="K1281" s="9">
        <f>financials[[#This Row],[Sales]]-financials[[#This Row],[COGS]]</f>
        <v>3649.5</v>
      </c>
      <c r="L1281" s="17">
        <f t="shared" ca="1" si="39"/>
        <v>44972</v>
      </c>
      <c r="M1281" t="str">
        <f t="shared" ca="1" si="38"/>
        <v>C0003</v>
      </c>
    </row>
    <row r="1282" spans="1:13" x14ac:dyDescent="0.25">
      <c r="A1282" t="s">
        <v>97</v>
      </c>
      <c r="B1282" s="7" t="s">
        <v>628</v>
      </c>
      <c r="C1282" s="15">
        <v>102</v>
      </c>
      <c r="D1282" s="16" t="s">
        <v>102</v>
      </c>
      <c r="E1282">
        <v>215</v>
      </c>
      <c r="F1282" s="9">
        <v>20</v>
      </c>
      <c r="G1282" s="9">
        <f>financials[[#This Row],[Units Sold]]*financials[[#This Row],[Sale Price]]</f>
        <v>4300</v>
      </c>
      <c r="H1282" s="9">
        <f>IF(financials[[#This Row],[Discount Band]]="low",0.1,IF(financials[[#This Row],[Discount Band]]="medium",0.15,0.3))</f>
        <v>0.1</v>
      </c>
      <c r="I1282" s="9">
        <f>financials[[#This Row],[Gross Sales]]-financials[[#This Row],[Gross Sales]]*financials[[#This Row],[Discounts]]</f>
        <v>3870</v>
      </c>
      <c r="J1282" s="9">
        <f>VLOOKUP(financials[[#This Row],[productid]],Products!$B$2:$H$10,3)</f>
        <v>13.95</v>
      </c>
      <c r="K1282" s="9">
        <f>financials[[#This Row],[Sales]]-financials[[#This Row],[COGS]]</f>
        <v>3856.05</v>
      </c>
      <c r="L1282" s="17">
        <f t="shared" ca="1" si="39"/>
        <v>45229</v>
      </c>
      <c r="M1282" t="str">
        <f t="shared" ref="M1282:M1345" ca="1" si="40">VLOOKUP(RANDBETWEEN(1,5),rnlsalesperson,2)</f>
        <v>C0002</v>
      </c>
    </row>
    <row r="1283" spans="1:13" x14ac:dyDescent="0.25">
      <c r="A1283" t="s">
        <v>100</v>
      </c>
      <c r="B1283" s="7" t="s">
        <v>169</v>
      </c>
      <c r="C1283" s="15">
        <v>108</v>
      </c>
      <c r="D1283" s="16" t="s">
        <v>94</v>
      </c>
      <c r="E1283">
        <v>287</v>
      </c>
      <c r="F1283" s="9">
        <v>15</v>
      </c>
      <c r="G1283" s="9">
        <f>financials[[#This Row],[Units Sold]]*financials[[#This Row],[Sale Price]]</f>
        <v>4305</v>
      </c>
      <c r="H1283" s="9">
        <f>IF(financials[[#This Row],[Discount Band]]="low",0.1,IF(financials[[#This Row],[Discount Band]]="medium",0.15,0.3))</f>
        <v>0.3</v>
      </c>
      <c r="I1283" s="9">
        <f>financials[[#This Row],[Gross Sales]]-financials[[#This Row],[Gross Sales]]*financials[[#This Row],[Discounts]]</f>
        <v>3013.5</v>
      </c>
      <c r="J1283" s="9">
        <f>VLOOKUP(financials[[#This Row],[productid]],Products!$B$2:$H$10,3)</f>
        <v>3.99</v>
      </c>
      <c r="K1283" s="9">
        <f>financials[[#This Row],[Sales]]-financials[[#This Row],[COGS]]</f>
        <v>3009.51</v>
      </c>
      <c r="L1283" s="17">
        <f t="shared" ref="L1283:L1346" ca="1" si="41">RANDBETWEEN(44562,45534)</f>
        <v>44634</v>
      </c>
      <c r="M1283" t="str">
        <f t="shared" ca="1" si="40"/>
        <v>A0001</v>
      </c>
    </row>
    <row r="1284" spans="1:13" x14ac:dyDescent="0.25">
      <c r="A1284" t="s">
        <v>96</v>
      </c>
      <c r="B1284" s="7" t="s">
        <v>287</v>
      </c>
      <c r="C1284" s="15">
        <v>102</v>
      </c>
      <c r="D1284" s="16" t="s">
        <v>103</v>
      </c>
      <c r="E1284">
        <v>359</v>
      </c>
      <c r="F1284" s="9">
        <v>12</v>
      </c>
      <c r="G1284" s="9">
        <f>financials[[#This Row],[Units Sold]]*financials[[#This Row],[Sale Price]]</f>
        <v>4308</v>
      </c>
      <c r="H1284" s="9">
        <f>IF(financials[[#This Row],[Discount Band]]="low",0.1,IF(financials[[#This Row],[Discount Band]]="medium",0.15,0.3))</f>
        <v>0.3</v>
      </c>
      <c r="I1284" s="9">
        <f>financials[[#This Row],[Gross Sales]]-financials[[#This Row],[Gross Sales]]*financials[[#This Row],[Discounts]]</f>
        <v>3015.6000000000004</v>
      </c>
      <c r="J1284" s="9">
        <f>VLOOKUP(financials[[#This Row],[productid]],Products!$B$2:$H$10,3)</f>
        <v>13.95</v>
      </c>
      <c r="K1284" s="9">
        <f>financials[[#This Row],[Sales]]-financials[[#This Row],[COGS]]</f>
        <v>3001.6500000000005</v>
      </c>
      <c r="L1284" s="17">
        <f t="shared" ca="1" si="41"/>
        <v>45012</v>
      </c>
      <c r="M1284" t="str">
        <f t="shared" ca="1" si="40"/>
        <v>B0001</v>
      </c>
    </row>
    <row r="1285" spans="1:13" x14ac:dyDescent="0.25">
      <c r="A1285" t="s">
        <v>100</v>
      </c>
      <c r="B1285" s="7" t="s">
        <v>243</v>
      </c>
      <c r="C1285" s="13">
        <v>104</v>
      </c>
      <c r="D1285" s="10" t="s">
        <v>101</v>
      </c>
      <c r="E1285">
        <v>288</v>
      </c>
      <c r="F1285" s="9">
        <v>15</v>
      </c>
      <c r="G1285" s="9">
        <f>financials[[#This Row],[Units Sold]]*financials[[#This Row],[Sale Price]]</f>
        <v>4320</v>
      </c>
      <c r="H1285" s="9">
        <f>IF(financials[[#This Row],[Discount Band]]="low",0.1,IF(financials[[#This Row],[Discount Band]]="medium",0.15,0.3))</f>
        <v>0.15</v>
      </c>
      <c r="I1285" s="9">
        <f>financials[[#This Row],[Gross Sales]]-financials[[#This Row],[Gross Sales]]*financials[[#This Row],[Discounts]]</f>
        <v>3672</v>
      </c>
      <c r="J1285" s="9">
        <f>VLOOKUP(financials[[#This Row],[productid]],Products!$B$2:$H$10,3)</f>
        <v>2.9</v>
      </c>
      <c r="K1285" s="9">
        <f>financials[[#This Row],[Sales]]-financials[[#This Row],[COGS]]</f>
        <v>3669.1</v>
      </c>
      <c r="L1285" s="17">
        <f t="shared" ca="1" si="41"/>
        <v>44575</v>
      </c>
      <c r="M1285" t="str">
        <f t="shared" ca="1" si="40"/>
        <v>C0003</v>
      </c>
    </row>
    <row r="1286" spans="1:13" x14ac:dyDescent="0.25">
      <c r="A1286" t="s">
        <v>97</v>
      </c>
      <c r="B1286" s="7" t="s">
        <v>159</v>
      </c>
      <c r="C1286" s="15">
        <v>108</v>
      </c>
      <c r="D1286" s="16" t="s">
        <v>101</v>
      </c>
      <c r="E1286">
        <v>216</v>
      </c>
      <c r="F1286" s="9">
        <v>20</v>
      </c>
      <c r="G1286" s="9">
        <f>financials[[#This Row],[Units Sold]]*financials[[#This Row],[Sale Price]]</f>
        <v>4320</v>
      </c>
      <c r="H1286" s="9">
        <f>IF(financials[[#This Row],[Discount Band]]="low",0.1,IF(financials[[#This Row],[Discount Band]]="medium",0.15,0.3))</f>
        <v>0.15</v>
      </c>
      <c r="I1286" s="9">
        <f>financials[[#This Row],[Gross Sales]]-financials[[#This Row],[Gross Sales]]*financials[[#This Row],[Discounts]]</f>
        <v>3672</v>
      </c>
      <c r="J1286" s="9">
        <f>VLOOKUP(financials[[#This Row],[productid]],Products!$B$2:$H$10,3)</f>
        <v>3.99</v>
      </c>
      <c r="K1286" s="9">
        <f>financials[[#This Row],[Sales]]-financials[[#This Row],[COGS]]</f>
        <v>3668.01</v>
      </c>
      <c r="L1286" s="17">
        <f t="shared" ca="1" si="41"/>
        <v>44952</v>
      </c>
      <c r="M1286" t="str">
        <f t="shared" ca="1" si="40"/>
        <v>B0001</v>
      </c>
    </row>
    <row r="1287" spans="1:13" x14ac:dyDescent="0.25">
      <c r="A1287" t="s">
        <v>97</v>
      </c>
      <c r="B1287" s="7" t="s">
        <v>136</v>
      </c>
      <c r="C1287" s="15">
        <v>103</v>
      </c>
      <c r="D1287" s="16" t="s">
        <v>94</v>
      </c>
      <c r="E1287">
        <v>216</v>
      </c>
      <c r="F1287" s="9">
        <v>20</v>
      </c>
      <c r="G1287" s="9">
        <f>financials[[#This Row],[Units Sold]]*financials[[#This Row],[Sale Price]]</f>
        <v>4320</v>
      </c>
      <c r="H1287" s="9">
        <f>IF(financials[[#This Row],[Discount Band]]="low",0.1,IF(financials[[#This Row],[Discount Band]]="medium",0.15,0.3))</f>
        <v>0.3</v>
      </c>
      <c r="I1287" s="9">
        <f>financials[[#This Row],[Gross Sales]]-financials[[#This Row],[Gross Sales]]*financials[[#This Row],[Discounts]]</f>
        <v>3024</v>
      </c>
      <c r="J1287" s="9">
        <f>VLOOKUP(financials[[#This Row],[productid]],Products!$B$2:$H$10,3)</f>
        <v>15</v>
      </c>
      <c r="K1287" s="9">
        <f>financials[[#This Row],[Sales]]-financials[[#This Row],[COGS]]</f>
        <v>3009</v>
      </c>
      <c r="L1287" s="17">
        <f t="shared" ca="1" si="41"/>
        <v>44793</v>
      </c>
      <c r="M1287" t="str">
        <f t="shared" ca="1" si="40"/>
        <v>C0003</v>
      </c>
    </row>
    <row r="1288" spans="1:13" x14ac:dyDescent="0.25">
      <c r="A1288" t="s">
        <v>96</v>
      </c>
      <c r="B1288" s="7" t="s">
        <v>106</v>
      </c>
      <c r="C1288" s="15">
        <v>108</v>
      </c>
      <c r="D1288" s="16" t="s">
        <v>102</v>
      </c>
      <c r="E1288">
        <v>360</v>
      </c>
      <c r="F1288" s="9">
        <v>12</v>
      </c>
      <c r="G1288" s="9">
        <f>financials[[#This Row],[Units Sold]]*financials[[#This Row],[Sale Price]]</f>
        <v>4320</v>
      </c>
      <c r="H1288" s="9">
        <f>IF(financials[[#This Row],[Discount Band]]="low",0.1,IF(financials[[#This Row],[Discount Band]]="medium",0.15,0.3))</f>
        <v>0.1</v>
      </c>
      <c r="I1288" s="9">
        <f>financials[[#This Row],[Gross Sales]]-financials[[#This Row],[Gross Sales]]*financials[[#This Row],[Discounts]]</f>
        <v>3888</v>
      </c>
      <c r="J1288" s="9">
        <f>VLOOKUP(financials[[#This Row],[productid]],Products!$B$2:$H$10,3)</f>
        <v>3.99</v>
      </c>
      <c r="K1288" s="9">
        <f>financials[[#This Row],[Sales]]-financials[[#This Row],[COGS]]</f>
        <v>3884.01</v>
      </c>
      <c r="L1288" s="17">
        <f t="shared" ca="1" si="41"/>
        <v>44753</v>
      </c>
      <c r="M1288" t="str">
        <f t="shared" ca="1" si="40"/>
        <v>C0003</v>
      </c>
    </row>
    <row r="1289" spans="1:13" x14ac:dyDescent="0.25">
      <c r="A1289" t="s">
        <v>100</v>
      </c>
      <c r="B1289" s="7" t="s">
        <v>298</v>
      </c>
      <c r="C1289" s="15">
        <v>107</v>
      </c>
      <c r="D1289" s="16" t="s">
        <v>102</v>
      </c>
      <c r="E1289">
        <v>288</v>
      </c>
      <c r="F1289" s="9">
        <v>15</v>
      </c>
      <c r="G1289" s="9">
        <f>financials[[#This Row],[Units Sold]]*financials[[#This Row],[Sale Price]]</f>
        <v>4320</v>
      </c>
      <c r="H1289" s="9">
        <f>IF(financials[[#This Row],[Discount Band]]="low",0.1,IF(financials[[#This Row],[Discount Band]]="medium",0.15,0.3))</f>
        <v>0.1</v>
      </c>
      <c r="I1289" s="9">
        <f>financials[[#This Row],[Gross Sales]]-financials[[#This Row],[Gross Sales]]*financials[[#This Row],[Discounts]]</f>
        <v>3888</v>
      </c>
      <c r="J1289" s="9">
        <f>VLOOKUP(financials[[#This Row],[productid]],Products!$B$2:$H$10,3)</f>
        <v>5.5</v>
      </c>
      <c r="K1289" s="9">
        <f>financials[[#This Row],[Sales]]-financials[[#This Row],[COGS]]</f>
        <v>3882.5</v>
      </c>
      <c r="L1289" s="17">
        <f t="shared" ca="1" si="41"/>
        <v>44799</v>
      </c>
      <c r="M1289" t="str">
        <f t="shared" ca="1" si="40"/>
        <v>B0001</v>
      </c>
    </row>
    <row r="1290" spans="1:13" x14ac:dyDescent="0.25">
      <c r="A1290" t="s">
        <v>100</v>
      </c>
      <c r="B1290" s="7" t="s">
        <v>298</v>
      </c>
      <c r="C1290" s="15">
        <v>103</v>
      </c>
      <c r="D1290" s="16" t="s">
        <v>101</v>
      </c>
      <c r="E1290">
        <v>289</v>
      </c>
      <c r="F1290" s="9">
        <v>15</v>
      </c>
      <c r="G1290" s="9">
        <f>financials[[#This Row],[Units Sold]]*financials[[#This Row],[Sale Price]]</f>
        <v>4335</v>
      </c>
      <c r="H1290" s="9">
        <f>IF(financials[[#This Row],[Discount Band]]="low",0.1,IF(financials[[#This Row],[Discount Band]]="medium",0.15,0.3))</f>
        <v>0.15</v>
      </c>
      <c r="I1290" s="9">
        <f>financials[[#This Row],[Gross Sales]]-financials[[#This Row],[Gross Sales]]*financials[[#This Row],[Discounts]]</f>
        <v>3684.75</v>
      </c>
      <c r="J1290" s="9">
        <f>VLOOKUP(financials[[#This Row],[productid]],Products!$B$2:$H$10,3)</f>
        <v>15</v>
      </c>
      <c r="K1290" s="9">
        <f>financials[[#This Row],[Sales]]-financials[[#This Row],[COGS]]</f>
        <v>3669.75</v>
      </c>
      <c r="L1290" s="17">
        <f t="shared" ca="1" si="41"/>
        <v>44959</v>
      </c>
      <c r="M1290" t="str">
        <f t="shared" ca="1" si="40"/>
        <v>C0002</v>
      </c>
    </row>
    <row r="1291" spans="1:13" x14ac:dyDescent="0.25">
      <c r="A1291" t="s">
        <v>100</v>
      </c>
      <c r="B1291" s="7" t="s">
        <v>243</v>
      </c>
      <c r="C1291" s="15">
        <v>103</v>
      </c>
      <c r="D1291" s="16" t="s">
        <v>94</v>
      </c>
      <c r="E1291">
        <v>289</v>
      </c>
      <c r="F1291" s="9">
        <v>15</v>
      </c>
      <c r="G1291" s="9">
        <f>financials[[#This Row],[Units Sold]]*financials[[#This Row],[Sale Price]]</f>
        <v>4335</v>
      </c>
      <c r="H1291" s="9">
        <f>IF(financials[[#This Row],[Discount Band]]="low",0.1,IF(financials[[#This Row],[Discount Band]]="medium",0.15,0.3))</f>
        <v>0.3</v>
      </c>
      <c r="I1291" s="9">
        <f>financials[[#This Row],[Gross Sales]]-financials[[#This Row],[Gross Sales]]*financials[[#This Row],[Discounts]]</f>
        <v>3034.5</v>
      </c>
      <c r="J1291" s="9">
        <f>VLOOKUP(financials[[#This Row],[productid]],Products!$B$2:$H$10,3)</f>
        <v>15</v>
      </c>
      <c r="K1291" s="9">
        <f>financials[[#This Row],[Sales]]-financials[[#This Row],[COGS]]</f>
        <v>3019.5</v>
      </c>
      <c r="L1291" s="17">
        <f t="shared" ca="1" si="41"/>
        <v>45080</v>
      </c>
      <c r="M1291" t="str">
        <f t="shared" ca="1" si="40"/>
        <v>C0003</v>
      </c>
    </row>
    <row r="1292" spans="1:13" x14ac:dyDescent="0.25">
      <c r="A1292" t="s">
        <v>100</v>
      </c>
      <c r="B1292" s="7" t="s">
        <v>243</v>
      </c>
      <c r="C1292" s="15">
        <v>102</v>
      </c>
      <c r="D1292" s="16" t="s">
        <v>102</v>
      </c>
      <c r="E1292">
        <v>289</v>
      </c>
      <c r="F1292" s="9">
        <v>15</v>
      </c>
      <c r="G1292" s="9">
        <f>financials[[#This Row],[Units Sold]]*financials[[#This Row],[Sale Price]]</f>
        <v>4335</v>
      </c>
      <c r="H1292" s="9">
        <f>IF(financials[[#This Row],[Discount Band]]="low",0.1,IF(financials[[#This Row],[Discount Band]]="medium",0.15,0.3))</f>
        <v>0.1</v>
      </c>
      <c r="I1292" s="9">
        <f>financials[[#This Row],[Gross Sales]]-financials[[#This Row],[Gross Sales]]*financials[[#This Row],[Discounts]]</f>
        <v>3901.5</v>
      </c>
      <c r="J1292" s="9">
        <f>VLOOKUP(financials[[#This Row],[productid]],Products!$B$2:$H$10,3)</f>
        <v>13.95</v>
      </c>
      <c r="K1292" s="9">
        <f>financials[[#This Row],[Sales]]-financials[[#This Row],[COGS]]</f>
        <v>3887.55</v>
      </c>
      <c r="L1292" s="17">
        <f t="shared" ca="1" si="41"/>
        <v>45158</v>
      </c>
      <c r="M1292" t="str">
        <f t="shared" ca="1" si="40"/>
        <v>A0001</v>
      </c>
    </row>
    <row r="1293" spans="1:13" x14ac:dyDescent="0.25">
      <c r="A1293" t="s">
        <v>100</v>
      </c>
      <c r="B1293" s="7" t="s">
        <v>243</v>
      </c>
      <c r="C1293" s="15">
        <v>103</v>
      </c>
      <c r="D1293" s="16" t="s">
        <v>94</v>
      </c>
      <c r="E1293">
        <v>289</v>
      </c>
      <c r="F1293" s="9">
        <v>15</v>
      </c>
      <c r="G1293" s="9">
        <f>financials[[#This Row],[Units Sold]]*financials[[#This Row],[Sale Price]]</f>
        <v>4335</v>
      </c>
      <c r="H1293" s="9">
        <f>IF(financials[[#This Row],[Discount Band]]="low",0.1,IF(financials[[#This Row],[Discount Band]]="medium",0.15,0.3))</f>
        <v>0.3</v>
      </c>
      <c r="I1293" s="9">
        <f>financials[[#This Row],[Gross Sales]]-financials[[#This Row],[Gross Sales]]*financials[[#This Row],[Discounts]]</f>
        <v>3034.5</v>
      </c>
      <c r="J1293" s="9">
        <f>VLOOKUP(financials[[#This Row],[productid]],Products!$B$2:$H$10,3)</f>
        <v>15</v>
      </c>
      <c r="K1293" s="9">
        <f>financials[[#This Row],[Sales]]-financials[[#This Row],[COGS]]</f>
        <v>3019.5</v>
      </c>
      <c r="L1293" s="17">
        <f t="shared" ca="1" si="41"/>
        <v>44807</v>
      </c>
      <c r="M1293" t="str">
        <f t="shared" ca="1" si="40"/>
        <v>B0101</v>
      </c>
    </row>
    <row r="1294" spans="1:13" x14ac:dyDescent="0.25">
      <c r="A1294" t="s">
        <v>97</v>
      </c>
      <c r="B1294" s="7" t="s">
        <v>656</v>
      </c>
      <c r="C1294" s="13">
        <v>103</v>
      </c>
      <c r="D1294" s="10" t="s">
        <v>101</v>
      </c>
      <c r="E1294">
        <v>217</v>
      </c>
      <c r="F1294" s="9">
        <v>20</v>
      </c>
      <c r="G1294" s="9">
        <f>financials[[#This Row],[Units Sold]]*financials[[#This Row],[Sale Price]]</f>
        <v>4340</v>
      </c>
      <c r="H1294" s="9">
        <f>IF(financials[[#This Row],[Discount Band]]="low",0.1,IF(financials[[#This Row],[Discount Band]]="medium",0.15,0.3))</f>
        <v>0.15</v>
      </c>
      <c r="I1294" s="9">
        <f>financials[[#This Row],[Gross Sales]]-financials[[#This Row],[Gross Sales]]*financials[[#This Row],[Discounts]]</f>
        <v>3689</v>
      </c>
      <c r="J1294" s="9">
        <f>VLOOKUP(financials[[#This Row],[productid]],Products!$B$2:$H$10,3)</f>
        <v>15</v>
      </c>
      <c r="K1294" s="9">
        <f>financials[[#This Row],[Sales]]-financials[[#This Row],[COGS]]</f>
        <v>3674</v>
      </c>
      <c r="L1294" s="17">
        <f t="shared" ca="1" si="41"/>
        <v>44660</v>
      </c>
      <c r="M1294" t="str">
        <f t="shared" ca="1" si="40"/>
        <v>B0101</v>
      </c>
    </row>
    <row r="1295" spans="1:13" x14ac:dyDescent="0.25">
      <c r="A1295" t="s">
        <v>100</v>
      </c>
      <c r="B1295" s="7" t="s">
        <v>107</v>
      </c>
      <c r="C1295" s="15">
        <v>106</v>
      </c>
      <c r="D1295" s="16" t="s">
        <v>94</v>
      </c>
      <c r="E1295">
        <v>290</v>
      </c>
      <c r="F1295" s="9">
        <v>15</v>
      </c>
      <c r="G1295" s="9">
        <f>financials[[#This Row],[Units Sold]]*financials[[#This Row],[Sale Price]]</f>
        <v>4350</v>
      </c>
      <c r="H1295" s="9">
        <f>IF(financials[[#This Row],[Discount Band]]="low",0.1,IF(financials[[#This Row],[Discount Band]]="medium",0.15,0.3))</f>
        <v>0.3</v>
      </c>
      <c r="I1295" s="9">
        <f>financials[[#This Row],[Gross Sales]]-financials[[#This Row],[Gross Sales]]*financials[[#This Row],[Discounts]]</f>
        <v>3045</v>
      </c>
      <c r="J1295" s="9">
        <f>VLOOKUP(financials[[#This Row],[productid]],Products!$B$2:$H$10,3)</f>
        <v>9.1</v>
      </c>
      <c r="K1295" s="9">
        <f>financials[[#This Row],[Sales]]-financials[[#This Row],[COGS]]</f>
        <v>3035.9</v>
      </c>
      <c r="L1295" s="17">
        <f t="shared" ca="1" si="41"/>
        <v>44715</v>
      </c>
      <c r="M1295" t="str">
        <f t="shared" ca="1" si="40"/>
        <v>B0001</v>
      </c>
    </row>
    <row r="1296" spans="1:13" x14ac:dyDescent="0.25">
      <c r="A1296" t="s">
        <v>100</v>
      </c>
      <c r="B1296" s="7" t="s">
        <v>279</v>
      </c>
      <c r="C1296" s="15">
        <v>103</v>
      </c>
      <c r="D1296" s="16" t="s">
        <v>103</v>
      </c>
      <c r="E1296">
        <v>290</v>
      </c>
      <c r="F1296" s="9">
        <v>15</v>
      </c>
      <c r="G1296" s="9">
        <f>financials[[#This Row],[Units Sold]]*financials[[#This Row],[Sale Price]]</f>
        <v>4350</v>
      </c>
      <c r="H1296" s="9">
        <f>IF(financials[[#This Row],[Discount Band]]="low",0.1,IF(financials[[#This Row],[Discount Band]]="medium",0.15,0.3))</f>
        <v>0.3</v>
      </c>
      <c r="I1296" s="9">
        <f>financials[[#This Row],[Gross Sales]]-financials[[#This Row],[Gross Sales]]*financials[[#This Row],[Discounts]]</f>
        <v>3045</v>
      </c>
      <c r="J1296" s="9">
        <f>VLOOKUP(financials[[#This Row],[productid]],Products!$B$2:$H$10,3)</f>
        <v>15</v>
      </c>
      <c r="K1296" s="9">
        <f>financials[[#This Row],[Sales]]-financials[[#This Row],[COGS]]</f>
        <v>3030</v>
      </c>
      <c r="L1296" s="17">
        <f t="shared" ca="1" si="41"/>
        <v>45365</v>
      </c>
      <c r="M1296" t="str">
        <f t="shared" ca="1" si="40"/>
        <v>C0002</v>
      </c>
    </row>
    <row r="1297" spans="1:13" x14ac:dyDescent="0.25">
      <c r="A1297" t="s">
        <v>97</v>
      </c>
      <c r="B1297" s="7" t="s">
        <v>169</v>
      </c>
      <c r="C1297" s="15">
        <v>105</v>
      </c>
      <c r="D1297" s="16" t="s">
        <v>102</v>
      </c>
      <c r="E1297">
        <v>218</v>
      </c>
      <c r="F1297" s="9">
        <v>20</v>
      </c>
      <c r="G1297" s="9">
        <f>financials[[#This Row],[Units Sold]]*financials[[#This Row],[Sale Price]]</f>
        <v>4360</v>
      </c>
      <c r="H1297" s="9">
        <f>IF(financials[[#This Row],[Discount Band]]="low",0.1,IF(financials[[#This Row],[Discount Band]]="medium",0.15,0.3))</f>
        <v>0.1</v>
      </c>
      <c r="I1297" s="9">
        <f>financials[[#This Row],[Gross Sales]]-financials[[#This Row],[Gross Sales]]*financials[[#This Row],[Discounts]]</f>
        <v>3924</v>
      </c>
      <c r="J1297" s="9">
        <f>VLOOKUP(financials[[#This Row],[productid]],Products!$B$2:$H$10,3)</f>
        <v>10</v>
      </c>
      <c r="K1297" s="9">
        <f>financials[[#This Row],[Sales]]-financials[[#This Row],[COGS]]</f>
        <v>3914</v>
      </c>
      <c r="L1297" s="17">
        <f t="shared" ca="1" si="41"/>
        <v>45418</v>
      </c>
      <c r="M1297" t="str">
        <f t="shared" ca="1" si="40"/>
        <v>C0003</v>
      </c>
    </row>
    <row r="1298" spans="1:13" x14ac:dyDescent="0.25">
      <c r="A1298" t="s">
        <v>97</v>
      </c>
      <c r="B1298" s="7" t="s">
        <v>239</v>
      </c>
      <c r="C1298" s="15">
        <v>106</v>
      </c>
      <c r="D1298" s="16" t="s">
        <v>103</v>
      </c>
      <c r="E1298">
        <v>218</v>
      </c>
      <c r="F1298" s="9">
        <v>20</v>
      </c>
      <c r="G1298" s="9">
        <f>financials[[#This Row],[Units Sold]]*financials[[#This Row],[Sale Price]]</f>
        <v>4360</v>
      </c>
      <c r="H1298" s="9">
        <f>IF(financials[[#This Row],[Discount Band]]="low",0.1,IF(financials[[#This Row],[Discount Band]]="medium",0.15,0.3))</f>
        <v>0.3</v>
      </c>
      <c r="I1298" s="9">
        <f>financials[[#This Row],[Gross Sales]]-financials[[#This Row],[Gross Sales]]*financials[[#This Row],[Discounts]]</f>
        <v>3052</v>
      </c>
      <c r="J1298" s="9">
        <f>VLOOKUP(financials[[#This Row],[productid]],Products!$B$2:$H$10,3)</f>
        <v>9.1</v>
      </c>
      <c r="K1298" s="9">
        <f>financials[[#This Row],[Sales]]-financials[[#This Row],[COGS]]</f>
        <v>3042.9</v>
      </c>
      <c r="L1298" s="17">
        <f t="shared" ca="1" si="41"/>
        <v>45203</v>
      </c>
      <c r="M1298" t="str">
        <f t="shared" ca="1" si="40"/>
        <v>A0001</v>
      </c>
    </row>
    <row r="1299" spans="1:13" x14ac:dyDescent="0.25">
      <c r="A1299" t="s">
        <v>100</v>
      </c>
      <c r="B1299" s="7" t="s">
        <v>243</v>
      </c>
      <c r="C1299" s="15">
        <v>107</v>
      </c>
      <c r="D1299" s="16" t="s">
        <v>94</v>
      </c>
      <c r="E1299">
        <v>291</v>
      </c>
      <c r="F1299" s="9">
        <v>15</v>
      </c>
      <c r="G1299" s="9">
        <f>financials[[#This Row],[Units Sold]]*financials[[#This Row],[Sale Price]]</f>
        <v>4365</v>
      </c>
      <c r="H1299" s="9">
        <f>IF(financials[[#This Row],[Discount Band]]="low",0.1,IF(financials[[#This Row],[Discount Band]]="medium",0.15,0.3))</f>
        <v>0.3</v>
      </c>
      <c r="I1299" s="9">
        <f>financials[[#This Row],[Gross Sales]]-financials[[#This Row],[Gross Sales]]*financials[[#This Row],[Discounts]]</f>
        <v>3055.5</v>
      </c>
      <c r="J1299" s="9">
        <f>VLOOKUP(financials[[#This Row],[productid]],Products!$B$2:$H$10,3)</f>
        <v>5.5</v>
      </c>
      <c r="K1299" s="9">
        <f>financials[[#This Row],[Sales]]-financials[[#This Row],[COGS]]</f>
        <v>3050</v>
      </c>
      <c r="L1299" s="17">
        <f t="shared" ca="1" si="41"/>
        <v>45496</v>
      </c>
      <c r="M1299" t="str">
        <f t="shared" ca="1" si="40"/>
        <v>C0003</v>
      </c>
    </row>
    <row r="1300" spans="1:13" x14ac:dyDescent="0.25">
      <c r="A1300" t="s">
        <v>100</v>
      </c>
      <c r="B1300" s="7" t="s">
        <v>104</v>
      </c>
      <c r="C1300" s="15">
        <v>103</v>
      </c>
      <c r="D1300" s="16" t="s">
        <v>101</v>
      </c>
      <c r="E1300">
        <v>291</v>
      </c>
      <c r="F1300" s="9">
        <v>15</v>
      </c>
      <c r="G1300" s="9">
        <f>financials[[#This Row],[Units Sold]]*financials[[#This Row],[Sale Price]]</f>
        <v>4365</v>
      </c>
      <c r="H1300" s="9">
        <f>IF(financials[[#This Row],[Discount Band]]="low",0.1,IF(financials[[#This Row],[Discount Band]]="medium",0.15,0.3))</f>
        <v>0.15</v>
      </c>
      <c r="I1300" s="9">
        <f>financials[[#This Row],[Gross Sales]]-financials[[#This Row],[Gross Sales]]*financials[[#This Row],[Discounts]]</f>
        <v>3710.25</v>
      </c>
      <c r="J1300" s="9">
        <f>VLOOKUP(financials[[#This Row],[productid]],Products!$B$2:$H$10,3)</f>
        <v>15</v>
      </c>
      <c r="K1300" s="9">
        <f>financials[[#This Row],[Sales]]-financials[[#This Row],[COGS]]</f>
        <v>3695.25</v>
      </c>
      <c r="L1300" s="17">
        <f t="shared" ca="1" si="41"/>
        <v>44906</v>
      </c>
      <c r="M1300" t="str">
        <f t="shared" ca="1" si="40"/>
        <v>C0002</v>
      </c>
    </row>
    <row r="1301" spans="1:13" x14ac:dyDescent="0.25">
      <c r="A1301" t="s">
        <v>100</v>
      </c>
      <c r="B1301" s="7" t="s">
        <v>107</v>
      </c>
      <c r="C1301" s="15">
        <v>102</v>
      </c>
      <c r="D1301" s="16" t="s">
        <v>102</v>
      </c>
      <c r="E1301">
        <v>291</v>
      </c>
      <c r="F1301" s="9">
        <v>15</v>
      </c>
      <c r="G1301" s="9">
        <f>financials[[#This Row],[Units Sold]]*financials[[#This Row],[Sale Price]]</f>
        <v>4365</v>
      </c>
      <c r="H1301" s="9">
        <f>IF(financials[[#This Row],[Discount Band]]="low",0.1,IF(financials[[#This Row],[Discount Band]]="medium",0.15,0.3))</f>
        <v>0.1</v>
      </c>
      <c r="I1301" s="9">
        <f>financials[[#This Row],[Gross Sales]]-financials[[#This Row],[Gross Sales]]*financials[[#This Row],[Discounts]]</f>
        <v>3928.5</v>
      </c>
      <c r="J1301" s="9">
        <f>VLOOKUP(financials[[#This Row],[productid]],Products!$B$2:$H$10,3)</f>
        <v>13.95</v>
      </c>
      <c r="K1301" s="9">
        <f>financials[[#This Row],[Sales]]-financials[[#This Row],[COGS]]</f>
        <v>3914.55</v>
      </c>
      <c r="L1301" s="17">
        <f t="shared" ca="1" si="41"/>
        <v>45166</v>
      </c>
      <c r="M1301" t="str">
        <f t="shared" ca="1" si="40"/>
        <v>C0003</v>
      </c>
    </row>
    <row r="1302" spans="1:13" x14ac:dyDescent="0.25">
      <c r="A1302" t="s">
        <v>100</v>
      </c>
      <c r="B1302" s="7" t="s">
        <v>169</v>
      </c>
      <c r="C1302" s="15">
        <v>108</v>
      </c>
      <c r="D1302" s="16" t="s">
        <v>94</v>
      </c>
      <c r="E1302">
        <v>291</v>
      </c>
      <c r="F1302" s="9">
        <v>15</v>
      </c>
      <c r="G1302" s="9">
        <f>financials[[#This Row],[Units Sold]]*financials[[#This Row],[Sale Price]]</f>
        <v>4365</v>
      </c>
      <c r="H1302" s="9">
        <f>IF(financials[[#This Row],[Discount Band]]="low",0.1,IF(financials[[#This Row],[Discount Band]]="medium",0.15,0.3))</f>
        <v>0.3</v>
      </c>
      <c r="I1302" s="9">
        <f>financials[[#This Row],[Gross Sales]]-financials[[#This Row],[Gross Sales]]*financials[[#This Row],[Discounts]]</f>
        <v>3055.5</v>
      </c>
      <c r="J1302" s="9">
        <f>VLOOKUP(financials[[#This Row],[productid]],Products!$B$2:$H$10,3)</f>
        <v>3.99</v>
      </c>
      <c r="K1302" s="9">
        <f>financials[[#This Row],[Sales]]-financials[[#This Row],[COGS]]</f>
        <v>3051.51</v>
      </c>
      <c r="L1302" s="17">
        <f t="shared" ca="1" si="41"/>
        <v>44969</v>
      </c>
      <c r="M1302" t="str">
        <f t="shared" ca="1" si="40"/>
        <v>C0003</v>
      </c>
    </row>
    <row r="1303" spans="1:13" x14ac:dyDescent="0.25">
      <c r="A1303" t="s">
        <v>100</v>
      </c>
      <c r="B1303" s="7" t="s">
        <v>243</v>
      </c>
      <c r="C1303" s="15">
        <v>109</v>
      </c>
      <c r="D1303" s="16" t="s">
        <v>101</v>
      </c>
      <c r="E1303">
        <v>291</v>
      </c>
      <c r="F1303" s="9">
        <v>15</v>
      </c>
      <c r="G1303" s="9">
        <f>financials[[#This Row],[Units Sold]]*financials[[#This Row],[Sale Price]]</f>
        <v>4365</v>
      </c>
      <c r="H1303" s="9">
        <f>IF(financials[[#This Row],[Discount Band]]="low",0.1,IF(financials[[#This Row],[Discount Band]]="medium",0.15,0.3))</f>
        <v>0.15</v>
      </c>
      <c r="I1303" s="9">
        <f>financials[[#This Row],[Gross Sales]]-financials[[#This Row],[Gross Sales]]*financials[[#This Row],[Discounts]]</f>
        <v>3710.25</v>
      </c>
      <c r="J1303" s="9">
        <f>VLOOKUP(financials[[#This Row],[productid]],Products!$B$2:$H$10,3)</f>
        <v>16.8</v>
      </c>
      <c r="K1303" s="9">
        <f>financials[[#This Row],[Sales]]-financials[[#This Row],[COGS]]</f>
        <v>3693.45</v>
      </c>
      <c r="L1303" s="17">
        <f t="shared" ca="1" si="41"/>
        <v>45040</v>
      </c>
      <c r="M1303" t="str">
        <f t="shared" ca="1" si="40"/>
        <v>B0101</v>
      </c>
    </row>
    <row r="1304" spans="1:13" x14ac:dyDescent="0.25">
      <c r="A1304" t="s">
        <v>97</v>
      </c>
      <c r="B1304" s="7" t="s">
        <v>656</v>
      </c>
      <c r="C1304" s="15">
        <v>102</v>
      </c>
      <c r="D1304" s="16" t="s">
        <v>102</v>
      </c>
      <c r="E1304">
        <v>219</v>
      </c>
      <c r="F1304" s="9">
        <v>20</v>
      </c>
      <c r="G1304" s="9">
        <f>financials[[#This Row],[Units Sold]]*financials[[#This Row],[Sale Price]]</f>
        <v>4380</v>
      </c>
      <c r="H1304" s="9">
        <f>IF(financials[[#This Row],[Discount Band]]="low",0.1,IF(financials[[#This Row],[Discount Band]]="medium",0.15,0.3))</f>
        <v>0.1</v>
      </c>
      <c r="I1304" s="9">
        <f>financials[[#This Row],[Gross Sales]]-financials[[#This Row],[Gross Sales]]*financials[[#This Row],[Discounts]]</f>
        <v>3942</v>
      </c>
      <c r="J1304" s="9">
        <f>VLOOKUP(financials[[#This Row],[productid]],Products!$B$2:$H$10,3)</f>
        <v>13.95</v>
      </c>
      <c r="K1304" s="9">
        <f>financials[[#This Row],[Sales]]-financials[[#This Row],[COGS]]</f>
        <v>3928.05</v>
      </c>
      <c r="L1304" s="17">
        <f t="shared" ca="1" si="41"/>
        <v>44935</v>
      </c>
      <c r="M1304" t="str">
        <f t="shared" ca="1" si="40"/>
        <v>C0002</v>
      </c>
    </row>
    <row r="1305" spans="1:13" x14ac:dyDescent="0.25">
      <c r="A1305" t="s">
        <v>96</v>
      </c>
      <c r="B1305" s="7" t="s">
        <v>178</v>
      </c>
      <c r="C1305" s="15">
        <v>105</v>
      </c>
      <c r="D1305" s="16" t="s">
        <v>94</v>
      </c>
      <c r="E1305">
        <v>365</v>
      </c>
      <c r="F1305" s="9">
        <v>12</v>
      </c>
      <c r="G1305" s="9">
        <f>financials[[#This Row],[Units Sold]]*financials[[#This Row],[Sale Price]]</f>
        <v>4380</v>
      </c>
      <c r="H1305" s="9">
        <f>IF(financials[[#This Row],[Discount Band]]="low",0.1,IF(financials[[#This Row],[Discount Band]]="medium",0.15,0.3))</f>
        <v>0.3</v>
      </c>
      <c r="I1305" s="9">
        <f>financials[[#This Row],[Gross Sales]]-financials[[#This Row],[Gross Sales]]*financials[[#This Row],[Discounts]]</f>
        <v>3066</v>
      </c>
      <c r="J1305" s="9">
        <f>VLOOKUP(financials[[#This Row],[productid]],Products!$B$2:$H$10,3)</f>
        <v>10</v>
      </c>
      <c r="K1305" s="9">
        <f>financials[[#This Row],[Sales]]-financials[[#This Row],[COGS]]</f>
        <v>3056</v>
      </c>
      <c r="L1305" s="17">
        <f t="shared" ca="1" si="41"/>
        <v>45170</v>
      </c>
      <c r="M1305" t="str">
        <f t="shared" ca="1" si="40"/>
        <v>A0001</v>
      </c>
    </row>
    <row r="1306" spans="1:13" x14ac:dyDescent="0.25">
      <c r="A1306" t="s">
        <v>96</v>
      </c>
      <c r="B1306" s="7" t="s">
        <v>287</v>
      </c>
      <c r="C1306" s="13">
        <v>105</v>
      </c>
      <c r="D1306" s="10" t="s">
        <v>94</v>
      </c>
      <c r="E1306">
        <v>366</v>
      </c>
      <c r="F1306" s="9">
        <v>12</v>
      </c>
      <c r="G1306" s="9">
        <f>financials[[#This Row],[Units Sold]]*financials[[#This Row],[Sale Price]]</f>
        <v>4392</v>
      </c>
      <c r="H1306" s="9">
        <f>IF(financials[[#This Row],[Discount Band]]="low",0.1,IF(financials[[#This Row],[Discount Band]]="medium",0.15,0.3))</f>
        <v>0.3</v>
      </c>
      <c r="I1306" s="9">
        <f>financials[[#This Row],[Gross Sales]]-financials[[#This Row],[Gross Sales]]*financials[[#This Row],[Discounts]]</f>
        <v>3074.4</v>
      </c>
      <c r="J1306" s="9">
        <f>VLOOKUP(financials[[#This Row],[productid]],Products!$B$2:$H$10,3)</f>
        <v>10</v>
      </c>
      <c r="K1306" s="9">
        <f>financials[[#This Row],[Sales]]-financials[[#This Row],[COGS]]</f>
        <v>3064.4</v>
      </c>
      <c r="L1306" s="17">
        <f t="shared" ca="1" si="41"/>
        <v>45323</v>
      </c>
      <c r="M1306" t="str">
        <f t="shared" ca="1" si="40"/>
        <v>B0101</v>
      </c>
    </row>
    <row r="1307" spans="1:13" x14ac:dyDescent="0.25">
      <c r="A1307" t="s">
        <v>100</v>
      </c>
      <c r="B1307" s="7" t="s">
        <v>136</v>
      </c>
      <c r="C1307" s="15">
        <v>103</v>
      </c>
      <c r="D1307" s="16" t="s">
        <v>94</v>
      </c>
      <c r="E1307">
        <v>293</v>
      </c>
      <c r="F1307" s="9">
        <v>15</v>
      </c>
      <c r="G1307" s="9">
        <f>financials[[#This Row],[Units Sold]]*financials[[#This Row],[Sale Price]]</f>
        <v>4395</v>
      </c>
      <c r="H1307" s="9">
        <f>IF(financials[[#This Row],[Discount Band]]="low",0.1,IF(financials[[#This Row],[Discount Band]]="medium",0.15,0.3))</f>
        <v>0.3</v>
      </c>
      <c r="I1307" s="9">
        <f>financials[[#This Row],[Gross Sales]]-financials[[#This Row],[Gross Sales]]*financials[[#This Row],[Discounts]]</f>
        <v>3076.5</v>
      </c>
      <c r="J1307" s="9">
        <f>VLOOKUP(financials[[#This Row],[productid]],Products!$B$2:$H$10,3)</f>
        <v>15</v>
      </c>
      <c r="K1307" s="9">
        <f>financials[[#This Row],[Sales]]-financials[[#This Row],[COGS]]</f>
        <v>3061.5</v>
      </c>
      <c r="L1307" s="17">
        <f t="shared" ca="1" si="41"/>
        <v>45076</v>
      </c>
      <c r="M1307" t="str">
        <f t="shared" ca="1" si="40"/>
        <v>B0101</v>
      </c>
    </row>
    <row r="1308" spans="1:13" x14ac:dyDescent="0.25">
      <c r="A1308" t="s">
        <v>97</v>
      </c>
      <c r="B1308" s="7" t="s">
        <v>136</v>
      </c>
      <c r="C1308" s="15">
        <v>101</v>
      </c>
      <c r="D1308" s="16" t="s">
        <v>101</v>
      </c>
      <c r="E1308">
        <v>220</v>
      </c>
      <c r="F1308" s="9">
        <v>20</v>
      </c>
      <c r="G1308" s="9">
        <f>financials[[#This Row],[Units Sold]]*financials[[#This Row],[Sale Price]]</f>
        <v>4400</v>
      </c>
      <c r="H1308" s="9">
        <f>IF(financials[[#This Row],[Discount Band]]="low",0.1,IF(financials[[#This Row],[Discount Band]]="medium",0.15,0.3))</f>
        <v>0.15</v>
      </c>
      <c r="I1308" s="9">
        <f>financials[[#This Row],[Gross Sales]]-financials[[#This Row],[Gross Sales]]*financials[[#This Row],[Discounts]]</f>
        <v>3740</v>
      </c>
      <c r="J1308" s="9">
        <f>VLOOKUP(financials[[#This Row],[productid]],Products!$B$2:$H$10,3)</f>
        <v>9.9499999999999993</v>
      </c>
      <c r="K1308" s="9">
        <f>financials[[#This Row],[Sales]]-financials[[#This Row],[COGS]]</f>
        <v>3730.05</v>
      </c>
      <c r="L1308" s="17">
        <f t="shared" ca="1" si="41"/>
        <v>45333</v>
      </c>
      <c r="M1308" t="str">
        <f t="shared" ca="1" si="40"/>
        <v>B0101</v>
      </c>
    </row>
    <row r="1309" spans="1:13" x14ac:dyDescent="0.25">
      <c r="A1309" t="s">
        <v>100</v>
      </c>
      <c r="B1309" s="7" t="s">
        <v>159</v>
      </c>
      <c r="C1309" s="15">
        <v>107</v>
      </c>
      <c r="D1309" s="16" t="s">
        <v>94</v>
      </c>
      <c r="E1309">
        <v>294</v>
      </c>
      <c r="F1309" s="9">
        <v>15</v>
      </c>
      <c r="G1309" s="9">
        <f>financials[[#This Row],[Units Sold]]*financials[[#This Row],[Sale Price]]</f>
        <v>4410</v>
      </c>
      <c r="H1309" s="9">
        <f>IF(financials[[#This Row],[Discount Band]]="low",0.1,IF(financials[[#This Row],[Discount Band]]="medium",0.15,0.3))</f>
        <v>0.3</v>
      </c>
      <c r="I1309" s="9">
        <f>financials[[#This Row],[Gross Sales]]-financials[[#This Row],[Gross Sales]]*financials[[#This Row],[Discounts]]</f>
        <v>3087</v>
      </c>
      <c r="J1309" s="9">
        <f>VLOOKUP(financials[[#This Row],[productid]],Products!$B$2:$H$10,3)</f>
        <v>5.5</v>
      </c>
      <c r="K1309" s="9">
        <f>financials[[#This Row],[Sales]]-financials[[#This Row],[COGS]]</f>
        <v>3081.5</v>
      </c>
      <c r="L1309" s="17">
        <f t="shared" ca="1" si="41"/>
        <v>45534</v>
      </c>
      <c r="M1309" t="str">
        <f t="shared" ca="1" si="40"/>
        <v>A0001</v>
      </c>
    </row>
    <row r="1310" spans="1:13" x14ac:dyDescent="0.25">
      <c r="A1310" t="s">
        <v>100</v>
      </c>
      <c r="B1310" s="7" t="s">
        <v>239</v>
      </c>
      <c r="C1310" s="15">
        <v>105</v>
      </c>
      <c r="D1310" s="16" t="s">
        <v>94</v>
      </c>
      <c r="E1310">
        <v>294</v>
      </c>
      <c r="F1310" s="9">
        <v>15</v>
      </c>
      <c r="G1310" s="9">
        <f>financials[[#This Row],[Units Sold]]*financials[[#This Row],[Sale Price]]</f>
        <v>4410</v>
      </c>
      <c r="H1310" s="9">
        <f>IF(financials[[#This Row],[Discount Band]]="low",0.1,IF(financials[[#This Row],[Discount Band]]="medium",0.15,0.3))</f>
        <v>0.3</v>
      </c>
      <c r="I1310" s="9">
        <f>financials[[#This Row],[Gross Sales]]-financials[[#This Row],[Gross Sales]]*financials[[#This Row],[Discounts]]</f>
        <v>3087</v>
      </c>
      <c r="J1310" s="9">
        <f>VLOOKUP(financials[[#This Row],[productid]],Products!$B$2:$H$10,3)</f>
        <v>10</v>
      </c>
      <c r="K1310" s="9">
        <f>financials[[#This Row],[Sales]]-financials[[#This Row],[COGS]]</f>
        <v>3077</v>
      </c>
      <c r="L1310" s="17">
        <f t="shared" ca="1" si="41"/>
        <v>45275</v>
      </c>
      <c r="M1310" t="str">
        <f t="shared" ca="1" si="40"/>
        <v>B0101</v>
      </c>
    </row>
    <row r="1311" spans="1:13" x14ac:dyDescent="0.25">
      <c r="A1311" t="s">
        <v>97</v>
      </c>
      <c r="B1311" s="7" t="s">
        <v>285</v>
      </c>
      <c r="C1311" s="13">
        <v>103</v>
      </c>
      <c r="D1311" s="10" t="s">
        <v>102</v>
      </c>
      <c r="E1311">
        <v>221</v>
      </c>
      <c r="F1311" s="9">
        <v>20</v>
      </c>
      <c r="G1311" s="9">
        <f>financials[[#This Row],[Units Sold]]*financials[[#This Row],[Sale Price]]</f>
        <v>4420</v>
      </c>
      <c r="H1311" s="9">
        <f>IF(financials[[#This Row],[Discount Band]]="low",0.1,IF(financials[[#This Row],[Discount Band]]="medium",0.15,0.3))</f>
        <v>0.1</v>
      </c>
      <c r="I1311" s="9">
        <f>financials[[#This Row],[Gross Sales]]-financials[[#This Row],[Gross Sales]]*financials[[#This Row],[Discounts]]</f>
        <v>3978</v>
      </c>
      <c r="J1311" s="9">
        <f>VLOOKUP(financials[[#This Row],[productid]],Products!$B$2:$H$10,3)</f>
        <v>15</v>
      </c>
      <c r="K1311" s="9">
        <f>financials[[#This Row],[Sales]]-financials[[#This Row],[COGS]]</f>
        <v>3963</v>
      </c>
      <c r="L1311" s="17">
        <f t="shared" ca="1" si="41"/>
        <v>45365</v>
      </c>
      <c r="M1311" t="str">
        <f t="shared" ca="1" si="40"/>
        <v>B0001</v>
      </c>
    </row>
    <row r="1312" spans="1:13" x14ac:dyDescent="0.25">
      <c r="A1312" t="s">
        <v>97</v>
      </c>
      <c r="B1312" s="7" t="s">
        <v>169</v>
      </c>
      <c r="C1312" s="15">
        <v>104</v>
      </c>
      <c r="D1312" s="16" t="s">
        <v>103</v>
      </c>
      <c r="E1312">
        <v>221</v>
      </c>
      <c r="F1312" s="9">
        <v>20</v>
      </c>
      <c r="G1312" s="9">
        <f>financials[[#This Row],[Units Sold]]*financials[[#This Row],[Sale Price]]</f>
        <v>4420</v>
      </c>
      <c r="H1312" s="9">
        <f>IF(financials[[#This Row],[Discount Band]]="low",0.1,IF(financials[[#This Row],[Discount Band]]="medium",0.15,0.3))</f>
        <v>0.3</v>
      </c>
      <c r="I1312" s="9">
        <f>financials[[#This Row],[Gross Sales]]-financials[[#This Row],[Gross Sales]]*financials[[#This Row],[Discounts]]</f>
        <v>3094</v>
      </c>
      <c r="J1312" s="9">
        <f>VLOOKUP(financials[[#This Row],[productid]],Products!$B$2:$H$10,3)</f>
        <v>2.9</v>
      </c>
      <c r="K1312" s="9">
        <f>financials[[#This Row],[Sales]]-financials[[#This Row],[COGS]]</f>
        <v>3091.1</v>
      </c>
      <c r="L1312" s="17">
        <f t="shared" ca="1" si="41"/>
        <v>44591</v>
      </c>
      <c r="M1312" t="str">
        <f t="shared" ca="1" si="40"/>
        <v>C0003</v>
      </c>
    </row>
    <row r="1313" spans="1:13" x14ac:dyDescent="0.25">
      <c r="A1313" t="s">
        <v>97</v>
      </c>
      <c r="B1313" s="7" t="s">
        <v>105</v>
      </c>
      <c r="C1313" s="15">
        <v>107</v>
      </c>
      <c r="D1313" s="16" t="s">
        <v>101</v>
      </c>
      <c r="E1313">
        <v>221</v>
      </c>
      <c r="F1313" s="9">
        <v>20</v>
      </c>
      <c r="G1313" s="9">
        <f>financials[[#This Row],[Units Sold]]*financials[[#This Row],[Sale Price]]</f>
        <v>4420</v>
      </c>
      <c r="H1313" s="9">
        <f>IF(financials[[#This Row],[Discount Band]]="low",0.1,IF(financials[[#This Row],[Discount Band]]="medium",0.15,0.3))</f>
        <v>0.15</v>
      </c>
      <c r="I1313" s="9">
        <f>financials[[#This Row],[Gross Sales]]-financials[[#This Row],[Gross Sales]]*financials[[#This Row],[Discounts]]</f>
        <v>3757</v>
      </c>
      <c r="J1313" s="9">
        <f>VLOOKUP(financials[[#This Row],[productid]],Products!$B$2:$H$10,3)</f>
        <v>5.5</v>
      </c>
      <c r="K1313" s="9">
        <f>financials[[#This Row],[Sales]]-financials[[#This Row],[COGS]]</f>
        <v>3751.5</v>
      </c>
      <c r="L1313" s="17">
        <f t="shared" ca="1" si="41"/>
        <v>45146</v>
      </c>
      <c r="M1313" t="str">
        <f t="shared" ca="1" si="40"/>
        <v>C0002</v>
      </c>
    </row>
    <row r="1314" spans="1:13" x14ac:dyDescent="0.25">
      <c r="A1314" t="s">
        <v>97</v>
      </c>
      <c r="B1314" s="7" t="s">
        <v>107</v>
      </c>
      <c r="C1314" s="15">
        <v>104</v>
      </c>
      <c r="D1314" s="16" t="s">
        <v>101</v>
      </c>
      <c r="E1314">
        <v>221</v>
      </c>
      <c r="F1314" s="9">
        <v>20</v>
      </c>
      <c r="G1314" s="9">
        <f>financials[[#This Row],[Units Sold]]*financials[[#This Row],[Sale Price]]</f>
        <v>4420</v>
      </c>
      <c r="H1314" s="9">
        <f>IF(financials[[#This Row],[Discount Band]]="low",0.1,IF(financials[[#This Row],[Discount Band]]="medium",0.15,0.3))</f>
        <v>0.15</v>
      </c>
      <c r="I1314" s="9">
        <f>financials[[#This Row],[Gross Sales]]-financials[[#This Row],[Gross Sales]]*financials[[#This Row],[Discounts]]</f>
        <v>3757</v>
      </c>
      <c r="J1314" s="9">
        <f>VLOOKUP(financials[[#This Row],[productid]],Products!$B$2:$H$10,3)</f>
        <v>2.9</v>
      </c>
      <c r="K1314" s="9">
        <f>financials[[#This Row],[Sales]]-financials[[#This Row],[COGS]]</f>
        <v>3754.1</v>
      </c>
      <c r="L1314" s="17">
        <f t="shared" ca="1" si="41"/>
        <v>45152</v>
      </c>
      <c r="M1314" t="str">
        <f t="shared" ca="1" si="40"/>
        <v>B0101</v>
      </c>
    </row>
    <row r="1315" spans="1:13" x14ac:dyDescent="0.25">
      <c r="A1315" t="s">
        <v>100</v>
      </c>
      <c r="B1315" s="7" t="s">
        <v>107</v>
      </c>
      <c r="C1315" s="13">
        <v>107</v>
      </c>
      <c r="D1315" s="10" t="s">
        <v>94</v>
      </c>
      <c r="E1315">
        <v>295</v>
      </c>
      <c r="F1315" s="9">
        <v>15</v>
      </c>
      <c r="G1315" s="9">
        <f>financials[[#This Row],[Units Sold]]*financials[[#This Row],[Sale Price]]</f>
        <v>4425</v>
      </c>
      <c r="H1315" s="9">
        <f>IF(financials[[#This Row],[Discount Band]]="low",0.1,IF(financials[[#This Row],[Discount Band]]="medium",0.15,0.3))</f>
        <v>0.3</v>
      </c>
      <c r="I1315" s="9">
        <f>financials[[#This Row],[Gross Sales]]-financials[[#This Row],[Gross Sales]]*financials[[#This Row],[Discounts]]</f>
        <v>3097.5</v>
      </c>
      <c r="J1315" s="9">
        <f>VLOOKUP(financials[[#This Row],[productid]],Products!$B$2:$H$10,3)</f>
        <v>5.5</v>
      </c>
      <c r="K1315" s="9">
        <f>financials[[#This Row],[Sales]]-financials[[#This Row],[COGS]]</f>
        <v>3092</v>
      </c>
      <c r="L1315" s="17">
        <f t="shared" ca="1" si="41"/>
        <v>45329</v>
      </c>
      <c r="M1315" t="str">
        <f t="shared" ca="1" si="40"/>
        <v>B0001</v>
      </c>
    </row>
    <row r="1316" spans="1:13" x14ac:dyDescent="0.25">
      <c r="A1316" t="s">
        <v>100</v>
      </c>
      <c r="B1316" s="7" t="s">
        <v>159</v>
      </c>
      <c r="C1316" s="15">
        <v>105</v>
      </c>
      <c r="D1316" s="16" t="s">
        <v>94</v>
      </c>
      <c r="E1316">
        <v>295</v>
      </c>
      <c r="F1316" s="9">
        <v>15</v>
      </c>
      <c r="G1316" s="9">
        <f>financials[[#This Row],[Units Sold]]*financials[[#This Row],[Sale Price]]</f>
        <v>4425</v>
      </c>
      <c r="H1316" s="9">
        <f>IF(financials[[#This Row],[Discount Band]]="low",0.1,IF(financials[[#This Row],[Discount Band]]="medium",0.15,0.3))</f>
        <v>0.3</v>
      </c>
      <c r="I1316" s="9">
        <f>financials[[#This Row],[Gross Sales]]-financials[[#This Row],[Gross Sales]]*financials[[#This Row],[Discounts]]</f>
        <v>3097.5</v>
      </c>
      <c r="J1316" s="9">
        <f>VLOOKUP(financials[[#This Row],[productid]],Products!$B$2:$H$10,3)</f>
        <v>10</v>
      </c>
      <c r="K1316" s="9">
        <f>financials[[#This Row],[Sales]]-financials[[#This Row],[COGS]]</f>
        <v>3087.5</v>
      </c>
      <c r="L1316" s="17">
        <f t="shared" ca="1" si="41"/>
        <v>44604</v>
      </c>
      <c r="M1316" t="str">
        <f t="shared" ca="1" si="40"/>
        <v>A0001</v>
      </c>
    </row>
    <row r="1317" spans="1:13" x14ac:dyDescent="0.25">
      <c r="A1317" t="s">
        <v>100</v>
      </c>
      <c r="B1317" s="7" t="s">
        <v>208</v>
      </c>
      <c r="C1317" s="15">
        <v>101</v>
      </c>
      <c r="D1317" s="16" t="s">
        <v>101</v>
      </c>
      <c r="E1317">
        <v>295</v>
      </c>
      <c r="F1317" s="9">
        <v>15</v>
      </c>
      <c r="G1317" s="9">
        <f>financials[[#This Row],[Units Sold]]*financials[[#This Row],[Sale Price]]</f>
        <v>4425</v>
      </c>
      <c r="H1317" s="9">
        <f>IF(financials[[#This Row],[Discount Band]]="low",0.1,IF(financials[[#This Row],[Discount Band]]="medium",0.15,0.3))</f>
        <v>0.15</v>
      </c>
      <c r="I1317" s="9">
        <f>financials[[#This Row],[Gross Sales]]-financials[[#This Row],[Gross Sales]]*financials[[#This Row],[Discounts]]</f>
        <v>3761.25</v>
      </c>
      <c r="J1317" s="9">
        <f>VLOOKUP(financials[[#This Row],[productid]],Products!$B$2:$H$10,3)</f>
        <v>9.9499999999999993</v>
      </c>
      <c r="K1317" s="9">
        <f>financials[[#This Row],[Sales]]-financials[[#This Row],[COGS]]</f>
        <v>3751.3</v>
      </c>
      <c r="L1317" s="17">
        <f t="shared" ca="1" si="41"/>
        <v>44604</v>
      </c>
      <c r="M1317" t="str">
        <f t="shared" ca="1" si="40"/>
        <v>B0101</v>
      </c>
    </row>
    <row r="1318" spans="1:13" x14ac:dyDescent="0.25">
      <c r="A1318" t="s">
        <v>96</v>
      </c>
      <c r="B1318" s="7" t="s">
        <v>105</v>
      </c>
      <c r="C1318" s="15">
        <v>107</v>
      </c>
      <c r="D1318" s="16" t="s">
        <v>101</v>
      </c>
      <c r="E1318">
        <v>370</v>
      </c>
      <c r="F1318" s="9">
        <v>12</v>
      </c>
      <c r="G1318" s="9">
        <f>financials[[#This Row],[Units Sold]]*financials[[#This Row],[Sale Price]]</f>
        <v>4440</v>
      </c>
      <c r="H1318" s="9">
        <f>IF(financials[[#This Row],[Discount Band]]="low",0.1,IF(financials[[#This Row],[Discount Band]]="medium",0.15,0.3))</f>
        <v>0.15</v>
      </c>
      <c r="I1318" s="9">
        <f>financials[[#This Row],[Gross Sales]]-financials[[#This Row],[Gross Sales]]*financials[[#This Row],[Discounts]]</f>
        <v>3774</v>
      </c>
      <c r="J1318" s="9">
        <f>VLOOKUP(financials[[#This Row],[productid]],Products!$B$2:$H$10,3)</f>
        <v>5.5</v>
      </c>
      <c r="K1318" s="9">
        <f>financials[[#This Row],[Sales]]-financials[[#This Row],[COGS]]</f>
        <v>3768.5</v>
      </c>
      <c r="L1318" s="17">
        <f t="shared" ca="1" si="41"/>
        <v>44767</v>
      </c>
      <c r="M1318" t="str">
        <f t="shared" ca="1" si="40"/>
        <v>C0002</v>
      </c>
    </row>
    <row r="1319" spans="1:13" x14ac:dyDescent="0.25">
      <c r="A1319" t="s">
        <v>100</v>
      </c>
      <c r="B1319" s="7" t="s">
        <v>107</v>
      </c>
      <c r="C1319" s="15">
        <v>102</v>
      </c>
      <c r="D1319" s="16" t="s">
        <v>101</v>
      </c>
      <c r="E1319">
        <v>296</v>
      </c>
      <c r="F1319" s="9">
        <v>15</v>
      </c>
      <c r="G1319" s="9">
        <f>financials[[#This Row],[Units Sold]]*financials[[#This Row],[Sale Price]]</f>
        <v>4440</v>
      </c>
      <c r="H1319" s="9">
        <f>IF(financials[[#This Row],[Discount Band]]="low",0.1,IF(financials[[#This Row],[Discount Band]]="medium",0.15,0.3))</f>
        <v>0.15</v>
      </c>
      <c r="I1319" s="9">
        <f>financials[[#This Row],[Gross Sales]]-financials[[#This Row],[Gross Sales]]*financials[[#This Row],[Discounts]]</f>
        <v>3774</v>
      </c>
      <c r="J1319" s="9">
        <f>VLOOKUP(financials[[#This Row],[productid]],Products!$B$2:$H$10,3)</f>
        <v>13.95</v>
      </c>
      <c r="K1319" s="9">
        <f>financials[[#This Row],[Sales]]-financials[[#This Row],[COGS]]</f>
        <v>3760.05</v>
      </c>
      <c r="L1319" s="17">
        <f t="shared" ca="1" si="41"/>
        <v>45079</v>
      </c>
      <c r="M1319" t="str">
        <f t="shared" ca="1" si="40"/>
        <v>C0003</v>
      </c>
    </row>
    <row r="1320" spans="1:13" x14ac:dyDescent="0.25">
      <c r="A1320" t="s">
        <v>97</v>
      </c>
      <c r="B1320" s="7" t="s">
        <v>251</v>
      </c>
      <c r="C1320" s="15">
        <v>109</v>
      </c>
      <c r="D1320" s="16" t="s">
        <v>102</v>
      </c>
      <c r="E1320">
        <v>222</v>
      </c>
      <c r="F1320" s="9">
        <v>20</v>
      </c>
      <c r="G1320" s="9">
        <f>financials[[#This Row],[Units Sold]]*financials[[#This Row],[Sale Price]]</f>
        <v>4440</v>
      </c>
      <c r="H1320" s="9">
        <f>IF(financials[[#This Row],[Discount Band]]="low",0.1,IF(financials[[#This Row],[Discount Band]]="medium",0.15,0.3))</f>
        <v>0.1</v>
      </c>
      <c r="I1320" s="9">
        <f>financials[[#This Row],[Gross Sales]]-financials[[#This Row],[Gross Sales]]*financials[[#This Row],[Discounts]]</f>
        <v>3996</v>
      </c>
      <c r="J1320" s="9">
        <f>VLOOKUP(financials[[#This Row],[productid]],Products!$B$2:$H$10,3)</f>
        <v>16.8</v>
      </c>
      <c r="K1320" s="9">
        <f>financials[[#This Row],[Sales]]-financials[[#This Row],[COGS]]</f>
        <v>3979.2</v>
      </c>
      <c r="L1320" s="17">
        <f t="shared" ca="1" si="41"/>
        <v>45127</v>
      </c>
      <c r="M1320" t="str">
        <f t="shared" ca="1" si="40"/>
        <v>C0002</v>
      </c>
    </row>
    <row r="1321" spans="1:13" x14ac:dyDescent="0.25">
      <c r="A1321" t="s">
        <v>97</v>
      </c>
      <c r="B1321" s="7" t="s">
        <v>136</v>
      </c>
      <c r="C1321" s="15">
        <v>102</v>
      </c>
      <c r="D1321" s="16" t="s">
        <v>101</v>
      </c>
      <c r="E1321">
        <v>222</v>
      </c>
      <c r="F1321" s="9">
        <v>20</v>
      </c>
      <c r="G1321" s="9">
        <f>financials[[#This Row],[Units Sold]]*financials[[#This Row],[Sale Price]]</f>
        <v>4440</v>
      </c>
      <c r="H1321" s="9">
        <f>IF(financials[[#This Row],[Discount Band]]="low",0.1,IF(financials[[#This Row],[Discount Band]]="medium",0.15,0.3))</f>
        <v>0.15</v>
      </c>
      <c r="I1321" s="9">
        <f>financials[[#This Row],[Gross Sales]]-financials[[#This Row],[Gross Sales]]*financials[[#This Row],[Discounts]]</f>
        <v>3774</v>
      </c>
      <c r="J1321" s="9">
        <f>VLOOKUP(financials[[#This Row],[productid]],Products!$B$2:$H$10,3)</f>
        <v>13.95</v>
      </c>
      <c r="K1321" s="9">
        <f>financials[[#This Row],[Sales]]-financials[[#This Row],[COGS]]</f>
        <v>3760.05</v>
      </c>
      <c r="L1321" s="17">
        <f t="shared" ca="1" si="41"/>
        <v>44676</v>
      </c>
      <c r="M1321" t="str">
        <f t="shared" ca="1" si="40"/>
        <v>B0101</v>
      </c>
    </row>
    <row r="1322" spans="1:13" x14ac:dyDescent="0.25">
      <c r="A1322" t="s">
        <v>97</v>
      </c>
      <c r="B1322" s="7" t="s">
        <v>216</v>
      </c>
      <c r="C1322" s="15">
        <v>108</v>
      </c>
      <c r="D1322" s="16" t="s">
        <v>101</v>
      </c>
      <c r="E1322">
        <v>636</v>
      </c>
      <c r="F1322" s="9">
        <v>7</v>
      </c>
      <c r="G1322" s="9">
        <f>financials[[#This Row],[Units Sold]]*financials[[#This Row],[Sale Price]]</f>
        <v>4452</v>
      </c>
      <c r="H1322" s="9">
        <f>IF(financials[[#This Row],[Discount Band]]="low",0.1,IF(financials[[#This Row],[Discount Band]]="medium",0.15,0.3))</f>
        <v>0.15</v>
      </c>
      <c r="I1322" s="9">
        <f>financials[[#This Row],[Gross Sales]]-financials[[#This Row],[Gross Sales]]*financials[[#This Row],[Discounts]]</f>
        <v>3784.2</v>
      </c>
      <c r="J1322" s="9">
        <f>VLOOKUP(financials[[#This Row],[productid]],Products!$B$2:$H$10,3)</f>
        <v>3.99</v>
      </c>
      <c r="K1322" s="9">
        <f>financials[[#This Row],[Sales]]-financials[[#This Row],[COGS]]</f>
        <v>3780.21</v>
      </c>
      <c r="L1322" s="17">
        <f t="shared" ca="1" si="41"/>
        <v>44937</v>
      </c>
      <c r="M1322" t="str">
        <f t="shared" ca="1" si="40"/>
        <v>B0101</v>
      </c>
    </row>
    <row r="1323" spans="1:13" x14ac:dyDescent="0.25">
      <c r="A1323" t="s">
        <v>96</v>
      </c>
      <c r="B1323" s="7" t="s">
        <v>216</v>
      </c>
      <c r="C1323" s="15">
        <v>101</v>
      </c>
      <c r="D1323" s="16" t="s">
        <v>94</v>
      </c>
      <c r="E1323">
        <v>371</v>
      </c>
      <c r="F1323" s="9">
        <v>12</v>
      </c>
      <c r="G1323" s="9">
        <f>financials[[#This Row],[Units Sold]]*financials[[#This Row],[Sale Price]]</f>
        <v>4452</v>
      </c>
      <c r="H1323" s="9">
        <f>IF(financials[[#This Row],[Discount Band]]="low",0.1,IF(financials[[#This Row],[Discount Band]]="medium",0.15,0.3))</f>
        <v>0.3</v>
      </c>
      <c r="I1323" s="9">
        <f>financials[[#This Row],[Gross Sales]]-financials[[#This Row],[Gross Sales]]*financials[[#This Row],[Discounts]]</f>
        <v>3116.4</v>
      </c>
      <c r="J1323" s="9">
        <f>VLOOKUP(financials[[#This Row],[productid]],Products!$B$2:$H$10,3)</f>
        <v>9.9499999999999993</v>
      </c>
      <c r="K1323" s="9">
        <f>financials[[#This Row],[Sales]]-financials[[#This Row],[COGS]]</f>
        <v>3106.4500000000003</v>
      </c>
      <c r="L1323" s="17">
        <f t="shared" ca="1" si="41"/>
        <v>45094</v>
      </c>
      <c r="M1323" t="str">
        <f t="shared" ca="1" si="40"/>
        <v>C0002</v>
      </c>
    </row>
    <row r="1324" spans="1:13" x14ac:dyDescent="0.25">
      <c r="A1324" t="s">
        <v>100</v>
      </c>
      <c r="B1324" s="7" t="s">
        <v>285</v>
      </c>
      <c r="C1324" s="13">
        <v>104</v>
      </c>
      <c r="D1324" s="10" t="s">
        <v>94</v>
      </c>
      <c r="E1324">
        <v>297</v>
      </c>
      <c r="F1324" s="9">
        <v>15</v>
      </c>
      <c r="G1324" s="9">
        <f>financials[[#This Row],[Units Sold]]*financials[[#This Row],[Sale Price]]</f>
        <v>4455</v>
      </c>
      <c r="H1324" s="9">
        <f>IF(financials[[#This Row],[Discount Band]]="low",0.1,IF(financials[[#This Row],[Discount Band]]="medium",0.15,0.3))</f>
        <v>0.3</v>
      </c>
      <c r="I1324" s="9">
        <f>financials[[#This Row],[Gross Sales]]-financials[[#This Row],[Gross Sales]]*financials[[#This Row],[Discounts]]</f>
        <v>3118.5</v>
      </c>
      <c r="J1324" s="9">
        <f>VLOOKUP(financials[[#This Row],[productid]],Products!$B$2:$H$10,3)</f>
        <v>2.9</v>
      </c>
      <c r="K1324" s="9">
        <f>financials[[#This Row],[Sales]]-financials[[#This Row],[COGS]]</f>
        <v>3115.6</v>
      </c>
      <c r="L1324" s="17">
        <f t="shared" ca="1" si="41"/>
        <v>45468</v>
      </c>
      <c r="M1324" t="str">
        <f t="shared" ca="1" si="40"/>
        <v>C0002</v>
      </c>
    </row>
    <row r="1325" spans="1:13" x14ac:dyDescent="0.25">
      <c r="A1325" t="s">
        <v>100</v>
      </c>
      <c r="B1325" s="7" t="s">
        <v>107</v>
      </c>
      <c r="C1325" s="15">
        <v>103</v>
      </c>
      <c r="D1325" s="16" t="s">
        <v>94</v>
      </c>
      <c r="E1325">
        <v>297</v>
      </c>
      <c r="F1325" s="9">
        <v>15</v>
      </c>
      <c r="G1325" s="9">
        <f>financials[[#This Row],[Units Sold]]*financials[[#This Row],[Sale Price]]</f>
        <v>4455</v>
      </c>
      <c r="H1325" s="9">
        <f>IF(financials[[#This Row],[Discount Band]]="low",0.1,IF(financials[[#This Row],[Discount Band]]="medium",0.15,0.3))</f>
        <v>0.3</v>
      </c>
      <c r="I1325" s="9">
        <f>financials[[#This Row],[Gross Sales]]-financials[[#This Row],[Gross Sales]]*financials[[#This Row],[Discounts]]</f>
        <v>3118.5</v>
      </c>
      <c r="J1325" s="9">
        <f>VLOOKUP(financials[[#This Row],[productid]],Products!$B$2:$H$10,3)</f>
        <v>15</v>
      </c>
      <c r="K1325" s="9">
        <f>financials[[#This Row],[Sales]]-financials[[#This Row],[COGS]]</f>
        <v>3103.5</v>
      </c>
      <c r="L1325" s="17">
        <f t="shared" ca="1" si="41"/>
        <v>44595</v>
      </c>
      <c r="M1325" t="str">
        <f t="shared" ca="1" si="40"/>
        <v>A0001</v>
      </c>
    </row>
    <row r="1326" spans="1:13" x14ac:dyDescent="0.25">
      <c r="A1326" t="s">
        <v>97</v>
      </c>
      <c r="B1326" s="7" t="s">
        <v>298</v>
      </c>
      <c r="C1326" s="15">
        <v>101</v>
      </c>
      <c r="D1326" s="16" t="s">
        <v>94</v>
      </c>
      <c r="E1326">
        <v>223</v>
      </c>
      <c r="F1326" s="9">
        <v>20</v>
      </c>
      <c r="G1326" s="9">
        <f>financials[[#This Row],[Units Sold]]*financials[[#This Row],[Sale Price]]</f>
        <v>4460</v>
      </c>
      <c r="H1326" s="9">
        <f>IF(financials[[#This Row],[Discount Band]]="low",0.1,IF(financials[[#This Row],[Discount Band]]="medium",0.15,0.3))</f>
        <v>0.3</v>
      </c>
      <c r="I1326" s="9">
        <f>financials[[#This Row],[Gross Sales]]-financials[[#This Row],[Gross Sales]]*financials[[#This Row],[Discounts]]</f>
        <v>3122</v>
      </c>
      <c r="J1326" s="9">
        <f>VLOOKUP(financials[[#This Row],[productid]],Products!$B$2:$H$10,3)</f>
        <v>9.9499999999999993</v>
      </c>
      <c r="K1326" s="9">
        <f>financials[[#This Row],[Sales]]-financials[[#This Row],[COGS]]</f>
        <v>3112.05</v>
      </c>
      <c r="L1326" s="17">
        <f t="shared" ca="1" si="41"/>
        <v>45227</v>
      </c>
      <c r="M1326" t="str">
        <f t="shared" ca="1" si="40"/>
        <v>B0101</v>
      </c>
    </row>
    <row r="1327" spans="1:13" x14ac:dyDescent="0.25">
      <c r="A1327" t="s">
        <v>100</v>
      </c>
      <c r="B1327" s="7" t="s">
        <v>104</v>
      </c>
      <c r="C1327" s="13">
        <v>106</v>
      </c>
      <c r="D1327" s="10" t="s">
        <v>102</v>
      </c>
      <c r="E1327">
        <v>298</v>
      </c>
      <c r="F1327" s="9">
        <v>15</v>
      </c>
      <c r="G1327" s="9">
        <f>financials[[#This Row],[Units Sold]]*financials[[#This Row],[Sale Price]]</f>
        <v>4470</v>
      </c>
      <c r="H1327" s="9">
        <f>IF(financials[[#This Row],[Discount Band]]="low",0.1,IF(financials[[#This Row],[Discount Band]]="medium",0.15,0.3))</f>
        <v>0.1</v>
      </c>
      <c r="I1327" s="9">
        <f>financials[[#This Row],[Gross Sales]]-financials[[#This Row],[Gross Sales]]*financials[[#This Row],[Discounts]]</f>
        <v>4023</v>
      </c>
      <c r="J1327" s="9">
        <f>VLOOKUP(financials[[#This Row],[productid]],Products!$B$2:$H$10,3)</f>
        <v>9.1</v>
      </c>
      <c r="K1327" s="9">
        <f>financials[[#This Row],[Sales]]-financials[[#This Row],[COGS]]</f>
        <v>4013.9</v>
      </c>
      <c r="L1327" s="17">
        <f t="shared" ca="1" si="41"/>
        <v>44967</v>
      </c>
      <c r="M1327" t="str">
        <f t="shared" ca="1" si="40"/>
        <v>B0101</v>
      </c>
    </row>
    <row r="1328" spans="1:13" x14ac:dyDescent="0.25">
      <c r="A1328" t="s">
        <v>96</v>
      </c>
      <c r="B1328" s="7" t="s">
        <v>279</v>
      </c>
      <c r="C1328" s="15">
        <v>108</v>
      </c>
      <c r="D1328" s="16" t="s">
        <v>101</v>
      </c>
      <c r="E1328">
        <v>373</v>
      </c>
      <c r="F1328" s="9">
        <v>12</v>
      </c>
      <c r="G1328" s="9">
        <f>financials[[#This Row],[Units Sold]]*financials[[#This Row],[Sale Price]]</f>
        <v>4476</v>
      </c>
      <c r="H1328" s="9">
        <f>IF(financials[[#This Row],[Discount Band]]="low",0.1,IF(financials[[#This Row],[Discount Band]]="medium",0.15,0.3))</f>
        <v>0.15</v>
      </c>
      <c r="I1328" s="9">
        <f>financials[[#This Row],[Gross Sales]]-financials[[#This Row],[Gross Sales]]*financials[[#This Row],[Discounts]]</f>
        <v>3804.6</v>
      </c>
      <c r="J1328" s="9">
        <f>VLOOKUP(financials[[#This Row],[productid]],Products!$B$2:$H$10,3)</f>
        <v>3.99</v>
      </c>
      <c r="K1328" s="9">
        <f>financials[[#This Row],[Sales]]-financials[[#This Row],[COGS]]</f>
        <v>3800.61</v>
      </c>
      <c r="L1328" s="17">
        <f t="shared" ca="1" si="41"/>
        <v>44743</v>
      </c>
      <c r="M1328" t="str">
        <f t="shared" ca="1" si="40"/>
        <v>C0003</v>
      </c>
    </row>
    <row r="1329" spans="1:13" x14ac:dyDescent="0.25">
      <c r="A1329" t="s">
        <v>97</v>
      </c>
      <c r="B1329" s="7" t="s">
        <v>285</v>
      </c>
      <c r="C1329" s="13">
        <v>109</v>
      </c>
      <c r="D1329" s="10" t="s">
        <v>103</v>
      </c>
      <c r="E1329">
        <v>224</v>
      </c>
      <c r="F1329" s="9">
        <v>20</v>
      </c>
      <c r="G1329" s="9">
        <f>financials[[#This Row],[Units Sold]]*financials[[#This Row],[Sale Price]]</f>
        <v>4480</v>
      </c>
      <c r="H1329" s="9">
        <f>IF(financials[[#This Row],[Discount Band]]="low",0.1,IF(financials[[#This Row],[Discount Band]]="medium",0.15,0.3))</f>
        <v>0.3</v>
      </c>
      <c r="I1329" s="9">
        <f>financials[[#This Row],[Gross Sales]]-financials[[#This Row],[Gross Sales]]*financials[[#This Row],[Discounts]]</f>
        <v>3136</v>
      </c>
      <c r="J1329" s="9">
        <f>VLOOKUP(financials[[#This Row],[productid]],Products!$B$2:$H$10,3)</f>
        <v>16.8</v>
      </c>
      <c r="K1329" s="9">
        <f>financials[[#This Row],[Sales]]-financials[[#This Row],[COGS]]</f>
        <v>3119.2</v>
      </c>
      <c r="L1329" s="17">
        <f t="shared" ca="1" si="41"/>
        <v>44747</v>
      </c>
      <c r="M1329" t="str">
        <f t="shared" ca="1" si="40"/>
        <v>B0001</v>
      </c>
    </row>
    <row r="1330" spans="1:13" x14ac:dyDescent="0.25">
      <c r="A1330" t="s">
        <v>97</v>
      </c>
      <c r="B1330" s="7" t="s">
        <v>159</v>
      </c>
      <c r="C1330" s="15">
        <v>108</v>
      </c>
      <c r="D1330" s="16" t="s">
        <v>101</v>
      </c>
      <c r="E1330">
        <v>224</v>
      </c>
      <c r="F1330" s="9">
        <v>20</v>
      </c>
      <c r="G1330" s="9">
        <f>financials[[#This Row],[Units Sold]]*financials[[#This Row],[Sale Price]]</f>
        <v>4480</v>
      </c>
      <c r="H1330" s="9">
        <f>IF(financials[[#This Row],[Discount Band]]="low",0.1,IF(financials[[#This Row],[Discount Band]]="medium",0.15,0.3))</f>
        <v>0.15</v>
      </c>
      <c r="I1330" s="9">
        <f>financials[[#This Row],[Gross Sales]]-financials[[#This Row],[Gross Sales]]*financials[[#This Row],[Discounts]]</f>
        <v>3808</v>
      </c>
      <c r="J1330" s="9">
        <f>VLOOKUP(financials[[#This Row],[productid]],Products!$B$2:$H$10,3)</f>
        <v>3.99</v>
      </c>
      <c r="K1330" s="9">
        <f>financials[[#This Row],[Sales]]-financials[[#This Row],[COGS]]</f>
        <v>3804.01</v>
      </c>
      <c r="L1330" s="17">
        <f t="shared" ca="1" si="41"/>
        <v>45039</v>
      </c>
      <c r="M1330" t="str">
        <f t="shared" ca="1" si="40"/>
        <v>C0003</v>
      </c>
    </row>
    <row r="1331" spans="1:13" x14ac:dyDescent="0.25">
      <c r="A1331" t="s">
        <v>97</v>
      </c>
      <c r="B1331" s="7" t="s">
        <v>169</v>
      </c>
      <c r="C1331" s="15">
        <v>101</v>
      </c>
      <c r="D1331" s="16" t="s">
        <v>101</v>
      </c>
      <c r="E1331">
        <v>224</v>
      </c>
      <c r="F1331" s="9">
        <v>20</v>
      </c>
      <c r="G1331" s="9">
        <f>financials[[#This Row],[Units Sold]]*financials[[#This Row],[Sale Price]]</f>
        <v>4480</v>
      </c>
      <c r="H1331" s="9">
        <f>IF(financials[[#This Row],[Discount Band]]="low",0.1,IF(financials[[#This Row],[Discount Band]]="medium",0.15,0.3))</f>
        <v>0.15</v>
      </c>
      <c r="I1331" s="9">
        <f>financials[[#This Row],[Gross Sales]]-financials[[#This Row],[Gross Sales]]*financials[[#This Row],[Discounts]]</f>
        <v>3808</v>
      </c>
      <c r="J1331" s="9">
        <f>VLOOKUP(financials[[#This Row],[productid]],Products!$B$2:$H$10,3)</f>
        <v>9.9499999999999993</v>
      </c>
      <c r="K1331" s="9">
        <f>financials[[#This Row],[Sales]]-financials[[#This Row],[COGS]]</f>
        <v>3798.05</v>
      </c>
      <c r="L1331" s="17">
        <f t="shared" ca="1" si="41"/>
        <v>44646</v>
      </c>
      <c r="M1331" t="str">
        <f t="shared" ca="1" si="40"/>
        <v>B0001</v>
      </c>
    </row>
    <row r="1332" spans="1:13" x14ac:dyDescent="0.25">
      <c r="A1332" t="s">
        <v>97</v>
      </c>
      <c r="B1332" s="7" t="s">
        <v>285</v>
      </c>
      <c r="C1332" s="15">
        <v>104</v>
      </c>
      <c r="D1332" s="16" t="s">
        <v>102</v>
      </c>
      <c r="E1332">
        <v>224</v>
      </c>
      <c r="F1332" s="9">
        <v>20</v>
      </c>
      <c r="G1332" s="9">
        <f>financials[[#This Row],[Units Sold]]*financials[[#This Row],[Sale Price]]</f>
        <v>4480</v>
      </c>
      <c r="H1332" s="9">
        <f>IF(financials[[#This Row],[Discount Band]]="low",0.1,IF(financials[[#This Row],[Discount Band]]="medium",0.15,0.3))</f>
        <v>0.1</v>
      </c>
      <c r="I1332" s="9">
        <f>financials[[#This Row],[Gross Sales]]-financials[[#This Row],[Gross Sales]]*financials[[#This Row],[Discounts]]</f>
        <v>4032</v>
      </c>
      <c r="J1332" s="9">
        <f>VLOOKUP(financials[[#This Row],[productid]],Products!$B$2:$H$10,3)</f>
        <v>2.9</v>
      </c>
      <c r="K1332" s="9">
        <f>financials[[#This Row],[Sales]]-financials[[#This Row],[COGS]]</f>
        <v>4029.1</v>
      </c>
      <c r="L1332" s="17">
        <f t="shared" ca="1" si="41"/>
        <v>45505</v>
      </c>
      <c r="M1332" t="str">
        <f t="shared" ca="1" si="40"/>
        <v>C0002</v>
      </c>
    </row>
    <row r="1333" spans="1:13" x14ac:dyDescent="0.25">
      <c r="A1333" t="s">
        <v>100</v>
      </c>
      <c r="B1333" s="7" t="s">
        <v>285</v>
      </c>
      <c r="C1333" s="15">
        <v>102</v>
      </c>
      <c r="D1333" s="16" t="s">
        <v>103</v>
      </c>
      <c r="E1333">
        <v>299</v>
      </c>
      <c r="F1333" s="9">
        <v>15</v>
      </c>
      <c r="G1333" s="9">
        <f>financials[[#This Row],[Units Sold]]*financials[[#This Row],[Sale Price]]</f>
        <v>4485</v>
      </c>
      <c r="H1333" s="9">
        <f>IF(financials[[#This Row],[Discount Band]]="low",0.1,IF(financials[[#This Row],[Discount Band]]="medium",0.15,0.3))</f>
        <v>0.3</v>
      </c>
      <c r="I1333" s="9">
        <f>financials[[#This Row],[Gross Sales]]-financials[[#This Row],[Gross Sales]]*financials[[#This Row],[Discounts]]</f>
        <v>3139.5</v>
      </c>
      <c r="J1333" s="9">
        <f>VLOOKUP(financials[[#This Row],[productid]],Products!$B$2:$H$10,3)</f>
        <v>13.95</v>
      </c>
      <c r="K1333" s="9">
        <f>financials[[#This Row],[Sales]]-financials[[#This Row],[COGS]]</f>
        <v>3125.55</v>
      </c>
      <c r="L1333" s="17">
        <f t="shared" ca="1" si="41"/>
        <v>45300</v>
      </c>
      <c r="M1333" t="str">
        <f t="shared" ca="1" si="40"/>
        <v>B0001</v>
      </c>
    </row>
    <row r="1334" spans="1:13" x14ac:dyDescent="0.25">
      <c r="A1334" t="s">
        <v>100</v>
      </c>
      <c r="B1334" s="7" t="s">
        <v>104</v>
      </c>
      <c r="C1334" s="15">
        <v>106</v>
      </c>
      <c r="D1334" s="16" t="s">
        <v>101</v>
      </c>
      <c r="E1334">
        <v>300</v>
      </c>
      <c r="F1334" s="9">
        <v>15</v>
      </c>
      <c r="G1334" s="9">
        <f>financials[[#This Row],[Units Sold]]*financials[[#This Row],[Sale Price]]</f>
        <v>4500</v>
      </c>
      <c r="H1334" s="9">
        <f>IF(financials[[#This Row],[Discount Band]]="low",0.1,IF(financials[[#This Row],[Discount Band]]="medium",0.15,0.3))</f>
        <v>0.15</v>
      </c>
      <c r="I1334" s="9">
        <f>financials[[#This Row],[Gross Sales]]-financials[[#This Row],[Gross Sales]]*financials[[#This Row],[Discounts]]</f>
        <v>3825</v>
      </c>
      <c r="J1334" s="9">
        <f>VLOOKUP(financials[[#This Row],[productid]],Products!$B$2:$H$10,3)</f>
        <v>9.1</v>
      </c>
      <c r="K1334" s="9">
        <f>financials[[#This Row],[Sales]]-financials[[#This Row],[COGS]]</f>
        <v>3815.9</v>
      </c>
      <c r="L1334" s="17">
        <f t="shared" ca="1" si="41"/>
        <v>45296</v>
      </c>
      <c r="M1334" t="str">
        <f t="shared" ca="1" si="40"/>
        <v>C0003</v>
      </c>
    </row>
    <row r="1335" spans="1:13" x14ac:dyDescent="0.25">
      <c r="A1335" t="s">
        <v>98</v>
      </c>
      <c r="B1335" s="7" t="s">
        <v>655</v>
      </c>
      <c r="C1335" s="15">
        <v>105</v>
      </c>
      <c r="D1335" s="16" t="s">
        <v>103</v>
      </c>
      <c r="E1335">
        <v>36</v>
      </c>
      <c r="F1335" s="9">
        <v>125</v>
      </c>
      <c r="G1335" s="9">
        <f>financials[[#This Row],[Units Sold]]*financials[[#This Row],[Sale Price]]</f>
        <v>4500</v>
      </c>
      <c r="H1335" s="9">
        <f>IF(financials[[#This Row],[Discount Band]]="low",0.1,IF(financials[[#This Row],[Discount Band]]="medium",0.15,0.3))</f>
        <v>0.3</v>
      </c>
      <c r="I1335" s="9">
        <f>financials[[#This Row],[Gross Sales]]-financials[[#This Row],[Gross Sales]]*financials[[#This Row],[Discounts]]</f>
        <v>3150</v>
      </c>
      <c r="J1335" s="9">
        <f>VLOOKUP(financials[[#This Row],[productid]],Products!$B$2:$H$10,3)</f>
        <v>10</v>
      </c>
      <c r="K1335" s="9">
        <f>financials[[#This Row],[Sales]]-financials[[#This Row],[COGS]]</f>
        <v>3140</v>
      </c>
      <c r="L1335" s="17">
        <f t="shared" ca="1" si="41"/>
        <v>44786</v>
      </c>
      <c r="M1335" t="str">
        <f t="shared" ca="1" si="40"/>
        <v>C0002</v>
      </c>
    </row>
    <row r="1336" spans="1:13" x14ac:dyDescent="0.25">
      <c r="A1336" t="s">
        <v>100</v>
      </c>
      <c r="B1336" s="7" t="s">
        <v>104</v>
      </c>
      <c r="C1336" s="15">
        <v>102</v>
      </c>
      <c r="D1336" s="16" t="s">
        <v>101</v>
      </c>
      <c r="E1336">
        <v>300</v>
      </c>
      <c r="F1336" s="9">
        <v>15</v>
      </c>
      <c r="G1336" s="9">
        <f>financials[[#This Row],[Units Sold]]*financials[[#This Row],[Sale Price]]</f>
        <v>4500</v>
      </c>
      <c r="H1336" s="9">
        <f>IF(financials[[#This Row],[Discount Band]]="low",0.1,IF(financials[[#This Row],[Discount Band]]="medium",0.15,0.3))</f>
        <v>0.15</v>
      </c>
      <c r="I1336" s="9">
        <f>financials[[#This Row],[Gross Sales]]-financials[[#This Row],[Gross Sales]]*financials[[#This Row],[Discounts]]</f>
        <v>3825</v>
      </c>
      <c r="J1336" s="9">
        <f>VLOOKUP(financials[[#This Row],[productid]],Products!$B$2:$H$10,3)</f>
        <v>13.95</v>
      </c>
      <c r="K1336" s="9">
        <f>financials[[#This Row],[Sales]]-financials[[#This Row],[COGS]]</f>
        <v>3811.05</v>
      </c>
      <c r="L1336" s="17">
        <f t="shared" ca="1" si="41"/>
        <v>44810</v>
      </c>
      <c r="M1336" t="str">
        <f t="shared" ca="1" si="40"/>
        <v>B0001</v>
      </c>
    </row>
    <row r="1337" spans="1:13" x14ac:dyDescent="0.25">
      <c r="A1337" t="s">
        <v>96</v>
      </c>
      <c r="B1337" s="7" t="s">
        <v>216</v>
      </c>
      <c r="C1337" s="15">
        <v>105</v>
      </c>
      <c r="D1337" s="16" t="s">
        <v>101</v>
      </c>
      <c r="E1337">
        <v>375</v>
      </c>
      <c r="F1337" s="9">
        <v>12</v>
      </c>
      <c r="G1337" s="9">
        <f>financials[[#This Row],[Units Sold]]*financials[[#This Row],[Sale Price]]</f>
        <v>4500</v>
      </c>
      <c r="H1337" s="9">
        <f>IF(financials[[#This Row],[Discount Band]]="low",0.1,IF(financials[[#This Row],[Discount Band]]="medium",0.15,0.3))</f>
        <v>0.15</v>
      </c>
      <c r="I1337" s="9">
        <f>financials[[#This Row],[Gross Sales]]-financials[[#This Row],[Gross Sales]]*financials[[#This Row],[Discounts]]</f>
        <v>3825</v>
      </c>
      <c r="J1337" s="9">
        <f>VLOOKUP(financials[[#This Row],[productid]],Products!$B$2:$H$10,3)</f>
        <v>10</v>
      </c>
      <c r="K1337" s="9">
        <f>financials[[#This Row],[Sales]]-financials[[#This Row],[COGS]]</f>
        <v>3815</v>
      </c>
      <c r="L1337" s="17">
        <f t="shared" ca="1" si="41"/>
        <v>45087</v>
      </c>
      <c r="M1337" t="str">
        <f t="shared" ca="1" si="40"/>
        <v>C0003</v>
      </c>
    </row>
    <row r="1338" spans="1:13" x14ac:dyDescent="0.25">
      <c r="A1338" t="s">
        <v>100</v>
      </c>
      <c r="B1338" s="7" t="s">
        <v>209</v>
      </c>
      <c r="C1338" s="15">
        <v>106</v>
      </c>
      <c r="D1338" s="16" t="s">
        <v>94</v>
      </c>
      <c r="E1338">
        <v>300</v>
      </c>
      <c r="F1338" s="9">
        <v>15</v>
      </c>
      <c r="G1338" s="9">
        <f>financials[[#This Row],[Units Sold]]*financials[[#This Row],[Sale Price]]</f>
        <v>4500</v>
      </c>
      <c r="H1338" s="9">
        <f>IF(financials[[#This Row],[Discount Band]]="low",0.1,IF(financials[[#This Row],[Discount Band]]="medium",0.15,0.3))</f>
        <v>0.3</v>
      </c>
      <c r="I1338" s="9">
        <f>financials[[#This Row],[Gross Sales]]-financials[[#This Row],[Gross Sales]]*financials[[#This Row],[Discounts]]</f>
        <v>3150</v>
      </c>
      <c r="J1338" s="9">
        <f>VLOOKUP(financials[[#This Row],[productid]],Products!$B$2:$H$10,3)</f>
        <v>9.1</v>
      </c>
      <c r="K1338" s="9">
        <f>financials[[#This Row],[Sales]]-financials[[#This Row],[COGS]]</f>
        <v>3140.9</v>
      </c>
      <c r="L1338" s="17">
        <f t="shared" ca="1" si="41"/>
        <v>45028</v>
      </c>
      <c r="M1338" t="str">
        <f t="shared" ca="1" si="40"/>
        <v>B0101</v>
      </c>
    </row>
    <row r="1339" spans="1:13" x14ac:dyDescent="0.25">
      <c r="A1339" t="s">
        <v>98</v>
      </c>
      <c r="B1339" s="7" t="s">
        <v>655</v>
      </c>
      <c r="C1339" s="15">
        <v>105</v>
      </c>
      <c r="D1339" s="16" t="s">
        <v>94</v>
      </c>
      <c r="E1339">
        <v>36</v>
      </c>
      <c r="F1339" s="9">
        <v>125</v>
      </c>
      <c r="G1339" s="9">
        <f>financials[[#This Row],[Units Sold]]*financials[[#This Row],[Sale Price]]</f>
        <v>4500</v>
      </c>
      <c r="H1339" s="9">
        <f>IF(financials[[#This Row],[Discount Band]]="low",0.1,IF(financials[[#This Row],[Discount Band]]="medium",0.15,0.3))</f>
        <v>0.3</v>
      </c>
      <c r="I1339" s="9">
        <f>financials[[#This Row],[Gross Sales]]-financials[[#This Row],[Gross Sales]]*financials[[#This Row],[Discounts]]</f>
        <v>3150</v>
      </c>
      <c r="J1339" s="9">
        <f>VLOOKUP(financials[[#This Row],[productid]],Products!$B$2:$H$10,3)</f>
        <v>10</v>
      </c>
      <c r="K1339" s="9">
        <f>financials[[#This Row],[Sales]]-financials[[#This Row],[COGS]]</f>
        <v>3140</v>
      </c>
      <c r="L1339" s="17">
        <f t="shared" ca="1" si="41"/>
        <v>45390</v>
      </c>
      <c r="M1339" t="str">
        <f t="shared" ca="1" si="40"/>
        <v>A0001</v>
      </c>
    </row>
    <row r="1340" spans="1:13" x14ac:dyDescent="0.25">
      <c r="A1340" t="s">
        <v>100</v>
      </c>
      <c r="B1340" s="7" t="s">
        <v>556</v>
      </c>
      <c r="C1340" s="15">
        <v>105</v>
      </c>
      <c r="D1340" s="16" t="s">
        <v>94</v>
      </c>
      <c r="E1340">
        <v>300</v>
      </c>
      <c r="F1340" s="9">
        <v>15</v>
      </c>
      <c r="G1340" s="9">
        <f>financials[[#This Row],[Units Sold]]*financials[[#This Row],[Sale Price]]</f>
        <v>4500</v>
      </c>
      <c r="H1340" s="9">
        <f>IF(financials[[#This Row],[Discount Band]]="low",0.1,IF(financials[[#This Row],[Discount Band]]="medium",0.15,0.3))</f>
        <v>0.3</v>
      </c>
      <c r="I1340" s="9">
        <f>financials[[#This Row],[Gross Sales]]-financials[[#This Row],[Gross Sales]]*financials[[#This Row],[Discounts]]</f>
        <v>3150</v>
      </c>
      <c r="J1340" s="9">
        <f>VLOOKUP(financials[[#This Row],[productid]],Products!$B$2:$H$10,3)</f>
        <v>10</v>
      </c>
      <c r="K1340" s="9">
        <f>financials[[#This Row],[Sales]]-financials[[#This Row],[COGS]]</f>
        <v>3140</v>
      </c>
      <c r="L1340" s="17">
        <f t="shared" ca="1" si="41"/>
        <v>45469</v>
      </c>
      <c r="M1340" t="str">
        <f t="shared" ca="1" si="40"/>
        <v>C0003</v>
      </c>
    </row>
    <row r="1341" spans="1:13" x14ac:dyDescent="0.25">
      <c r="A1341" t="s">
        <v>96</v>
      </c>
      <c r="B1341" s="7" t="s">
        <v>105</v>
      </c>
      <c r="C1341" s="15">
        <v>105</v>
      </c>
      <c r="D1341" s="16" t="s">
        <v>102</v>
      </c>
      <c r="E1341">
        <v>376</v>
      </c>
      <c r="F1341" s="9">
        <v>12</v>
      </c>
      <c r="G1341" s="9">
        <f>financials[[#This Row],[Units Sold]]*financials[[#This Row],[Sale Price]]</f>
        <v>4512</v>
      </c>
      <c r="H1341" s="9">
        <f>IF(financials[[#This Row],[Discount Band]]="low",0.1,IF(financials[[#This Row],[Discount Band]]="medium",0.15,0.3))</f>
        <v>0.1</v>
      </c>
      <c r="I1341" s="9">
        <f>financials[[#This Row],[Gross Sales]]-financials[[#This Row],[Gross Sales]]*financials[[#This Row],[Discounts]]</f>
        <v>4060.8</v>
      </c>
      <c r="J1341" s="9">
        <f>VLOOKUP(financials[[#This Row],[productid]],Products!$B$2:$H$10,3)</f>
        <v>10</v>
      </c>
      <c r="K1341" s="9">
        <f>financials[[#This Row],[Sales]]-financials[[#This Row],[COGS]]</f>
        <v>4050.8</v>
      </c>
      <c r="L1341" s="17">
        <f t="shared" ca="1" si="41"/>
        <v>45038</v>
      </c>
      <c r="M1341" t="str">
        <f t="shared" ca="1" si="40"/>
        <v>B0101</v>
      </c>
    </row>
    <row r="1342" spans="1:13" x14ac:dyDescent="0.25">
      <c r="A1342" t="s">
        <v>100</v>
      </c>
      <c r="B1342" s="7" t="s">
        <v>178</v>
      </c>
      <c r="C1342" s="15">
        <v>107</v>
      </c>
      <c r="D1342" s="16" t="s">
        <v>94</v>
      </c>
      <c r="E1342">
        <v>301</v>
      </c>
      <c r="F1342" s="9">
        <v>15</v>
      </c>
      <c r="G1342" s="9">
        <f>financials[[#This Row],[Units Sold]]*financials[[#This Row],[Sale Price]]</f>
        <v>4515</v>
      </c>
      <c r="H1342" s="9">
        <f>IF(financials[[#This Row],[Discount Band]]="low",0.1,IF(financials[[#This Row],[Discount Band]]="medium",0.15,0.3))</f>
        <v>0.3</v>
      </c>
      <c r="I1342" s="9">
        <f>financials[[#This Row],[Gross Sales]]-financials[[#This Row],[Gross Sales]]*financials[[#This Row],[Discounts]]</f>
        <v>3160.5</v>
      </c>
      <c r="J1342" s="9">
        <f>VLOOKUP(financials[[#This Row],[productid]],Products!$B$2:$H$10,3)</f>
        <v>5.5</v>
      </c>
      <c r="K1342" s="9">
        <f>financials[[#This Row],[Sales]]-financials[[#This Row],[COGS]]</f>
        <v>3155</v>
      </c>
      <c r="L1342" s="17">
        <f t="shared" ca="1" si="41"/>
        <v>45328</v>
      </c>
      <c r="M1342" t="str">
        <f t="shared" ca="1" si="40"/>
        <v>A0001</v>
      </c>
    </row>
    <row r="1343" spans="1:13" x14ac:dyDescent="0.25">
      <c r="A1343" t="s">
        <v>100</v>
      </c>
      <c r="B1343" s="7" t="s">
        <v>178</v>
      </c>
      <c r="C1343" s="15">
        <v>108</v>
      </c>
      <c r="D1343" s="16" t="s">
        <v>103</v>
      </c>
      <c r="E1343">
        <v>301</v>
      </c>
      <c r="F1343" s="9">
        <v>15</v>
      </c>
      <c r="G1343" s="9">
        <f>financials[[#This Row],[Units Sold]]*financials[[#This Row],[Sale Price]]</f>
        <v>4515</v>
      </c>
      <c r="H1343" s="9">
        <f>IF(financials[[#This Row],[Discount Band]]="low",0.1,IF(financials[[#This Row],[Discount Band]]="medium",0.15,0.3))</f>
        <v>0.3</v>
      </c>
      <c r="I1343" s="9">
        <f>financials[[#This Row],[Gross Sales]]-financials[[#This Row],[Gross Sales]]*financials[[#This Row],[Discounts]]</f>
        <v>3160.5</v>
      </c>
      <c r="J1343" s="9">
        <f>VLOOKUP(financials[[#This Row],[productid]],Products!$B$2:$H$10,3)</f>
        <v>3.99</v>
      </c>
      <c r="K1343" s="9">
        <f>financials[[#This Row],[Sales]]-financials[[#This Row],[COGS]]</f>
        <v>3156.51</v>
      </c>
      <c r="L1343" s="17">
        <f t="shared" ca="1" si="41"/>
        <v>45363</v>
      </c>
      <c r="M1343" t="str">
        <f t="shared" ca="1" si="40"/>
        <v>B0001</v>
      </c>
    </row>
    <row r="1344" spans="1:13" x14ac:dyDescent="0.25">
      <c r="A1344" t="s">
        <v>97</v>
      </c>
      <c r="B1344" s="7" t="s">
        <v>239</v>
      </c>
      <c r="C1344" s="15">
        <v>106</v>
      </c>
      <c r="D1344" s="16" t="s">
        <v>94</v>
      </c>
      <c r="E1344">
        <v>226</v>
      </c>
      <c r="F1344" s="9">
        <v>20</v>
      </c>
      <c r="G1344" s="9">
        <f>financials[[#This Row],[Units Sold]]*financials[[#This Row],[Sale Price]]</f>
        <v>4520</v>
      </c>
      <c r="H1344" s="9">
        <f>IF(financials[[#This Row],[Discount Band]]="low",0.1,IF(financials[[#This Row],[Discount Band]]="medium",0.15,0.3))</f>
        <v>0.3</v>
      </c>
      <c r="I1344" s="9">
        <f>financials[[#This Row],[Gross Sales]]-financials[[#This Row],[Gross Sales]]*financials[[#This Row],[Discounts]]</f>
        <v>3164</v>
      </c>
      <c r="J1344" s="9">
        <f>VLOOKUP(financials[[#This Row],[productid]],Products!$B$2:$H$10,3)</f>
        <v>9.1</v>
      </c>
      <c r="K1344" s="9">
        <f>financials[[#This Row],[Sales]]-financials[[#This Row],[COGS]]</f>
        <v>3154.9</v>
      </c>
      <c r="L1344" s="17">
        <f t="shared" ca="1" si="41"/>
        <v>45409</v>
      </c>
      <c r="M1344" t="str">
        <f t="shared" ca="1" si="40"/>
        <v>C0002</v>
      </c>
    </row>
    <row r="1345" spans="1:13" x14ac:dyDescent="0.25">
      <c r="A1345" t="s">
        <v>97</v>
      </c>
      <c r="B1345" s="7" t="s">
        <v>208</v>
      </c>
      <c r="C1345" s="15">
        <v>103</v>
      </c>
      <c r="D1345" s="16" t="s">
        <v>94</v>
      </c>
      <c r="E1345">
        <v>226</v>
      </c>
      <c r="F1345" s="9">
        <v>20</v>
      </c>
      <c r="G1345" s="9">
        <f>financials[[#This Row],[Units Sold]]*financials[[#This Row],[Sale Price]]</f>
        <v>4520</v>
      </c>
      <c r="H1345" s="9">
        <f>IF(financials[[#This Row],[Discount Band]]="low",0.1,IF(financials[[#This Row],[Discount Band]]="medium",0.15,0.3))</f>
        <v>0.3</v>
      </c>
      <c r="I1345" s="9">
        <f>financials[[#This Row],[Gross Sales]]-financials[[#This Row],[Gross Sales]]*financials[[#This Row],[Discounts]]</f>
        <v>3164</v>
      </c>
      <c r="J1345" s="9">
        <f>VLOOKUP(financials[[#This Row],[productid]],Products!$B$2:$H$10,3)</f>
        <v>15</v>
      </c>
      <c r="K1345" s="9">
        <f>financials[[#This Row],[Sales]]-financials[[#This Row],[COGS]]</f>
        <v>3149</v>
      </c>
      <c r="L1345" s="17">
        <f t="shared" ca="1" si="41"/>
        <v>44898</v>
      </c>
      <c r="M1345" t="str">
        <f t="shared" ca="1" si="40"/>
        <v>A0001</v>
      </c>
    </row>
    <row r="1346" spans="1:13" x14ac:dyDescent="0.25">
      <c r="A1346" t="s">
        <v>96</v>
      </c>
      <c r="B1346" s="7" t="s">
        <v>284</v>
      </c>
      <c r="C1346" s="15">
        <v>102</v>
      </c>
      <c r="D1346" s="16" t="s">
        <v>101</v>
      </c>
      <c r="E1346">
        <v>377</v>
      </c>
      <c r="F1346" s="9">
        <v>12</v>
      </c>
      <c r="G1346" s="9">
        <f>financials[[#This Row],[Units Sold]]*financials[[#This Row],[Sale Price]]</f>
        <v>4524</v>
      </c>
      <c r="H1346" s="9">
        <f>IF(financials[[#This Row],[Discount Band]]="low",0.1,IF(financials[[#This Row],[Discount Band]]="medium",0.15,0.3))</f>
        <v>0.15</v>
      </c>
      <c r="I1346" s="9">
        <f>financials[[#This Row],[Gross Sales]]-financials[[#This Row],[Gross Sales]]*financials[[#This Row],[Discounts]]</f>
        <v>3845.4</v>
      </c>
      <c r="J1346" s="9">
        <f>VLOOKUP(financials[[#This Row],[productid]],Products!$B$2:$H$10,3)</f>
        <v>13.95</v>
      </c>
      <c r="K1346" s="9">
        <f>financials[[#This Row],[Sales]]-financials[[#This Row],[COGS]]</f>
        <v>3831.4500000000003</v>
      </c>
      <c r="L1346" s="17">
        <f t="shared" ca="1" si="41"/>
        <v>44628</v>
      </c>
      <c r="M1346" t="str">
        <f t="shared" ref="M1346:M1409" ca="1" si="42">VLOOKUP(RANDBETWEEN(1,5),rnlsalesperson,2)</f>
        <v>B0001</v>
      </c>
    </row>
    <row r="1347" spans="1:13" x14ac:dyDescent="0.25">
      <c r="A1347" t="s">
        <v>96</v>
      </c>
      <c r="B1347" s="7" t="s">
        <v>279</v>
      </c>
      <c r="C1347" s="15">
        <v>105</v>
      </c>
      <c r="D1347" s="16" t="s">
        <v>103</v>
      </c>
      <c r="E1347">
        <v>377</v>
      </c>
      <c r="F1347" s="9">
        <v>12</v>
      </c>
      <c r="G1347" s="9">
        <f>financials[[#This Row],[Units Sold]]*financials[[#This Row],[Sale Price]]</f>
        <v>4524</v>
      </c>
      <c r="H1347" s="9">
        <f>IF(financials[[#This Row],[Discount Band]]="low",0.1,IF(financials[[#This Row],[Discount Band]]="medium",0.15,0.3))</f>
        <v>0.3</v>
      </c>
      <c r="I1347" s="9">
        <f>financials[[#This Row],[Gross Sales]]-financials[[#This Row],[Gross Sales]]*financials[[#This Row],[Discounts]]</f>
        <v>3166.8</v>
      </c>
      <c r="J1347" s="9">
        <f>VLOOKUP(financials[[#This Row],[productid]],Products!$B$2:$H$10,3)</f>
        <v>10</v>
      </c>
      <c r="K1347" s="9">
        <f>financials[[#This Row],[Sales]]-financials[[#This Row],[COGS]]</f>
        <v>3156.8</v>
      </c>
      <c r="L1347" s="17">
        <f t="shared" ref="L1347:L1410" ca="1" si="43">RANDBETWEEN(44562,45534)</f>
        <v>45516</v>
      </c>
      <c r="M1347" t="str">
        <f t="shared" ca="1" si="42"/>
        <v>B0101</v>
      </c>
    </row>
    <row r="1348" spans="1:13" x14ac:dyDescent="0.25">
      <c r="A1348" t="s">
        <v>96</v>
      </c>
      <c r="B1348" s="7" t="s">
        <v>105</v>
      </c>
      <c r="C1348" s="15">
        <v>105</v>
      </c>
      <c r="D1348" s="16" t="s">
        <v>101</v>
      </c>
      <c r="E1348">
        <v>380</v>
      </c>
      <c r="F1348" s="9">
        <v>12</v>
      </c>
      <c r="G1348" s="9">
        <f>financials[[#This Row],[Units Sold]]*financials[[#This Row],[Sale Price]]</f>
        <v>4560</v>
      </c>
      <c r="H1348" s="9">
        <f>IF(financials[[#This Row],[Discount Band]]="low",0.1,IF(financials[[#This Row],[Discount Band]]="medium",0.15,0.3))</f>
        <v>0.15</v>
      </c>
      <c r="I1348" s="9">
        <f>financials[[#This Row],[Gross Sales]]-financials[[#This Row],[Gross Sales]]*financials[[#This Row],[Discounts]]</f>
        <v>3876</v>
      </c>
      <c r="J1348" s="9">
        <f>VLOOKUP(financials[[#This Row],[productid]],Products!$B$2:$H$10,3)</f>
        <v>10</v>
      </c>
      <c r="K1348" s="9">
        <f>financials[[#This Row],[Sales]]-financials[[#This Row],[COGS]]</f>
        <v>3866</v>
      </c>
      <c r="L1348" s="17">
        <f t="shared" ca="1" si="43"/>
        <v>45230</v>
      </c>
      <c r="M1348" t="str">
        <f t="shared" ca="1" si="42"/>
        <v>B0001</v>
      </c>
    </row>
    <row r="1349" spans="1:13" x14ac:dyDescent="0.25">
      <c r="A1349" t="s">
        <v>96</v>
      </c>
      <c r="B1349" s="7" t="s">
        <v>178</v>
      </c>
      <c r="C1349" s="15">
        <v>101</v>
      </c>
      <c r="D1349" s="16" t="s">
        <v>101</v>
      </c>
      <c r="E1349">
        <v>380</v>
      </c>
      <c r="F1349" s="9">
        <v>12</v>
      </c>
      <c r="G1349" s="9">
        <f>financials[[#This Row],[Units Sold]]*financials[[#This Row],[Sale Price]]</f>
        <v>4560</v>
      </c>
      <c r="H1349" s="9">
        <f>IF(financials[[#This Row],[Discount Band]]="low",0.1,IF(financials[[#This Row],[Discount Band]]="medium",0.15,0.3))</f>
        <v>0.15</v>
      </c>
      <c r="I1349" s="9">
        <f>financials[[#This Row],[Gross Sales]]-financials[[#This Row],[Gross Sales]]*financials[[#This Row],[Discounts]]</f>
        <v>3876</v>
      </c>
      <c r="J1349" s="9">
        <f>VLOOKUP(financials[[#This Row],[productid]],Products!$B$2:$H$10,3)</f>
        <v>9.9499999999999993</v>
      </c>
      <c r="K1349" s="9">
        <f>financials[[#This Row],[Sales]]-financials[[#This Row],[COGS]]</f>
        <v>3866.05</v>
      </c>
      <c r="L1349" s="17">
        <f t="shared" ca="1" si="43"/>
        <v>44642</v>
      </c>
      <c r="M1349" t="str">
        <f t="shared" ca="1" si="42"/>
        <v>C0003</v>
      </c>
    </row>
    <row r="1350" spans="1:13" x14ac:dyDescent="0.25">
      <c r="A1350" t="s">
        <v>100</v>
      </c>
      <c r="B1350" s="7" t="s">
        <v>178</v>
      </c>
      <c r="C1350" s="15">
        <v>109</v>
      </c>
      <c r="D1350" s="16" t="s">
        <v>101</v>
      </c>
      <c r="E1350">
        <v>304</v>
      </c>
      <c r="F1350" s="9">
        <v>15</v>
      </c>
      <c r="G1350" s="9">
        <f>financials[[#This Row],[Units Sold]]*financials[[#This Row],[Sale Price]]</f>
        <v>4560</v>
      </c>
      <c r="H1350" s="9">
        <f>IF(financials[[#This Row],[Discount Band]]="low",0.1,IF(financials[[#This Row],[Discount Band]]="medium",0.15,0.3))</f>
        <v>0.15</v>
      </c>
      <c r="I1350" s="9">
        <f>financials[[#This Row],[Gross Sales]]-financials[[#This Row],[Gross Sales]]*financials[[#This Row],[Discounts]]</f>
        <v>3876</v>
      </c>
      <c r="J1350" s="9">
        <f>VLOOKUP(financials[[#This Row],[productid]],Products!$B$2:$H$10,3)</f>
        <v>16.8</v>
      </c>
      <c r="K1350" s="9">
        <f>financials[[#This Row],[Sales]]-financials[[#This Row],[COGS]]</f>
        <v>3859.2</v>
      </c>
      <c r="L1350" s="17">
        <f t="shared" ca="1" si="43"/>
        <v>44840</v>
      </c>
      <c r="M1350" t="str">
        <f t="shared" ca="1" si="42"/>
        <v>C0003</v>
      </c>
    </row>
    <row r="1351" spans="1:13" x14ac:dyDescent="0.25">
      <c r="A1351" t="s">
        <v>100</v>
      </c>
      <c r="B1351" s="7" t="s">
        <v>106</v>
      </c>
      <c r="C1351" s="15">
        <v>104</v>
      </c>
      <c r="D1351" s="16" t="s">
        <v>94</v>
      </c>
      <c r="E1351">
        <v>304</v>
      </c>
      <c r="F1351" s="9">
        <v>15</v>
      </c>
      <c r="G1351" s="9">
        <f>financials[[#This Row],[Units Sold]]*financials[[#This Row],[Sale Price]]</f>
        <v>4560</v>
      </c>
      <c r="H1351" s="9">
        <f>IF(financials[[#This Row],[Discount Band]]="low",0.1,IF(financials[[#This Row],[Discount Band]]="medium",0.15,0.3))</f>
        <v>0.3</v>
      </c>
      <c r="I1351" s="9">
        <f>financials[[#This Row],[Gross Sales]]-financials[[#This Row],[Gross Sales]]*financials[[#This Row],[Discounts]]</f>
        <v>3192</v>
      </c>
      <c r="J1351" s="9">
        <f>VLOOKUP(financials[[#This Row],[productid]],Products!$B$2:$H$10,3)</f>
        <v>2.9</v>
      </c>
      <c r="K1351" s="9">
        <f>financials[[#This Row],[Sales]]-financials[[#This Row],[COGS]]</f>
        <v>3189.1</v>
      </c>
      <c r="L1351" s="17">
        <f t="shared" ca="1" si="43"/>
        <v>45351</v>
      </c>
      <c r="M1351" t="str">
        <f t="shared" ca="1" si="42"/>
        <v>B0101</v>
      </c>
    </row>
    <row r="1352" spans="1:13" x14ac:dyDescent="0.25">
      <c r="A1352" t="s">
        <v>96</v>
      </c>
      <c r="B1352" s="7" t="s">
        <v>216</v>
      </c>
      <c r="C1352" s="15">
        <v>103</v>
      </c>
      <c r="D1352" s="16" t="s">
        <v>103</v>
      </c>
      <c r="E1352">
        <v>381</v>
      </c>
      <c r="F1352" s="9">
        <v>12</v>
      </c>
      <c r="G1352" s="9">
        <f>financials[[#This Row],[Units Sold]]*financials[[#This Row],[Sale Price]]</f>
        <v>4572</v>
      </c>
      <c r="H1352" s="9">
        <f>IF(financials[[#This Row],[Discount Band]]="low",0.1,IF(financials[[#This Row],[Discount Band]]="medium",0.15,0.3))</f>
        <v>0.3</v>
      </c>
      <c r="I1352" s="9">
        <f>financials[[#This Row],[Gross Sales]]-financials[[#This Row],[Gross Sales]]*financials[[#This Row],[Discounts]]</f>
        <v>3200.4</v>
      </c>
      <c r="J1352" s="9">
        <f>VLOOKUP(financials[[#This Row],[productid]],Products!$B$2:$H$10,3)</f>
        <v>15</v>
      </c>
      <c r="K1352" s="9">
        <f>financials[[#This Row],[Sales]]-financials[[#This Row],[COGS]]</f>
        <v>3185.4</v>
      </c>
      <c r="L1352" s="17">
        <f t="shared" ca="1" si="43"/>
        <v>44919</v>
      </c>
      <c r="M1352" t="str">
        <f t="shared" ca="1" si="42"/>
        <v>B0101</v>
      </c>
    </row>
    <row r="1353" spans="1:13" x14ac:dyDescent="0.25">
      <c r="A1353" t="s">
        <v>96</v>
      </c>
      <c r="B1353" s="7" t="s">
        <v>105</v>
      </c>
      <c r="C1353" s="15">
        <v>105</v>
      </c>
      <c r="D1353" s="16" t="s">
        <v>101</v>
      </c>
      <c r="E1353">
        <v>381</v>
      </c>
      <c r="F1353" s="9">
        <v>12</v>
      </c>
      <c r="G1353" s="9">
        <f>financials[[#This Row],[Units Sold]]*financials[[#This Row],[Sale Price]]</f>
        <v>4572</v>
      </c>
      <c r="H1353" s="9">
        <f>IF(financials[[#This Row],[Discount Band]]="low",0.1,IF(financials[[#This Row],[Discount Band]]="medium",0.15,0.3))</f>
        <v>0.15</v>
      </c>
      <c r="I1353" s="9">
        <f>financials[[#This Row],[Gross Sales]]-financials[[#This Row],[Gross Sales]]*financials[[#This Row],[Discounts]]</f>
        <v>3886.2</v>
      </c>
      <c r="J1353" s="9">
        <f>VLOOKUP(financials[[#This Row],[productid]],Products!$B$2:$H$10,3)</f>
        <v>10</v>
      </c>
      <c r="K1353" s="9">
        <f>financials[[#This Row],[Sales]]-financials[[#This Row],[COGS]]</f>
        <v>3876.2</v>
      </c>
      <c r="L1353" s="17">
        <f t="shared" ca="1" si="43"/>
        <v>44688</v>
      </c>
      <c r="M1353" t="str">
        <f t="shared" ca="1" si="42"/>
        <v>C0003</v>
      </c>
    </row>
    <row r="1354" spans="1:13" x14ac:dyDescent="0.25">
      <c r="A1354" t="s">
        <v>97</v>
      </c>
      <c r="B1354" s="7" t="s">
        <v>106</v>
      </c>
      <c r="C1354" s="15">
        <v>103</v>
      </c>
      <c r="D1354" s="16" t="s">
        <v>101</v>
      </c>
      <c r="E1354">
        <v>229</v>
      </c>
      <c r="F1354" s="9">
        <v>20</v>
      </c>
      <c r="G1354" s="9">
        <f>financials[[#This Row],[Units Sold]]*financials[[#This Row],[Sale Price]]</f>
        <v>4580</v>
      </c>
      <c r="H1354" s="9">
        <f>IF(financials[[#This Row],[Discount Band]]="low",0.1,IF(financials[[#This Row],[Discount Band]]="medium",0.15,0.3))</f>
        <v>0.15</v>
      </c>
      <c r="I1354" s="9">
        <f>financials[[#This Row],[Gross Sales]]-financials[[#This Row],[Gross Sales]]*financials[[#This Row],[Discounts]]</f>
        <v>3893</v>
      </c>
      <c r="J1354" s="9">
        <f>VLOOKUP(financials[[#This Row],[productid]],Products!$B$2:$H$10,3)</f>
        <v>15</v>
      </c>
      <c r="K1354" s="9">
        <f>financials[[#This Row],[Sales]]-financials[[#This Row],[COGS]]</f>
        <v>3878</v>
      </c>
      <c r="L1354" s="17">
        <f t="shared" ca="1" si="43"/>
        <v>45078</v>
      </c>
      <c r="M1354" t="str">
        <f t="shared" ca="1" si="42"/>
        <v>B0101</v>
      </c>
    </row>
    <row r="1355" spans="1:13" x14ac:dyDescent="0.25">
      <c r="A1355" t="s">
        <v>96</v>
      </c>
      <c r="B1355" s="7" t="s">
        <v>556</v>
      </c>
      <c r="C1355" s="15">
        <v>106</v>
      </c>
      <c r="D1355" s="16" t="s">
        <v>101</v>
      </c>
      <c r="E1355">
        <v>382</v>
      </c>
      <c r="F1355" s="9">
        <v>12</v>
      </c>
      <c r="G1355" s="9">
        <f>financials[[#This Row],[Units Sold]]*financials[[#This Row],[Sale Price]]</f>
        <v>4584</v>
      </c>
      <c r="H1355" s="9">
        <f>IF(financials[[#This Row],[Discount Band]]="low",0.1,IF(financials[[#This Row],[Discount Band]]="medium",0.15,0.3))</f>
        <v>0.15</v>
      </c>
      <c r="I1355" s="9">
        <f>financials[[#This Row],[Gross Sales]]-financials[[#This Row],[Gross Sales]]*financials[[#This Row],[Discounts]]</f>
        <v>3896.4</v>
      </c>
      <c r="J1355" s="9">
        <f>VLOOKUP(financials[[#This Row],[productid]],Products!$B$2:$H$10,3)</f>
        <v>9.1</v>
      </c>
      <c r="K1355" s="9">
        <f>financials[[#This Row],[Sales]]-financials[[#This Row],[COGS]]</f>
        <v>3887.3</v>
      </c>
      <c r="L1355" s="17">
        <f t="shared" ca="1" si="43"/>
        <v>45506</v>
      </c>
      <c r="M1355" t="str">
        <f t="shared" ca="1" si="42"/>
        <v>C0002</v>
      </c>
    </row>
    <row r="1356" spans="1:13" x14ac:dyDescent="0.25">
      <c r="A1356" t="s">
        <v>97</v>
      </c>
      <c r="B1356" s="7" t="s">
        <v>251</v>
      </c>
      <c r="C1356" s="15">
        <v>109</v>
      </c>
      <c r="D1356" s="16" t="s">
        <v>94</v>
      </c>
      <c r="E1356">
        <v>230</v>
      </c>
      <c r="F1356" s="9">
        <v>20</v>
      </c>
      <c r="G1356" s="9">
        <f>financials[[#This Row],[Units Sold]]*financials[[#This Row],[Sale Price]]</f>
        <v>4600</v>
      </c>
      <c r="H1356" s="9">
        <f>IF(financials[[#This Row],[Discount Band]]="low",0.1,IF(financials[[#This Row],[Discount Band]]="medium",0.15,0.3))</f>
        <v>0.3</v>
      </c>
      <c r="I1356" s="9">
        <f>financials[[#This Row],[Gross Sales]]-financials[[#This Row],[Gross Sales]]*financials[[#This Row],[Discounts]]</f>
        <v>3220</v>
      </c>
      <c r="J1356" s="9">
        <f>VLOOKUP(financials[[#This Row],[productid]],Products!$B$2:$H$10,3)</f>
        <v>16.8</v>
      </c>
      <c r="K1356" s="9">
        <f>financials[[#This Row],[Sales]]-financials[[#This Row],[COGS]]</f>
        <v>3203.2</v>
      </c>
      <c r="L1356" s="17">
        <f t="shared" ca="1" si="43"/>
        <v>45141</v>
      </c>
      <c r="M1356" t="str">
        <f t="shared" ca="1" si="42"/>
        <v>A0001</v>
      </c>
    </row>
    <row r="1357" spans="1:13" x14ac:dyDescent="0.25">
      <c r="A1357" t="s">
        <v>97</v>
      </c>
      <c r="B1357" s="7" t="s">
        <v>136</v>
      </c>
      <c r="C1357" s="15">
        <v>109</v>
      </c>
      <c r="D1357" s="16" t="s">
        <v>103</v>
      </c>
      <c r="E1357">
        <v>230</v>
      </c>
      <c r="F1357" s="9">
        <v>20</v>
      </c>
      <c r="G1357" s="9">
        <f>financials[[#This Row],[Units Sold]]*financials[[#This Row],[Sale Price]]</f>
        <v>4600</v>
      </c>
      <c r="H1357" s="9">
        <f>IF(financials[[#This Row],[Discount Band]]="low",0.1,IF(financials[[#This Row],[Discount Band]]="medium",0.15,0.3))</f>
        <v>0.3</v>
      </c>
      <c r="I1357" s="9">
        <f>financials[[#This Row],[Gross Sales]]-financials[[#This Row],[Gross Sales]]*financials[[#This Row],[Discounts]]</f>
        <v>3220</v>
      </c>
      <c r="J1357" s="9">
        <f>VLOOKUP(financials[[#This Row],[productid]],Products!$B$2:$H$10,3)</f>
        <v>16.8</v>
      </c>
      <c r="K1357" s="9">
        <f>financials[[#This Row],[Sales]]-financials[[#This Row],[COGS]]</f>
        <v>3203.2</v>
      </c>
      <c r="L1357" s="17">
        <f t="shared" ca="1" si="43"/>
        <v>45222</v>
      </c>
      <c r="M1357" t="str">
        <f t="shared" ca="1" si="42"/>
        <v>C0003</v>
      </c>
    </row>
    <row r="1358" spans="1:13" x14ac:dyDescent="0.25">
      <c r="A1358" t="s">
        <v>97</v>
      </c>
      <c r="B1358" s="7" t="s">
        <v>178</v>
      </c>
      <c r="C1358" s="15">
        <v>101</v>
      </c>
      <c r="D1358" s="16" t="s">
        <v>94</v>
      </c>
      <c r="E1358">
        <v>230</v>
      </c>
      <c r="F1358" s="9">
        <v>20</v>
      </c>
      <c r="G1358" s="9">
        <f>financials[[#This Row],[Units Sold]]*financials[[#This Row],[Sale Price]]</f>
        <v>4600</v>
      </c>
      <c r="H1358" s="9">
        <f>IF(financials[[#This Row],[Discount Band]]="low",0.1,IF(financials[[#This Row],[Discount Band]]="medium",0.15,0.3))</f>
        <v>0.3</v>
      </c>
      <c r="I1358" s="9">
        <f>financials[[#This Row],[Gross Sales]]-financials[[#This Row],[Gross Sales]]*financials[[#This Row],[Discounts]]</f>
        <v>3220</v>
      </c>
      <c r="J1358" s="9">
        <f>VLOOKUP(financials[[#This Row],[productid]],Products!$B$2:$H$10,3)</f>
        <v>9.9499999999999993</v>
      </c>
      <c r="K1358" s="9">
        <f>financials[[#This Row],[Sales]]-financials[[#This Row],[COGS]]</f>
        <v>3210.05</v>
      </c>
      <c r="L1358" s="17">
        <f t="shared" ca="1" si="43"/>
        <v>44690</v>
      </c>
      <c r="M1358" t="str">
        <f t="shared" ca="1" si="42"/>
        <v>C0003</v>
      </c>
    </row>
    <row r="1359" spans="1:13" x14ac:dyDescent="0.25">
      <c r="A1359" t="s">
        <v>96</v>
      </c>
      <c r="B1359" s="7" t="s">
        <v>284</v>
      </c>
      <c r="C1359" s="15">
        <v>107</v>
      </c>
      <c r="D1359" s="16" t="s">
        <v>94</v>
      </c>
      <c r="E1359">
        <v>385</v>
      </c>
      <c r="F1359" s="9">
        <v>12</v>
      </c>
      <c r="G1359" s="9">
        <f>financials[[#This Row],[Units Sold]]*financials[[#This Row],[Sale Price]]</f>
        <v>4620</v>
      </c>
      <c r="H1359" s="9">
        <f>IF(financials[[#This Row],[Discount Band]]="low",0.1,IF(financials[[#This Row],[Discount Band]]="medium",0.15,0.3))</f>
        <v>0.3</v>
      </c>
      <c r="I1359" s="9">
        <f>financials[[#This Row],[Gross Sales]]-financials[[#This Row],[Gross Sales]]*financials[[#This Row],[Discounts]]</f>
        <v>3234</v>
      </c>
      <c r="J1359" s="9">
        <f>VLOOKUP(financials[[#This Row],[productid]],Products!$B$2:$H$10,3)</f>
        <v>5.5</v>
      </c>
      <c r="K1359" s="9">
        <f>financials[[#This Row],[Sales]]-financials[[#This Row],[COGS]]</f>
        <v>3228.5</v>
      </c>
      <c r="L1359" s="17">
        <f t="shared" ca="1" si="43"/>
        <v>45357</v>
      </c>
      <c r="M1359" t="str">
        <f t="shared" ca="1" si="42"/>
        <v>C0003</v>
      </c>
    </row>
    <row r="1360" spans="1:13" x14ac:dyDescent="0.25">
      <c r="A1360" t="s">
        <v>97</v>
      </c>
      <c r="B1360" s="7" t="s">
        <v>243</v>
      </c>
      <c r="C1360" s="15">
        <v>106</v>
      </c>
      <c r="D1360" s="16" t="s">
        <v>94</v>
      </c>
      <c r="E1360">
        <v>231</v>
      </c>
      <c r="F1360" s="9">
        <v>20</v>
      </c>
      <c r="G1360" s="9">
        <f>financials[[#This Row],[Units Sold]]*financials[[#This Row],[Sale Price]]</f>
        <v>4620</v>
      </c>
      <c r="H1360" s="9">
        <f>IF(financials[[#This Row],[Discount Band]]="low",0.1,IF(financials[[#This Row],[Discount Band]]="medium",0.15,0.3))</f>
        <v>0.3</v>
      </c>
      <c r="I1360" s="9">
        <f>financials[[#This Row],[Gross Sales]]-financials[[#This Row],[Gross Sales]]*financials[[#This Row],[Discounts]]</f>
        <v>3234</v>
      </c>
      <c r="J1360" s="9">
        <f>VLOOKUP(financials[[#This Row],[productid]],Products!$B$2:$H$10,3)</f>
        <v>9.1</v>
      </c>
      <c r="K1360" s="9">
        <f>financials[[#This Row],[Sales]]-financials[[#This Row],[COGS]]</f>
        <v>3224.9</v>
      </c>
      <c r="L1360" s="17">
        <f t="shared" ca="1" si="43"/>
        <v>44799</v>
      </c>
      <c r="M1360" t="str">
        <f t="shared" ca="1" si="42"/>
        <v>B0101</v>
      </c>
    </row>
    <row r="1361" spans="1:13" x14ac:dyDescent="0.25">
      <c r="A1361" t="s">
        <v>97</v>
      </c>
      <c r="B1361" s="7" t="s">
        <v>628</v>
      </c>
      <c r="C1361" s="15">
        <v>109</v>
      </c>
      <c r="D1361" s="16" t="s">
        <v>102</v>
      </c>
      <c r="E1361">
        <v>231</v>
      </c>
      <c r="F1361" s="9">
        <v>20</v>
      </c>
      <c r="G1361" s="9">
        <f>financials[[#This Row],[Units Sold]]*financials[[#This Row],[Sale Price]]</f>
        <v>4620</v>
      </c>
      <c r="H1361" s="9">
        <f>IF(financials[[#This Row],[Discount Band]]="low",0.1,IF(financials[[#This Row],[Discount Band]]="medium",0.15,0.3))</f>
        <v>0.1</v>
      </c>
      <c r="I1361" s="9">
        <f>financials[[#This Row],[Gross Sales]]-financials[[#This Row],[Gross Sales]]*financials[[#This Row],[Discounts]]</f>
        <v>4158</v>
      </c>
      <c r="J1361" s="9">
        <f>VLOOKUP(financials[[#This Row],[productid]],Products!$B$2:$H$10,3)</f>
        <v>16.8</v>
      </c>
      <c r="K1361" s="9">
        <f>financials[[#This Row],[Sales]]-financials[[#This Row],[COGS]]</f>
        <v>4141.2</v>
      </c>
      <c r="L1361" s="17">
        <f t="shared" ca="1" si="43"/>
        <v>45199</v>
      </c>
      <c r="M1361" t="str">
        <f t="shared" ca="1" si="42"/>
        <v>B0001</v>
      </c>
    </row>
    <row r="1362" spans="1:13" x14ac:dyDescent="0.25">
      <c r="A1362" t="s">
        <v>97</v>
      </c>
      <c r="B1362" s="7" t="s">
        <v>239</v>
      </c>
      <c r="C1362" s="15">
        <v>102</v>
      </c>
      <c r="D1362" s="16" t="s">
        <v>94</v>
      </c>
      <c r="E1362">
        <v>231</v>
      </c>
      <c r="F1362" s="9">
        <v>20</v>
      </c>
      <c r="G1362" s="9">
        <f>financials[[#This Row],[Units Sold]]*financials[[#This Row],[Sale Price]]</f>
        <v>4620</v>
      </c>
      <c r="H1362" s="9">
        <f>IF(financials[[#This Row],[Discount Band]]="low",0.1,IF(financials[[#This Row],[Discount Band]]="medium",0.15,0.3))</f>
        <v>0.3</v>
      </c>
      <c r="I1362" s="9">
        <f>financials[[#This Row],[Gross Sales]]-financials[[#This Row],[Gross Sales]]*financials[[#This Row],[Discounts]]</f>
        <v>3234</v>
      </c>
      <c r="J1362" s="9">
        <f>VLOOKUP(financials[[#This Row],[productid]],Products!$B$2:$H$10,3)</f>
        <v>13.95</v>
      </c>
      <c r="K1362" s="9">
        <f>financials[[#This Row],[Sales]]-financials[[#This Row],[COGS]]</f>
        <v>3220.05</v>
      </c>
      <c r="L1362" s="17">
        <f t="shared" ca="1" si="43"/>
        <v>44664</v>
      </c>
      <c r="M1362" t="str">
        <f t="shared" ca="1" si="42"/>
        <v>B0101</v>
      </c>
    </row>
    <row r="1363" spans="1:13" x14ac:dyDescent="0.25">
      <c r="A1363" t="s">
        <v>100</v>
      </c>
      <c r="B1363" s="7" t="s">
        <v>287</v>
      </c>
      <c r="C1363" s="15">
        <v>102</v>
      </c>
      <c r="D1363" s="16" t="s">
        <v>94</v>
      </c>
      <c r="E1363">
        <v>308</v>
      </c>
      <c r="F1363" s="9">
        <v>15</v>
      </c>
      <c r="G1363" s="9">
        <f>financials[[#This Row],[Units Sold]]*financials[[#This Row],[Sale Price]]</f>
        <v>4620</v>
      </c>
      <c r="H1363" s="9">
        <f>IF(financials[[#This Row],[Discount Band]]="low",0.1,IF(financials[[#This Row],[Discount Band]]="medium",0.15,0.3))</f>
        <v>0.3</v>
      </c>
      <c r="I1363" s="9">
        <f>financials[[#This Row],[Gross Sales]]-financials[[#This Row],[Gross Sales]]*financials[[#This Row],[Discounts]]</f>
        <v>3234</v>
      </c>
      <c r="J1363" s="9">
        <f>VLOOKUP(financials[[#This Row],[productid]],Products!$B$2:$H$10,3)</f>
        <v>13.95</v>
      </c>
      <c r="K1363" s="9">
        <f>financials[[#This Row],[Sales]]-financials[[#This Row],[COGS]]</f>
        <v>3220.05</v>
      </c>
      <c r="L1363" s="17">
        <f t="shared" ca="1" si="43"/>
        <v>45216</v>
      </c>
      <c r="M1363" t="str">
        <f t="shared" ca="1" si="42"/>
        <v>A0001</v>
      </c>
    </row>
    <row r="1364" spans="1:13" x14ac:dyDescent="0.25">
      <c r="A1364" t="s">
        <v>100</v>
      </c>
      <c r="B1364" s="7" t="s">
        <v>216</v>
      </c>
      <c r="C1364" s="15">
        <v>101</v>
      </c>
      <c r="D1364" s="16" t="s">
        <v>94</v>
      </c>
      <c r="E1364">
        <v>309</v>
      </c>
      <c r="F1364" s="9">
        <v>15</v>
      </c>
      <c r="G1364" s="9">
        <f>financials[[#This Row],[Units Sold]]*financials[[#This Row],[Sale Price]]</f>
        <v>4635</v>
      </c>
      <c r="H1364" s="9">
        <f>IF(financials[[#This Row],[Discount Band]]="low",0.1,IF(financials[[#This Row],[Discount Band]]="medium",0.15,0.3))</f>
        <v>0.3</v>
      </c>
      <c r="I1364" s="9">
        <f>financials[[#This Row],[Gross Sales]]-financials[[#This Row],[Gross Sales]]*financials[[#This Row],[Discounts]]</f>
        <v>3244.5</v>
      </c>
      <c r="J1364" s="9">
        <f>VLOOKUP(financials[[#This Row],[productid]],Products!$B$2:$H$10,3)</f>
        <v>9.9499999999999993</v>
      </c>
      <c r="K1364" s="9">
        <f>financials[[#This Row],[Sales]]-financials[[#This Row],[COGS]]</f>
        <v>3234.55</v>
      </c>
      <c r="L1364" s="17">
        <f t="shared" ca="1" si="43"/>
        <v>45138</v>
      </c>
      <c r="M1364" t="str">
        <f t="shared" ca="1" si="42"/>
        <v>A0001</v>
      </c>
    </row>
    <row r="1365" spans="1:13" x14ac:dyDescent="0.25">
      <c r="A1365" t="s">
        <v>97</v>
      </c>
      <c r="B1365" s="7" t="s">
        <v>243</v>
      </c>
      <c r="C1365" s="15">
        <v>101</v>
      </c>
      <c r="D1365" s="16" t="s">
        <v>103</v>
      </c>
      <c r="E1365">
        <v>232</v>
      </c>
      <c r="F1365" s="9">
        <v>20</v>
      </c>
      <c r="G1365" s="9">
        <f>financials[[#This Row],[Units Sold]]*financials[[#This Row],[Sale Price]]</f>
        <v>4640</v>
      </c>
      <c r="H1365" s="9">
        <f>IF(financials[[#This Row],[Discount Band]]="low",0.1,IF(financials[[#This Row],[Discount Band]]="medium",0.15,0.3))</f>
        <v>0.3</v>
      </c>
      <c r="I1365" s="9">
        <f>financials[[#This Row],[Gross Sales]]-financials[[#This Row],[Gross Sales]]*financials[[#This Row],[Discounts]]</f>
        <v>3248</v>
      </c>
      <c r="J1365" s="9">
        <f>VLOOKUP(financials[[#This Row],[productid]],Products!$B$2:$H$10,3)</f>
        <v>9.9499999999999993</v>
      </c>
      <c r="K1365" s="9">
        <f>financials[[#This Row],[Sales]]-financials[[#This Row],[COGS]]</f>
        <v>3238.05</v>
      </c>
      <c r="L1365" s="17">
        <f t="shared" ca="1" si="43"/>
        <v>45010</v>
      </c>
      <c r="M1365" t="str">
        <f t="shared" ca="1" si="42"/>
        <v>A0001</v>
      </c>
    </row>
    <row r="1366" spans="1:13" x14ac:dyDescent="0.25">
      <c r="A1366" t="s">
        <v>97</v>
      </c>
      <c r="B1366" s="7" t="s">
        <v>251</v>
      </c>
      <c r="C1366" s="15">
        <v>109</v>
      </c>
      <c r="D1366" s="16" t="s">
        <v>94</v>
      </c>
      <c r="E1366">
        <v>232</v>
      </c>
      <c r="F1366" s="9">
        <v>20</v>
      </c>
      <c r="G1366" s="9">
        <f>financials[[#This Row],[Units Sold]]*financials[[#This Row],[Sale Price]]</f>
        <v>4640</v>
      </c>
      <c r="H1366" s="9">
        <f>IF(financials[[#This Row],[Discount Band]]="low",0.1,IF(financials[[#This Row],[Discount Band]]="medium",0.15,0.3))</f>
        <v>0.3</v>
      </c>
      <c r="I1366" s="9">
        <f>financials[[#This Row],[Gross Sales]]-financials[[#This Row],[Gross Sales]]*financials[[#This Row],[Discounts]]</f>
        <v>3248</v>
      </c>
      <c r="J1366" s="9">
        <f>VLOOKUP(financials[[#This Row],[productid]],Products!$B$2:$H$10,3)</f>
        <v>16.8</v>
      </c>
      <c r="K1366" s="9">
        <f>financials[[#This Row],[Sales]]-financials[[#This Row],[COGS]]</f>
        <v>3231.2</v>
      </c>
      <c r="L1366" s="17">
        <f t="shared" ca="1" si="43"/>
        <v>44950</v>
      </c>
      <c r="M1366" t="str">
        <f t="shared" ca="1" si="42"/>
        <v>C0002</v>
      </c>
    </row>
    <row r="1367" spans="1:13" x14ac:dyDescent="0.25">
      <c r="A1367" t="s">
        <v>97</v>
      </c>
      <c r="B1367" s="7" t="s">
        <v>107</v>
      </c>
      <c r="C1367" s="15">
        <v>101</v>
      </c>
      <c r="D1367" s="16" t="s">
        <v>94</v>
      </c>
      <c r="E1367">
        <v>232</v>
      </c>
      <c r="F1367" s="9">
        <v>20</v>
      </c>
      <c r="G1367" s="9">
        <f>financials[[#This Row],[Units Sold]]*financials[[#This Row],[Sale Price]]</f>
        <v>4640</v>
      </c>
      <c r="H1367" s="9">
        <f>IF(financials[[#This Row],[Discount Band]]="low",0.1,IF(financials[[#This Row],[Discount Band]]="medium",0.15,0.3))</f>
        <v>0.3</v>
      </c>
      <c r="I1367" s="9">
        <f>financials[[#This Row],[Gross Sales]]-financials[[#This Row],[Gross Sales]]*financials[[#This Row],[Discounts]]</f>
        <v>3248</v>
      </c>
      <c r="J1367" s="9">
        <f>VLOOKUP(financials[[#This Row],[productid]],Products!$B$2:$H$10,3)</f>
        <v>9.9499999999999993</v>
      </c>
      <c r="K1367" s="9">
        <f>financials[[#This Row],[Sales]]-financials[[#This Row],[COGS]]</f>
        <v>3238.05</v>
      </c>
      <c r="L1367" s="17">
        <f t="shared" ca="1" si="43"/>
        <v>44796</v>
      </c>
      <c r="M1367" t="str">
        <f t="shared" ca="1" si="42"/>
        <v>C0003</v>
      </c>
    </row>
    <row r="1368" spans="1:13" x14ac:dyDescent="0.25">
      <c r="A1368" t="s">
        <v>96</v>
      </c>
      <c r="B1368" s="7" t="s">
        <v>284</v>
      </c>
      <c r="C1368" s="15">
        <v>102</v>
      </c>
      <c r="D1368" s="16" t="s">
        <v>94</v>
      </c>
      <c r="E1368">
        <v>387</v>
      </c>
      <c r="F1368" s="9">
        <v>12</v>
      </c>
      <c r="G1368" s="9">
        <f>financials[[#This Row],[Units Sold]]*financials[[#This Row],[Sale Price]]</f>
        <v>4644</v>
      </c>
      <c r="H1368" s="9">
        <f>IF(financials[[#This Row],[Discount Band]]="low",0.1,IF(financials[[#This Row],[Discount Band]]="medium",0.15,0.3))</f>
        <v>0.3</v>
      </c>
      <c r="I1368" s="9">
        <f>financials[[#This Row],[Gross Sales]]-financials[[#This Row],[Gross Sales]]*financials[[#This Row],[Discounts]]</f>
        <v>3250.8</v>
      </c>
      <c r="J1368" s="9">
        <f>VLOOKUP(financials[[#This Row],[productid]],Products!$B$2:$H$10,3)</f>
        <v>13.95</v>
      </c>
      <c r="K1368" s="9">
        <f>financials[[#This Row],[Sales]]-financials[[#This Row],[COGS]]</f>
        <v>3236.8500000000004</v>
      </c>
      <c r="L1368" s="17">
        <f t="shared" ca="1" si="43"/>
        <v>44589</v>
      </c>
      <c r="M1368" t="str">
        <f t="shared" ca="1" si="42"/>
        <v>A0001</v>
      </c>
    </row>
    <row r="1369" spans="1:13" x14ac:dyDescent="0.25">
      <c r="A1369" t="s">
        <v>96</v>
      </c>
      <c r="B1369" s="7" t="s">
        <v>287</v>
      </c>
      <c r="C1369" s="13">
        <v>102</v>
      </c>
      <c r="D1369" s="10" t="s">
        <v>102</v>
      </c>
      <c r="E1369">
        <v>388</v>
      </c>
      <c r="F1369" s="9">
        <v>12</v>
      </c>
      <c r="G1369" s="9">
        <f>financials[[#This Row],[Units Sold]]*financials[[#This Row],[Sale Price]]</f>
        <v>4656</v>
      </c>
      <c r="H1369" s="9">
        <f>IF(financials[[#This Row],[Discount Band]]="low",0.1,IF(financials[[#This Row],[Discount Band]]="medium",0.15,0.3))</f>
        <v>0.1</v>
      </c>
      <c r="I1369" s="9">
        <f>financials[[#This Row],[Gross Sales]]-financials[[#This Row],[Gross Sales]]*financials[[#This Row],[Discounts]]</f>
        <v>4190.3999999999996</v>
      </c>
      <c r="J1369" s="9">
        <f>VLOOKUP(financials[[#This Row],[productid]],Products!$B$2:$H$10,3)</f>
        <v>13.95</v>
      </c>
      <c r="K1369" s="9">
        <f>financials[[#This Row],[Sales]]-financials[[#This Row],[COGS]]</f>
        <v>4176.45</v>
      </c>
      <c r="L1369" s="17">
        <f t="shared" ca="1" si="43"/>
        <v>45524</v>
      </c>
      <c r="M1369" t="str">
        <f t="shared" ca="1" si="42"/>
        <v>A0001</v>
      </c>
    </row>
    <row r="1370" spans="1:13" x14ac:dyDescent="0.25">
      <c r="A1370" t="s">
        <v>96</v>
      </c>
      <c r="B1370" s="7" t="s">
        <v>556</v>
      </c>
      <c r="C1370" s="15">
        <v>102</v>
      </c>
      <c r="D1370" s="16" t="s">
        <v>94</v>
      </c>
      <c r="E1370">
        <v>388</v>
      </c>
      <c r="F1370" s="9">
        <v>12</v>
      </c>
      <c r="G1370" s="9">
        <f>financials[[#This Row],[Units Sold]]*financials[[#This Row],[Sale Price]]</f>
        <v>4656</v>
      </c>
      <c r="H1370" s="9">
        <f>IF(financials[[#This Row],[Discount Band]]="low",0.1,IF(financials[[#This Row],[Discount Band]]="medium",0.15,0.3))</f>
        <v>0.3</v>
      </c>
      <c r="I1370" s="9">
        <f>financials[[#This Row],[Gross Sales]]-financials[[#This Row],[Gross Sales]]*financials[[#This Row],[Discounts]]</f>
        <v>3259.2</v>
      </c>
      <c r="J1370" s="9">
        <f>VLOOKUP(financials[[#This Row],[productid]],Products!$B$2:$H$10,3)</f>
        <v>13.95</v>
      </c>
      <c r="K1370" s="9">
        <f>financials[[#This Row],[Sales]]-financials[[#This Row],[COGS]]</f>
        <v>3245.25</v>
      </c>
      <c r="L1370" s="17">
        <f t="shared" ca="1" si="43"/>
        <v>44983</v>
      </c>
      <c r="M1370" t="str">
        <f t="shared" ca="1" si="42"/>
        <v>B0101</v>
      </c>
    </row>
    <row r="1371" spans="1:13" x14ac:dyDescent="0.25">
      <c r="A1371" t="s">
        <v>97</v>
      </c>
      <c r="B1371" s="7" t="s">
        <v>251</v>
      </c>
      <c r="C1371" s="15">
        <v>102</v>
      </c>
      <c r="D1371" s="16" t="s">
        <v>94</v>
      </c>
      <c r="E1371">
        <v>233</v>
      </c>
      <c r="F1371" s="9">
        <v>20</v>
      </c>
      <c r="G1371" s="9">
        <f>financials[[#This Row],[Units Sold]]*financials[[#This Row],[Sale Price]]</f>
        <v>4660</v>
      </c>
      <c r="H1371" s="9">
        <f>IF(financials[[#This Row],[Discount Band]]="low",0.1,IF(financials[[#This Row],[Discount Band]]="medium",0.15,0.3))</f>
        <v>0.3</v>
      </c>
      <c r="I1371" s="9">
        <f>financials[[#This Row],[Gross Sales]]-financials[[#This Row],[Gross Sales]]*financials[[#This Row],[Discounts]]</f>
        <v>3262</v>
      </c>
      <c r="J1371" s="9">
        <f>VLOOKUP(financials[[#This Row],[productid]],Products!$B$2:$H$10,3)</f>
        <v>13.95</v>
      </c>
      <c r="K1371" s="9">
        <f>financials[[#This Row],[Sales]]-financials[[#This Row],[COGS]]</f>
        <v>3248.05</v>
      </c>
      <c r="L1371" s="17">
        <f t="shared" ca="1" si="43"/>
        <v>45217</v>
      </c>
      <c r="M1371" t="str">
        <f t="shared" ca="1" si="42"/>
        <v>C0002</v>
      </c>
    </row>
    <row r="1372" spans="1:13" x14ac:dyDescent="0.25">
      <c r="A1372" t="s">
        <v>100</v>
      </c>
      <c r="B1372" s="7" t="s">
        <v>279</v>
      </c>
      <c r="C1372" s="15">
        <v>106</v>
      </c>
      <c r="D1372" s="16" t="s">
        <v>101</v>
      </c>
      <c r="E1372">
        <v>311</v>
      </c>
      <c r="F1372" s="9">
        <v>15</v>
      </c>
      <c r="G1372" s="9">
        <f>financials[[#This Row],[Units Sold]]*financials[[#This Row],[Sale Price]]</f>
        <v>4665</v>
      </c>
      <c r="H1372" s="9">
        <f>IF(financials[[#This Row],[Discount Band]]="low",0.1,IF(financials[[#This Row],[Discount Band]]="medium",0.15,0.3))</f>
        <v>0.15</v>
      </c>
      <c r="I1372" s="9">
        <f>financials[[#This Row],[Gross Sales]]-financials[[#This Row],[Gross Sales]]*financials[[#This Row],[Discounts]]</f>
        <v>3965.25</v>
      </c>
      <c r="J1372" s="9">
        <f>VLOOKUP(financials[[#This Row],[productid]],Products!$B$2:$H$10,3)</f>
        <v>9.1</v>
      </c>
      <c r="K1372" s="9">
        <f>financials[[#This Row],[Sales]]-financials[[#This Row],[COGS]]</f>
        <v>3956.15</v>
      </c>
      <c r="L1372" s="17">
        <f t="shared" ca="1" si="43"/>
        <v>44730</v>
      </c>
      <c r="M1372" t="str">
        <f t="shared" ca="1" si="42"/>
        <v>C0002</v>
      </c>
    </row>
    <row r="1373" spans="1:13" x14ac:dyDescent="0.25">
      <c r="A1373" t="s">
        <v>96</v>
      </c>
      <c r="B1373" s="7" t="s">
        <v>216</v>
      </c>
      <c r="C1373" s="15">
        <v>104</v>
      </c>
      <c r="D1373" s="16" t="s">
        <v>102</v>
      </c>
      <c r="E1373">
        <v>389</v>
      </c>
      <c r="F1373" s="9">
        <v>12</v>
      </c>
      <c r="G1373" s="9">
        <f>financials[[#This Row],[Units Sold]]*financials[[#This Row],[Sale Price]]</f>
        <v>4668</v>
      </c>
      <c r="H1373" s="9">
        <f>IF(financials[[#This Row],[Discount Band]]="low",0.1,IF(financials[[#This Row],[Discount Band]]="medium",0.15,0.3))</f>
        <v>0.1</v>
      </c>
      <c r="I1373" s="9">
        <f>financials[[#This Row],[Gross Sales]]-financials[[#This Row],[Gross Sales]]*financials[[#This Row],[Discounts]]</f>
        <v>4201.2</v>
      </c>
      <c r="J1373" s="9">
        <f>VLOOKUP(financials[[#This Row],[productid]],Products!$B$2:$H$10,3)</f>
        <v>2.9</v>
      </c>
      <c r="K1373" s="9">
        <f>financials[[#This Row],[Sales]]-financials[[#This Row],[COGS]]</f>
        <v>4198.3</v>
      </c>
      <c r="L1373" s="17">
        <f t="shared" ca="1" si="43"/>
        <v>45405</v>
      </c>
      <c r="M1373" t="str">
        <f t="shared" ca="1" si="42"/>
        <v>A0001</v>
      </c>
    </row>
    <row r="1374" spans="1:13" x14ac:dyDescent="0.25">
      <c r="A1374" t="s">
        <v>97</v>
      </c>
      <c r="B1374" s="7" t="s">
        <v>216</v>
      </c>
      <c r="C1374" s="15">
        <v>104</v>
      </c>
      <c r="D1374" s="16" t="s">
        <v>101</v>
      </c>
      <c r="E1374">
        <v>668</v>
      </c>
      <c r="F1374" s="9">
        <v>7</v>
      </c>
      <c r="G1374" s="9">
        <f>financials[[#This Row],[Units Sold]]*financials[[#This Row],[Sale Price]]</f>
        <v>4676</v>
      </c>
      <c r="H1374" s="9">
        <f>IF(financials[[#This Row],[Discount Band]]="low",0.1,IF(financials[[#This Row],[Discount Band]]="medium",0.15,0.3))</f>
        <v>0.15</v>
      </c>
      <c r="I1374" s="9">
        <f>financials[[#This Row],[Gross Sales]]-financials[[#This Row],[Gross Sales]]*financials[[#This Row],[Discounts]]</f>
        <v>3974.6</v>
      </c>
      <c r="J1374" s="9">
        <f>VLOOKUP(financials[[#This Row],[productid]],Products!$B$2:$H$10,3)</f>
        <v>2.9</v>
      </c>
      <c r="K1374" s="9">
        <f>financials[[#This Row],[Sales]]-financials[[#This Row],[COGS]]</f>
        <v>3971.7</v>
      </c>
      <c r="L1374" s="17">
        <f t="shared" ca="1" si="43"/>
        <v>45183</v>
      </c>
      <c r="M1374" t="str">
        <f t="shared" ca="1" si="42"/>
        <v>B0101</v>
      </c>
    </row>
    <row r="1375" spans="1:13" x14ac:dyDescent="0.25">
      <c r="A1375" t="s">
        <v>97</v>
      </c>
      <c r="B1375" s="7" t="s">
        <v>169</v>
      </c>
      <c r="C1375" s="13">
        <v>109</v>
      </c>
      <c r="D1375" s="10" t="s">
        <v>101</v>
      </c>
      <c r="E1375">
        <v>234</v>
      </c>
      <c r="F1375" s="9">
        <v>20</v>
      </c>
      <c r="G1375" s="9">
        <f>financials[[#This Row],[Units Sold]]*financials[[#This Row],[Sale Price]]</f>
        <v>4680</v>
      </c>
      <c r="H1375" s="9">
        <f>IF(financials[[#This Row],[Discount Band]]="low",0.1,IF(financials[[#This Row],[Discount Band]]="medium",0.15,0.3))</f>
        <v>0.15</v>
      </c>
      <c r="I1375" s="9">
        <f>financials[[#This Row],[Gross Sales]]-financials[[#This Row],[Gross Sales]]*financials[[#This Row],[Discounts]]</f>
        <v>3978</v>
      </c>
      <c r="J1375" s="9">
        <f>VLOOKUP(financials[[#This Row],[productid]],Products!$B$2:$H$10,3)</f>
        <v>16.8</v>
      </c>
      <c r="K1375" s="9">
        <f>financials[[#This Row],[Sales]]-financials[[#This Row],[COGS]]</f>
        <v>3961.2</v>
      </c>
      <c r="L1375" s="17">
        <f t="shared" ca="1" si="43"/>
        <v>45408</v>
      </c>
      <c r="M1375" t="str">
        <f t="shared" ca="1" si="42"/>
        <v>C0002</v>
      </c>
    </row>
    <row r="1376" spans="1:13" x14ac:dyDescent="0.25">
      <c r="A1376" t="s">
        <v>100</v>
      </c>
      <c r="B1376" s="7" t="s">
        <v>208</v>
      </c>
      <c r="C1376" s="15">
        <v>106</v>
      </c>
      <c r="D1376" s="16" t="s">
        <v>94</v>
      </c>
      <c r="E1376">
        <v>312</v>
      </c>
      <c r="F1376" s="9">
        <v>15</v>
      </c>
      <c r="G1376" s="9">
        <f>financials[[#This Row],[Units Sold]]*financials[[#This Row],[Sale Price]]</f>
        <v>4680</v>
      </c>
      <c r="H1376" s="9">
        <f>IF(financials[[#This Row],[Discount Band]]="low",0.1,IF(financials[[#This Row],[Discount Band]]="medium",0.15,0.3))</f>
        <v>0.3</v>
      </c>
      <c r="I1376" s="9">
        <f>financials[[#This Row],[Gross Sales]]-financials[[#This Row],[Gross Sales]]*financials[[#This Row],[Discounts]]</f>
        <v>3276</v>
      </c>
      <c r="J1376" s="9">
        <f>VLOOKUP(financials[[#This Row],[productid]],Products!$B$2:$H$10,3)</f>
        <v>9.1</v>
      </c>
      <c r="K1376" s="9">
        <f>financials[[#This Row],[Sales]]-financials[[#This Row],[COGS]]</f>
        <v>3266.9</v>
      </c>
      <c r="L1376" s="17">
        <f t="shared" ca="1" si="43"/>
        <v>45218</v>
      </c>
      <c r="M1376" t="str">
        <f t="shared" ca="1" si="42"/>
        <v>A0001</v>
      </c>
    </row>
    <row r="1377" spans="1:13" x14ac:dyDescent="0.25">
      <c r="A1377" t="s">
        <v>97</v>
      </c>
      <c r="B1377" s="7" t="s">
        <v>243</v>
      </c>
      <c r="C1377" s="13">
        <v>107</v>
      </c>
      <c r="D1377" s="10" t="s">
        <v>94</v>
      </c>
      <c r="E1377">
        <v>235</v>
      </c>
      <c r="F1377" s="9">
        <v>20</v>
      </c>
      <c r="G1377" s="9">
        <f>financials[[#This Row],[Units Sold]]*financials[[#This Row],[Sale Price]]</f>
        <v>4700</v>
      </c>
      <c r="H1377" s="9">
        <f>IF(financials[[#This Row],[Discount Band]]="low",0.1,IF(financials[[#This Row],[Discount Band]]="medium",0.15,0.3))</f>
        <v>0.3</v>
      </c>
      <c r="I1377" s="9">
        <f>financials[[#This Row],[Gross Sales]]-financials[[#This Row],[Gross Sales]]*financials[[#This Row],[Discounts]]</f>
        <v>3290</v>
      </c>
      <c r="J1377" s="9">
        <f>VLOOKUP(financials[[#This Row],[productid]],Products!$B$2:$H$10,3)</f>
        <v>5.5</v>
      </c>
      <c r="K1377" s="9">
        <f>financials[[#This Row],[Sales]]-financials[[#This Row],[COGS]]</f>
        <v>3284.5</v>
      </c>
      <c r="L1377" s="17">
        <f t="shared" ca="1" si="43"/>
        <v>45177</v>
      </c>
      <c r="M1377" t="str">
        <f t="shared" ca="1" si="42"/>
        <v>C0003</v>
      </c>
    </row>
    <row r="1378" spans="1:13" x14ac:dyDescent="0.25">
      <c r="A1378" t="s">
        <v>97</v>
      </c>
      <c r="B1378" s="7" t="s">
        <v>136</v>
      </c>
      <c r="C1378" s="15">
        <v>108</v>
      </c>
      <c r="D1378" s="16" t="s">
        <v>101</v>
      </c>
      <c r="E1378">
        <v>235</v>
      </c>
      <c r="F1378" s="9">
        <v>20</v>
      </c>
      <c r="G1378" s="9">
        <f>financials[[#This Row],[Units Sold]]*financials[[#This Row],[Sale Price]]</f>
        <v>4700</v>
      </c>
      <c r="H1378" s="9">
        <f>IF(financials[[#This Row],[Discount Band]]="low",0.1,IF(financials[[#This Row],[Discount Band]]="medium",0.15,0.3))</f>
        <v>0.15</v>
      </c>
      <c r="I1378" s="9">
        <f>financials[[#This Row],[Gross Sales]]-financials[[#This Row],[Gross Sales]]*financials[[#This Row],[Discounts]]</f>
        <v>3995</v>
      </c>
      <c r="J1378" s="9">
        <f>VLOOKUP(financials[[#This Row],[productid]],Products!$B$2:$H$10,3)</f>
        <v>3.99</v>
      </c>
      <c r="K1378" s="9">
        <f>financials[[#This Row],[Sales]]-financials[[#This Row],[COGS]]</f>
        <v>3991.01</v>
      </c>
      <c r="L1378" s="17">
        <f t="shared" ca="1" si="43"/>
        <v>44993</v>
      </c>
      <c r="M1378" t="str">
        <f t="shared" ca="1" si="42"/>
        <v>B0001</v>
      </c>
    </row>
    <row r="1379" spans="1:13" x14ac:dyDescent="0.25">
      <c r="A1379" t="s">
        <v>97</v>
      </c>
      <c r="B1379" s="7" t="s">
        <v>136</v>
      </c>
      <c r="C1379" s="15">
        <v>105</v>
      </c>
      <c r="D1379" s="16" t="s">
        <v>94</v>
      </c>
      <c r="E1379">
        <v>235</v>
      </c>
      <c r="F1379" s="9">
        <v>20</v>
      </c>
      <c r="G1379" s="9">
        <f>financials[[#This Row],[Units Sold]]*financials[[#This Row],[Sale Price]]</f>
        <v>4700</v>
      </c>
      <c r="H1379" s="9">
        <f>IF(financials[[#This Row],[Discount Band]]="low",0.1,IF(financials[[#This Row],[Discount Band]]="medium",0.15,0.3))</f>
        <v>0.3</v>
      </c>
      <c r="I1379" s="9">
        <f>financials[[#This Row],[Gross Sales]]-financials[[#This Row],[Gross Sales]]*financials[[#This Row],[Discounts]]</f>
        <v>3290</v>
      </c>
      <c r="J1379" s="9">
        <f>VLOOKUP(financials[[#This Row],[productid]],Products!$B$2:$H$10,3)</f>
        <v>10</v>
      </c>
      <c r="K1379" s="9">
        <f>financials[[#This Row],[Sales]]-financials[[#This Row],[COGS]]</f>
        <v>3280</v>
      </c>
      <c r="L1379" s="17">
        <f t="shared" ca="1" si="43"/>
        <v>44993</v>
      </c>
      <c r="M1379" t="str">
        <f t="shared" ca="1" si="42"/>
        <v>A0001</v>
      </c>
    </row>
    <row r="1380" spans="1:13" x14ac:dyDescent="0.25">
      <c r="A1380" t="s">
        <v>96</v>
      </c>
      <c r="B1380" s="7" t="s">
        <v>106</v>
      </c>
      <c r="C1380" s="15">
        <v>106</v>
      </c>
      <c r="D1380" s="16" t="s">
        <v>101</v>
      </c>
      <c r="E1380">
        <v>392</v>
      </c>
      <c r="F1380" s="9">
        <v>12</v>
      </c>
      <c r="G1380" s="9">
        <f>financials[[#This Row],[Units Sold]]*financials[[#This Row],[Sale Price]]</f>
        <v>4704</v>
      </c>
      <c r="H1380" s="9">
        <f>IF(financials[[#This Row],[Discount Band]]="low",0.1,IF(financials[[#This Row],[Discount Band]]="medium",0.15,0.3))</f>
        <v>0.15</v>
      </c>
      <c r="I1380" s="9">
        <f>financials[[#This Row],[Gross Sales]]-financials[[#This Row],[Gross Sales]]*financials[[#This Row],[Discounts]]</f>
        <v>3998.4</v>
      </c>
      <c r="J1380" s="9">
        <f>VLOOKUP(financials[[#This Row],[productid]],Products!$B$2:$H$10,3)</f>
        <v>9.1</v>
      </c>
      <c r="K1380" s="9">
        <f>financials[[#This Row],[Sales]]-financials[[#This Row],[COGS]]</f>
        <v>3989.3</v>
      </c>
      <c r="L1380" s="17">
        <f t="shared" ca="1" si="43"/>
        <v>44637</v>
      </c>
      <c r="M1380" t="str">
        <f t="shared" ca="1" si="42"/>
        <v>B0001</v>
      </c>
    </row>
    <row r="1381" spans="1:13" x14ac:dyDescent="0.25">
      <c r="A1381" t="s">
        <v>100</v>
      </c>
      <c r="B1381" s="7" t="s">
        <v>208</v>
      </c>
      <c r="C1381" s="15">
        <v>103</v>
      </c>
      <c r="D1381" s="16" t="s">
        <v>94</v>
      </c>
      <c r="E1381">
        <v>314</v>
      </c>
      <c r="F1381" s="9">
        <v>15</v>
      </c>
      <c r="G1381" s="9">
        <f>financials[[#This Row],[Units Sold]]*financials[[#This Row],[Sale Price]]</f>
        <v>4710</v>
      </c>
      <c r="H1381" s="9">
        <f>IF(financials[[#This Row],[Discount Band]]="low",0.1,IF(financials[[#This Row],[Discount Band]]="medium",0.15,0.3))</f>
        <v>0.3</v>
      </c>
      <c r="I1381" s="9">
        <f>financials[[#This Row],[Gross Sales]]-financials[[#This Row],[Gross Sales]]*financials[[#This Row],[Discounts]]</f>
        <v>3297</v>
      </c>
      <c r="J1381" s="9">
        <f>VLOOKUP(financials[[#This Row],[productid]],Products!$B$2:$H$10,3)</f>
        <v>15</v>
      </c>
      <c r="K1381" s="9">
        <f>financials[[#This Row],[Sales]]-financials[[#This Row],[COGS]]</f>
        <v>3282</v>
      </c>
      <c r="L1381" s="17">
        <f t="shared" ca="1" si="43"/>
        <v>45284</v>
      </c>
      <c r="M1381" t="str">
        <f t="shared" ca="1" si="42"/>
        <v>A0001</v>
      </c>
    </row>
    <row r="1382" spans="1:13" x14ac:dyDescent="0.25">
      <c r="A1382" t="s">
        <v>96</v>
      </c>
      <c r="B1382" s="7" t="s">
        <v>287</v>
      </c>
      <c r="C1382" s="15">
        <v>103</v>
      </c>
      <c r="D1382" s="16" t="s">
        <v>94</v>
      </c>
      <c r="E1382">
        <v>394</v>
      </c>
      <c r="F1382" s="9">
        <v>12</v>
      </c>
      <c r="G1382" s="9">
        <f>financials[[#This Row],[Units Sold]]*financials[[#This Row],[Sale Price]]</f>
        <v>4728</v>
      </c>
      <c r="H1382" s="9">
        <f>IF(financials[[#This Row],[Discount Band]]="low",0.1,IF(financials[[#This Row],[Discount Band]]="medium",0.15,0.3))</f>
        <v>0.3</v>
      </c>
      <c r="I1382" s="9">
        <f>financials[[#This Row],[Gross Sales]]-financials[[#This Row],[Gross Sales]]*financials[[#This Row],[Discounts]]</f>
        <v>3309.6000000000004</v>
      </c>
      <c r="J1382" s="9">
        <f>VLOOKUP(financials[[#This Row],[productid]],Products!$B$2:$H$10,3)</f>
        <v>15</v>
      </c>
      <c r="K1382" s="9">
        <f>financials[[#This Row],[Sales]]-financials[[#This Row],[COGS]]</f>
        <v>3294.6000000000004</v>
      </c>
      <c r="L1382" s="17">
        <f t="shared" ca="1" si="43"/>
        <v>44818</v>
      </c>
      <c r="M1382" t="str">
        <f t="shared" ca="1" si="42"/>
        <v>C0002</v>
      </c>
    </row>
    <row r="1383" spans="1:13" x14ac:dyDescent="0.25">
      <c r="A1383" t="s">
        <v>96</v>
      </c>
      <c r="B1383" s="7" t="s">
        <v>106</v>
      </c>
      <c r="C1383" s="15">
        <v>106</v>
      </c>
      <c r="D1383" s="16" t="s">
        <v>102</v>
      </c>
      <c r="E1383">
        <v>394</v>
      </c>
      <c r="F1383" s="9">
        <v>12</v>
      </c>
      <c r="G1383" s="9">
        <f>financials[[#This Row],[Units Sold]]*financials[[#This Row],[Sale Price]]</f>
        <v>4728</v>
      </c>
      <c r="H1383" s="9">
        <f>IF(financials[[#This Row],[Discount Band]]="low",0.1,IF(financials[[#This Row],[Discount Band]]="medium",0.15,0.3))</f>
        <v>0.1</v>
      </c>
      <c r="I1383" s="9">
        <f>financials[[#This Row],[Gross Sales]]-financials[[#This Row],[Gross Sales]]*financials[[#This Row],[Discounts]]</f>
        <v>4255.2</v>
      </c>
      <c r="J1383" s="9">
        <f>VLOOKUP(financials[[#This Row],[productid]],Products!$B$2:$H$10,3)</f>
        <v>9.1</v>
      </c>
      <c r="K1383" s="9">
        <f>financials[[#This Row],[Sales]]-financials[[#This Row],[COGS]]</f>
        <v>4246.0999999999995</v>
      </c>
      <c r="L1383" s="17">
        <f t="shared" ca="1" si="43"/>
        <v>44818</v>
      </c>
      <c r="M1383" t="str">
        <f t="shared" ca="1" si="42"/>
        <v>B0101</v>
      </c>
    </row>
    <row r="1384" spans="1:13" x14ac:dyDescent="0.25">
      <c r="A1384" t="s">
        <v>97</v>
      </c>
      <c r="B1384" s="7" t="s">
        <v>285</v>
      </c>
      <c r="C1384" s="13">
        <v>104</v>
      </c>
      <c r="D1384" s="10" t="s">
        <v>101</v>
      </c>
      <c r="E1384">
        <v>237</v>
      </c>
      <c r="F1384" s="9">
        <v>20</v>
      </c>
      <c r="G1384" s="9">
        <f>financials[[#This Row],[Units Sold]]*financials[[#This Row],[Sale Price]]</f>
        <v>4740</v>
      </c>
      <c r="H1384" s="9">
        <f>IF(financials[[#This Row],[Discount Band]]="low",0.1,IF(financials[[#This Row],[Discount Band]]="medium",0.15,0.3))</f>
        <v>0.15</v>
      </c>
      <c r="I1384" s="9">
        <f>financials[[#This Row],[Gross Sales]]-financials[[#This Row],[Gross Sales]]*financials[[#This Row],[Discounts]]</f>
        <v>4029</v>
      </c>
      <c r="J1384" s="9">
        <f>VLOOKUP(financials[[#This Row],[productid]],Products!$B$2:$H$10,3)</f>
        <v>2.9</v>
      </c>
      <c r="K1384" s="9">
        <f>financials[[#This Row],[Sales]]-financials[[#This Row],[COGS]]</f>
        <v>4026.1</v>
      </c>
      <c r="L1384" s="17">
        <f t="shared" ca="1" si="43"/>
        <v>45518</v>
      </c>
      <c r="M1384" t="str">
        <f t="shared" ca="1" si="42"/>
        <v>B0001</v>
      </c>
    </row>
    <row r="1385" spans="1:13" x14ac:dyDescent="0.25">
      <c r="A1385" t="s">
        <v>97</v>
      </c>
      <c r="B1385" s="7" t="s">
        <v>285</v>
      </c>
      <c r="C1385" s="15">
        <v>101</v>
      </c>
      <c r="D1385" s="16" t="s">
        <v>94</v>
      </c>
      <c r="E1385">
        <v>237</v>
      </c>
      <c r="F1385" s="9">
        <v>20</v>
      </c>
      <c r="G1385" s="9">
        <f>financials[[#This Row],[Units Sold]]*financials[[#This Row],[Sale Price]]</f>
        <v>4740</v>
      </c>
      <c r="H1385" s="9">
        <f>IF(financials[[#This Row],[Discount Band]]="low",0.1,IF(financials[[#This Row],[Discount Band]]="medium",0.15,0.3))</f>
        <v>0.3</v>
      </c>
      <c r="I1385" s="9">
        <f>financials[[#This Row],[Gross Sales]]-financials[[#This Row],[Gross Sales]]*financials[[#This Row],[Discounts]]</f>
        <v>3318</v>
      </c>
      <c r="J1385" s="9">
        <f>VLOOKUP(financials[[#This Row],[productid]],Products!$B$2:$H$10,3)</f>
        <v>9.9499999999999993</v>
      </c>
      <c r="K1385" s="9">
        <f>financials[[#This Row],[Sales]]-financials[[#This Row],[COGS]]</f>
        <v>3308.05</v>
      </c>
      <c r="L1385" s="17">
        <f t="shared" ca="1" si="43"/>
        <v>45094</v>
      </c>
      <c r="M1385" t="str">
        <f t="shared" ca="1" si="42"/>
        <v>C0003</v>
      </c>
    </row>
    <row r="1386" spans="1:13" x14ac:dyDescent="0.25">
      <c r="A1386" t="s">
        <v>97</v>
      </c>
      <c r="B1386" s="7" t="s">
        <v>279</v>
      </c>
      <c r="C1386" s="15">
        <v>103</v>
      </c>
      <c r="D1386" s="16" t="s">
        <v>101</v>
      </c>
      <c r="E1386">
        <v>237</v>
      </c>
      <c r="F1386" s="9">
        <v>20</v>
      </c>
      <c r="G1386" s="9">
        <f>financials[[#This Row],[Units Sold]]*financials[[#This Row],[Sale Price]]</f>
        <v>4740</v>
      </c>
      <c r="H1386" s="9">
        <f>IF(financials[[#This Row],[Discount Band]]="low",0.1,IF(financials[[#This Row],[Discount Band]]="medium",0.15,0.3))</f>
        <v>0.15</v>
      </c>
      <c r="I1386" s="9">
        <f>financials[[#This Row],[Gross Sales]]-financials[[#This Row],[Gross Sales]]*financials[[#This Row],[Discounts]]</f>
        <v>4029</v>
      </c>
      <c r="J1386" s="9">
        <f>VLOOKUP(financials[[#This Row],[productid]],Products!$B$2:$H$10,3)</f>
        <v>15</v>
      </c>
      <c r="K1386" s="9">
        <f>financials[[#This Row],[Sales]]-financials[[#This Row],[COGS]]</f>
        <v>4014</v>
      </c>
      <c r="L1386" s="17">
        <f t="shared" ca="1" si="43"/>
        <v>45482</v>
      </c>
      <c r="M1386" t="str">
        <f t="shared" ca="1" si="42"/>
        <v>C0002</v>
      </c>
    </row>
    <row r="1387" spans="1:13" x14ac:dyDescent="0.25">
      <c r="A1387" t="s">
        <v>100</v>
      </c>
      <c r="B1387" s="7" t="s">
        <v>106</v>
      </c>
      <c r="C1387" s="15">
        <v>109</v>
      </c>
      <c r="D1387" s="16" t="s">
        <v>101</v>
      </c>
      <c r="E1387">
        <v>316</v>
      </c>
      <c r="F1387" s="9">
        <v>15</v>
      </c>
      <c r="G1387" s="9">
        <f>financials[[#This Row],[Units Sold]]*financials[[#This Row],[Sale Price]]</f>
        <v>4740</v>
      </c>
      <c r="H1387" s="9">
        <f>IF(financials[[#This Row],[Discount Band]]="low",0.1,IF(financials[[#This Row],[Discount Band]]="medium",0.15,0.3))</f>
        <v>0.15</v>
      </c>
      <c r="I1387" s="9">
        <f>financials[[#This Row],[Gross Sales]]-financials[[#This Row],[Gross Sales]]*financials[[#This Row],[Discounts]]</f>
        <v>4029</v>
      </c>
      <c r="J1387" s="9">
        <f>VLOOKUP(financials[[#This Row],[productid]],Products!$B$2:$H$10,3)</f>
        <v>16.8</v>
      </c>
      <c r="K1387" s="9">
        <f>financials[[#This Row],[Sales]]-financials[[#This Row],[COGS]]</f>
        <v>4012.2</v>
      </c>
      <c r="L1387" s="17">
        <f t="shared" ca="1" si="43"/>
        <v>44975</v>
      </c>
      <c r="M1387" t="str">
        <f t="shared" ca="1" si="42"/>
        <v>A0001</v>
      </c>
    </row>
    <row r="1388" spans="1:13" x14ac:dyDescent="0.25">
      <c r="A1388" t="s">
        <v>98</v>
      </c>
      <c r="B1388" s="7" t="s">
        <v>556</v>
      </c>
      <c r="C1388" s="15">
        <v>104</v>
      </c>
      <c r="D1388" s="16" t="s">
        <v>94</v>
      </c>
      <c r="E1388">
        <v>38</v>
      </c>
      <c r="F1388" s="9">
        <v>125</v>
      </c>
      <c r="G1388" s="9">
        <f>financials[[#This Row],[Units Sold]]*financials[[#This Row],[Sale Price]]</f>
        <v>4750</v>
      </c>
      <c r="H1388" s="9">
        <f>IF(financials[[#This Row],[Discount Band]]="low",0.1,IF(financials[[#This Row],[Discount Band]]="medium",0.15,0.3))</f>
        <v>0.3</v>
      </c>
      <c r="I1388" s="9">
        <f>financials[[#This Row],[Gross Sales]]-financials[[#This Row],[Gross Sales]]*financials[[#This Row],[Discounts]]</f>
        <v>3325</v>
      </c>
      <c r="J1388" s="9">
        <f>VLOOKUP(financials[[#This Row],[productid]],Products!$B$2:$H$10,3)</f>
        <v>2.9</v>
      </c>
      <c r="K1388" s="9">
        <f>financials[[#This Row],[Sales]]-financials[[#This Row],[COGS]]</f>
        <v>3322.1</v>
      </c>
      <c r="L1388" s="17">
        <f t="shared" ca="1" si="43"/>
        <v>45206</v>
      </c>
      <c r="M1388" t="str">
        <f t="shared" ca="1" si="42"/>
        <v>A0001</v>
      </c>
    </row>
    <row r="1389" spans="1:13" x14ac:dyDescent="0.25">
      <c r="A1389" t="s">
        <v>98</v>
      </c>
      <c r="B1389" s="7" t="s">
        <v>655</v>
      </c>
      <c r="C1389" s="15">
        <v>103</v>
      </c>
      <c r="D1389" s="16" t="s">
        <v>102</v>
      </c>
      <c r="E1389">
        <v>38</v>
      </c>
      <c r="F1389" s="9">
        <v>125</v>
      </c>
      <c r="G1389" s="9">
        <f>financials[[#This Row],[Units Sold]]*financials[[#This Row],[Sale Price]]</f>
        <v>4750</v>
      </c>
      <c r="H1389" s="9">
        <f>IF(financials[[#This Row],[Discount Band]]="low",0.1,IF(financials[[#This Row],[Discount Band]]="medium",0.15,0.3))</f>
        <v>0.1</v>
      </c>
      <c r="I1389" s="9">
        <f>financials[[#This Row],[Gross Sales]]-financials[[#This Row],[Gross Sales]]*financials[[#This Row],[Discounts]]</f>
        <v>4275</v>
      </c>
      <c r="J1389" s="9">
        <f>VLOOKUP(financials[[#This Row],[productid]],Products!$B$2:$H$10,3)</f>
        <v>15</v>
      </c>
      <c r="K1389" s="9">
        <f>financials[[#This Row],[Sales]]-financials[[#This Row],[COGS]]</f>
        <v>4260</v>
      </c>
      <c r="L1389" s="17">
        <f t="shared" ca="1" si="43"/>
        <v>45156</v>
      </c>
      <c r="M1389" t="str">
        <f t="shared" ca="1" si="42"/>
        <v>B0101</v>
      </c>
    </row>
    <row r="1390" spans="1:13" x14ac:dyDescent="0.25">
      <c r="A1390" t="s">
        <v>96</v>
      </c>
      <c r="B1390" s="7" t="s">
        <v>178</v>
      </c>
      <c r="C1390" s="15">
        <v>105</v>
      </c>
      <c r="D1390" s="16" t="s">
        <v>94</v>
      </c>
      <c r="E1390">
        <v>396</v>
      </c>
      <c r="F1390" s="9">
        <v>12</v>
      </c>
      <c r="G1390" s="9">
        <f>financials[[#This Row],[Units Sold]]*financials[[#This Row],[Sale Price]]</f>
        <v>4752</v>
      </c>
      <c r="H1390" s="9">
        <f>IF(financials[[#This Row],[Discount Band]]="low",0.1,IF(financials[[#This Row],[Discount Band]]="medium",0.15,0.3))</f>
        <v>0.3</v>
      </c>
      <c r="I1390" s="9">
        <f>financials[[#This Row],[Gross Sales]]-financials[[#This Row],[Gross Sales]]*financials[[#This Row],[Discounts]]</f>
        <v>3326.4</v>
      </c>
      <c r="J1390" s="9">
        <f>VLOOKUP(financials[[#This Row],[productid]],Products!$B$2:$H$10,3)</f>
        <v>10</v>
      </c>
      <c r="K1390" s="9">
        <f>financials[[#This Row],[Sales]]-financials[[#This Row],[COGS]]</f>
        <v>3316.4</v>
      </c>
      <c r="L1390" s="17">
        <f t="shared" ca="1" si="43"/>
        <v>44907</v>
      </c>
      <c r="M1390" t="str">
        <f t="shared" ca="1" si="42"/>
        <v>B0001</v>
      </c>
    </row>
    <row r="1391" spans="1:13" x14ac:dyDescent="0.25">
      <c r="A1391" t="s">
        <v>97</v>
      </c>
      <c r="B1391" s="7" t="s">
        <v>656</v>
      </c>
      <c r="C1391" s="13">
        <v>108</v>
      </c>
      <c r="D1391" s="10" t="s">
        <v>101</v>
      </c>
      <c r="E1391">
        <v>238</v>
      </c>
      <c r="F1391" s="9">
        <v>20</v>
      </c>
      <c r="G1391" s="9">
        <f>financials[[#This Row],[Units Sold]]*financials[[#This Row],[Sale Price]]</f>
        <v>4760</v>
      </c>
      <c r="H1391" s="9">
        <f>IF(financials[[#This Row],[Discount Band]]="low",0.1,IF(financials[[#This Row],[Discount Band]]="medium",0.15,0.3))</f>
        <v>0.15</v>
      </c>
      <c r="I1391" s="9">
        <f>financials[[#This Row],[Gross Sales]]-financials[[#This Row],[Gross Sales]]*financials[[#This Row],[Discounts]]</f>
        <v>4046</v>
      </c>
      <c r="J1391" s="9">
        <f>VLOOKUP(financials[[#This Row],[productid]],Products!$B$2:$H$10,3)</f>
        <v>3.99</v>
      </c>
      <c r="K1391" s="9">
        <f>financials[[#This Row],[Sales]]-financials[[#This Row],[COGS]]</f>
        <v>4042.01</v>
      </c>
      <c r="L1391" s="17">
        <f t="shared" ca="1" si="43"/>
        <v>44728</v>
      </c>
      <c r="M1391" t="str">
        <f t="shared" ca="1" si="42"/>
        <v>A0001</v>
      </c>
    </row>
    <row r="1392" spans="1:13" x14ac:dyDescent="0.25">
      <c r="A1392" t="s">
        <v>100</v>
      </c>
      <c r="B1392" s="7" t="s">
        <v>178</v>
      </c>
      <c r="C1392" s="15">
        <v>104</v>
      </c>
      <c r="D1392" s="16" t="s">
        <v>101</v>
      </c>
      <c r="E1392">
        <v>318</v>
      </c>
      <c r="F1392" s="9">
        <v>15</v>
      </c>
      <c r="G1392" s="9">
        <f>financials[[#This Row],[Units Sold]]*financials[[#This Row],[Sale Price]]</f>
        <v>4770</v>
      </c>
      <c r="H1392" s="9">
        <f>IF(financials[[#This Row],[Discount Band]]="low",0.1,IF(financials[[#This Row],[Discount Band]]="medium",0.15,0.3))</f>
        <v>0.15</v>
      </c>
      <c r="I1392" s="9">
        <f>financials[[#This Row],[Gross Sales]]-financials[[#This Row],[Gross Sales]]*financials[[#This Row],[Discounts]]</f>
        <v>4054.5</v>
      </c>
      <c r="J1392" s="9">
        <f>VLOOKUP(financials[[#This Row],[productid]],Products!$B$2:$H$10,3)</f>
        <v>2.9</v>
      </c>
      <c r="K1392" s="9">
        <f>financials[[#This Row],[Sales]]-financials[[#This Row],[COGS]]</f>
        <v>4051.6</v>
      </c>
      <c r="L1392" s="17">
        <f t="shared" ca="1" si="43"/>
        <v>44979</v>
      </c>
      <c r="M1392" t="str">
        <f t="shared" ca="1" si="42"/>
        <v>C0003</v>
      </c>
    </row>
    <row r="1393" spans="1:13" x14ac:dyDescent="0.25">
      <c r="A1393" t="s">
        <v>97</v>
      </c>
      <c r="B1393" s="7" t="s">
        <v>298</v>
      </c>
      <c r="C1393" s="13">
        <v>102</v>
      </c>
      <c r="D1393" s="10" t="s">
        <v>94</v>
      </c>
      <c r="E1393">
        <v>239</v>
      </c>
      <c r="F1393" s="9">
        <v>20</v>
      </c>
      <c r="G1393" s="9">
        <f>financials[[#This Row],[Units Sold]]*financials[[#This Row],[Sale Price]]</f>
        <v>4780</v>
      </c>
      <c r="H1393" s="9">
        <f>IF(financials[[#This Row],[Discount Band]]="low",0.1,IF(financials[[#This Row],[Discount Band]]="medium",0.15,0.3))</f>
        <v>0.3</v>
      </c>
      <c r="I1393" s="9">
        <f>financials[[#This Row],[Gross Sales]]-financials[[#This Row],[Gross Sales]]*financials[[#This Row],[Discounts]]</f>
        <v>3346</v>
      </c>
      <c r="J1393" s="9">
        <f>VLOOKUP(financials[[#This Row],[productid]],Products!$B$2:$H$10,3)</f>
        <v>13.95</v>
      </c>
      <c r="K1393" s="9">
        <f>financials[[#This Row],[Sales]]-financials[[#This Row],[COGS]]</f>
        <v>3332.05</v>
      </c>
      <c r="L1393" s="17">
        <f t="shared" ca="1" si="43"/>
        <v>44572</v>
      </c>
      <c r="M1393" t="str">
        <f t="shared" ca="1" si="42"/>
        <v>B0001</v>
      </c>
    </row>
    <row r="1394" spans="1:13" x14ac:dyDescent="0.25">
      <c r="A1394" t="s">
        <v>97</v>
      </c>
      <c r="B1394" s="7" t="s">
        <v>243</v>
      </c>
      <c r="C1394" s="15">
        <v>107</v>
      </c>
      <c r="D1394" s="16" t="s">
        <v>101</v>
      </c>
      <c r="E1394">
        <v>239</v>
      </c>
      <c r="F1394" s="9">
        <v>20</v>
      </c>
      <c r="G1394" s="9">
        <f>financials[[#This Row],[Units Sold]]*financials[[#This Row],[Sale Price]]</f>
        <v>4780</v>
      </c>
      <c r="H1394" s="9">
        <f>IF(financials[[#This Row],[Discount Band]]="low",0.1,IF(financials[[#This Row],[Discount Band]]="medium",0.15,0.3))</f>
        <v>0.15</v>
      </c>
      <c r="I1394" s="9">
        <f>financials[[#This Row],[Gross Sales]]-financials[[#This Row],[Gross Sales]]*financials[[#This Row],[Discounts]]</f>
        <v>4063</v>
      </c>
      <c r="J1394" s="9">
        <f>VLOOKUP(financials[[#This Row],[productid]],Products!$B$2:$H$10,3)</f>
        <v>5.5</v>
      </c>
      <c r="K1394" s="9">
        <f>financials[[#This Row],[Sales]]-financials[[#This Row],[COGS]]</f>
        <v>4057.5</v>
      </c>
      <c r="L1394" s="17">
        <f t="shared" ca="1" si="43"/>
        <v>45258</v>
      </c>
      <c r="M1394" t="str">
        <f t="shared" ca="1" si="42"/>
        <v>B0101</v>
      </c>
    </row>
    <row r="1395" spans="1:13" x14ac:dyDescent="0.25">
      <c r="A1395" t="s">
        <v>97</v>
      </c>
      <c r="B1395" s="7" t="s">
        <v>107</v>
      </c>
      <c r="C1395" s="15">
        <v>109</v>
      </c>
      <c r="D1395" s="16" t="s">
        <v>101</v>
      </c>
      <c r="E1395">
        <v>239</v>
      </c>
      <c r="F1395" s="9">
        <v>20</v>
      </c>
      <c r="G1395" s="9">
        <f>financials[[#This Row],[Units Sold]]*financials[[#This Row],[Sale Price]]</f>
        <v>4780</v>
      </c>
      <c r="H1395" s="9">
        <f>IF(financials[[#This Row],[Discount Band]]="low",0.1,IF(financials[[#This Row],[Discount Band]]="medium",0.15,0.3))</f>
        <v>0.15</v>
      </c>
      <c r="I1395" s="9">
        <f>financials[[#This Row],[Gross Sales]]-financials[[#This Row],[Gross Sales]]*financials[[#This Row],[Discounts]]</f>
        <v>4063</v>
      </c>
      <c r="J1395" s="9">
        <f>VLOOKUP(financials[[#This Row],[productid]],Products!$B$2:$H$10,3)</f>
        <v>16.8</v>
      </c>
      <c r="K1395" s="9">
        <f>financials[[#This Row],[Sales]]-financials[[#This Row],[COGS]]</f>
        <v>4046.2</v>
      </c>
      <c r="L1395" s="17">
        <f t="shared" ca="1" si="43"/>
        <v>44786</v>
      </c>
      <c r="M1395" t="str">
        <f t="shared" ca="1" si="42"/>
        <v>B0001</v>
      </c>
    </row>
    <row r="1396" spans="1:13" x14ac:dyDescent="0.25">
      <c r="A1396" t="s">
        <v>100</v>
      </c>
      <c r="B1396" s="7" t="s">
        <v>287</v>
      </c>
      <c r="C1396" s="15">
        <v>102</v>
      </c>
      <c r="D1396" s="16" t="s">
        <v>94</v>
      </c>
      <c r="E1396">
        <v>320</v>
      </c>
      <c r="F1396" s="9">
        <v>15</v>
      </c>
      <c r="G1396" s="9">
        <f>financials[[#This Row],[Units Sold]]*financials[[#This Row],[Sale Price]]</f>
        <v>4800</v>
      </c>
      <c r="H1396" s="9">
        <f>IF(financials[[#This Row],[Discount Band]]="low",0.1,IF(financials[[#This Row],[Discount Band]]="medium",0.15,0.3))</f>
        <v>0.3</v>
      </c>
      <c r="I1396" s="9">
        <f>financials[[#This Row],[Gross Sales]]-financials[[#This Row],[Gross Sales]]*financials[[#This Row],[Discounts]]</f>
        <v>3360</v>
      </c>
      <c r="J1396" s="9">
        <f>VLOOKUP(financials[[#This Row],[productid]],Products!$B$2:$H$10,3)</f>
        <v>13.95</v>
      </c>
      <c r="K1396" s="9">
        <f>financials[[#This Row],[Sales]]-financials[[#This Row],[COGS]]</f>
        <v>3346.05</v>
      </c>
      <c r="L1396" s="17">
        <f t="shared" ca="1" si="43"/>
        <v>44649</v>
      </c>
      <c r="M1396" t="str">
        <f t="shared" ca="1" si="42"/>
        <v>C0003</v>
      </c>
    </row>
    <row r="1397" spans="1:13" x14ac:dyDescent="0.25">
      <c r="A1397" t="s">
        <v>97</v>
      </c>
      <c r="B1397" s="7" t="s">
        <v>285</v>
      </c>
      <c r="C1397" s="15">
        <v>103</v>
      </c>
      <c r="D1397" s="16" t="s">
        <v>101</v>
      </c>
      <c r="E1397">
        <v>240</v>
      </c>
      <c r="F1397" s="9">
        <v>20</v>
      </c>
      <c r="G1397" s="9">
        <f>financials[[#This Row],[Units Sold]]*financials[[#This Row],[Sale Price]]</f>
        <v>4800</v>
      </c>
      <c r="H1397" s="9">
        <f>IF(financials[[#This Row],[Discount Band]]="low",0.1,IF(financials[[#This Row],[Discount Band]]="medium",0.15,0.3))</f>
        <v>0.15</v>
      </c>
      <c r="I1397" s="9">
        <f>financials[[#This Row],[Gross Sales]]-financials[[#This Row],[Gross Sales]]*financials[[#This Row],[Discounts]]</f>
        <v>4080</v>
      </c>
      <c r="J1397" s="9">
        <f>VLOOKUP(financials[[#This Row],[productid]],Products!$B$2:$H$10,3)</f>
        <v>15</v>
      </c>
      <c r="K1397" s="9">
        <f>financials[[#This Row],[Sales]]-financials[[#This Row],[COGS]]</f>
        <v>4065</v>
      </c>
      <c r="L1397" s="17">
        <f t="shared" ca="1" si="43"/>
        <v>44946</v>
      </c>
      <c r="M1397" t="str">
        <f t="shared" ca="1" si="42"/>
        <v>B0101</v>
      </c>
    </row>
    <row r="1398" spans="1:13" x14ac:dyDescent="0.25">
      <c r="A1398" t="s">
        <v>96</v>
      </c>
      <c r="B1398" s="7" t="s">
        <v>279</v>
      </c>
      <c r="C1398" s="15">
        <v>108</v>
      </c>
      <c r="D1398" s="16" t="s">
        <v>101</v>
      </c>
      <c r="E1398">
        <v>400</v>
      </c>
      <c r="F1398" s="9">
        <v>12</v>
      </c>
      <c r="G1398" s="9">
        <f>financials[[#This Row],[Units Sold]]*financials[[#This Row],[Sale Price]]</f>
        <v>4800</v>
      </c>
      <c r="H1398" s="9">
        <f>IF(financials[[#This Row],[Discount Band]]="low",0.1,IF(financials[[#This Row],[Discount Band]]="medium",0.15,0.3))</f>
        <v>0.15</v>
      </c>
      <c r="I1398" s="9">
        <f>financials[[#This Row],[Gross Sales]]-financials[[#This Row],[Gross Sales]]*financials[[#This Row],[Discounts]]</f>
        <v>4080</v>
      </c>
      <c r="J1398" s="9">
        <f>VLOOKUP(financials[[#This Row],[productid]],Products!$B$2:$H$10,3)</f>
        <v>3.99</v>
      </c>
      <c r="K1398" s="9">
        <f>financials[[#This Row],[Sales]]-financials[[#This Row],[COGS]]</f>
        <v>4076.01</v>
      </c>
      <c r="L1398" s="17">
        <f t="shared" ca="1" si="43"/>
        <v>44950</v>
      </c>
      <c r="M1398" t="str">
        <f t="shared" ca="1" si="42"/>
        <v>B0001</v>
      </c>
    </row>
    <row r="1399" spans="1:13" x14ac:dyDescent="0.25">
      <c r="A1399" t="s">
        <v>96</v>
      </c>
      <c r="B1399" s="7" t="s">
        <v>178</v>
      </c>
      <c r="C1399" s="15">
        <v>105</v>
      </c>
      <c r="D1399" s="16" t="s">
        <v>101</v>
      </c>
      <c r="E1399">
        <v>400</v>
      </c>
      <c r="F1399" s="9">
        <v>12</v>
      </c>
      <c r="G1399" s="9">
        <f>financials[[#This Row],[Units Sold]]*financials[[#This Row],[Sale Price]]</f>
        <v>4800</v>
      </c>
      <c r="H1399" s="9">
        <f>IF(financials[[#This Row],[Discount Band]]="low",0.1,IF(financials[[#This Row],[Discount Band]]="medium",0.15,0.3))</f>
        <v>0.15</v>
      </c>
      <c r="I1399" s="9">
        <f>financials[[#This Row],[Gross Sales]]-financials[[#This Row],[Gross Sales]]*financials[[#This Row],[Discounts]]</f>
        <v>4080</v>
      </c>
      <c r="J1399" s="9">
        <f>VLOOKUP(financials[[#This Row],[productid]],Products!$B$2:$H$10,3)</f>
        <v>10</v>
      </c>
      <c r="K1399" s="9">
        <f>financials[[#This Row],[Sales]]-financials[[#This Row],[COGS]]</f>
        <v>4070</v>
      </c>
      <c r="L1399" s="17">
        <f t="shared" ca="1" si="43"/>
        <v>44793</v>
      </c>
      <c r="M1399" t="str">
        <f t="shared" ca="1" si="42"/>
        <v>A0001</v>
      </c>
    </row>
    <row r="1400" spans="1:13" x14ac:dyDescent="0.25">
      <c r="A1400" t="s">
        <v>97</v>
      </c>
      <c r="B1400" s="7" t="s">
        <v>105</v>
      </c>
      <c r="C1400" s="15">
        <v>103</v>
      </c>
      <c r="D1400" s="16" t="s">
        <v>94</v>
      </c>
      <c r="E1400">
        <v>240</v>
      </c>
      <c r="F1400" s="9">
        <v>20</v>
      </c>
      <c r="G1400" s="9">
        <f>financials[[#This Row],[Units Sold]]*financials[[#This Row],[Sale Price]]</f>
        <v>4800</v>
      </c>
      <c r="H1400" s="9">
        <f>IF(financials[[#This Row],[Discount Band]]="low",0.1,IF(financials[[#This Row],[Discount Band]]="medium",0.15,0.3))</f>
        <v>0.3</v>
      </c>
      <c r="I1400" s="9">
        <f>financials[[#This Row],[Gross Sales]]-financials[[#This Row],[Gross Sales]]*financials[[#This Row],[Discounts]]</f>
        <v>3360</v>
      </c>
      <c r="J1400" s="9">
        <f>VLOOKUP(financials[[#This Row],[productid]],Products!$B$2:$H$10,3)</f>
        <v>15</v>
      </c>
      <c r="K1400" s="9">
        <f>financials[[#This Row],[Sales]]-financials[[#This Row],[COGS]]</f>
        <v>3345</v>
      </c>
      <c r="L1400" s="17">
        <f t="shared" ca="1" si="43"/>
        <v>45174</v>
      </c>
      <c r="M1400" t="str">
        <f t="shared" ca="1" si="42"/>
        <v>C0002</v>
      </c>
    </row>
    <row r="1401" spans="1:13" x14ac:dyDescent="0.25">
      <c r="A1401" t="s">
        <v>100</v>
      </c>
      <c r="B1401" s="7" t="s">
        <v>106</v>
      </c>
      <c r="C1401" s="15">
        <v>107</v>
      </c>
      <c r="D1401" s="16" t="s">
        <v>94</v>
      </c>
      <c r="E1401">
        <v>320</v>
      </c>
      <c r="F1401" s="9">
        <v>15</v>
      </c>
      <c r="G1401" s="9">
        <f>financials[[#This Row],[Units Sold]]*financials[[#This Row],[Sale Price]]</f>
        <v>4800</v>
      </c>
      <c r="H1401" s="9">
        <f>IF(financials[[#This Row],[Discount Band]]="low",0.1,IF(financials[[#This Row],[Discount Band]]="medium",0.15,0.3))</f>
        <v>0.3</v>
      </c>
      <c r="I1401" s="9">
        <f>financials[[#This Row],[Gross Sales]]-financials[[#This Row],[Gross Sales]]*financials[[#This Row],[Discounts]]</f>
        <v>3360</v>
      </c>
      <c r="J1401" s="9">
        <f>VLOOKUP(financials[[#This Row],[productid]],Products!$B$2:$H$10,3)</f>
        <v>5.5</v>
      </c>
      <c r="K1401" s="9">
        <f>financials[[#This Row],[Sales]]-financials[[#This Row],[COGS]]</f>
        <v>3354.5</v>
      </c>
      <c r="L1401" s="17">
        <f t="shared" ca="1" si="43"/>
        <v>45108</v>
      </c>
      <c r="M1401" t="str">
        <f t="shared" ca="1" si="42"/>
        <v>B0001</v>
      </c>
    </row>
    <row r="1402" spans="1:13" x14ac:dyDescent="0.25">
      <c r="A1402" t="s">
        <v>97</v>
      </c>
      <c r="B1402" s="7" t="s">
        <v>136</v>
      </c>
      <c r="C1402" s="15">
        <v>102</v>
      </c>
      <c r="D1402" s="16" t="s">
        <v>94</v>
      </c>
      <c r="E1402">
        <v>240</v>
      </c>
      <c r="F1402" s="9">
        <v>20</v>
      </c>
      <c r="G1402" s="9">
        <f>financials[[#This Row],[Units Sold]]*financials[[#This Row],[Sale Price]]</f>
        <v>4800</v>
      </c>
      <c r="H1402" s="9">
        <f>IF(financials[[#This Row],[Discount Band]]="low",0.1,IF(financials[[#This Row],[Discount Band]]="medium",0.15,0.3))</f>
        <v>0.3</v>
      </c>
      <c r="I1402" s="9">
        <f>financials[[#This Row],[Gross Sales]]-financials[[#This Row],[Gross Sales]]*financials[[#This Row],[Discounts]]</f>
        <v>3360</v>
      </c>
      <c r="J1402" s="9">
        <f>VLOOKUP(financials[[#This Row],[productid]],Products!$B$2:$H$10,3)</f>
        <v>13.95</v>
      </c>
      <c r="K1402" s="9">
        <f>financials[[#This Row],[Sales]]-financials[[#This Row],[COGS]]</f>
        <v>3346.05</v>
      </c>
      <c r="L1402" s="17">
        <f t="shared" ca="1" si="43"/>
        <v>45054</v>
      </c>
      <c r="M1402" t="str">
        <f t="shared" ca="1" si="42"/>
        <v>B0101</v>
      </c>
    </row>
    <row r="1403" spans="1:13" x14ac:dyDescent="0.25">
      <c r="A1403" t="s">
        <v>97</v>
      </c>
      <c r="B1403" s="7" t="s">
        <v>656</v>
      </c>
      <c r="C1403" s="15">
        <v>108</v>
      </c>
      <c r="D1403" s="16" t="s">
        <v>94</v>
      </c>
      <c r="E1403">
        <v>240</v>
      </c>
      <c r="F1403" s="9">
        <v>20</v>
      </c>
      <c r="G1403" s="9">
        <f>financials[[#This Row],[Units Sold]]*financials[[#This Row],[Sale Price]]</f>
        <v>4800</v>
      </c>
      <c r="H1403" s="9">
        <f>IF(financials[[#This Row],[Discount Band]]="low",0.1,IF(financials[[#This Row],[Discount Band]]="medium",0.15,0.3))</f>
        <v>0.3</v>
      </c>
      <c r="I1403" s="9">
        <f>financials[[#This Row],[Gross Sales]]-financials[[#This Row],[Gross Sales]]*financials[[#This Row],[Discounts]]</f>
        <v>3360</v>
      </c>
      <c r="J1403" s="9">
        <f>VLOOKUP(financials[[#This Row],[productid]],Products!$B$2:$H$10,3)</f>
        <v>3.99</v>
      </c>
      <c r="K1403" s="9">
        <f>financials[[#This Row],[Sales]]-financials[[#This Row],[COGS]]</f>
        <v>3356.01</v>
      </c>
      <c r="L1403" s="17">
        <f t="shared" ca="1" si="43"/>
        <v>45391</v>
      </c>
      <c r="M1403" t="str">
        <f t="shared" ca="1" si="42"/>
        <v>C0002</v>
      </c>
    </row>
    <row r="1404" spans="1:13" x14ac:dyDescent="0.25">
      <c r="A1404" t="s">
        <v>100</v>
      </c>
      <c r="B1404" s="7" t="s">
        <v>556</v>
      </c>
      <c r="C1404" s="15">
        <v>103</v>
      </c>
      <c r="D1404" s="16" t="s">
        <v>103</v>
      </c>
      <c r="E1404">
        <v>321</v>
      </c>
      <c r="F1404" s="9">
        <v>15</v>
      </c>
      <c r="G1404" s="9">
        <f>financials[[#This Row],[Units Sold]]*financials[[#This Row],[Sale Price]]</f>
        <v>4815</v>
      </c>
      <c r="H1404" s="9">
        <f>IF(financials[[#This Row],[Discount Band]]="low",0.1,IF(financials[[#This Row],[Discount Band]]="medium",0.15,0.3))</f>
        <v>0.3</v>
      </c>
      <c r="I1404" s="9">
        <f>financials[[#This Row],[Gross Sales]]-financials[[#This Row],[Gross Sales]]*financials[[#This Row],[Discounts]]</f>
        <v>3370.5</v>
      </c>
      <c r="J1404" s="9">
        <f>VLOOKUP(financials[[#This Row],[productid]],Products!$B$2:$H$10,3)</f>
        <v>15</v>
      </c>
      <c r="K1404" s="9">
        <f>financials[[#This Row],[Sales]]-financials[[#This Row],[COGS]]</f>
        <v>3355.5</v>
      </c>
      <c r="L1404" s="17">
        <f t="shared" ca="1" si="43"/>
        <v>45219</v>
      </c>
      <c r="M1404" t="str">
        <f t="shared" ca="1" si="42"/>
        <v>B0001</v>
      </c>
    </row>
    <row r="1405" spans="1:13" x14ac:dyDescent="0.25">
      <c r="A1405" t="s">
        <v>100</v>
      </c>
      <c r="B1405" s="7" t="s">
        <v>284</v>
      </c>
      <c r="C1405" s="15">
        <v>104</v>
      </c>
      <c r="D1405" s="16" t="s">
        <v>94</v>
      </c>
      <c r="E1405">
        <v>321</v>
      </c>
      <c r="F1405" s="9">
        <v>15</v>
      </c>
      <c r="G1405" s="9">
        <f>financials[[#This Row],[Units Sold]]*financials[[#This Row],[Sale Price]]</f>
        <v>4815</v>
      </c>
      <c r="H1405" s="9">
        <f>IF(financials[[#This Row],[Discount Band]]="low",0.1,IF(financials[[#This Row],[Discount Band]]="medium",0.15,0.3))</f>
        <v>0.3</v>
      </c>
      <c r="I1405" s="9">
        <f>financials[[#This Row],[Gross Sales]]-financials[[#This Row],[Gross Sales]]*financials[[#This Row],[Discounts]]</f>
        <v>3370.5</v>
      </c>
      <c r="J1405" s="9">
        <f>VLOOKUP(financials[[#This Row],[productid]],Products!$B$2:$H$10,3)</f>
        <v>2.9</v>
      </c>
      <c r="K1405" s="9">
        <f>financials[[#This Row],[Sales]]-financials[[#This Row],[COGS]]</f>
        <v>3367.6</v>
      </c>
      <c r="L1405" s="17">
        <f t="shared" ca="1" si="43"/>
        <v>44935</v>
      </c>
      <c r="M1405" t="str">
        <f t="shared" ca="1" si="42"/>
        <v>B0001</v>
      </c>
    </row>
    <row r="1406" spans="1:13" x14ac:dyDescent="0.25">
      <c r="A1406" t="s">
        <v>97</v>
      </c>
      <c r="B1406" s="7" t="s">
        <v>251</v>
      </c>
      <c r="C1406" s="15">
        <v>106</v>
      </c>
      <c r="D1406" s="16" t="s">
        <v>101</v>
      </c>
      <c r="E1406">
        <v>241</v>
      </c>
      <c r="F1406" s="9">
        <v>20</v>
      </c>
      <c r="G1406" s="9">
        <f>financials[[#This Row],[Units Sold]]*financials[[#This Row],[Sale Price]]</f>
        <v>4820</v>
      </c>
      <c r="H1406" s="9">
        <f>IF(financials[[#This Row],[Discount Band]]="low",0.1,IF(financials[[#This Row],[Discount Band]]="medium",0.15,0.3))</f>
        <v>0.15</v>
      </c>
      <c r="I1406" s="9">
        <f>financials[[#This Row],[Gross Sales]]-financials[[#This Row],[Gross Sales]]*financials[[#This Row],[Discounts]]</f>
        <v>4097</v>
      </c>
      <c r="J1406" s="9">
        <f>VLOOKUP(financials[[#This Row],[productid]],Products!$B$2:$H$10,3)</f>
        <v>9.1</v>
      </c>
      <c r="K1406" s="9">
        <f>financials[[#This Row],[Sales]]-financials[[#This Row],[COGS]]</f>
        <v>4087.9</v>
      </c>
      <c r="L1406" s="17">
        <f t="shared" ca="1" si="43"/>
        <v>45493</v>
      </c>
      <c r="M1406" t="str">
        <f t="shared" ca="1" si="42"/>
        <v>B0101</v>
      </c>
    </row>
    <row r="1407" spans="1:13" x14ac:dyDescent="0.25">
      <c r="A1407" t="s">
        <v>100</v>
      </c>
      <c r="B1407" s="7" t="s">
        <v>279</v>
      </c>
      <c r="C1407" s="15">
        <v>108</v>
      </c>
      <c r="D1407" s="16" t="s">
        <v>94</v>
      </c>
      <c r="E1407">
        <v>322</v>
      </c>
      <c r="F1407" s="9">
        <v>15</v>
      </c>
      <c r="G1407" s="9">
        <f>financials[[#This Row],[Units Sold]]*financials[[#This Row],[Sale Price]]</f>
        <v>4830</v>
      </c>
      <c r="H1407" s="9">
        <f>IF(financials[[#This Row],[Discount Band]]="low",0.1,IF(financials[[#This Row],[Discount Band]]="medium",0.15,0.3))</f>
        <v>0.3</v>
      </c>
      <c r="I1407" s="9">
        <f>financials[[#This Row],[Gross Sales]]-financials[[#This Row],[Gross Sales]]*financials[[#This Row],[Discounts]]</f>
        <v>3381</v>
      </c>
      <c r="J1407" s="9">
        <f>VLOOKUP(financials[[#This Row],[productid]],Products!$B$2:$H$10,3)</f>
        <v>3.99</v>
      </c>
      <c r="K1407" s="9">
        <f>financials[[#This Row],[Sales]]-financials[[#This Row],[COGS]]</f>
        <v>3377.01</v>
      </c>
      <c r="L1407" s="17">
        <f t="shared" ca="1" si="43"/>
        <v>44906</v>
      </c>
      <c r="M1407" t="str">
        <f t="shared" ca="1" si="42"/>
        <v>A0001</v>
      </c>
    </row>
    <row r="1408" spans="1:13" x14ac:dyDescent="0.25">
      <c r="A1408" t="s">
        <v>97</v>
      </c>
      <c r="B1408" s="7" t="s">
        <v>169</v>
      </c>
      <c r="C1408" s="13">
        <v>108</v>
      </c>
      <c r="D1408" s="10" t="s">
        <v>101</v>
      </c>
      <c r="E1408">
        <v>242</v>
      </c>
      <c r="F1408" s="9">
        <v>20</v>
      </c>
      <c r="G1408" s="9">
        <f>financials[[#This Row],[Units Sold]]*financials[[#This Row],[Sale Price]]</f>
        <v>4840</v>
      </c>
      <c r="H1408" s="9">
        <f>IF(financials[[#This Row],[Discount Band]]="low",0.1,IF(financials[[#This Row],[Discount Band]]="medium",0.15,0.3))</f>
        <v>0.15</v>
      </c>
      <c r="I1408" s="9">
        <f>financials[[#This Row],[Gross Sales]]-financials[[#This Row],[Gross Sales]]*financials[[#This Row],[Discounts]]</f>
        <v>4114</v>
      </c>
      <c r="J1408" s="9">
        <f>VLOOKUP(financials[[#This Row],[productid]],Products!$B$2:$H$10,3)</f>
        <v>3.99</v>
      </c>
      <c r="K1408" s="9">
        <f>financials[[#This Row],[Sales]]-financials[[#This Row],[COGS]]</f>
        <v>4110.01</v>
      </c>
      <c r="L1408" s="17">
        <f t="shared" ca="1" si="43"/>
        <v>44982</v>
      </c>
      <c r="M1408" t="str">
        <f t="shared" ca="1" si="42"/>
        <v>B0001</v>
      </c>
    </row>
    <row r="1409" spans="1:13" x14ac:dyDescent="0.25">
      <c r="A1409" t="s">
        <v>97</v>
      </c>
      <c r="B1409" s="7" t="s">
        <v>251</v>
      </c>
      <c r="C1409" s="15">
        <v>108</v>
      </c>
      <c r="D1409" s="16" t="s">
        <v>94</v>
      </c>
      <c r="E1409">
        <v>242</v>
      </c>
      <c r="F1409" s="9">
        <v>20</v>
      </c>
      <c r="G1409" s="9">
        <f>financials[[#This Row],[Units Sold]]*financials[[#This Row],[Sale Price]]</f>
        <v>4840</v>
      </c>
      <c r="H1409" s="9">
        <f>IF(financials[[#This Row],[Discount Band]]="low",0.1,IF(financials[[#This Row],[Discount Band]]="medium",0.15,0.3))</f>
        <v>0.3</v>
      </c>
      <c r="I1409" s="9">
        <f>financials[[#This Row],[Gross Sales]]-financials[[#This Row],[Gross Sales]]*financials[[#This Row],[Discounts]]</f>
        <v>3388</v>
      </c>
      <c r="J1409" s="9">
        <f>VLOOKUP(financials[[#This Row],[productid]],Products!$B$2:$H$10,3)</f>
        <v>3.99</v>
      </c>
      <c r="K1409" s="9">
        <f>financials[[#This Row],[Sales]]-financials[[#This Row],[COGS]]</f>
        <v>3384.01</v>
      </c>
      <c r="L1409" s="17">
        <f t="shared" ca="1" si="43"/>
        <v>45420</v>
      </c>
      <c r="M1409" t="str">
        <f t="shared" ca="1" si="42"/>
        <v>B0001</v>
      </c>
    </row>
    <row r="1410" spans="1:13" x14ac:dyDescent="0.25">
      <c r="A1410" t="s">
        <v>97</v>
      </c>
      <c r="B1410" s="7" t="s">
        <v>298</v>
      </c>
      <c r="C1410" s="15">
        <v>105</v>
      </c>
      <c r="D1410" s="16" t="s">
        <v>102</v>
      </c>
      <c r="E1410">
        <v>242</v>
      </c>
      <c r="F1410" s="9">
        <v>20</v>
      </c>
      <c r="G1410" s="9">
        <f>financials[[#This Row],[Units Sold]]*financials[[#This Row],[Sale Price]]</f>
        <v>4840</v>
      </c>
      <c r="H1410" s="9">
        <f>IF(financials[[#This Row],[Discount Band]]="low",0.1,IF(financials[[#This Row],[Discount Band]]="medium",0.15,0.3))</f>
        <v>0.1</v>
      </c>
      <c r="I1410" s="9">
        <f>financials[[#This Row],[Gross Sales]]-financials[[#This Row],[Gross Sales]]*financials[[#This Row],[Discounts]]</f>
        <v>4356</v>
      </c>
      <c r="J1410" s="9">
        <f>VLOOKUP(financials[[#This Row],[productid]],Products!$B$2:$H$10,3)</f>
        <v>10</v>
      </c>
      <c r="K1410" s="9">
        <f>financials[[#This Row],[Sales]]-financials[[#This Row],[COGS]]</f>
        <v>4346</v>
      </c>
      <c r="L1410" s="17">
        <f t="shared" ca="1" si="43"/>
        <v>45300</v>
      </c>
      <c r="M1410" t="str">
        <f t="shared" ref="M1410:M1473" ca="1" si="44">VLOOKUP(RANDBETWEEN(1,5),rnlsalesperson,2)</f>
        <v>C0002</v>
      </c>
    </row>
    <row r="1411" spans="1:13" x14ac:dyDescent="0.25">
      <c r="A1411" t="s">
        <v>97</v>
      </c>
      <c r="B1411" s="7" t="s">
        <v>216</v>
      </c>
      <c r="C1411" s="13">
        <v>107</v>
      </c>
      <c r="D1411" s="10" t="s">
        <v>101</v>
      </c>
      <c r="E1411">
        <v>692</v>
      </c>
      <c r="F1411" s="9">
        <v>7</v>
      </c>
      <c r="G1411" s="9">
        <f>financials[[#This Row],[Units Sold]]*financials[[#This Row],[Sale Price]]</f>
        <v>4844</v>
      </c>
      <c r="H1411" s="9">
        <f>IF(financials[[#This Row],[Discount Band]]="low",0.1,IF(financials[[#This Row],[Discount Band]]="medium",0.15,0.3))</f>
        <v>0.15</v>
      </c>
      <c r="I1411" s="9">
        <f>financials[[#This Row],[Gross Sales]]-financials[[#This Row],[Gross Sales]]*financials[[#This Row],[Discounts]]</f>
        <v>4117.3999999999996</v>
      </c>
      <c r="J1411" s="9">
        <f>VLOOKUP(financials[[#This Row],[productid]],Products!$B$2:$H$10,3)</f>
        <v>5.5</v>
      </c>
      <c r="K1411" s="9">
        <f>financials[[#This Row],[Sales]]-financials[[#This Row],[COGS]]</f>
        <v>4111.8999999999996</v>
      </c>
      <c r="L1411" s="17">
        <f t="shared" ref="L1411:L1474" ca="1" si="45">RANDBETWEEN(44562,45534)</f>
        <v>44843</v>
      </c>
      <c r="M1411" t="str">
        <f t="shared" ca="1" si="44"/>
        <v>B0101</v>
      </c>
    </row>
    <row r="1412" spans="1:13" x14ac:dyDescent="0.25">
      <c r="A1412" t="s">
        <v>100</v>
      </c>
      <c r="B1412" s="7" t="s">
        <v>216</v>
      </c>
      <c r="C1412" s="15">
        <v>101</v>
      </c>
      <c r="D1412" s="16" t="s">
        <v>102</v>
      </c>
      <c r="E1412">
        <v>323</v>
      </c>
      <c r="F1412" s="9">
        <v>15</v>
      </c>
      <c r="G1412" s="9">
        <f>financials[[#This Row],[Units Sold]]*financials[[#This Row],[Sale Price]]</f>
        <v>4845</v>
      </c>
      <c r="H1412" s="9">
        <f>IF(financials[[#This Row],[Discount Band]]="low",0.1,IF(financials[[#This Row],[Discount Band]]="medium",0.15,0.3))</f>
        <v>0.1</v>
      </c>
      <c r="I1412" s="9">
        <f>financials[[#This Row],[Gross Sales]]-financials[[#This Row],[Gross Sales]]*financials[[#This Row],[Discounts]]</f>
        <v>4360.5</v>
      </c>
      <c r="J1412" s="9">
        <f>VLOOKUP(financials[[#This Row],[productid]],Products!$B$2:$H$10,3)</f>
        <v>9.9499999999999993</v>
      </c>
      <c r="K1412" s="9">
        <f>financials[[#This Row],[Sales]]-financials[[#This Row],[COGS]]</f>
        <v>4350.55</v>
      </c>
      <c r="L1412" s="17">
        <f t="shared" ca="1" si="45"/>
        <v>44622</v>
      </c>
      <c r="M1412" t="str">
        <f t="shared" ca="1" si="44"/>
        <v>A0001</v>
      </c>
    </row>
    <row r="1413" spans="1:13" x14ac:dyDescent="0.25">
      <c r="A1413" t="s">
        <v>100</v>
      </c>
      <c r="B1413" s="7" t="s">
        <v>216</v>
      </c>
      <c r="C1413" s="15">
        <v>104</v>
      </c>
      <c r="D1413" s="16" t="s">
        <v>103</v>
      </c>
      <c r="E1413">
        <v>323</v>
      </c>
      <c r="F1413" s="9">
        <v>15</v>
      </c>
      <c r="G1413" s="9">
        <f>financials[[#This Row],[Units Sold]]*financials[[#This Row],[Sale Price]]</f>
        <v>4845</v>
      </c>
      <c r="H1413" s="9">
        <f>IF(financials[[#This Row],[Discount Band]]="low",0.1,IF(financials[[#This Row],[Discount Band]]="medium",0.15,0.3))</f>
        <v>0.3</v>
      </c>
      <c r="I1413" s="9">
        <f>financials[[#This Row],[Gross Sales]]-financials[[#This Row],[Gross Sales]]*financials[[#This Row],[Discounts]]</f>
        <v>3391.5</v>
      </c>
      <c r="J1413" s="9">
        <f>VLOOKUP(financials[[#This Row],[productid]],Products!$B$2:$H$10,3)</f>
        <v>2.9</v>
      </c>
      <c r="K1413" s="9">
        <f>financials[[#This Row],[Sales]]-financials[[#This Row],[COGS]]</f>
        <v>3388.6</v>
      </c>
      <c r="L1413" s="17">
        <f t="shared" ca="1" si="45"/>
        <v>45007</v>
      </c>
      <c r="M1413" t="str">
        <f t="shared" ca="1" si="44"/>
        <v>C0002</v>
      </c>
    </row>
    <row r="1414" spans="1:13" x14ac:dyDescent="0.25">
      <c r="A1414" t="s">
        <v>96</v>
      </c>
      <c r="B1414" s="7" t="s">
        <v>216</v>
      </c>
      <c r="C1414" s="15">
        <v>102</v>
      </c>
      <c r="D1414" s="16" t="s">
        <v>94</v>
      </c>
      <c r="E1414">
        <v>404</v>
      </c>
      <c r="F1414" s="9">
        <v>12</v>
      </c>
      <c r="G1414" s="9">
        <f>financials[[#This Row],[Units Sold]]*financials[[#This Row],[Sale Price]]</f>
        <v>4848</v>
      </c>
      <c r="H1414" s="9">
        <f>IF(financials[[#This Row],[Discount Band]]="low",0.1,IF(financials[[#This Row],[Discount Band]]="medium",0.15,0.3))</f>
        <v>0.3</v>
      </c>
      <c r="I1414" s="9">
        <f>financials[[#This Row],[Gross Sales]]-financials[[#This Row],[Gross Sales]]*financials[[#This Row],[Discounts]]</f>
        <v>3393.6000000000004</v>
      </c>
      <c r="J1414" s="9">
        <f>VLOOKUP(financials[[#This Row],[productid]],Products!$B$2:$H$10,3)</f>
        <v>13.95</v>
      </c>
      <c r="K1414" s="9">
        <f>financials[[#This Row],[Sales]]-financials[[#This Row],[COGS]]</f>
        <v>3379.6500000000005</v>
      </c>
      <c r="L1414" s="17">
        <f t="shared" ca="1" si="45"/>
        <v>44849</v>
      </c>
      <c r="M1414" t="str">
        <f t="shared" ca="1" si="44"/>
        <v>C0002</v>
      </c>
    </row>
    <row r="1415" spans="1:13" x14ac:dyDescent="0.25">
      <c r="A1415" t="s">
        <v>96</v>
      </c>
      <c r="B1415" s="7" t="s">
        <v>279</v>
      </c>
      <c r="C1415" s="15">
        <v>104</v>
      </c>
      <c r="D1415" s="16" t="s">
        <v>102</v>
      </c>
      <c r="E1415">
        <v>405</v>
      </c>
      <c r="F1415" s="9">
        <v>12</v>
      </c>
      <c r="G1415" s="9">
        <f>financials[[#This Row],[Units Sold]]*financials[[#This Row],[Sale Price]]</f>
        <v>4860</v>
      </c>
      <c r="H1415" s="9">
        <f>IF(financials[[#This Row],[Discount Band]]="low",0.1,IF(financials[[#This Row],[Discount Band]]="medium",0.15,0.3))</f>
        <v>0.1</v>
      </c>
      <c r="I1415" s="9">
        <f>financials[[#This Row],[Gross Sales]]-financials[[#This Row],[Gross Sales]]*financials[[#This Row],[Discounts]]</f>
        <v>4374</v>
      </c>
      <c r="J1415" s="9">
        <f>VLOOKUP(financials[[#This Row],[productid]],Products!$B$2:$H$10,3)</f>
        <v>2.9</v>
      </c>
      <c r="K1415" s="9">
        <f>financials[[#This Row],[Sales]]-financials[[#This Row],[COGS]]</f>
        <v>4371.1000000000004</v>
      </c>
      <c r="L1415" s="17">
        <f t="shared" ca="1" si="45"/>
        <v>45419</v>
      </c>
      <c r="M1415" t="str">
        <f t="shared" ca="1" si="44"/>
        <v>B0101</v>
      </c>
    </row>
    <row r="1416" spans="1:13" x14ac:dyDescent="0.25">
      <c r="A1416" t="s">
        <v>98</v>
      </c>
      <c r="B1416" s="7" t="s">
        <v>655</v>
      </c>
      <c r="C1416" s="15">
        <v>107</v>
      </c>
      <c r="D1416" s="16" t="s">
        <v>101</v>
      </c>
      <c r="E1416">
        <v>39</v>
      </c>
      <c r="F1416" s="9">
        <v>125</v>
      </c>
      <c r="G1416" s="9">
        <f>financials[[#This Row],[Units Sold]]*financials[[#This Row],[Sale Price]]</f>
        <v>4875</v>
      </c>
      <c r="H1416" s="9">
        <f>IF(financials[[#This Row],[Discount Band]]="low",0.1,IF(financials[[#This Row],[Discount Band]]="medium",0.15,0.3))</f>
        <v>0.15</v>
      </c>
      <c r="I1416" s="9">
        <f>financials[[#This Row],[Gross Sales]]-financials[[#This Row],[Gross Sales]]*financials[[#This Row],[Discounts]]</f>
        <v>4143.75</v>
      </c>
      <c r="J1416" s="9">
        <f>VLOOKUP(financials[[#This Row],[productid]],Products!$B$2:$H$10,3)</f>
        <v>5.5</v>
      </c>
      <c r="K1416" s="9">
        <f>financials[[#This Row],[Sales]]-financials[[#This Row],[COGS]]</f>
        <v>4138.25</v>
      </c>
      <c r="L1416" s="17">
        <f t="shared" ca="1" si="45"/>
        <v>44614</v>
      </c>
      <c r="M1416" t="str">
        <f t="shared" ca="1" si="44"/>
        <v>C0002</v>
      </c>
    </row>
    <row r="1417" spans="1:13" x14ac:dyDescent="0.25">
      <c r="A1417" t="s">
        <v>97</v>
      </c>
      <c r="B1417" s="7" t="s">
        <v>107</v>
      </c>
      <c r="C1417" s="15">
        <v>108</v>
      </c>
      <c r="D1417" s="16" t="s">
        <v>94</v>
      </c>
      <c r="E1417">
        <v>244</v>
      </c>
      <c r="F1417" s="9">
        <v>20</v>
      </c>
      <c r="G1417" s="9">
        <f>financials[[#This Row],[Units Sold]]*financials[[#This Row],[Sale Price]]</f>
        <v>4880</v>
      </c>
      <c r="H1417" s="9">
        <f>IF(financials[[#This Row],[Discount Band]]="low",0.1,IF(financials[[#This Row],[Discount Band]]="medium",0.15,0.3))</f>
        <v>0.3</v>
      </c>
      <c r="I1417" s="9">
        <f>financials[[#This Row],[Gross Sales]]-financials[[#This Row],[Gross Sales]]*financials[[#This Row],[Discounts]]</f>
        <v>3416</v>
      </c>
      <c r="J1417" s="9">
        <f>VLOOKUP(financials[[#This Row],[productid]],Products!$B$2:$H$10,3)</f>
        <v>3.99</v>
      </c>
      <c r="K1417" s="9">
        <f>financials[[#This Row],[Sales]]-financials[[#This Row],[COGS]]</f>
        <v>3412.01</v>
      </c>
      <c r="L1417" s="17">
        <f t="shared" ca="1" si="45"/>
        <v>44778</v>
      </c>
      <c r="M1417" t="str">
        <f t="shared" ca="1" si="44"/>
        <v>C0003</v>
      </c>
    </row>
    <row r="1418" spans="1:13" x14ac:dyDescent="0.25">
      <c r="A1418" t="s">
        <v>97</v>
      </c>
      <c r="B1418" s="7" t="s">
        <v>239</v>
      </c>
      <c r="C1418" s="15">
        <v>105</v>
      </c>
      <c r="D1418" s="16" t="s">
        <v>94</v>
      </c>
      <c r="E1418">
        <v>244</v>
      </c>
      <c r="F1418" s="9">
        <v>20</v>
      </c>
      <c r="G1418" s="9">
        <f>financials[[#This Row],[Units Sold]]*financials[[#This Row],[Sale Price]]</f>
        <v>4880</v>
      </c>
      <c r="H1418" s="9">
        <f>IF(financials[[#This Row],[Discount Band]]="low",0.1,IF(financials[[#This Row],[Discount Band]]="medium",0.15,0.3))</f>
        <v>0.3</v>
      </c>
      <c r="I1418" s="9">
        <f>financials[[#This Row],[Gross Sales]]-financials[[#This Row],[Gross Sales]]*financials[[#This Row],[Discounts]]</f>
        <v>3416</v>
      </c>
      <c r="J1418" s="9">
        <f>VLOOKUP(financials[[#This Row],[productid]],Products!$B$2:$H$10,3)</f>
        <v>10</v>
      </c>
      <c r="K1418" s="9">
        <f>financials[[#This Row],[Sales]]-financials[[#This Row],[COGS]]</f>
        <v>3406</v>
      </c>
      <c r="L1418" s="17">
        <f t="shared" ca="1" si="45"/>
        <v>45039</v>
      </c>
      <c r="M1418" t="str">
        <f t="shared" ca="1" si="44"/>
        <v>B0101</v>
      </c>
    </row>
    <row r="1419" spans="1:13" x14ac:dyDescent="0.25">
      <c r="A1419" t="s">
        <v>96</v>
      </c>
      <c r="B1419" s="7" t="s">
        <v>284</v>
      </c>
      <c r="C1419" s="15">
        <v>106</v>
      </c>
      <c r="D1419" s="16" t="s">
        <v>101</v>
      </c>
      <c r="E1419">
        <v>408</v>
      </c>
      <c r="F1419" s="9">
        <v>12</v>
      </c>
      <c r="G1419" s="9">
        <f>financials[[#This Row],[Units Sold]]*financials[[#This Row],[Sale Price]]</f>
        <v>4896</v>
      </c>
      <c r="H1419" s="9">
        <f>IF(financials[[#This Row],[Discount Band]]="low",0.1,IF(financials[[#This Row],[Discount Band]]="medium",0.15,0.3))</f>
        <v>0.15</v>
      </c>
      <c r="I1419" s="9">
        <f>financials[[#This Row],[Gross Sales]]-financials[[#This Row],[Gross Sales]]*financials[[#This Row],[Discounts]]</f>
        <v>4161.6000000000004</v>
      </c>
      <c r="J1419" s="9">
        <f>VLOOKUP(financials[[#This Row],[productid]],Products!$B$2:$H$10,3)</f>
        <v>9.1</v>
      </c>
      <c r="K1419" s="9">
        <f>financials[[#This Row],[Sales]]-financials[[#This Row],[COGS]]</f>
        <v>4152.5</v>
      </c>
      <c r="L1419" s="17">
        <f t="shared" ca="1" si="45"/>
        <v>45464</v>
      </c>
      <c r="M1419" t="str">
        <f t="shared" ca="1" si="44"/>
        <v>C0003</v>
      </c>
    </row>
    <row r="1420" spans="1:13" x14ac:dyDescent="0.25">
      <c r="A1420" t="s">
        <v>97</v>
      </c>
      <c r="B1420" s="7" t="s">
        <v>243</v>
      </c>
      <c r="C1420" s="15">
        <v>102</v>
      </c>
      <c r="D1420" s="16" t="s">
        <v>94</v>
      </c>
      <c r="E1420">
        <v>245</v>
      </c>
      <c r="F1420" s="9">
        <v>20</v>
      </c>
      <c r="G1420" s="9">
        <f>financials[[#This Row],[Units Sold]]*financials[[#This Row],[Sale Price]]</f>
        <v>4900</v>
      </c>
      <c r="H1420" s="9">
        <f>IF(financials[[#This Row],[Discount Band]]="low",0.1,IF(financials[[#This Row],[Discount Band]]="medium",0.15,0.3))</f>
        <v>0.3</v>
      </c>
      <c r="I1420" s="9">
        <f>financials[[#This Row],[Gross Sales]]-financials[[#This Row],[Gross Sales]]*financials[[#This Row],[Discounts]]</f>
        <v>3430</v>
      </c>
      <c r="J1420" s="9">
        <f>VLOOKUP(financials[[#This Row],[productid]],Products!$B$2:$H$10,3)</f>
        <v>13.95</v>
      </c>
      <c r="K1420" s="9">
        <f>financials[[#This Row],[Sales]]-financials[[#This Row],[COGS]]</f>
        <v>3416.05</v>
      </c>
      <c r="L1420" s="17">
        <f t="shared" ca="1" si="45"/>
        <v>44917</v>
      </c>
      <c r="M1420" t="str">
        <f t="shared" ca="1" si="44"/>
        <v>C0002</v>
      </c>
    </row>
    <row r="1421" spans="1:13" x14ac:dyDescent="0.25">
      <c r="A1421" t="s">
        <v>97</v>
      </c>
      <c r="B1421" s="7" t="s">
        <v>107</v>
      </c>
      <c r="C1421" s="15">
        <v>104</v>
      </c>
      <c r="D1421" s="16" t="s">
        <v>101</v>
      </c>
      <c r="E1421">
        <v>245</v>
      </c>
      <c r="F1421" s="9">
        <v>20</v>
      </c>
      <c r="G1421" s="9">
        <f>financials[[#This Row],[Units Sold]]*financials[[#This Row],[Sale Price]]</f>
        <v>4900</v>
      </c>
      <c r="H1421" s="9">
        <f>IF(financials[[#This Row],[Discount Band]]="low",0.1,IF(financials[[#This Row],[Discount Band]]="medium",0.15,0.3))</f>
        <v>0.15</v>
      </c>
      <c r="I1421" s="9">
        <f>financials[[#This Row],[Gross Sales]]-financials[[#This Row],[Gross Sales]]*financials[[#This Row],[Discounts]]</f>
        <v>4165</v>
      </c>
      <c r="J1421" s="9">
        <f>VLOOKUP(financials[[#This Row],[productid]],Products!$B$2:$H$10,3)</f>
        <v>2.9</v>
      </c>
      <c r="K1421" s="9">
        <f>financials[[#This Row],[Sales]]-financials[[#This Row],[COGS]]</f>
        <v>4162.1000000000004</v>
      </c>
      <c r="L1421" s="17">
        <f t="shared" ca="1" si="45"/>
        <v>45225</v>
      </c>
      <c r="M1421" t="str">
        <f t="shared" ca="1" si="44"/>
        <v>A0001</v>
      </c>
    </row>
    <row r="1422" spans="1:13" x14ac:dyDescent="0.25">
      <c r="A1422" t="s">
        <v>97</v>
      </c>
      <c r="B1422" s="7" t="s">
        <v>239</v>
      </c>
      <c r="C1422" s="15">
        <v>101</v>
      </c>
      <c r="D1422" s="16" t="s">
        <v>101</v>
      </c>
      <c r="E1422">
        <v>245</v>
      </c>
      <c r="F1422" s="9">
        <v>20</v>
      </c>
      <c r="G1422" s="9">
        <f>financials[[#This Row],[Units Sold]]*financials[[#This Row],[Sale Price]]</f>
        <v>4900</v>
      </c>
      <c r="H1422" s="9">
        <f>IF(financials[[#This Row],[Discount Band]]="low",0.1,IF(financials[[#This Row],[Discount Band]]="medium",0.15,0.3))</f>
        <v>0.15</v>
      </c>
      <c r="I1422" s="9">
        <f>financials[[#This Row],[Gross Sales]]-financials[[#This Row],[Gross Sales]]*financials[[#This Row],[Discounts]]</f>
        <v>4165</v>
      </c>
      <c r="J1422" s="9">
        <f>VLOOKUP(financials[[#This Row],[productid]],Products!$B$2:$H$10,3)</f>
        <v>9.9499999999999993</v>
      </c>
      <c r="K1422" s="9">
        <f>financials[[#This Row],[Sales]]-financials[[#This Row],[COGS]]</f>
        <v>4155.05</v>
      </c>
      <c r="L1422" s="17">
        <f t="shared" ca="1" si="45"/>
        <v>45333</v>
      </c>
      <c r="M1422" t="str">
        <f t="shared" ca="1" si="44"/>
        <v>A0001</v>
      </c>
    </row>
    <row r="1423" spans="1:13" x14ac:dyDescent="0.25">
      <c r="A1423" t="s">
        <v>97</v>
      </c>
      <c r="B1423" s="7" t="s">
        <v>169</v>
      </c>
      <c r="C1423" s="15">
        <v>104</v>
      </c>
      <c r="D1423" s="16" t="s">
        <v>94</v>
      </c>
      <c r="E1423">
        <v>245</v>
      </c>
      <c r="F1423" s="9">
        <v>20</v>
      </c>
      <c r="G1423" s="9">
        <f>financials[[#This Row],[Units Sold]]*financials[[#This Row],[Sale Price]]</f>
        <v>4900</v>
      </c>
      <c r="H1423" s="9">
        <f>IF(financials[[#This Row],[Discount Band]]="low",0.1,IF(financials[[#This Row],[Discount Band]]="medium",0.15,0.3))</f>
        <v>0.3</v>
      </c>
      <c r="I1423" s="9">
        <f>financials[[#This Row],[Gross Sales]]-financials[[#This Row],[Gross Sales]]*financials[[#This Row],[Discounts]]</f>
        <v>3430</v>
      </c>
      <c r="J1423" s="9">
        <f>VLOOKUP(financials[[#This Row],[productid]],Products!$B$2:$H$10,3)</f>
        <v>2.9</v>
      </c>
      <c r="K1423" s="9">
        <f>financials[[#This Row],[Sales]]-financials[[#This Row],[COGS]]</f>
        <v>3427.1</v>
      </c>
      <c r="L1423" s="17">
        <f t="shared" ca="1" si="45"/>
        <v>45439</v>
      </c>
      <c r="M1423" t="str">
        <f t="shared" ca="1" si="44"/>
        <v>A0001</v>
      </c>
    </row>
    <row r="1424" spans="1:13" x14ac:dyDescent="0.25">
      <c r="A1424" t="s">
        <v>100</v>
      </c>
      <c r="B1424" s="7" t="s">
        <v>208</v>
      </c>
      <c r="C1424" s="13">
        <v>105</v>
      </c>
      <c r="D1424" s="10" t="s">
        <v>102</v>
      </c>
      <c r="E1424">
        <v>327</v>
      </c>
      <c r="F1424" s="9">
        <v>15</v>
      </c>
      <c r="G1424" s="9">
        <f>financials[[#This Row],[Units Sold]]*financials[[#This Row],[Sale Price]]</f>
        <v>4905</v>
      </c>
      <c r="H1424" s="9">
        <f>IF(financials[[#This Row],[Discount Band]]="low",0.1,IF(financials[[#This Row],[Discount Band]]="medium",0.15,0.3))</f>
        <v>0.1</v>
      </c>
      <c r="I1424" s="9">
        <f>financials[[#This Row],[Gross Sales]]-financials[[#This Row],[Gross Sales]]*financials[[#This Row],[Discounts]]</f>
        <v>4414.5</v>
      </c>
      <c r="J1424" s="9">
        <f>VLOOKUP(financials[[#This Row],[productid]],Products!$B$2:$H$10,3)</f>
        <v>10</v>
      </c>
      <c r="K1424" s="9">
        <f>financials[[#This Row],[Sales]]-financials[[#This Row],[COGS]]</f>
        <v>4404.5</v>
      </c>
      <c r="L1424" s="17">
        <f t="shared" ca="1" si="45"/>
        <v>45491</v>
      </c>
      <c r="M1424" t="str">
        <f t="shared" ca="1" si="44"/>
        <v>A0001</v>
      </c>
    </row>
    <row r="1425" spans="1:13" x14ac:dyDescent="0.25">
      <c r="A1425" t="s">
        <v>97</v>
      </c>
      <c r="B1425" s="7" t="s">
        <v>243</v>
      </c>
      <c r="C1425" s="15">
        <v>109</v>
      </c>
      <c r="D1425" s="16" t="s">
        <v>101</v>
      </c>
      <c r="E1425">
        <v>246</v>
      </c>
      <c r="F1425" s="9">
        <v>20</v>
      </c>
      <c r="G1425" s="9">
        <f>financials[[#This Row],[Units Sold]]*financials[[#This Row],[Sale Price]]</f>
        <v>4920</v>
      </c>
      <c r="H1425" s="9">
        <f>IF(financials[[#This Row],[Discount Band]]="low",0.1,IF(financials[[#This Row],[Discount Band]]="medium",0.15,0.3))</f>
        <v>0.15</v>
      </c>
      <c r="I1425" s="9">
        <f>financials[[#This Row],[Gross Sales]]-financials[[#This Row],[Gross Sales]]*financials[[#This Row],[Discounts]]</f>
        <v>4182</v>
      </c>
      <c r="J1425" s="9">
        <f>VLOOKUP(financials[[#This Row],[productid]],Products!$B$2:$H$10,3)</f>
        <v>16.8</v>
      </c>
      <c r="K1425" s="9">
        <f>financials[[#This Row],[Sales]]-financials[[#This Row],[COGS]]</f>
        <v>4165.2</v>
      </c>
      <c r="L1425" s="17">
        <f t="shared" ca="1" si="45"/>
        <v>44814</v>
      </c>
      <c r="M1425" t="str">
        <f t="shared" ca="1" si="44"/>
        <v>B0001</v>
      </c>
    </row>
    <row r="1426" spans="1:13" x14ac:dyDescent="0.25">
      <c r="A1426" t="s">
        <v>97</v>
      </c>
      <c r="B1426" s="7" t="s">
        <v>178</v>
      </c>
      <c r="C1426" s="15">
        <v>104</v>
      </c>
      <c r="D1426" s="16" t="s">
        <v>94</v>
      </c>
      <c r="E1426">
        <v>246</v>
      </c>
      <c r="F1426" s="9">
        <v>20</v>
      </c>
      <c r="G1426" s="9">
        <f>financials[[#This Row],[Units Sold]]*financials[[#This Row],[Sale Price]]</f>
        <v>4920</v>
      </c>
      <c r="H1426" s="9">
        <f>IF(financials[[#This Row],[Discount Band]]="low",0.1,IF(financials[[#This Row],[Discount Band]]="medium",0.15,0.3))</f>
        <v>0.3</v>
      </c>
      <c r="I1426" s="9">
        <f>financials[[#This Row],[Gross Sales]]-financials[[#This Row],[Gross Sales]]*financials[[#This Row],[Discounts]]</f>
        <v>3444</v>
      </c>
      <c r="J1426" s="9">
        <f>VLOOKUP(financials[[#This Row],[productid]],Products!$B$2:$H$10,3)</f>
        <v>2.9</v>
      </c>
      <c r="K1426" s="9">
        <f>financials[[#This Row],[Sales]]-financials[[#This Row],[COGS]]</f>
        <v>3441.1</v>
      </c>
      <c r="L1426" s="17">
        <f t="shared" ca="1" si="45"/>
        <v>45097</v>
      </c>
      <c r="M1426" t="str">
        <f t="shared" ca="1" si="44"/>
        <v>B0101</v>
      </c>
    </row>
    <row r="1427" spans="1:13" x14ac:dyDescent="0.25">
      <c r="A1427" t="s">
        <v>96</v>
      </c>
      <c r="B1427" s="7" t="s">
        <v>279</v>
      </c>
      <c r="C1427" s="15">
        <v>109</v>
      </c>
      <c r="D1427" s="16" t="s">
        <v>102</v>
      </c>
      <c r="E1427">
        <v>411</v>
      </c>
      <c r="F1427" s="9">
        <v>12</v>
      </c>
      <c r="G1427" s="9">
        <f>financials[[#This Row],[Units Sold]]*financials[[#This Row],[Sale Price]]</f>
        <v>4932</v>
      </c>
      <c r="H1427" s="9">
        <f>IF(financials[[#This Row],[Discount Band]]="low",0.1,IF(financials[[#This Row],[Discount Band]]="medium",0.15,0.3))</f>
        <v>0.1</v>
      </c>
      <c r="I1427" s="9">
        <f>financials[[#This Row],[Gross Sales]]-financials[[#This Row],[Gross Sales]]*financials[[#This Row],[Discounts]]</f>
        <v>4438.8</v>
      </c>
      <c r="J1427" s="9">
        <f>VLOOKUP(financials[[#This Row],[productid]],Products!$B$2:$H$10,3)</f>
        <v>16.8</v>
      </c>
      <c r="K1427" s="9">
        <f>financials[[#This Row],[Sales]]-financials[[#This Row],[COGS]]</f>
        <v>4422</v>
      </c>
      <c r="L1427" s="17">
        <f t="shared" ca="1" si="45"/>
        <v>44891</v>
      </c>
      <c r="M1427" t="str">
        <f t="shared" ca="1" si="44"/>
        <v>C0003</v>
      </c>
    </row>
    <row r="1428" spans="1:13" x14ac:dyDescent="0.25">
      <c r="A1428" t="s">
        <v>96</v>
      </c>
      <c r="B1428" s="7" t="s">
        <v>556</v>
      </c>
      <c r="C1428" s="15">
        <v>105</v>
      </c>
      <c r="D1428" s="16" t="s">
        <v>94</v>
      </c>
      <c r="E1428">
        <v>411</v>
      </c>
      <c r="F1428" s="9">
        <v>12</v>
      </c>
      <c r="G1428" s="9">
        <f>financials[[#This Row],[Units Sold]]*financials[[#This Row],[Sale Price]]</f>
        <v>4932</v>
      </c>
      <c r="H1428" s="9">
        <f>IF(financials[[#This Row],[Discount Band]]="low",0.1,IF(financials[[#This Row],[Discount Band]]="medium",0.15,0.3))</f>
        <v>0.3</v>
      </c>
      <c r="I1428" s="9">
        <f>financials[[#This Row],[Gross Sales]]-financials[[#This Row],[Gross Sales]]*financials[[#This Row],[Discounts]]</f>
        <v>3452.4</v>
      </c>
      <c r="J1428" s="9">
        <f>VLOOKUP(financials[[#This Row],[productid]],Products!$B$2:$H$10,3)</f>
        <v>10</v>
      </c>
      <c r="K1428" s="9">
        <f>financials[[#This Row],[Sales]]-financials[[#This Row],[COGS]]</f>
        <v>3442.4</v>
      </c>
      <c r="L1428" s="17">
        <f t="shared" ca="1" si="45"/>
        <v>44730</v>
      </c>
      <c r="M1428" t="str">
        <f t="shared" ca="1" si="44"/>
        <v>B0101</v>
      </c>
    </row>
    <row r="1429" spans="1:13" x14ac:dyDescent="0.25">
      <c r="A1429" t="s">
        <v>100</v>
      </c>
      <c r="B1429" s="7" t="s">
        <v>178</v>
      </c>
      <c r="C1429" s="15">
        <v>105</v>
      </c>
      <c r="D1429" s="16" t="s">
        <v>94</v>
      </c>
      <c r="E1429">
        <v>329</v>
      </c>
      <c r="F1429" s="9">
        <v>15</v>
      </c>
      <c r="G1429" s="9">
        <f>financials[[#This Row],[Units Sold]]*financials[[#This Row],[Sale Price]]</f>
        <v>4935</v>
      </c>
      <c r="H1429" s="9">
        <f>IF(financials[[#This Row],[Discount Band]]="low",0.1,IF(financials[[#This Row],[Discount Band]]="medium",0.15,0.3))</f>
        <v>0.3</v>
      </c>
      <c r="I1429" s="9">
        <f>financials[[#This Row],[Gross Sales]]-financials[[#This Row],[Gross Sales]]*financials[[#This Row],[Discounts]]</f>
        <v>3454.5</v>
      </c>
      <c r="J1429" s="9">
        <f>VLOOKUP(financials[[#This Row],[productid]],Products!$B$2:$H$10,3)</f>
        <v>10</v>
      </c>
      <c r="K1429" s="9">
        <f>financials[[#This Row],[Sales]]-financials[[#This Row],[COGS]]</f>
        <v>3444.5</v>
      </c>
      <c r="L1429" s="17">
        <f t="shared" ca="1" si="45"/>
        <v>45486</v>
      </c>
      <c r="M1429" t="str">
        <f t="shared" ca="1" si="44"/>
        <v>C0002</v>
      </c>
    </row>
    <row r="1430" spans="1:13" x14ac:dyDescent="0.25">
      <c r="A1430" t="s">
        <v>100</v>
      </c>
      <c r="B1430" s="7" t="s">
        <v>106</v>
      </c>
      <c r="C1430" s="15">
        <v>103</v>
      </c>
      <c r="D1430" s="16" t="s">
        <v>94</v>
      </c>
      <c r="E1430">
        <v>330</v>
      </c>
      <c r="F1430" s="9">
        <v>15</v>
      </c>
      <c r="G1430" s="9">
        <f>financials[[#This Row],[Units Sold]]*financials[[#This Row],[Sale Price]]</f>
        <v>4950</v>
      </c>
      <c r="H1430" s="9">
        <f>IF(financials[[#This Row],[Discount Band]]="low",0.1,IF(financials[[#This Row],[Discount Band]]="medium",0.15,0.3))</f>
        <v>0.3</v>
      </c>
      <c r="I1430" s="9">
        <f>financials[[#This Row],[Gross Sales]]-financials[[#This Row],[Gross Sales]]*financials[[#This Row],[Discounts]]</f>
        <v>3465</v>
      </c>
      <c r="J1430" s="9">
        <f>VLOOKUP(financials[[#This Row],[productid]],Products!$B$2:$H$10,3)</f>
        <v>15</v>
      </c>
      <c r="K1430" s="9">
        <f>financials[[#This Row],[Sales]]-financials[[#This Row],[COGS]]</f>
        <v>3450</v>
      </c>
      <c r="L1430" s="17">
        <f t="shared" ca="1" si="45"/>
        <v>45270</v>
      </c>
      <c r="M1430" t="str">
        <f t="shared" ca="1" si="44"/>
        <v>B0101</v>
      </c>
    </row>
    <row r="1431" spans="1:13" x14ac:dyDescent="0.25">
      <c r="A1431" t="s">
        <v>97</v>
      </c>
      <c r="B1431" s="7" t="s">
        <v>107</v>
      </c>
      <c r="C1431" s="15">
        <v>104</v>
      </c>
      <c r="D1431" s="16" t="s">
        <v>101</v>
      </c>
      <c r="E1431">
        <v>248</v>
      </c>
      <c r="F1431" s="9">
        <v>20</v>
      </c>
      <c r="G1431" s="9">
        <f>financials[[#This Row],[Units Sold]]*financials[[#This Row],[Sale Price]]</f>
        <v>4960</v>
      </c>
      <c r="H1431" s="9">
        <f>IF(financials[[#This Row],[Discount Band]]="low",0.1,IF(financials[[#This Row],[Discount Band]]="medium",0.15,0.3))</f>
        <v>0.15</v>
      </c>
      <c r="I1431" s="9">
        <f>financials[[#This Row],[Gross Sales]]-financials[[#This Row],[Gross Sales]]*financials[[#This Row],[Discounts]]</f>
        <v>4216</v>
      </c>
      <c r="J1431" s="9">
        <f>VLOOKUP(financials[[#This Row],[productid]],Products!$B$2:$H$10,3)</f>
        <v>2.9</v>
      </c>
      <c r="K1431" s="9">
        <f>financials[[#This Row],[Sales]]-financials[[#This Row],[COGS]]</f>
        <v>4213.1000000000004</v>
      </c>
      <c r="L1431" s="17">
        <f t="shared" ca="1" si="45"/>
        <v>45135</v>
      </c>
      <c r="M1431" t="str">
        <f t="shared" ca="1" si="44"/>
        <v>B0001</v>
      </c>
    </row>
    <row r="1432" spans="1:13" x14ac:dyDescent="0.25">
      <c r="A1432" t="s">
        <v>97</v>
      </c>
      <c r="B1432" s="7" t="s">
        <v>239</v>
      </c>
      <c r="C1432" s="15">
        <v>101</v>
      </c>
      <c r="D1432" s="16" t="s">
        <v>94</v>
      </c>
      <c r="E1432">
        <v>248</v>
      </c>
      <c r="F1432" s="9">
        <v>20</v>
      </c>
      <c r="G1432" s="9">
        <f>financials[[#This Row],[Units Sold]]*financials[[#This Row],[Sale Price]]</f>
        <v>4960</v>
      </c>
      <c r="H1432" s="9">
        <f>IF(financials[[#This Row],[Discount Band]]="low",0.1,IF(financials[[#This Row],[Discount Band]]="medium",0.15,0.3))</f>
        <v>0.3</v>
      </c>
      <c r="I1432" s="9">
        <f>financials[[#This Row],[Gross Sales]]-financials[[#This Row],[Gross Sales]]*financials[[#This Row],[Discounts]]</f>
        <v>3472</v>
      </c>
      <c r="J1432" s="9">
        <f>VLOOKUP(financials[[#This Row],[productid]],Products!$B$2:$H$10,3)</f>
        <v>9.9499999999999993</v>
      </c>
      <c r="K1432" s="9">
        <f>financials[[#This Row],[Sales]]-financials[[#This Row],[COGS]]</f>
        <v>3462.05</v>
      </c>
      <c r="L1432" s="17">
        <f t="shared" ca="1" si="45"/>
        <v>44890</v>
      </c>
      <c r="M1432" t="str">
        <f t="shared" ca="1" si="44"/>
        <v>B0101</v>
      </c>
    </row>
    <row r="1433" spans="1:13" x14ac:dyDescent="0.25">
      <c r="A1433" t="s">
        <v>97</v>
      </c>
      <c r="B1433" s="7" t="s">
        <v>239</v>
      </c>
      <c r="C1433" s="15">
        <v>101</v>
      </c>
      <c r="D1433" s="16" t="s">
        <v>94</v>
      </c>
      <c r="E1433">
        <v>248</v>
      </c>
      <c r="F1433" s="9">
        <v>20</v>
      </c>
      <c r="G1433" s="9">
        <f>financials[[#This Row],[Units Sold]]*financials[[#This Row],[Sale Price]]</f>
        <v>4960</v>
      </c>
      <c r="H1433" s="9">
        <f>IF(financials[[#This Row],[Discount Band]]="low",0.1,IF(financials[[#This Row],[Discount Band]]="medium",0.15,0.3))</f>
        <v>0.3</v>
      </c>
      <c r="I1433" s="9">
        <f>financials[[#This Row],[Gross Sales]]-financials[[#This Row],[Gross Sales]]*financials[[#This Row],[Discounts]]</f>
        <v>3472</v>
      </c>
      <c r="J1433" s="9">
        <f>VLOOKUP(financials[[#This Row],[productid]],Products!$B$2:$H$10,3)</f>
        <v>9.9499999999999993</v>
      </c>
      <c r="K1433" s="9">
        <f>financials[[#This Row],[Sales]]-financials[[#This Row],[COGS]]</f>
        <v>3462.05</v>
      </c>
      <c r="L1433" s="17">
        <f t="shared" ca="1" si="45"/>
        <v>45435</v>
      </c>
      <c r="M1433" t="str">
        <f t="shared" ca="1" si="44"/>
        <v>B0001</v>
      </c>
    </row>
    <row r="1434" spans="1:13" x14ac:dyDescent="0.25">
      <c r="A1434" t="s">
        <v>97</v>
      </c>
      <c r="B1434" s="7" t="s">
        <v>656</v>
      </c>
      <c r="C1434" s="15">
        <v>106</v>
      </c>
      <c r="D1434" s="16" t="s">
        <v>101</v>
      </c>
      <c r="E1434">
        <v>248</v>
      </c>
      <c r="F1434" s="9">
        <v>20</v>
      </c>
      <c r="G1434" s="9">
        <f>financials[[#This Row],[Units Sold]]*financials[[#This Row],[Sale Price]]</f>
        <v>4960</v>
      </c>
      <c r="H1434" s="9">
        <f>IF(financials[[#This Row],[Discount Band]]="low",0.1,IF(financials[[#This Row],[Discount Band]]="medium",0.15,0.3))</f>
        <v>0.15</v>
      </c>
      <c r="I1434" s="9">
        <f>financials[[#This Row],[Gross Sales]]-financials[[#This Row],[Gross Sales]]*financials[[#This Row],[Discounts]]</f>
        <v>4216</v>
      </c>
      <c r="J1434" s="9">
        <f>VLOOKUP(financials[[#This Row],[productid]],Products!$B$2:$H$10,3)</f>
        <v>9.1</v>
      </c>
      <c r="K1434" s="9">
        <f>financials[[#This Row],[Sales]]-financials[[#This Row],[COGS]]</f>
        <v>4206.8999999999996</v>
      </c>
      <c r="L1434" s="17">
        <f t="shared" ca="1" si="45"/>
        <v>45457</v>
      </c>
      <c r="M1434" t="str">
        <f t="shared" ca="1" si="44"/>
        <v>B0001</v>
      </c>
    </row>
    <row r="1435" spans="1:13" x14ac:dyDescent="0.25">
      <c r="A1435" t="s">
        <v>97</v>
      </c>
      <c r="B1435" s="7" t="s">
        <v>239</v>
      </c>
      <c r="C1435" s="15">
        <v>108</v>
      </c>
      <c r="D1435" s="16" t="s">
        <v>94</v>
      </c>
      <c r="E1435">
        <v>248</v>
      </c>
      <c r="F1435" s="9">
        <v>20</v>
      </c>
      <c r="G1435" s="9">
        <f>financials[[#This Row],[Units Sold]]*financials[[#This Row],[Sale Price]]</f>
        <v>4960</v>
      </c>
      <c r="H1435" s="9">
        <f>IF(financials[[#This Row],[Discount Band]]="low",0.1,IF(financials[[#This Row],[Discount Band]]="medium",0.15,0.3))</f>
        <v>0.3</v>
      </c>
      <c r="I1435" s="9">
        <f>financials[[#This Row],[Gross Sales]]-financials[[#This Row],[Gross Sales]]*financials[[#This Row],[Discounts]]</f>
        <v>3472</v>
      </c>
      <c r="J1435" s="9">
        <f>VLOOKUP(financials[[#This Row],[productid]],Products!$B$2:$H$10,3)</f>
        <v>3.99</v>
      </c>
      <c r="K1435" s="9">
        <f>financials[[#This Row],[Sales]]-financials[[#This Row],[COGS]]</f>
        <v>3468.01</v>
      </c>
      <c r="L1435" s="17">
        <f t="shared" ca="1" si="45"/>
        <v>45220</v>
      </c>
      <c r="M1435" t="str">
        <f t="shared" ca="1" si="44"/>
        <v>A0001</v>
      </c>
    </row>
    <row r="1436" spans="1:13" x14ac:dyDescent="0.25">
      <c r="A1436" t="s">
        <v>96</v>
      </c>
      <c r="B1436" s="7" t="s">
        <v>287</v>
      </c>
      <c r="C1436" s="15">
        <v>103</v>
      </c>
      <c r="D1436" s="16" t="s">
        <v>102</v>
      </c>
      <c r="E1436">
        <v>414</v>
      </c>
      <c r="F1436" s="9">
        <v>12</v>
      </c>
      <c r="G1436" s="9">
        <f>financials[[#This Row],[Units Sold]]*financials[[#This Row],[Sale Price]]</f>
        <v>4968</v>
      </c>
      <c r="H1436" s="9">
        <f>IF(financials[[#This Row],[Discount Band]]="low",0.1,IF(financials[[#This Row],[Discount Band]]="medium",0.15,0.3))</f>
        <v>0.1</v>
      </c>
      <c r="I1436" s="9">
        <f>financials[[#This Row],[Gross Sales]]-financials[[#This Row],[Gross Sales]]*financials[[#This Row],[Discounts]]</f>
        <v>4471.2</v>
      </c>
      <c r="J1436" s="9">
        <f>VLOOKUP(financials[[#This Row],[productid]],Products!$B$2:$H$10,3)</f>
        <v>15</v>
      </c>
      <c r="K1436" s="9">
        <f>financials[[#This Row],[Sales]]-financials[[#This Row],[COGS]]</f>
        <v>4456.2</v>
      </c>
      <c r="L1436" s="17">
        <f t="shared" ca="1" si="45"/>
        <v>44997</v>
      </c>
      <c r="M1436" t="str">
        <f t="shared" ca="1" si="44"/>
        <v>C0002</v>
      </c>
    </row>
    <row r="1437" spans="1:13" x14ac:dyDescent="0.25">
      <c r="A1437" t="s">
        <v>97</v>
      </c>
      <c r="B1437" s="7" t="s">
        <v>169</v>
      </c>
      <c r="C1437" s="15">
        <v>107</v>
      </c>
      <c r="D1437" s="16" t="s">
        <v>101</v>
      </c>
      <c r="E1437">
        <v>249</v>
      </c>
      <c r="F1437" s="9">
        <v>20</v>
      </c>
      <c r="G1437" s="9">
        <f>financials[[#This Row],[Units Sold]]*financials[[#This Row],[Sale Price]]</f>
        <v>4980</v>
      </c>
      <c r="H1437" s="9">
        <f>IF(financials[[#This Row],[Discount Band]]="low",0.1,IF(financials[[#This Row],[Discount Band]]="medium",0.15,0.3))</f>
        <v>0.15</v>
      </c>
      <c r="I1437" s="9">
        <f>financials[[#This Row],[Gross Sales]]-financials[[#This Row],[Gross Sales]]*financials[[#This Row],[Discounts]]</f>
        <v>4233</v>
      </c>
      <c r="J1437" s="9">
        <f>VLOOKUP(financials[[#This Row],[productid]],Products!$B$2:$H$10,3)</f>
        <v>5.5</v>
      </c>
      <c r="K1437" s="9">
        <f>financials[[#This Row],[Sales]]-financials[[#This Row],[COGS]]</f>
        <v>4227.5</v>
      </c>
      <c r="L1437" s="17">
        <f t="shared" ca="1" si="45"/>
        <v>45254</v>
      </c>
      <c r="M1437" t="str">
        <f t="shared" ca="1" si="44"/>
        <v>B0001</v>
      </c>
    </row>
    <row r="1438" spans="1:13" x14ac:dyDescent="0.25">
      <c r="A1438" t="s">
        <v>96</v>
      </c>
      <c r="B1438" s="7" t="s">
        <v>105</v>
      </c>
      <c r="C1438" s="15">
        <v>102</v>
      </c>
      <c r="D1438" s="16" t="s">
        <v>94</v>
      </c>
      <c r="E1438">
        <v>416</v>
      </c>
      <c r="F1438" s="9">
        <v>12</v>
      </c>
      <c r="G1438" s="9">
        <f>financials[[#This Row],[Units Sold]]*financials[[#This Row],[Sale Price]]</f>
        <v>4992</v>
      </c>
      <c r="H1438" s="9">
        <f>IF(financials[[#This Row],[Discount Band]]="low",0.1,IF(financials[[#This Row],[Discount Band]]="medium",0.15,0.3))</f>
        <v>0.3</v>
      </c>
      <c r="I1438" s="9">
        <f>financials[[#This Row],[Gross Sales]]-financials[[#This Row],[Gross Sales]]*financials[[#This Row],[Discounts]]</f>
        <v>3494.4</v>
      </c>
      <c r="J1438" s="9">
        <f>VLOOKUP(financials[[#This Row],[productid]],Products!$B$2:$H$10,3)</f>
        <v>13.95</v>
      </c>
      <c r="K1438" s="9">
        <f>financials[[#This Row],[Sales]]-financials[[#This Row],[COGS]]</f>
        <v>3480.4500000000003</v>
      </c>
      <c r="L1438" s="17">
        <f t="shared" ca="1" si="45"/>
        <v>44865</v>
      </c>
      <c r="M1438" t="str">
        <f t="shared" ca="1" si="44"/>
        <v>C0002</v>
      </c>
    </row>
    <row r="1439" spans="1:13" x14ac:dyDescent="0.25">
      <c r="A1439" t="s">
        <v>96</v>
      </c>
      <c r="B1439" s="7" t="s">
        <v>105</v>
      </c>
      <c r="C1439" s="15">
        <v>105</v>
      </c>
      <c r="D1439" s="16" t="s">
        <v>94</v>
      </c>
      <c r="E1439">
        <v>416</v>
      </c>
      <c r="F1439" s="9">
        <v>12</v>
      </c>
      <c r="G1439" s="9">
        <f>financials[[#This Row],[Units Sold]]*financials[[#This Row],[Sale Price]]</f>
        <v>4992</v>
      </c>
      <c r="H1439" s="9">
        <f>IF(financials[[#This Row],[Discount Band]]="low",0.1,IF(financials[[#This Row],[Discount Band]]="medium",0.15,0.3))</f>
        <v>0.3</v>
      </c>
      <c r="I1439" s="9">
        <f>financials[[#This Row],[Gross Sales]]-financials[[#This Row],[Gross Sales]]*financials[[#This Row],[Discounts]]</f>
        <v>3494.4</v>
      </c>
      <c r="J1439" s="9">
        <f>VLOOKUP(financials[[#This Row],[productid]],Products!$B$2:$H$10,3)</f>
        <v>10</v>
      </c>
      <c r="K1439" s="9">
        <f>financials[[#This Row],[Sales]]-financials[[#This Row],[COGS]]</f>
        <v>3484.4</v>
      </c>
      <c r="L1439" s="17">
        <f t="shared" ca="1" si="45"/>
        <v>44666</v>
      </c>
      <c r="M1439" t="str">
        <f t="shared" ca="1" si="44"/>
        <v>C0003</v>
      </c>
    </row>
    <row r="1440" spans="1:13" x14ac:dyDescent="0.25">
      <c r="A1440" t="s">
        <v>97</v>
      </c>
      <c r="B1440" s="7" t="s">
        <v>628</v>
      </c>
      <c r="C1440" s="15">
        <v>103</v>
      </c>
      <c r="D1440" s="16" t="s">
        <v>101</v>
      </c>
      <c r="E1440">
        <v>250</v>
      </c>
      <c r="F1440" s="9">
        <v>20</v>
      </c>
      <c r="G1440" s="9">
        <f>financials[[#This Row],[Units Sold]]*financials[[#This Row],[Sale Price]]</f>
        <v>5000</v>
      </c>
      <c r="H1440" s="9">
        <f>IF(financials[[#This Row],[Discount Band]]="low",0.1,IF(financials[[#This Row],[Discount Band]]="medium",0.15,0.3))</f>
        <v>0.15</v>
      </c>
      <c r="I1440" s="9">
        <f>financials[[#This Row],[Gross Sales]]-financials[[#This Row],[Gross Sales]]*financials[[#This Row],[Discounts]]</f>
        <v>4250</v>
      </c>
      <c r="J1440" s="9">
        <f>VLOOKUP(financials[[#This Row],[productid]],Products!$B$2:$H$10,3)</f>
        <v>15</v>
      </c>
      <c r="K1440" s="9">
        <f>financials[[#This Row],[Sales]]-financials[[#This Row],[COGS]]</f>
        <v>4235</v>
      </c>
      <c r="L1440" s="17">
        <f t="shared" ca="1" si="45"/>
        <v>44582</v>
      </c>
      <c r="M1440" t="str">
        <f t="shared" ca="1" si="44"/>
        <v>A0001</v>
      </c>
    </row>
    <row r="1441" spans="1:13" x14ac:dyDescent="0.25">
      <c r="A1441" t="s">
        <v>97</v>
      </c>
      <c r="B1441" s="7" t="s">
        <v>284</v>
      </c>
      <c r="C1441" s="15">
        <v>107</v>
      </c>
      <c r="D1441" s="16" t="s">
        <v>94</v>
      </c>
      <c r="E1441">
        <v>250</v>
      </c>
      <c r="F1441" s="9">
        <v>20</v>
      </c>
      <c r="G1441" s="9">
        <f>financials[[#This Row],[Units Sold]]*financials[[#This Row],[Sale Price]]</f>
        <v>5000</v>
      </c>
      <c r="H1441" s="9">
        <f>IF(financials[[#This Row],[Discount Band]]="low",0.1,IF(financials[[#This Row],[Discount Band]]="medium",0.15,0.3))</f>
        <v>0.3</v>
      </c>
      <c r="I1441" s="9">
        <f>financials[[#This Row],[Gross Sales]]-financials[[#This Row],[Gross Sales]]*financials[[#This Row],[Discounts]]</f>
        <v>3500</v>
      </c>
      <c r="J1441" s="9">
        <f>VLOOKUP(financials[[#This Row],[productid]],Products!$B$2:$H$10,3)</f>
        <v>5.5</v>
      </c>
      <c r="K1441" s="9">
        <f>financials[[#This Row],[Sales]]-financials[[#This Row],[COGS]]</f>
        <v>3494.5</v>
      </c>
      <c r="L1441" s="17">
        <f t="shared" ca="1" si="45"/>
        <v>45453</v>
      </c>
      <c r="M1441" t="str">
        <f t="shared" ca="1" si="44"/>
        <v>B0001</v>
      </c>
    </row>
    <row r="1442" spans="1:13" x14ac:dyDescent="0.25">
      <c r="A1442" t="s">
        <v>97</v>
      </c>
      <c r="B1442" s="7" t="s">
        <v>251</v>
      </c>
      <c r="C1442" s="15">
        <v>101</v>
      </c>
      <c r="D1442" s="16" t="s">
        <v>101</v>
      </c>
      <c r="E1442">
        <v>250</v>
      </c>
      <c r="F1442" s="9">
        <v>20</v>
      </c>
      <c r="G1442" s="9">
        <f>financials[[#This Row],[Units Sold]]*financials[[#This Row],[Sale Price]]</f>
        <v>5000</v>
      </c>
      <c r="H1442" s="9">
        <f>IF(financials[[#This Row],[Discount Band]]="low",0.1,IF(financials[[#This Row],[Discount Band]]="medium",0.15,0.3))</f>
        <v>0.15</v>
      </c>
      <c r="I1442" s="9">
        <f>financials[[#This Row],[Gross Sales]]-financials[[#This Row],[Gross Sales]]*financials[[#This Row],[Discounts]]</f>
        <v>4250</v>
      </c>
      <c r="J1442" s="9">
        <f>VLOOKUP(financials[[#This Row],[productid]],Products!$B$2:$H$10,3)</f>
        <v>9.9499999999999993</v>
      </c>
      <c r="K1442" s="9">
        <f>financials[[#This Row],[Sales]]-financials[[#This Row],[COGS]]</f>
        <v>4240.05</v>
      </c>
      <c r="L1442" s="17">
        <f t="shared" ca="1" si="45"/>
        <v>44733</v>
      </c>
      <c r="M1442" t="str">
        <f t="shared" ca="1" si="44"/>
        <v>C0002</v>
      </c>
    </row>
    <row r="1443" spans="1:13" x14ac:dyDescent="0.25">
      <c r="A1443" t="s">
        <v>97</v>
      </c>
      <c r="B1443" s="7" t="s">
        <v>159</v>
      </c>
      <c r="C1443" s="15">
        <v>101</v>
      </c>
      <c r="D1443" s="16" t="s">
        <v>101</v>
      </c>
      <c r="E1443">
        <v>250</v>
      </c>
      <c r="F1443" s="9">
        <v>20</v>
      </c>
      <c r="G1443" s="9">
        <f>financials[[#This Row],[Units Sold]]*financials[[#This Row],[Sale Price]]</f>
        <v>5000</v>
      </c>
      <c r="H1443" s="9">
        <f>IF(financials[[#This Row],[Discount Band]]="low",0.1,IF(financials[[#This Row],[Discount Band]]="medium",0.15,0.3))</f>
        <v>0.15</v>
      </c>
      <c r="I1443" s="9">
        <f>financials[[#This Row],[Gross Sales]]-financials[[#This Row],[Gross Sales]]*financials[[#This Row],[Discounts]]</f>
        <v>4250</v>
      </c>
      <c r="J1443" s="9">
        <f>VLOOKUP(financials[[#This Row],[productid]],Products!$B$2:$H$10,3)</f>
        <v>9.9499999999999993</v>
      </c>
      <c r="K1443" s="9">
        <f>financials[[#This Row],[Sales]]-financials[[#This Row],[COGS]]</f>
        <v>4240.05</v>
      </c>
      <c r="L1443" s="17">
        <f t="shared" ca="1" si="45"/>
        <v>45187</v>
      </c>
      <c r="M1443" t="str">
        <f t="shared" ca="1" si="44"/>
        <v>C0002</v>
      </c>
    </row>
    <row r="1444" spans="1:13" x14ac:dyDescent="0.25">
      <c r="A1444" t="s">
        <v>100</v>
      </c>
      <c r="B1444" s="7" t="s">
        <v>284</v>
      </c>
      <c r="C1444" s="13">
        <v>106</v>
      </c>
      <c r="D1444" s="10" t="s">
        <v>101</v>
      </c>
      <c r="E1444">
        <v>334</v>
      </c>
      <c r="F1444" s="9">
        <v>15</v>
      </c>
      <c r="G1444" s="9">
        <f>financials[[#This Row],[Units Sold]]*financials[[#This Row],[Sale Price]]</f>
        <v>5010</v>
      </c>
      <c r="H1444" s="9">
        <f>IF(financials[[#This Row],[Discount Band]]="low",0.1,IF(financials[[#This Row],[Discount Band]]="medium",0.15,0.3))</f>
        <v>0.15</v>
      </c>
      <c r="I1444" s="9">
        <f>financials[[#This Row],[Gross Sales]]-financials[[#This Row],[Gross Sales]]*financials[[#This Row],[Discounts]]</f>
        <v>4258.5</v>
      </c>
      <c r="J1444" s="9">
        <f>VLOOKUP(financials[[#This Row],[productid]],Products!$B$2:$H$10,3)</f>
        <v>9.1</v>
      </c>
      <c r="K1444" s="9">
        <f>financials[[#This Row],[Sales]]-financials[[#This Row],[COGS]]</f>
        <v>4249.3999999999996</v>
      </c>
      <c r="L1444" s="17">
        <f t="shared" ca="1" si="45"/>
        <v>44759</v>
      </c>
      <c r="M1444" t="str">
        <f t="shared" ca="1" si="44"/>
        <v>B0101</v>
      </c>
    </row>
    <row r="1445" spans="1:13" x14ac:dyDescent="0.25">
      <c r="A1445" t="s">
        <v>96</v>
      </c>
      <c r="B1445" s="7" t="s">
        <v>279</v>
      </c>
      <c r="C1445" s="13">
        <v>106</v>
      </c>
      <c r="D1445" s="10" t="s">
        <v>102</v>
      </c>
      <c r="E1445">
        <v>418</v>
      </c>
      <c r="F1445" s="9">
        <v>12</v>
      </c>
      <c r="G1445" s="9">
        <f>financials[[#This Row],[Units Sold]]*financials[[#This Row],[Sale Price]]</f>
        <v>5016</v>
      </c>
      <c r="H1445" s="9">
        <f>IF(financials[[#This Row],[Discount Band]]="low",0.1,IF(financials[[#This Row],[Discount Band]]="medium",0.15,0.3))</f>
        <v>0.1</v>
      </c>
      <c r="I1445" s="9">
        <f>financials[[#This Row],[Gross Sales]]-financials[[#This Row],[Gross Sales]]*financials[[#This Row],[Discounts]]</f>
        <v>4514.3999999999996</v>
      </c>
      <c r="J1445" s="9">
        <f>VLOOKUP(financials[[#This Row],[productid]],Products!$B$2:$H$10,3)</f>
        <v>9.1</v>
      </c>
      <c r="K1445" s="9">
        <f>financials[[#This Row],[Sales]]-financials[[#This Row],[COGS]]</f>
        <v>4505.2999999999993</v>
      </c>
      <c r="L1445" s="17">
        <f t="shared" ca="1" si="45"/>
        <v>44741</v>
      </c>
      <c r="M1445" t="str">
        <f t="shared" ca="1" si="44"/>
        <v>C0002</v>
      </c>
    </row>
    <row r="1446" spans="1:13" x14ac:dyDescent="0.25">
      <c r="A1446" t="s">
        <v>97</v>
      </c>
      <c r="B1446" s="7" t="s">
        <v>105</v>
      </c>
      <c r="C1446" s="15">
        <v>101</v>
      </c>
      <c r="D1446" s="16" t="s">
        <v>94</v>
      </c>
      <c r="E1446">
        <v>251</v>
      </c>
      <c r="F1446" s="9">
        <v>20</v>
      </c>
      <c r="G1446" s="9">
        <f>financials[[#This Row],[Units Sold]]*financials[[#This Row],[Sale Price]]</f>
        <v>5020</v>
      </c>
      <c r="H1446" s="9">
        <f>IF(financials[[#This Row],[Discount Band]]="low",0.1,IF(financials[[#This Row],[Discount Band]]="medium",0.15,0.3))</f>
        <v>0.3</v>
      </c>
      <c r="I1446" s="9">
        <f>financials[[#This Row],[Gross Sales]]-financials[[#This Row],[Gross Sales]]*financials[[#This Row],[Discounts]]</f>
        <v>3514</v>
      </c>
      <c r="J1446" s="9">
        <f>VLOOKUP(financials[[#This Row],[productid]],Products!$B$2:$H$10,3)</f>
        <v>9.9499999999999993</v>
      </c>
      <c r="K1446" s="9">
        <f>financials[[#This Row],[Sales]]-financials[[#This Row],[COGS]]</f>
        <v>3504.05</v>
      </c>
      <c r="L1446" s="17">
        <f t="shared" ca="1" si="45"/>
        <v>45491</v>
      </c>
      <c r="M1446" t="str">
        <f t="shared" ca="1" si="44"/>
        <v>B0001</v>
      </c>
    </row>
    <row r="1447" spans="1:13" x14ac:dyDescent="0.25">
      <c r="A1447" t="s">
        <v>100</v>
      </c>
      <c r="B1447" s="7" t="s">
        <v>208</v>
      </c>
      <c r="C1447" s="15">
        <v>107</v>
      </c>
      <c r="D1447" s="16" t="s">
        <v>102</v>
      </c>
      <c r="E1447">
        <v>335</v>
      </c>
      <c r="F1447" s="9">
        <v>15</v>
      </c>
      <c r="G1447" s="9">
        <f>financials[[#This Row],[Units Sold]]*financials[[#This Row],[Sale Price]]</f>
        <v>5025</v>
      </c>
      <c r="H1447" s="9">
        <f>IF(financials[[#This Row],[Discount Band]]="low",0.1,IF(financials[[#This Row],[Discount Band]]="medium",0.15,0.3))</f>
        <v>0.1</v>
      </c>
      <c r="I1447" s="9">
        <f>financials[[#This Row],[Gross Sales]]-financials[[#This Row],[Gross Sales]]*financials[[#This Row],[Discounts]]</f>
        <v>4522.5</v>
      </c>
      <c r="J1447" s="9">
        <f>VLOOKUP(financials[[#This Row],[productid]],Products!$B$2:$H$10,3)</f>
        <v>5.5</v>
      </c>
      <c r="K1447" s="9">
        <f>financials[[#This Row],[Sales]]-financials[[#This Row],[COGS]]</f>
        <v>4517</v>
      </c>
      <c r="L1447" s="17">
        <f t="shared" ca="1" si="45"/>
        <v>44913</v>
      </c>
      <c r="M1447" t="str">
        <f t="shared" ca="1" si="44"/>
        <v>C0002</v>
      </c>
    </row>
    <row r="1448" spans="1:13" x14ac:dyDescent="0.25">
      <c r="A1448" t="s">
        <v>96</v>
      </c>
      <c r="B1448" s="7" t="s">
        <v>284</v>
      </c>
      <c r="C1448" s="15">
        <v>101</v>
      </c>
      <c r="D1448" s="16" t="s">
        <v>101</v>
      </c>
      <c r="E1448">
        <v>419</v>
      </c>
      <c r="F1448" s="9">
        <v>12</v>
      </c>
      <c r="G1448" s="9">
        <f>financials[[#This Row],[Units Sold]]*financials[[#This Row],[Sale Price]]</f>
        <v>5028</v>
      </c>
      <c r="H1448" s="9">
        <f>IF(financials[[#This Row],[Discount Band]]="low",0.1,IF(financials[[#This Row],[Discount Band]]="medium",0.15,0.3))</f>
        <v>0.15</v>
      </c>
      <c r="I1448" s="9">
        <f>financials[[#This Row],[Gross Sales]]-financials[[#This Row],[Gross Sales]]*financials[[#This Row],[Discounts]]</f>
        <v>4273.8</v>
      </c>
      <c r="J1448" s="9">
        <f>VLOOKUP(financials[[#This Row],[productid]],Products!$B$2:$H$10,3)</f>
        <v>9.9499999999999993</v>
      </c>
      <c r="K1448" s="9">
        <f>financials[[#This Row],[Sales]]-financials[[#This Row],[COGS]]</f>
        <v>4263.8500000000004</v>
      </c>
      <c r="L1448" s="17">
        <f t="shared" ca="1" si="45"/>
        <v>44946</v>
      </c>
      <c r="M1448" t="str">
        <f t="shared" ca="1" si="44"/>
        <v>C0003</v>
      </c>
    </row>
    <row r="1449" spans="1:13" x14ac:dyDescent="0.25">
      <c r="A1449" t="s">
        <v>100</v>
      </c>
      <c r="B1449" s="7" t="s">
        <v>287</v>
      </c>
      <c r="C1449" s="13">
        <v>103</v>
      </c>
      <c r="D1449" s="10" t="s">
        <v>94</v>
      </c>
      <c r="E1449">
        <v>336</v>
      </c>
      <c r="F1449" s="9">
        <v>15</v>
      </c>
      <c r="G1449" s="9">
        <f>financials[[#This Row],[Units Sold]]*financials[[#This Row],[Sale Price]]</f>
        <v>5040</v>
      </c>
      <c r="H1449" s="9">
        <f>IF(financials[[#This Row],[Discount Band]]="low",0.1,IF(financials[[#This Row],[Discount Band]]="medium",0.15,0.3))</f>
        <v>0.3</v>
      </c>
      <c r="I1449" s="9">
        <f>financials[[#This Row],[Gross Sales]]-financials[[#This Row],[Gross Sales]]*financials[[#This Row],[Discounts]]</f>
        <v>3528</v>
      </c>
      <c r="J1449" s="9">
        <f>VLOOKUP(financials[[#This Row],[productid]],Products!$B$2:$H$10,3)</f>
        <v>15</v>
      </c>
      <c r="K1449" s="9">
        <f>financials[[#This Row],[Sales]]-financials[[#This Row],[COGS]]</f>
        <v>3513</v>
      </c>
      <c r="L1449" s="17">
        <f t="shared" ca="1" si="45"/>
        <v>44740</v>
      </c>
      <c r="M1449" t="str">
        <f t="shared" ca="1" si="44"/>
        <v>C0003</v>
      </c>
    </row>
    <row r="1450" spans="1:13" x14ac:dyDescent="0.25">
      <c r="A1450" t="s">
        <v>96</v>
      </c>
      <c r="B1450" s="7" t="s">
        <v>178</v>
      </c>
      <c r="C1450" s="15">
        <v>102</v>
      </c>
      <c r="D1450" s="16" t="s">
        <v>94</v>
      </c>
      <c r="E1450">
        <v>420</v>
      </c>
      <c r="F1450" s="9">
        <v>12</v>
      </c>
      <c r="G1450" s="9">
        <f>financials[[#This Row],[Units Sold]]*financials[[#This Row],[Sale Price]]</f>
        <v>5040</v>
      </c>
      <c r="H1450" s="9">
        <f>IF(financials[[#This Row],[Discount Band]]="low",0.1,IF(financials[[#This Row],[Discount Band]]="medium",0.15,0.3))</f>
        <v>0.3</v>
      </c>
      <c r="I1450" s="9">
        <f>financials[[#This Row],[Gross Sales]]-financials[[#This Row],[Gross Sales]]*financials[[#This Row],[Discounts]]</f>
        <v>3528</v>
      </c>
      <c r="J1450" s="9">
        <f>VLOOKUP(financials[[#This Row],[productid]],Products!$B$2:$H$10,3)</f>
        <v>13.95</v>
      </c>
      <c r="K1450" s="9">
        <f>financials[[#This Row],[Sales]]-financials[[#This Row],[COGS]]</f>
        <v>3514.05</v>
      </c>
      <c r="L1450" s="17">
        <f t="shared" ca="1" si="45"/>
        <v>44625</v>
      </c>
      <c r="M1450" t="str">
        <f t="shared" ca="1" si="44"/>
        <v>B0001</v>
      </c>
    </row>
    <row r="1451" spans="1:13" x14ac:dyDescent="0.25">
      <c r="A1451" t="s">
        <v>97</v>
      </c>
      <c r="B1451" s="7" t="s">
        <v>298</v>
      </c>
      <c r="C1451" s="15">
        <v>104</v>
      </c>
      <c r="D1451" s="16" t="s">
        <v>101</v>
      </c>
      <c r="E1451">
        <v>252</v>
      </c>
      <c r="F1451" s="9">
        <v>20</v>
      </c>
      <c r="G1451" s="9">
        <f>financials[[#This Row],[Units Sold]]*financials[[#This Row],[Sale Price]]</f>
        <v>5040</v>
      </c>
      <c r="H1451" s="9">
        <f>IF(financials[[#This Row],[Discount Band]]="low",0.1,IF(financials[[#This Row],[Discount Band]]="medium",0.15,0.3))</f>
        <v>0.15</v>
      </c>
      <c r="I1451" s="9">
        <f>financials[[#This Row],[Gross Sales]]-financials[[#This Row],[Gross Sales]]*financials[[#This Row],[Discounts]]</f>
        <v>4284</v>
      </c>
      <c r="J1451" s="9">
        <f>VLOOKUP(financials[[#This Row],[productid]],Products!$B$2:$H$10,3)</f>
        <v>2.9</v>
      </c>
      <c r="K1451" s="9">
        <f>financials[[#This Row],[Sales]]-financials[[#This Row],[COGS]]</f>
        <v>4281.1000000000004</v>
      </c>
      <c r="L1451" s="17">
        <f t="shared" ca="1" si="45"/>
        <v>44819</v>
      </c>
      <c r="M1451" t="str">
        <f t="shared" ca="1" si="44"/>
        <v>C0002</v>
      </c>
    </row>
    <row r="1452" spans="1:13" x14ac:dyDescent="0.25">
      <c r="A1452" t="s">
        <v>97</v>
      </c>
      <c r="B1452" s="7" t="s">
        <v>243</v>
      </c>
      <c r="C1452" s="15">
        <v>109</v>
      </c>
      <c r="D1452" s="16" t="s">
        <v>94</v>
      </c>
      <c r="E1452">
        <v>253</v>
      </c>
      <c r="F1452" s="9">
        <v>20</v>
      </c>
      <c r="G1452" s="9">
        <f>financials[[#This Row],[Units Sold]]*financials[[#This Row],[Sale Price]]</f>
        <v>5060</v>
      </c>
      <c r="H1452" s="9">
        <f>IF(financials[[#This Row],[Discount Band]]="low",0.1,IF(financials[[#This Row],[Discount Band]]="medium",0.15,0.3))</f>
        <v>0.3</v>
      </c>
      <c r="I1452" s="9">
        <f>financials[[#This Row],[Gross Sales]]-financials[[#This Row],[Gross Sales]]*financials[[#This Row],[Discounts]]</f>
        <v>3542</v>
      </c>
      <c r="J1452" s="9">
        <f>VLOOKUP(financials[[#This Row],[productid]],Products!$B$2:$H$10,3)</f>
        <v>16.8</v>
      </c>
      <c r="K1452" s="9">
        <f>financials[[#This Row],[Sales]]-financials[[#This Row],[COGS]]</f>
        <v>3525.2</v>
      </c>
      <c r="L1452" s="17">
        <f t="shared" ca="1" si="45"/>
        <v>44687</v>
      </c>
      <c r="M1452" t="str">
        <f t="shared" ca="1" si="44"/>
        <v>C0002</v>
      </c>
    </row>
    <row r="1453" spans="1:13" x14ac:dyDescent="0.25">
      <c r="A1453" t="s">
        <v>96</v>
      </c>
      <c r="B1453" s="7" t="s">
        <v>287</v>
      </c>
      <c r="C1453" s="13">
        <v>103</v>
      </c>
      <c r="D1453" s="10" t="s">
        <v>103</v>
      </c>
      <c r="E1453">
        <v>423</v>
      </c>
      <c r="F1453" s="9">
        <v>12</v>
      </c>
      <c r="G1453" s="9">
        <f>financials[[#This Row],[Units Sold]]*financials[[#This Row],[Sale Price]]</f>
        <v>5076</v>
      </c>
      <c r="H1453" s="9">
        <f>IF(financials[[#This Row],[Discount Band]]="low",0.1,IF(financials[[#This Row],[Discount Band]]="medium",0.15,0.3))</f>
        <v>0.3</v>
      </c>
      <c r="I1453" s="9">
        <f>financials[[#This Row],[Gross Sales]]-financials[[#This Row],[Gross Sales]]*financials[[#This Row],[Discounts]]</f>
        <v>3553.2</v>
      </c>
      <c r="J1453" s="9">
        <f>VLOOKUP(financials[[#This Row],[productid]],Products!$B$2:$H$10,3)</f>
        <v>15</v>
      </c>
      <c r="K1453" s="9">
        <f>financials[[#This Row],[Sales]]-financials[[#This Row],[COGS]]</f>
        <v>3538.2</v>
      </c>
      <c r="L1453" s="17">
        <f t="shared" ca="1" si="45"/>
        <v>45207</v>
      </c>
      <c r="M1453" t="str">
        <f t="shared" ca="1" si="44"/>
        <v>A0001</v>
      </c>
    </row>
    <row r="1454" spans="1:13" x14ac:dyDescent="0.25">
      <c r="A1454" t="s">
        <v>97</v>
      </c>
      <c r="B1454" s="7" t="s">
        <v>243</v>
      </c>
      <c r="C1454" s="13">
        <v>106</v>
      </c>
      <c r="D1454" s="10" t="s">
        <v>102</v>
      </c>
      <c r="E1454">
        <v>254</v>
      </c>
      <c r="F1454" s="9">
        <v>20</v>
      </c>
      <c r="G1454" s="9">
        <f>financials[[#This Row],[Units Sold]]*financials[[#This Row],[Sale Price]]</f>
        <v>5080</v>
      </c>
      <c r="H1454" s="9">
        <f>IF(financials[[#This Row],[Discount Band]]="low",0.1,IF(financials[[#This Row],[Discount Band]]="medium",0.15,0.3))</f>
        <v>0.1</v>
      </c>
      <c r="I1454" s="9">
        <f>financials[[#This Row],[Gross Sales]]-financials[[#This Row],[Gross Sales]]*financials[[#This Row],[Discounts]]</f>
        <v>4572</v>
      </c>
      <c r="J1454" s="9">
        <f>VLOOKUP(financials[[#This Row],[productid]],Products!$B$2:$H$10,3)</f>
        <v>9.1</v>
      </c>
      <c r="K1454" s="9">
        <f>financials[[#This Row],[Sales]]-financials[[#This Row],[COGS]]</f>
        <v>4562.8999999999996</v>
      </c>
      <c r="L1454" s="17">
        <f t="shared" ca="1" si="45"/>
        <v>45510</v>
      </c>
      <c r="M1454" t="str">
        <f t="shared" ca="1" si="44"/>
        <v>C0003</v>
      </c>
    </row>
    <row r="1455" spans="1:13" x14ac:dyDescent="0.25">
      <c r="A1455" t="s">
        <v>97</v>
      </c>
      <c r="B1455" s="7" t="s">
        <v>104</v>
      </c>
      <c r="C1455" s="13">
        <v>102</v>
      </c>
      <c r="D1455" s="10" t="s">
        <v>94</v>
      </c>
      <c r="E1455">
        <v>254</v>
      </c>
      <c r="F1455" s="9">
        <v>20</v>
      </c>
      <c r="G1455" s="9">
        <f>financials[[#This Row],[Units Sold]]*financials[[#This Row],[Sale Price]]</f>
        <v>5080</v>
      </c>
      <c r="H1455" s="9">
        <f>IF(financials[[#This Row],[Discount Band]]="low",0.1,IF(financials[[#This Row],[Discount Band]]="medium",0.15,0.3))</f>
        <v>0.3</v>
      </c>
      <c r="I1455" s="9">
        <f>financials[[#This Row],[Gross Sales]]-financials[[#This Row],[Gross Sales]]*financials[[#This Row],[Discounts]]</f>
        <v>3556</v>
      </c>
      <c r="J1455" s="9">
        <f>VLOOKUP(financials[[#This Row],[productid]],Products!$B$2:$H$10,3)</f>
        <v>13.95</v>
      </c>
      <c r="K1455" s="9">
        <f>financials[[#This Row],[Sales]]-financials[[#This Row],[COGS]]</f>
        <v>3542.05</v>
      </c>
      <c r="L1455" s="17">
        <f t="shared" ca="1" si="45"/>
        <v>45511</v>
      </c>
      <c r="M1455" t="str">
        <f t="shared" ca="1" si="44"/>
        <v>B0101</v>
      </c>
    </row>
    <row r="1456" spans="1:13" x14ac:dyDescent="0.25">
      <c r="A1456" t="s">
        <v>97</v>
      </c>
      <c r="B1456" s="7" t="s">
        <v>239</v>
      </c>
      <c r="C1456" s="15">
        <v>109</v>
      </c>
      <c r="D1456" s="16" t="s">
        <v>94</v>
      </c>
      <c r="E1456">
        <v>254</v>
      </c>
      <c r="F1456" s="9">
        <v>20</v>
      </c>
      <c r="G1456" s="9">
        <f>financials[[#This Row],[Units Sold]]*financials[[#This Row],[Sale Price]]</f>
        <v>5080</v>
      </c>
      <c r="H1456" s="9">
        <f>IF(financials[[#This Row],[Discount Band]]="low",0.1,IF(financials[[#This Row],[Discount Band]]="medium",0.15,0.3))</f>
        <v>0.3</v>
      </c>
      <c r="I1456" s="9">
        <f>financials[[#This Row],[Gross Sales]]-financials[[#This Row],[Gross Sales]]*financials[[#This Row],[Discounts]]</f>
        <v>3556</v>
      </c>
      <c r="J1456" s="9">
        <f>VLOOKUP(financials[[#This Row],[productid]],Products!$B$2:$H$10,3)</f>
        <v>16.8</v>
      </c>
      <c r="K1456" s="9">
        <f>financials[[#This Row],[Sales]]-financials[[#This Row],[COGS]]</f>
        <v>3539.2</v>
      </c>
      <c r="L1456" s="17">
        <f t="shared" ca="1" si="45"/>
        <v>45224</v>
      </c>
      <c r="M1456" t="str">
        <f t="shared" ca="1" si="44"/>
        <v>C0002</v>
      </c>
    </row>
    <row r="1457" spans="1:13" x14ac:dyDescent="0.25">
      <c r="A1457" t="s">
        <v>97</v>
      </c>
      <c r="B1457" s="7" t="s">
        <v>556</v>
      </c>
      <c r="C1457" s="15">
        <v>103</v>
      </c>
      <c r="D1457" s="16" t="s">
        <v>101</v>
      </c>
      <c r="E1457">
        <v>254</v>
      </c>
      <c r="F1457" s="9">
        <v>20</v>
      </c>
      <c r="G1457" s="9">
        <f>financials[[#This Row],[Units Sold]]*financials[[#This Row],[Sale Price]]</f>
        <v>5080</v>
      </c>
      <c r="H1457" s="9">
        <f>IF(financials[[#This Row],[Discount Band]]="low",0.1,IF(financials[[#This Row],[Discount Band]]="medium",0.15,0.3))</f>
        <v>0.15</v>
      </c>
      <c r="I1457" s="9">
        <f>financials[[#This Row],[Gross Sales]]-financials[[#This Row],[Gross Sales]]*financials[[#This Row],[Discounts]]</f>
        <v>4318</v>
      </c>
      <c r="J1457" s="9">
        <f>VLOOKUP(financials[[#This Row],[productid]],Products!$B$2:$H$10,3)</f>
        <v>15</v>
      </c>
      <c r="K1457" s="9">
        <f>financials[[#This Row],[Sales]]-financials[[#This Row],[COGS]]</f>
        <v>4303</v>
      </c>
      <c r="L1457" s="17">
        <f t="shared" ca="1" si="45"/>
        <v>45068</v>
      </c>
      <c r="M1457" t="str">
        <f t="shared" ca="1" si="44"/>
        <v>C0002</v>
      </c>
    </row>
    <row r="1458" spans="1:13" x14ac:dyDescent="0.25">
      <c r="A1458" t="s">
        <v>97</v>
      </c>
      <c r="B1458" s="7" t="s">
        <v>107</v>
      </c>
      <c r="C1458" s="15">
        <v>105</v>
      </c>
      <c r="D1458" s="16" t="s">
        <v>94</v>
      </c>
      <c r="E1458">
        <v>254</v>
      </c>
      <c r="F1458" s="9">
        <v>20</v>
      </c>
      <c r="G1458" s="9">
        <f>financials[[#This Row],[Units Sold]]*financials[[#This Row],[Sale Price]]</f>
        <v>5080</v>
      </c>
      <c r="H1458" s="9">
        <f>IF(financials[[#This Row],[Discount Band]]="low",0.1,IF(financials[[#This Row],[Discount Band]]="medium",0.15,0.3))</f>
        <v>0.3</v>
      </c>
      <c r="I1458" s="9">
        <f>financials[[#This Row],[Gross Sales]]-financials[[#This Row],[Gross Sales]]*financials[[#This Row],[Discounts]]</f>
        <v>3556</v>
      </c>
      <c r="J1458" s="9">
        <f>VLOOKUP(financials[[#This Row],[productid]],Products!$B$2:$H$10,3)</f>
        <v>10</v>
      </c>
      <c r="K1458" s="9">
        <f>financials[[#This Row],[Sales]]-financials[[#This Row],[COGS]]</f>
        <v>3546</v>
      </c>
      <c r="L1458" s="17">
        <f t="shared" ca="1" si="45"/>
        <v>45275</v>
      </c>
      <c r="M1458" t="str">
        <f t="shared" ca="1" si="44"/>
        <v>C0002</v>
      </c>
    </row>
    <row r="1459" spans="1:13" x14ac:dyDescent="0.25">
      <c r="A1459" t="s">
        <v>99</v>
      </c>
      <c r="B1459" s="7" t="s">
        <v>655</v>
      </c>
      <c r="C1459" s="15">
        <v>108</v>
      </c>
      <c r="D1459" s="16" t="s">
        <v>94</v>
      </c>
      <c r="E1459">
        <v>17</v>
      </c>
      <c r="F1459" s="9">
        <v>300</v>
      </c>
      <c r="G1459" s="9">
        <f>financials[[#This Row],[Units Sold]]*financials[[#This Row],[Sale Price]]</f>
        <v>5100</v>
      </c>
      <c r="H1459" s="9">
        <f>IF(financials[[#This Row],[Discount Band]]="low",0.1,IF(financials[[#This Row],[Discount Band]]="medium",0.15,0.3))</f>
        <v>0.3</v>
      </c>
      <c r="I1459" s="9">
        <f>financials[[#This Row],[Gross Sales]]-financials[[#This Row],[Gross Sales]]*financials[[#This Row],[Discounts]]</f>
        <v>3570</v>
      </c>
      <c r="J1459" s="9">
        <f>VLOOKUP(financials[[#This Row],[productid]],Products!$B$2:$H$10,3)</f>
        <v>3.99</v>
      </c>
      <c r="K1459" s="9">
        <f>financials[[#This Row],[Sales]]-financials[[#This Row],[COGS]]</f>
        <v>3566.01</v>
      </c>
      <c r="L1459" s="17">
        <f t="shared" ca="1" si="45"/>
        <v>44570</v>
      </c>
      <c r="M1459" t="str">
        <f t="shared" ca="1" si="44"/>
        <v>B0001</v>
      </c>
    </row>
    <row r="1460" spans="1:13" x14ac:dyDescent="0.25">
      <c r="A1460" t="s">
        <v>96</v>
      </c>
      <c r="B1460" s="7" t="s">
        <v>209</v>
      </c>
      <c r="C1460" s="15">
        <v>105</v>
      </c>
      <c r="D1460" s="16" t="s">
        <v>94</v>
      </c>
      <c r="E1460">
        <v>425</v>
      </c>
      <c r="F1460" s="9">
        <v>12</v>
      </c>
      <c r="G1460" s="9">
        <f>financials[[#This Row],[Units Sold]]*financials[[#This Row],[Sale Price]]</f>
        <v>5100</v>
      </c>
      <c r="H1460" s="9">
        <f>IF(financials[[#This Row],[Discount Band]]="low",0.1,IF(financials[[#This Row],[Discount Band]]="medium",0.15,0.3))</f>
        <v>0.3</v>
      </c>
      <c r="I1460" s="9">
        <f>financials[[#This Row],[Gross Sales]]-financials[[#This Row],[Gross Sales]]*financials[[#This Row],[Discounts]]</f>
        <v>3570</v>
      </c>
      <c r="J1460" s="9">
        <f>VLOOKUP(financials[[#This Row],[productid]],Products!$B$2:$H$10,3)</f>
        <v>10</v>
      </c>
      <c r="K1460" s="9">
        <f>financials[[#This Row],[Sales]]-financials[[#This Row],[COGS]]</f>
        <v>3560</v>
      </c>
      <c r="L1460" s="17">
        <f t="shared" ca="1" si="45"/>
        <v>44973</v>
      </c>
      <c r="M1460" t="str">
        <f t="shared" ca="1" si="44"/>
        <v>A0001</v>
      </c>
    </row>
    <row r="1461" spans="1:13" x14ac:dyDescent="0.25">
      <c r="A1461" t="s">
        <v>97</v>
      </c>
      <c r="B1461" s="7" t="s">
        <v>107</v>
      </c>
      <c r="C1461" s="15">
        <v>109</v>
      </c>
      <c r="D1461" s="16" t="s">
        <v>101</v>
      </c>
      <c r="E1461">
        <v>255</v>
      </c>
      <c r="F1461" s="9">
        <v>20</v>
      </c>
      <c r="G1461" s="9">
        <f>financials[[#This Row],[Units Sold]]*financials[[#This Row],[Sale Price]]</f>
        <v>5100</v>
      </c>
      <c r="H1461" s="9">
        <f>IF(financials[[#This Row],[Discount Band]]="low",0.1,IF(financials[[#This Row],[Discount Band]]="medium",0.15,0.3))</f>
        <v>0.15</v>
      </c>
      <c r="I1461" s="9">
        <f>financials[[#This Row],[Gross Sales]]-financials[[#This Row],[Gross Sales]]*financials[[#This Row],[Discounts]]</f>
        <v>4335</v>
      </c>
      <c r="J1461" s="9">
        <f>VLOOKUP(financials[[#This Row],[productid]],Products!$B$2:$H$10,3)</f>
        <v>16.8</v>
      </c>
      <c r="K1461" s="9">
        <f>financials[[#This Row],[Sales]]-financials[[#This Row],[COGS]]</f>
        <v>4318.2</v>
      </c>
      <c r="L1461" s="17">
        <f t="shared" ca="1" si="45"/>
        <v>45134</v>
      </c>
      <c r="M1461" t="str">
        <f t="shared" ca="1" si="44"/>
        <v>A0001</v>
      </c>
    </row>
    <row r="1462" spans="1:13" x14ac:dyDescent="0.25">
      <c r="A1462" t="s">
        <v>96</v>
      </c>
      <c r="B1462" s="7" t="s">
        <v>178</v>
      </c>
      <c r="C1462" s="15">
        <v>107</v>
      </c>
      <c r="D1462" s="16" t="s">
        <v>101</v>
      </c>
      <c r="E1462">
        <v>425</v>
      </c>
      <c r="F1462" s="9">
        <v>12</v>
      </c>
      <c r="G1462" s="9">
        <f>financials[[#This Row],[Units Sold]]*financials[[#This Row],[Sale Price]]</f>
        <v>5100</v>
      </c>
      <c r="H1462" s="9">
        <f>IF(financials[[#This Row],[Discount Band]]="low",0.1,IF(financials[[#This Row],[Discount Band]]="medium",0.15,0.3))</f>
        <v>0.15</v>
      </c>
      <c r="I1462" s="9">
        <f>financials[[#This Row],[Gross Sales]]-financials[[#This Row],[Gross Sales]]*financials[[#This Row],[Discounts]]</f>
        <v>4335</v>
      </c>
      <c r="J1462" s="9">
        <f>VLOOKUP(financials[[#This Row],[productid]],Products!$B$2:$H$10,3)</f>
        <v>5.5</v>
      </c>
      <c r="K1462" s="9">
        <f>financials[[#This Row],[Sales]]-financials[[#This Row],[COGS]]</f>
        <v>4329.5</v>
      </c>
      <c r="L1462" s="17">
        <f t="shared" ca="1" si="45"/>
        <v>45200</v>
      </c>
      <c r="M1462" t="str">
        <f t="shared" ca="1" si="44"/>
        <v>B0001</v>
      </c>
    </row>
    <row r="1463" spans="1:13" x14ac:dyDescent="0.25">
      <c r="A1463" t="s">
        <v>97</v>
      </c>
      <c r="B1463" s="7" t="s">
        <v>285</v>
      </c>
      <c r="C1463" s="15">
        <v>103</v>
      </c>
      <c r="D1463" s="16" t="s">
        <v>101</v>
      </c>
      <c r="E1463">
        <v>255</v>
      </c>
      <c r="F1463" s="9">
        <v>20</v>
      </c>
      <c r="G1463" s="9">
        <f>financials[[#This Row],[Units Sold]]*financials[[#This Row],[Sale Price]]</f>
        <v>5100</v>
      </c>
      <c r="H1463" s="9">
        <f>IF(financials[[#This Row],[Discount Band]]="low",0.1,IF(financials[[#This Row],[Discount Band]]="medium",0.15,0.3))</f>
        <v>0.15</v>
      </c>
      <c r="I1463" s="9">
        <f>financials[[#This Row],[Gross Sales]]-financials[[#This Row],[Gross Sales]]*financials[[#This Row],[Discounts]]</f>
        <v>4335</v>
      </c>
      <c r="J1463" s="9">
        <f>VLOOKUP(financials[[#This Row],[productid]],Products!$B$2:$H$10,3)</f>
        <v>15</v>
      </c>
      <c r="K1463" s="9">
        <f>financials[[#This Row],[Sales]]-financials[[#This Row],[COGS]]</f>
        <v>4320</v>
      </c>
      <c r="L1463" s="17">
        <f t="shared" ca="1" si="45"/>
        <v>45157</v>
      </c>
      <c r="M1463" t="str">
        <f t="shared" ca="1" si="44"/>
        <v>B0001</v>
      </c>
    </row>
    <row r="1464" spans="1:13" x14ac:dyDescent="0.25">
      <c r="A1464" t="s">
        <v>97</v>
      </c>
      <c r="B1464" s="7" t="s">
        <v>159</v>
      </c>
      <c r="C1464" s="15">
        <v>102</v>
      </c>
      <c r="D1464" s="16" t="s">
        <v>94</v>
      </c>
      <c r="E1464">
        <v>255</v>
      </c>
      <c r="F1464" s="9">
        <v>20</v>
      </c>
      <c r="G1464" s="9">
        <f>financials[[#This Row],[Units Sold]]*financials[[#This Row],[Sale Price]]</f>
        <v>5100</v>
      </c>
      <c r="H1464" s="9">
        <f>IF(financials[[#This Row],[Discount Band]]="low",0.1,IF(financials[[#This Row],[Discount Band]]="medium",0.15,0.3))</f>
        <v>0.3</v>
      </c>
      <c r="I1464" s="9">
        <f>financials[[#This Row],[Gross Sales]]-financials[[#This Row],[Gross Sales]]*financials[[#This Row],[Discounts]]</f>
        <v>3570</v>
      </c>
      <c r="J1464" s="9">
        <f>VLOOKUP(financials[[#This Row],[productid]],Products!$B$2:$H$10,3)</f>
        <v>13.95</v>
      </c>
      <c r="K1464" s="9">
        <f>financials[[#This Row],[Sales]]-financials[[#This Row],[COGS]]</f>
        <v>3556.05</v>
      </c>
      <c r="L1464" s="17">
        <f t="shared" ca="1" si="45"/>
        <v>45045</v>
      </c>
      <c r="M1464" t="str">
        <f t="shared" ca="1" si="44"/>
        <v>C0002</v>
      </c>
    </row>
    <row r="1465" spans="1:13" x14ac:dyDescent="0.25">
      <c r="A1465" t="s">
        <v>96</v>
      </c>
      <c r="B1465" s="7" t="s">
        <v>178</v>
      </c>
      <c r="C1465" s="15">
        <v>106</v>
      </c>
      <c r="D1465" s="16" t="s">
        <v>102</v>
      </c>
      <c r="E1465">
        <v>426</v>
      </c>
      <c r="F1465" s="9">
        <v>12</v>
      </c>
      <c r="G1465" s="9">
        <f>financials[[#This Row],[Units Sold]]*financials[[#This Row],[Sale Price]]</f>
        <v>5112</v>
      </c>
      <c r="H1465" s="9">
        <f>IF(financials[[#This Row],[Discount Band]]="low",0.1,IF(financials[[#This Row],[Discount Band]]="medium",0.15,0.3))</f>
        <v>0.1</v>
      </c>
      <c r="I1465" s="9">
        <f>financials[[#This Row],[Gross Sales]]-financials[[#This Row],[Gross Sales]]*financials[[#This Row],[Discounts]]</f>
        <v>4600.8</v>
      </c>
      <c r="J1465" s="9">
        <f>VLOOKUP(financials[[#This Row],[productid]],Products!$B$2:$H$10,3)</f>
        <v>9.1</v>
      </c>
      <c r="K1465" s="9">
        <f>financials[[#This Row],[Sales]]-financials[[#This Row],[COGS]]</f>
        <v>4591.7</v>
      </c>
      <c r="L1465" s="17">
        <f t="shared" ca="1" si="45"/>
        <v>45088</v>
      </c>
      <c r="M1465" t="str">
        <f t="shared" ca="1" si="44"/>
        <v>A0001</v>
      </c>
    </row>
    <row r="1466" spans="1:13" x14ac:dyDescent="0.25">
      <c r="A1466" t="s">
        <v>100</v>
      </c>
      <c r="B1466" s="7" t="s">
        <v>106</v>
      </c>
      <c r="C1466" s="15">
        <v>105</v>
      </c>
      <c r="D1466" s="16" t="s">
        <v>102</v>
      </c>
      <c r="E1466">
        <v>341</v>
      </c>
      <c r="F1466" s="9">
        <v>15</v>
      </c>
      <c r="G1466" s="9">
        <f>financials[[#This Row],[Units Sold]]*financials[[#This Row],[Sale Price]]</f>
        <v>5115</v>
      </c>
      <c r="H1466" s="9">
        <f>IF(financials[[#This Row],[Discount Band]]="low",0.1,IF(financials[[#This Row],[Discount Band]]="medium",0.15,0.3))</f>
        <v>0.1</v>
      </c>
      <c r="I1466" s="9">
        <f>financials[[#This Row],[Gross Sales]]-financials[[#This Row],[Gross Sales]]*financials[[#This Row],[Discounts]]</f>
        <v>4603.5</v>
      </c>
      <c r="J1466" s="9">
        <f>VLOOKUP(financials[[#This Row],[productid]],Products!$B$2:$H$10,3)</f>
        <v>10</v>
      </c>
      <c r="K1466" s="9">
        <f>financials[[#This Row],[Sales]]-financials[[#This Row],[COGS]]</f>
        <v>4593.5</v>
      </c>
      <c r="L1466" s="17">
        <f t="shared" ca="1" si="45"/>
        <v>45325</v>
      </c>
      <c r="M1466" t="str">
        <f t="shared" ca="1" si="44"/>
        <v>B0001</v>
      </c>
    </row>
    <row r="1467" spans="1:13" x14ac:dyDescent="0.25">
      <c r="A1467" t="s">
        <v>97</v>
      </c>
      <c r="B1467" s="7" t="s">
        <v>107</v>
      </c>
      <c r="C1467" s="15">
        <v>108</v>
      </c>
      <c r="D1467" s="16" t="s">
        <v>101</v>
      </c>
      <c r="E1467">
        <v>256</v>
      </c>
      <c r="F1467" s="9">
        <v>20</v>
      </c>
      <c r="G1467" s="9">
        <f>financials[[#This Row],[Units Sold]]*financials[[#This Row],[Sale Price]]</f>
        <v>5120</v>
      </c>
      <c r="H1467" s="9">
        <f>IF(financials[[#This Row],[Discount Band]]="low",0.1,IF(financials[[#This Row],[Discount Band]]="medium",0.15,0.3))</f>
        <v>0.15</v>
      </c>
      <c r="I1467" s="9">
        <f>financials[[#This Row],[Gross Sales]]-financials[[#This Row],[Gross Sales]]*financials[[#This Row],[Discounts]]</f>
        <v>4352</v>
      </c>
      <c r="J1467" s="9">
        <f>VLOOKUP(financials[[#This Row],[productid]],Products!$B$2:$H$10,3)</f>
        <v>3.99</v>
      </c>
      <c r="K1467" s="9">
        <f>financials[[#This Row],[Sales]]-financials[[#This Row],[COGS]]</f>
        <v>4348.01</v>
      </c>
      <c r="L1467" s="17">
        <f t="shared" ca="1" si="45"/>
        <v>44622</v>
      </c>
      <c r="M1467" t="str">
        <f t="shared" ca="1" si="44"/>
        <v>A0001</v>
      </c>
    </row>
    <row r="1468" spans="1:13" x14ac:dyDescent="0.25">
      <c r="A1468" t="s">
        <v>97</v>
      </c>
      <c r="B1468" s="7" t="s">
        <v>107</v>
      </c>
      <c r="C1468" s="15">
        <v>109</v>
      </c>
      <c r="D1468" s="16" t="s">
        <v>101</v>
      </c>
      <c r="E1468">
        <v>256</v>
      </c>
      <c r="F1468" s="9">
        <v>20</v>
      </c>
      <c r="G1468" s="9">
        <f>financials[[#This Row],[Units Sold]]*financials[[#This Row],[Sale Price]]</f>
        <v>5120</v>
      </c>
      <c r="H1468" s="9">
        <f>IF(financials[[#This Row],[Discount Band]]="low",0.1,IF(financials[[#This Row],[Discount Band]]="medium",0.15,0.3))</f>
        <v>0.15</v>
      </c>
      <c r="I1468" s="9">
        <f>financials[[#This Row],[Gross Sales]]-financials[[#This Row],[Gross Sales]]*financials[[#This Row],[Discounts]]</f>
        <v>4352</v>
      </c>
      <c r="J1468" s="9">
        <f>VLOOKUP(financials[[#This Row],[productid]],Products!$B$2:$H$10,3)</f>
        <v>16.8</v>
      </c>
      <c r="K1468" s="9">
        <f>financials[[#This Row],[Sales]]-financials[[#This Row],[COGS]]</f>
        <v>4335.2</v>
      </c>
      <c r="L1468" s="17">
        <f t="shared" ca="1" si="45"/>
        <v>45339</v>
      </c>
      <c r="M1468" t="str">
        <f t="shared" ca="1" si="44"/>
        <v>A0001</v>
      </c>
    </row>
    <row r="1469" spans="1:13" x14ac:dyDescent="0.25">
      <c r="A1469" t="s">
        <v>97</v>
      </c>
      <c r="B1469" s="7" t="s">
        <v>298</v>
      </c>
      <c r="C1469" s="15">
        <v>105</v>
      </c>
      <c r="D1469" s="16" t="s">
        <v>101</v>
      </c>
      <c r="E1469">
        <v>256</v>
      </c>
      <c r="F1469" s="9">
        <v>20</v>
      </c>
      <c r="G1469" s="9">
        <f>financials[[#This Row],[Units Sold]]*financials[[#This Row],[Sale Price]]</f>
        <v>5120</v>
      </c>
      <c r="H1469" s="9">
        <f>IF(financials[[#This Row],[Discount Band]]="low",0.1,IF(financials[[#This Row],[Discount Band]]="medium",0.15,0.3))</f>
        <v>0.15</v>
      </c>
      <c r="I1469" s="9">
        <f>financials[[#This Row],[Gross Sales]]-financials[[#This Row],[Gross Sales]]*financials[[#This Row],[Discounts]]</f>
        <v>4352</v>
      </c>
      <c r="J1469" s="9">
        <f>VLOOKUP(financials[[#This Row],[productid]],Products!$B$2:$H$10,3)</f>
        <v>10</v>
      </c>
      <c r="K1469" s="9">
        <f>financials[[#This Row],[Sales]]-financials[[#This Row],[COGS]]</f>
        <v>4342</v>
      </c>
      <c r="L1469" s="17">
        <f t="shared" ca="1" si="45"/>
        <v>45103</v>
      </c>
      <c r="M1469" t="str">
        <f t="shared" ca="1" si="44"/>
        <v>B0001</v>
      </c>
    </row>
    <row r="1470" spans="1:13" x14ac:dyDescent="0.25">
      <c r="A1470" t="s">
        <v>96</v>
      </c>
      <c r="B1470" s="7" t="s">
        <v>279</v>
      </c>
      <c r="C1470" s="15">
        <v>105</v>
      </c>
      <c r="D1470" s="16" t="s">
        <v>94</v>
      </c>
      <c r="E1470">
        <v>427</v>
      </c>
      <c r="F1470" s="9">
        <v>12</v>
      </c>
      <c r="G1470" s="9">
        <f>financials[[#This Row],[Units Sold]]*financials[[#This Row],[Sale Price]]</f>
        <v>5124</v>
      </c>
      <c r="H1470" s="9">
        <f>IF(financials[[#This Row],[Discount Band]]="low",0.1,IF(financials[[#This Row],[Discount Band]]="medium",0.15,0.3))</f>
        <v>0.3</v>
      </c>
      <c r="I1470" s="9">
        <f>financials[[#This Row],[Gross Sales]]-financials[[#This Row],[Gross Sales]]*financials[[#This Row],[Discounts]]</f>
        <v>3586.8</v>
      </c>
      <c r="J1470" s="9">
        <f>VLOOKUP(financials[[#This Row],[productid]],Products!$B$2:$H$10,3)</f>
        <v>10</v>
      </c>
      <c r="K1470" s="9">
        <f>financials[[#This Row],[Sales]]-financials[[#This Row],[COGS]]</f>
        <v>3576.8</v>
      </c>
      <c r="L1470" s="17">
        <f t="shared" ca="1" si="45"/>
        <v>45440</v>
      </c>
      <c r="M1470" t="str">
        <f t="shared" ca="1" si="44"/>
        <v>A0001</v>
      </c>
    </row>
    <row r="1471" spans="1:13" x14ac:dyDescent="0.25">
      <c r="A1471" t="s">
        <v>96</v>
      </c>
      <c r="B1471" s="7" t="s">
        <v>287</v>
      </c>
      <c r="C1471" s="15">
        <v>108</v>
      </c>
      <c r="D1471" s="16" t="s">
        <v>94</v>
      </c>
      <c r="E1471">
        <v>427</v>
      </c>
      <c r="F1471" s="9">
        <v>12</v>
      </c>
      <c r="G1471" s="9">
        <f>financials[[#This Row],[Units Sold]]*financials[[#This Row],[Sale Price]]</f>
        <v>5124</v>
      </c>
      <c r="H1471" s="9">
        <f>IF(financials[[#This Row],[Discount Band]]="low",0.1,IF(financials[[#This Row],[Discount Band]]="medium",0.15,0.3))</f>
        <v>0.3</v>
      </c>
      <c r="I1471" s="9">
        <f>financials[[#This Row],[Gross Sales]]-financials[[#This Row],[Gross Sales]]*financials[[#This Row],[Discounts]]</f>
        <v>3586.8</v>
      </c>
      <c r="J1471" s="9">
        <f>VLOOKUP(financials[[#This Row],[productid]],Products!$B$2:$H$10,3)</f>
        <v>3.99</v>
      </c>
      <c r="K1471" s="9">
        <f>financials[[#This Row],[Sales]]-financials[[#This Row],[COGS]]</f>
        <v>3582.8100000000004</v>
      </c>
      <c r="L1471" s="17">
        <f t="shared" ca="1" si="45"/>
        <v>44867</v>
      </c>
      <c r="M1471" t="str">
        <f t="shared" ca="1" si="44"/>
        <v>C0003</v>
      </c>
    </row>
    <row r="1472" spans="1:13" x14ac:dyDescent="0.25">
      <c r="A1472" t="s">
        <v>96</v>
      </c>
      <c r="B1472" s="7" t="s">
        <v>178</v>
      </c>
      <c r="C1472" s="15">
        <v>103</v>
      </c>
      <c r="D1472" s="16" t="s">
        <v>102</v>
      </c>
      <c r="E1472">
        <v>427</v>
      </c>
      <c r="F1472" s="9">
        <v>12</v>
      </c>
      <c r="G1472" s="9">
        <f>financials[[#This Row],[Units Sold]]*financials[[#This Row],[Sale Price]]</f>
        <v>5124</v>
      </c>
      <c r="H1472" s="9">
        <f>IF(financials[[#This Row],[Discount Band]]="low",0.1,IF(financials[[#This Row],[Discount Band]]="medium",0.15,0.3))</f>
        <v>0.1</v>
      </c>
      <c r="I1472" s="9">
        <f>financials[[#This Row],[Gross Sales]]-financials[[#This Row],[Gross Sales]]*financials[[#This Row],[Discounts]]</f>
        <v>4611.6000000000004</v>
      </c>
      <c r="J1472" s="9">
        <f>VLOOKUP(financials[[#This Row],[productid]],Products!$B$2:$H$10,3)</f>
        <v>15</v>
      </c>
      <c r="K1472" s="9">
        <f>financials[[#This Row],[Sales]]-financials[[#This Row],[COGS]]</f>
        <v>4596.6000000000004</v>
      </c>
      <c r="L1472" s="17">
        <f t="shared" ca="1" si="45"/>
        <v>45095</v>
      </c>
      <c r="M1472" t="str">
        <f t="shared" ca="1" si="44"/>
        <v>C0002</v>
      </c>
    </row>
    <row r="1473" spans="1:13" x14ac:dyDescent="0.25">
      <c r="A1473" t="s">
        <v>98</v>
      </c>
      <c r="B1473" s="7" t="s">
        <v>655</v>
      </c>
      <c r="C1473" s="15">
        <v>109</v>
      </c>
      <c r="D1473" s="16" t="s">
        <v>94</v>
      </c>
      <c r="E1473">
        <v>41</v>
      </c>
      <c r="F1473" s="9">
        <v>125</v>
      </c>
      <c r="G1473" s="9">
        <f>financials[[#This Row],[Units Sold]]*financials[[#This Row],[Sale Price]]</f>
        <v>5125</v>
      </c>
      <c r="H1473" s="9">
        <f>IF(financials[[#This Row],[Discount Band]]="low",0.1,IF(financials[[#This Row],[Discount Band]]="medium",0.15,0.3))</f>
        <v>0.3</v>
      </c>
      <c r="I1473" s="9">
        <f>financials[[#This Row],[Gross Sales]]-financials[[#This Row],[Gross Sales]]*financials[[#This Row],[Discounts]]</f>
        <v>3587.5</v>
      </c>
      <c r="J1473" s="9">
        <f>VLOOKUP(financials[[#This Row],[productid]],Products!$B$2:$H$10,3)</f>
        <v>16.8</v>
      </c>
      <c r="K1473" s="9">
        <f>financials[[#This Row],[Sales]]-financials[[#This Row],[COGS]]</f>
        <v>3570.7</v>
      </c>
      <c r="L1473" s="17">
        <f t="shared" ca="1" si="45"/>
        <v>45314</v>
      </c>
      <c r="M1473" t="str">
        <f t="shared" ca="1" si="44"/>
        <v>C0003</v>
      </c>
    </row>
    <row r="1474" spans="1:13" x14ac:dyDescent="0.25">
      <c r="A1474" t="s">
        <v>100</v>
      </c>
      <c r="B1474" s="7" t="s">
        <v>216</v>
      </c>
      <c r="C1474" s="15">
        <v>107</v>
      </c>
      <c r="D1474" s="16" t="s">
        <v>101</v>
      </c>
      <c r="E1474">
        <v>342</v>
      </c>
      <c r="F1474" s="9">
        <v>15</v>
      </c>
      <c r="G1474" s="9">
        <f>financials[[#This Row],[Units Sold]]*financials[[#This Row],[Sale Price]]</f>
        <v>5130</v>
      </c>
      <c r="H1474" s="9">
        <f>IF(financials[[#This Row],[Discount Band]]="low",0.1,IF(financials[[#This Row],[Discount Band]]="medium",0.15,0.3))</f>
        <v>0.15</v>
      </c>
      <c r="I1474" s="9">
        <f>financials[[#This Row],[Gross Sales]]-financials[[#This Row],[Gross Sales]]*financials[[#This Row],[Discounts]]</f>
        <v>4360.5</v>
      </c>
      <c r="J1474" s="9">
        <f>VLOOKUP(financials[[#This Row],[productid]],Products!$B$2:$H$10,3)</f>
        <v>5.5</v>
      </c>
      <c r="K1474" s="9">
        <f>financials[[#This Row],[Sales]]-financials[[#This Row],[COGS]]</f>
        <v>4355</v>
      </c>
      <c r="L1474" s="17">
        <f t="shared" ca="1" si="45"/>
        <v>45022</v>
      </c>
      <c r="M1474" t="str">
        <f t="shared" ref="M1474:M1537" ca="1" si="46">VLOOKUP(RANDBETWEEN(1,5),rnlsalesperson,2)</f>
        <v>C0003</v>
      </c>
    </row>
    <row r="1475" spans="1:13" x14ac:dyDescent="0.25">
      <c r="A1475" t="s">
        <v>97</v>
      </c>
      <c r="B1475" s="7" t="s">
        <v>656</v>
      </c>
      <c r="C1475" s="15">
        <v>105</v>
      </c>
      <c r="D1475" s="16" t="s">
        <v>101</v>
      </c>
      <c r="E1475">
        <v>257</v>
      </c>
      <c r="F1475" s="9">
        <v>20</v>
      </c>
      <c r="G1475" s="9">
        <f>financials[[#This Row],[Units Sold]]*financials[[#This Row],[Sale Price]]</f>
        <v>5140</v>
      </c>
      <c r="H1475" s="9">
        <f>IF(financials[[#This Row],[Discount Band]]="low",0.1,IF(financials[[#This Row],[Discount Band]]="medium",0.15,0.3))</f>
        <v>0.15</v>
      </c>
      <c r="I1475" s="9">
        <f>financials[[#This Row],[Gross Sales]]-financials[[#This Row],[Gross Sales]]*financials[[#This Row],[Discounts]]</f>
        <v>4369</v>
      </c>
      <c r="J1475" s="9">
        <f>VLOOKUP(financials[[#This Row],[productid]],Products!$B$2:$H$10,3)</f>
        <v>10</v>
      </c>
      <c r="K1475" s="9">
        <f>financials[[#This Row],[Sales]]-financials[[#This Row],[COGS]]</f>
        <v>4359</v>
      </c>
      <c r="L1475" s="17">
        <f t="shared" ref="L1475:L1538" ca="1" si="47">RANDBETWEEN(44562,45534)</f>
        <v>45095</v>
      </c>
      <c r="M1475" t="str">
        <f t="shared" ca="1" si="46"/>
        <v>C0002</v>
      </c>
    </row>
    <row r="1476" spans="1:13" x14ac:dyDescent="0.25">
      <c r="A1476" t="s">
        <v>97</v>
      </c>
      <c r="B1476" s="7" t="s">
        <v>107</v>
      </c>
      <c r="C1476" s="15">
        <v>106</v>
      </c>
      <c r="D1476" s="16" t="s">
        <v>94</v>
      </c>
      <c r="E1476">
        <v>257</v>
      </c>
      <c r="F1476" s="9">
        <v>20</v>
      </c>
      <c r="G1476" s="9">
        <f>financials[[#This Row],[Units Sold]]*financials[[#This Row],[Sale Price]]</f>
        <v>5140</v>
      </c>
      <c r="H1476" s="9">
        <f>IF(financials[[#This Row],[Discount Band]]="low",0.1,IF(financials[[#This Row],[Discount Band]]="medium",0.15,0.3))</f>
        <v>0.3</v>
      </c>
      <c r="I1476" s="9">
        <f>financials[[#This Row],[Gross Sales]]-financials[[#This Row],[Gross Sales]]*financials[[#This Row],[Discounts]]</f>
        <v>3598</v>
      </c>
      <c r="J1476" s="9">
        <f>VLOOKUP(financials[[#This Row],[productid]],Products!$B$2:$H$10,3)</f>
        <v>9.1</v>
      </c>
      <c r="K1476" s="9">
        <f>financials[[#This Row],[Sales]]-financials[[#This Row],[COGS]]</f>
        <v>3588.9</v>
      </c>
      <c r="L1476" s="17">
        <f t="shared" ca="1" si="47"/>
        <v>44573</v>
      </c>
      <c r="M1476" t="str">
        <f t="shared" ca="1" si="46"/>
        <v>B0001</v>
      </c>
    </row>
    <row r="1477" spans="1:13" x14ac:dyDescent="0.25">
      <c r="A1477" t="s">
        <v>97</v>
      </c>
      <c r="B1477" s="7" t="s">
        <v>107</v>
      </c>
      <c r="C1477" s="15">
        <v>102</v>
      </c>
      <c r="D1477" s="16" t="s">
        <v>94</v>
      </c>
      <c r="E1477">
        <v>257</v>
      </c>
      <c r="F1477" s="9">
        <v>20</v>
      </c>
      <c r="G1477" s="9">
        <f>financials[[#This Row],[Units Sold]]*financials[[#This Row],[Sale Price]]</f>
        <v>5140</v>
      </c>
      <c r="H1477" s="9">
        <f>IF(financials[[#This Row],[Discount Band]]="low",0.1,IF(financials[[#This Row],[Discount Band]]="medium",0.15,0.3))</f>
        <v>0.3</v>
      </c>
      <c r="I1477" s="9">
        <f>financials[[#This Row],[Gross Sales]]-financials[[#This Row],[Gross Sales]]*financials[[#This Row],[Discounts]]</f>
        <v>3598</v>
      </c>
      <c r="J1477" s="9">
        <f>VLOOKUP(financials[[#This Row],[productid]],Products!$B$2:$H$10,3)</f>
        <v>13.95</v>
      </c>
      <c r="K1477" s="9">
        <f>financials[[#This Row],[Sales]]-financials[[#This Row],[COGS]]</f>
        <v>3584.05</v>
      </c>
      <c r="L1477" s="17">
        <f t="shared" ca="1" si="47"/>
        <v>44966</v>
      </c>
      <c r="M1477" t="str">
        <f t="shared" ca="1" si="46"/>
        <v>B0101</v>
      </c>
    </row>
    <row r="1478" spans="1:13" x14ac:dyDescent="0.25">
      <c r="A1478" t="s">
        <v>97</v>
      </c>
      <c r="B1478" s="7" t="s">
        <v>298</v>
      </c>
      <c r="C1478" s="15">
        <v>103</v>
      </c>
      <c r="D1478" s="16" t="s">
        <v>101</v>
      </c>
      <c r="E1478">
        <v>257</v>
      </c>
      <c r="F1478" s="9">
        <v>20</v>
      </c>
      <c r="G1478" s="9">
        <f>financials[[#This Row],[Units Sold]]*financials[[#This Row],[Sale Price]]</f>
        <v>5140</v>
      </c>
      <c r="H1478" s="9">
        <f>IF(financials[[#This Row],[Discount Band]]="low",0.1,IF(financials[[#This Row],[Discount Band]]="medium",0.15,0.3))</f>
        <v>0.15</v>
      </c>
      <c r="I1478" s="9">
        <f>financials[[#This Row],[Gross Sales]]-financials[[#This Row],[Gross Sales]]*financials[[#This Row],[Discounts]]</f>
        <v>4369</v>
      </c>
      <c r="J1478" s="9">
        <f>VLOOKUP(financials[[#This Row],[productid]],Products!$B$2:$H$10,3)</f>
        <v>15</v>
      </c>
      <c r="K1478" s="9">
        <f>financials[[#This Row],[Sales]]-financials[[#This Row],[COGS]]</f>
        <v>4354</v>
      </c>
      <c r="L1478" s="17">
        <f t="shared" ca="1" si="47"/>
        <v>45020</v>
      </c>
      <c r="M1478" t="str">
        <f t="shared" ca="1" si="46"/>
        <v>C0002</v>
      </c>
    </row>
    <row r="1479" spans="1:13" x14ac:dyDescent="0.25">
      <c r="A1479" t="s">
        <v>100</v>
      </c>
      <c r="B1479" s="7" t="s">
        <v>287</v>
      </c>
      <c r="C1479" s="15">
        <v>107</v>
      </c>
      <c r="D1479" s="16" t="s">
        <v>94</v>
      </c>
      <c r="E1479">
        <v>343</v>
      </c>
      <c r="F1479" s="9">
        <v>15</v>
      </c>
      <c r="G1479" s="9">
        <f>financials[[#This Row],[Units Sold]]*financials[[#This Row],[Sale Price]]</f>
        <v>5145</v>
      </c>
      <c r="H1479" s="9">
        <f>IF(financials[[#This Row],[Discount Band]]="low",0.1,IF(financials[[#This Row],[Discount Band]]="medium",0.15,0.3))</f>
        <v>0.3</v>
      </c>
      <c r="I1479" s="9">
        <f>financials[[#This Row],[Gross Sales]]-financials[[#This Row],[Gross Sales]]*financials[[#This Row],[Discounts]]</f>
        <v>3601.5</v>
      </c>
      <c r="J1479" s="9">
        <f>VLOOKUP(financials[[#This Row],[productid]],Products!$B$2:$H$10,3)</f>
        <v>5.5</v>
      </c>
      <c r="K1479" s="9">
        <f>financials[[#This Row],[Sales]]-financials[[#This Row],[COGS]]</f>
        <v>3596</v>
      </c>
      <c r="L1479" s="17">
        <f t="shared" ca="1" si="47"/>
        <v>45360</v>
      </c>
      <c r="M1479" t="str">
        <f t="shared" ca="1" si="46"/>
        <v>B0001</v>
      </c>
    </row>
    <row r="1480" spans="1:13" x14ac:dyDescent="0.25">
      <c r="A1480" t="s">
        <v>97</v>
      </c>
      <c r="B1480" s="7" t="s">
        <v>169</v>
      </c>
      <c r="C1480" s="13">
        <v>105</v>
      </c>
      <c r="D1480" s="10" t="s">
        <v>101</v>
      </c>
      <c r="E1480">
        <v>258</v>
      </c>
      <c r="F1480" s="9">
        <v>20</v>
      </c>
      <c r="G1480" s="9">
        <f>financials[[#This Row],[Units Sold]]*financials[[#This Row],[Sale Price]]</f>
        <v>5160</v>
      </c>
      <c r="H1480" s="9">
        <f>IF(financials[[#This Row],[Discount Band]]="low",0.1,IF(financials[[#This Row],[Discount Band]]="medium",0.15,0.3))</f>
        <v>0.15</v>
      </c>
      <c r="I1480" s="9">
        <f>financials[[#This Row],[Gross Sales]]-financials[[#This Row],[Gross Sales]]*financials[[#This Row],[Discounts]]</f>
        <v>4386</v>
      </c>
      <c r="J1480" s="9">
        <f>VLOOKUP(financials[[#This Row],[productid]],Products!$B$2:$H$10,3)</f>
        <v>10</v>
      </c>
      <c r="K1480" s="9">
        <f>financials[[#This Row],[Sales]]-financials[[#This Row],[COGS]]</f>
        <v>4376</v>
      </c>
      <c r="L1480" s="17">
        <f t="shared" ca="1" si="47"/>
        <v>44630</v>
      </c>
      <c r="M1480" t="str">
        <f t="shared" ca="1" si="46"/>
        <v>C0003</v>
      </c>
    </row>
    <row r="1481" spans="1:13" x14ac:dyDescent="0.25">
      <c r="A1481" t="s">
        <v>97</v>
      </c>
      <c r="B1481" s="7" t="s">
        <v>239</v>
      </c>
      <c r="C1481" s="15">
        <v>102</v>
      </c>
      <c r="D1481" s="16" t="s">
        <v>101</v>
      </c>
      <c r="E1481">
        <v>258</v>
      </c>
      <c r="F1481" s="9">
        <v>20</v>
      </c>
      <c r="G1481" s="9">
        <f>financials[[#This Row],[Units Sold]]*financials[[#This Row],[Sale Price]]</f>
        <v>5160</v>
      </c>
      <c r="H1481" s="9">
        <f>IF(financials[[#This Row],[Discount Band]]="low",0.1,IF(financials[[#This Row],[Discount Band]]="medium",0.15,0.3))</f>
        <v>0.15</v>
      </c>
      <c r="I1481" s="9">
        <f>financials[[#This Row],[Gross Sales]]-financials[[#This Row],[Gross Sales]]*financials[[#This Row],[Discounts]]</f>
        <v>4386</v>
      </c>
      <c r="J1481" s="9">
        <f>VLOOKUP(financials[[#This Row],[productid]],Products!$B$2:$H$10,3)</f>
        <v>13.95</v>
      </c>
      <c r="K1481" s="9">
        <f>financials[[#This Row],[Sales]]-financials[[#This Row],[COGS]]</f>
        <v>4372.05</v>
      </c>
      <c r="L1481" s="17">
        <f t="shared" ca="1" si="47"/>
        <v>45260</v>
      </c>
      <c r="M1481" t="str">
        <f t="shared" ca="1" si="46"/>
        <v>B0001</v>
      </c>
    </row>
    <row r="1482" spans="1:13" x14ac:dyDescent="0.25">
      <c r="A1482" t="s">
        <v>97</v>
      </c>
      <c r="B1482" s="7" t="s">
        <v>105</v>
      </c>
      <c r="C1482" s="15">
        <v>105</v>
      </c>
      <c r="D1482" s="16" t="s">
        <v>101</v>
      </c>
      <c r="E1482">
        <v>258</v>
      </c>
      <c r="F1482" s="9">
        <v>20</v>
      </c>
      <c r="G1482" s="9">
        <f>financials[[#This Row],[Units Sold]]*financials[[#This Row],[Sale Price]]</f>
        <v>5160</v>
      </c>
      <c r="H1482" s="9">
        <f>IF(financials[[#This Row],[Discount Band]]="low",0.1,IF(financials[[#This Row],[Discount Band]]="medium",0.15,0.3))</f>
        <v>0.15</v>
      </c>
      <c r="I1482" s="9">
        <f>financials[[#This Row],[Gross Sales]]-financials[[#This Row],[Gross Sales]]*financials[[#This Row],[Discounts]]</f>
        <v>4386</v>
      </c>
      <c r="J1482" s="9">
        <f>VLOOKUP(financials[[#This Row],[productid]],Products!$B$2:$H$10,3)</f>
        <v>10</v>
      </c>
      <c r="K1482" s="9">
        <f>financials[[#This Row],[Sales]]-financials[[#This Row],[COGS]]</f>
        <v>4376</v>
      </c>
      <c r="L1482" s="17">
        <f t="shared" ca="1" si="47"/>
        <v>45351</v>
      </c>
      <c r="M1482" t="str">
        <f t="shared" ca="1" si="46"/>
        <v>A0001</v>
      </c>
    </row>
    <row r="1483" spans="1:13" x14ac:dyDescent="0.25">
      <c r="A1483" t="s">
        <v>96</v>
      </c>
      <c r="B1483" s="7" t="s">
        <v>284</v>
      </c>
      <c r="C1483" s="15">
        <v>105</v>
      </c>
      <c r="D1483" s="16" t="s">
        <v>101</v>
      </c>
      <c r="E1483">
        <v>431</v>
      </c>
      <c r="F1483" s="9">
        <v>12</v>
      </c>
      <c r="G1483" s="9">
        <f>financials[[#This Row],[Units Sold]]*financials[[#This Row],[Sale Price]]</f>
        <v>5172</v>
      </c>
      <c r="H1483" s="9">
        <f>IF(financials[[#This Row],[Discount Band]]="low",0.1,IF(financials[[#This Row],[Discount Band]]="medium",0.15,0.3))</f>
        <v>0.15</v>
      </c>
      <c r="I1483" s="9">
        <f>financials[[#This Row],[Gross Sales]]-financials[[#This Row],[Gross Sales]]*financials[[#This Row],[Discounts]]</f>
        <v>4396.2</v>
      </c>
      <c r="J1483" s="9">
        <f>VLOOKUP(financials[[#This Row],[productid]],Products!$B$2:$H$10,3)</f>
        <v>10</v>
      </c>
      <c r="K1483" s="9">
        <f>financials[[#This Row],[Sales]]-financials[[#This Row],[COGS]]</f>
        <v>4386.2</v>
      </c>
      <c r="L1483" s="17">
        <f t="shared" ca="1" si="47"/>
        <v>45519</v>
      </c>
      <c r="M1483" t="str">
        <f t="shared" ca="1" si="46"/>
        <v>C0002</v>
      </c>
    </row>
    <row r="1484" spans="1:13" x14ac:dyDescent="0.25">
      <c r="A1484" t="s">
        <v>97</v>
      </c>
      <c r="B1484" s="7" t="s">
        <v>298</v>
      </c>
      <c r="C1484" s="15">
        <v>105</v>
      </c>
      <c r="D1484" s="16" t="s">
        <v>101</v>
      </c>
      <c r="E1484">
        <v>259</v>
      </c>
      <c r="F1484" s="9">
        <v>20</v>
      </c>
      <c r="G1484" s="9">
        <f>financials[[#This Row],[Units Sold]]*financials[[#This Row],[Sale Price]]</f>
        <v>5180</v>
      </c>
      <c r="H1484" s="9">
        <f>IF(financials[[#This Row],[Discount Band]]="low",0.1,IF(financials[[#This Row],[Discount Band]]="medium",0.15,0.3))</f>
        <v>0.15</v>
      </c>
      <c r="I1484" s="9">
        <f>financials[[#This Row],[Gross Sales]]-financials[[#This Row],[Gross Sales]]*financials[[#This Row],[Discounts]]</f>
        <v>4403</v>
      </c>
      <c r="J1484" s="9">
        <f>VLOOKUP(financials[[#This Row],[productid]],Products!$B$2:$H$10,3)</f>
        <v>10</v>
      </c>
      <c r="K1484" s="9">
        <f>financials[[#This Row],[Sales]]-financials[[#This Row],[COGS]]</f>
        <v>4393</v>
      </c>
      <c r="L1484" s="17">
        <f t="shared" ca="1" si="47"/>
        <v>44657</v>
      </c>
      <c r="M1484" t="str">
        <f t="shared" ca="1" si="46"/>
        <v>C0002</v>
      </c>
    </row>
    <row r="1485" spans="1:13" x14ac:dyDescent="0.25">
      <c r="A1485" t="s">
        <v>97</v>
      </c>
      <c r="B1485" s="7" t="s">
        <v>136</v>
      </c>
      <c r="C1485" s="15">
        <v>102</v>
      </c>
      <c r="D1485" s="16" t="s">
        <v>94</v>
      </c>
      <c r="E1485">
        <v>259</v>
      </c>
      <c r="F1485" s="9">
        <v>20</v>
      </c>
      <c r="G1485" s="9">
        <f>financials[[#This Row],[Units Sold]]*financials[[#This Row],[Sale Price]]</f>
        <v>5180</v>
      </c>
      <c r="H1485" s="9">
        <f>IF(financials[[#This Row],[Discount Band]]="low",0.1,IF(financials[[#This Row],[Discount Band]]="medium",0.15,0.3))</f>
        <v>0.3</v>
      </c>
      <c r="I1485" s="9">
        <f>financials[[#This Row],[Gross Sales]]-financials[[#This Row],[Gross Sales]]*financials[[#This Row],[Discounts]]</f>
        <v>3626</v>
      </c>
      <c r="J1485" s="9">
        <f>VLOOKUP(financials[[#This Row],[productid]],Products!$B$2:$H$10,3)</f>
        <v>13.95</v>
      </c>
      <c r="K1485" s="9">
        <f>financials[[#This Row],[Sales]]-financials[[#This Row],[COGS]]</f>
        <v>3612.05</v>
      </c>
      <c r="L1485" s="17">
        <f t="shared" ca="1" si="47"/>
        <v>44797</v>
      </c>
      <c r="M1485" t="str">
        <f t="shared" ca="1" si="46"/>
        <v>B0001</v>
      </c>
    </row>
    <row r="1486" spans="1:13" x14ac:dyDescent="0.25">
      <c r="A1486" t="s">
        <v>97</v>
      </c>
      <c r="B1486" s="7" t="s">
        <v>243</v>
      </c>
      <c r="C1486" s="15">
        <v>102</v>
      </c>
      <c r="D1486" s="16" t="s">
        <v>94</v>
      </c>
      <c r="E1486">
        <v>259</v>
      </c>
      <c r="F1486" s="9">
        <v>20</v>
      </c>
      <c r="G1486" s="9">
        <f>financials[[#This Row],[Units Sold]]*financials[[#This Row],[Sale Price]]</f>
        <v>5180</v>
      </c>
      <c r="H1486" s="9">
        <f>IF(financials[[#This Row],[Discount Band]]="low",0.1,IF(financials[[#This Row],[Discount Band]]="medium",0.15,0.3))</f>
        <v>0.3</v>
      </c>
      <c r="I1486" s="9">
        <f>financials[[#This Row],[Gross Sales]]-financials[[#This Row],[Gross Sales]]*financials[[#This Row],[Discounts]]</f>
        <v>3626</v>
      </c>
      <c r="J1486" s="9">
        <f>VLOOKUP(financials[[#This Row],[productid]],Products!$B$2:$H$10,3)</f>
        <v>13.95</v>
      </c>
      <c r="K1486" s="9">
        <f>financials[[#This Row],[Sales]]-financials[[#This Row],[COGS]]</f>
        <v>3612.05</v>
      </c>
      <c r="L1486" s="17">
        <f t="shared" ca="1" si="47"/>
        <v>45346</v>
      </c>
      <c r="M1486" t="str">
        <f t="shared" ca="1" si="46"/>
        <v>B0001</v>
      </c>
    </row>
    <row r="1487" spans="1:13" x14ac:dyDescent="0.25">
      <c r="A1487" t="s">
        <v>100</v>
      </c>
      <c r="B1487" s="7" t="s">
        <v>105</v>
      </c>
      <c r="C1487" s="13">
        <v>102</v>
      </c>
      <c r="D1487" s="10" t="s">
        <v>94</v>
      </c>
      <c r="E1487">
        <v>346</v>
      </c>
      <c r="F1487" s="9">
        <v>15</v>
      </c>
      <c r="G1487" s="9">
        <f>financials[[#This Row],[Units Sold]]*financials[[#This Row],[Sale Price]]</f>
        <v>5190</v>
      </c>
      <c r="H1487" s="9">
        <f>IF(financials[[#This Row],[Discount Band]]="low",0.1,IF(financials[[#This Row],[Discount Band]]="medium",0.15,0.3))</f>
        <v>0.3</v>
      </c>
      <c r="I1487" s="9">
        <f>financials[[#This Row],[Gross Sales]]-financials[[#This Row],[Gross Sales]]*financials[[#This Row],[Discounts]]</f>
        <v>3633</v>
      </c>
      <c r="J1487" s="9">
        <f>VLOOKUP(financials[[#This Row],[productid]],Products!$B$2:$H$10,3)</f>
        <v>13.95</v>
      </c>
      <c r="K1487" s="9">
        <f>financials[[#This Row],[Sales]]-financials[[#This Row],[COGS]]</f>
        <v>3619.05</v>
      </c>
      <c r="L1487" s="17">
        <f t="shared" ca="1" si="47"/>
        <v>44971</v>
      </c>
      <c r="M1487" t="str">
        <f t="shared" ca="1" si="46"/>
        <v>B0001</v>
      </c>
    </row>
    <row r="1488" spans="1:13" x14ac:dyDescent="0.25">
      <c r="A1488" t="s">
        <v>100</v>
      </c>
      <c r="B1488" s="7" t="s">
        <v>216</v>
      </c>
      <c r="C1488" s="15">
        <v>109</v>
      </c>
      <c r="D1488" s="16" t="s">
        <v>103</v>
      </c>
      <c r="E1488">
        <v>346</v>
      </c>
      <c r="F1488" s="9">
        <v>15</v>
      </c>
      <c r="G1488" s="9">
        <f>financials[[#This Row],[Units Sold]]*financials[[#This Row],[Sale Price]]</f>
        <v>5190</v>
      </c>
      <c r="H1488" s="9">
        <f>IF(financials[[#This Row],[Discount Band]]="low",0.1,IF(financials[[#This Row],[Discount Band]]="medium",0.15,0.3))</f>
        <v>0.3</v>
      </c>
      <c r="I1488" s="9">
        <f>financials[[#This Row],[Gross Sales]]-financials[[#This Row],[Gross Sales]]*financials[[#This Row],[Discounts]]</f>
        <v>3633</v>
      </c>
      <c r="J1488" s="9">
        <f>VLOOKUP(financials[[#This Row],[productid]],Products!$B$2:$H$10,3)</f>
        <v>16.8</v>
      </c>
      <c r="K1488" s="9">
        <f>financials[[#This Row],[Sales]]-financials[[#This Row],[COGS]]</f>
        <v>3616.2</v>
      </c>
      <c r="L1488" s="17">
        <f t="shared" ca="1" si="47"/>
        <v>45099</v>
      </c>
      <c r="M1488" t="str">
        <f t="shared" ca="1" si="46"/>
        <v>B0101</v>
      </c>
    </row>
    <row r="1489" spans="1:13" x14ac:dyDescent="0.25">
      <c r="A1489" t="s">
        <v>97</v>
      </c>
      <c r="B1489" s="7" t="s">
        <v>284</v>
      </c>
      <c r="C1489" s="13">
        <v>107</v>
      </c>
      <c r="D1489" s="10" t="s">
        <v>102</v>
      </c>
      <c r="E1489">
        <v>260</v>
      </c>
      <c r="F1489" s="9">
        <v>20</v>
      </c>
      <c r="G1489" s="9">
        <f>financials[[#This Row],[Units Sold]]*financials[[#This Row],[Sale Price]]</f>
        <v>5200</v>
      </c>
      <c r="H1489" s="9">
        <f>IF(financials[[#This Row],[Discount Band]]="low",0.1,IF(financials[[#This Row],[Discount Band]]="medium",0.15,0.3))</f>
        <v>0.1</v>
      </c>
      <c r="I1489" s="9">
        <f>financials[[#This Row],[Gross Sales]]-financials[[#This Row],[Gross Sales]]*financials[[#This Row],[Discounts]]</f>
        <v>4680</v>
      </c>
      <c r="J1489" s="9">
        <f>VLOOKUP(financials[[#This Row],[productid]],Products!$B$2:$H$10,3)</f>
        <v>5.5</v>
      </c>
      <c r="K1489" s="9">
        <f>financials[[#This Row],[Sales]]-financials[[#This Row],[COGS]]</f>
        <v>4674.5</v>
      </c>
      <c r="L1489" s="17">
        <f t="shared" ca="1" si="47"/>
        <v>45481</v>
      </c>
      <c r="M1489" t="str">
        <f t="shared" ca="1" si="46"/>
        <v>A0001</v>
      </c>
    </row>
    <row r="1490" spans="1:13" x14ac:dyDescent="0.25">
      <c r="A1490" t="s">
        <v>97</v>
      </c>
      <c r="B1490" s="7" t="s">
        <v>169</v>
      </c>
      <c r="C1490" s="15">
        <v>101</v>
      </c>
      <c r="D1490" s="16" t="s">
        <v>101</v>
      </c>
      <c r="E1490">
        <v>260</v>
      </c>
      <c r="F1490" s="9">
        <v>20</v>
      </c>
      <c r="G1490" s="9">
        <f>financials[[#This Row],[Units Sold]]*financials[[#This Row],[Sale Price]]</f>
        <v>5200</v>
      </c>
      <c r="H1490" s="9">
        <f>IF(financials[[#This Row],[Discount Band]]="low",0.1,IF(financials[[#This Row],[Discount Band]]="medium",0.15,0.3))</f>
        <v>0.15</v>
      </c>
      <c r="I1490" s="9">
        <f>financials[[#This Row],[Gross Sales]]-financials[[#This Row],[Gross Sales]]*financials[[#This Row],[Discounts]]</f>
        <v>4420</v>
      </c>
      <c r="J1490" s="9">
        <f>VLOOKUP(financials[[#This Row],[productid]],Products!$B$2:$H$10,3)</f>
        <v>9.9499999999999993</v>
      </c>
      <c r="K1490" s="9">
        <f>financials[[#This Row],[Sales]]-financials[[#This Row],[COGS]]</f>
        <v>4410.05</v>
      </c>
      <c r="L1490" s="17">
        <f t="shared" ca="1" si="47"/>
        <v>45226</v>
      </c>
      <c r="M1490" t="str">
        <f t="shared" ca="1" si="46"/>
        <v>A0001</v>
      </c>
    </row>
    <row r="1491" spans="1:13" x14ac:dyDescent="0.25">
      <c r="A1491" t="s">
        <v>97</v>
      </c>
      <c r="B1491" s="7" t="s">
        <v>106</v>
      </c>
      <c r="C1491" s="15">
        <v>102</v>
      </c>
      <c r="D1491" s="16" t="s">
        <v>101</v>
      </c>
      <c r="E1491">
        <v>260</v>
      </c>
      <c r="F1491" s="9">
        <v>20</v>
      </c>
      <c r="G1491" s="9">
        <f>financials[[#This Row],[Units Sold]]*financials[[#This Row],[Sale Price]]</f>
        <v>5200</v>
      </c>
      <c r="H1491" s="9">
        <f>IF(financials[[#This Row],[Discount Band]]="low",0.1,IF(financials[[#This Row],[Discount Band]]="medium",0.15,0.3))</f>
        <v>0.15</v>
      </c>
      <c r="I1491" s="9">
        <f>financials[[#This Row],[Gross Sales]]-financials[[#This Row],[Gross Sales]]*financials[[#This Row],[Discounts]]</f>
        <v>4420</v>
      </c>
      <c r="J1491" s="9">
        <f>VLOOKUP(financials[[#This Row],[productid]],Products!$B$2:$H$10,3)</f>
        <v>13.95</v>
      </c>
      <c r="K1491" s="9">
        <f>financials[[#This Row],[Sales]]-financials[[#This Row],[COGS]]</f>
        <v>4406.05</v>
      </c>
      <c r="L1491" s="17">
        <f t="shared" ca="1" si="47"/>
        <v>45249</v>
      </c>
      <c r="M1491" t="str">
        <f t="shared" ca="1" si="46"/>
        <v>B0101</v>
      </c>
    </row>
    <row r="1492" spans="1:13" x14ac:dyDescent="0.25">
      <c r="A1492" t="s">
        <v>100</v>
      </c>
      <c r="B1492" s="7" t="s">
        <v>209</v>
      </c>
      <c r="C1492" s="15">
        <v>106</v>
      </c>
      <c r="D1492" s="16" t="s">
        <v>101</v>
      </c>
      <c r="E1492">
        <v>347</v>
      </c>
      <c r="F1492" s="9">
        <v>15</v>
      </c>
      <c r="G1492" s="9">
        <f>financials[[#This Row],[Units Sold]]*financials[[#This Row],[Sale Price]]</f>
        <v>5205</v>
      </c>
      <c r="H1492" s="9">
        <f>IF(financials[[#This Row],[Discount Band]]="low",0.1,IF(financials[[#This Row],[Discount Band]]="medium",0.15,0.3))</f>
        <v>0.15</v>
      </c>
      <c r="I1492" s="9">
        <f>financials[[#This Row],[Gross Sales]]-financials[[#This Row],[Gross Sales]]*financials[[#This Row],[Discounts]]</f>
        <v>4424.25</v>
      </c>
      <c r="J1492" s="9">
        <f>VLOOKUP(financials[[#This Row],[productid]],Products!$B$2:$H$10,3)</f>
        <v>9.1</v>
      </c>
      <c r="K1492" s="9">
        <f>financials[[#This Row],[Sales]]-financials[[#This Row],[COGS]]</f>
        <v>4415.1499999999996</v>
      </c>
      <c r="L1492" s="17">
        <f t="shared" ca="1" si="47"/>
        <v>44904</v>
      </c>
      <c r="M1492" t="str">
        <f t="shared" ca="1" si="46"/>
        <v>B0101</v>
      </c>
    </row>
    <row r="1493" spans="1:13" x14ac:dyDescent="0.25">
      <c r="A1493" t="s">
        <v>100</v>
      </c>
      <c r="B1493" s="7" t="s">
        <v>284</v>
      </c>
      <c r="C1493" s="15">
        <v>103</v>
      </c>
      <c r="D1493" s="16" t="s">
        <v>94</v>
      </c>
      <c r="E1493">
        <v>347</v>
      </c>
      <c r="F1493" s="9">
        <v>15</v>
      </c>
      <c r="G1493" s="9">
        <f>financials[[#This Row],[Units Sold]]*financials[[#This Row],[Sale Price]]</f>
        <v>5205</v>
      </c>
      <c r="H1493" s="9">
        <f>IF(financials[[#This Row],[Discount Band]]="low",0.1,IF(financials[[#This Row],[Discount Band]]="medium",0.15,0.3))</f>
        <v>0.3</v>
      </c>
      <c r="I1493" s="9">
        <f>financials[[#This Row],[Gross Sales]]-financials[[#This Row],[Gross Sales]]*financials[[#This Row],[Discounts]]</f>
        <v>3643.5</v>
      </c>
      <c r="J1493" s="9">
        <f>VLOOKUP(financials[[#This Row],[productid]],Products!$B$2:$H$10,3)</f>
        <v>15</v>
      </c>
      <c r="K1493" s="9">
        <f>financials[[#This Row],[Sales]]-financials[[#This Row],[COGS]]</f>
        <v>3628.5</v>
      </c>
      <c r="L1493" s="17">
        <f t="shared" ca="1" si="47"/>
        <v>45368</v>
      </c>
      <c r="M1493" t="str">
        <f t="shared" ca="1" si="46"/>
        <v>B0001</v>
      </c>
    </row>
    <row r="1494" spans="1:13" x14ac:dyDescent="0.25">
      <c r="A1494" t="s">
        <v>96</v>
      </c>
      <c r="B1494" s="7" t="s">
        <v>209</v>
      </c>
      <c r="C1494" s="15">
        <v>107</v>
      </c>
      <c r="D1494" s="16" t="s">
        <v>102</v>
      </c>
      <c r="E1494">
        <v>434</v>
      </c>
      <c r="F1494" s="9">
        <v>12</v>
      </c>
      <c r="G1494" s="9">
        <f>financials[[#This Row],[Units Sold]]*financials[[#This Row],[Sale Price]]</f>
        <v>5208</v>
      </c>
      <c r="H1494" s="9">
        <f>IF(financials[[#This Row],[Discount Band]]="low",0.1,IF(financials[[#This Row],[Discount Band]]="medium",0.15,0.3))</f>
        <v>0.1</v>
      </c>
      <c r="I1494" s="9">
        <f>financials[[#This Row],[Gross Sales]]-financials[[#This Row],[Gross Sales]]*financials[[#This Row],[Discounts]]</f>
        <v>4687.2</v>
      </c>
      <c r="J1494" s="9">
        <f>VLOOKUP(financials[[#This Row],[productid]],Products!$B$2:$H$10,3)</f>
        <v>5.5</v>
      </c>
      <c r="K1494" s="9">
        <f>financials[[#This Row],[Sales]]-financials[[#This Row],[COGS]]</f>
        <v>4681.7</v>
      </c>
      <c r="L1494" s="17">
        <f t="shared" ca="1" si="47"/>
        <v>44932</v>
      </c>
      <c r="M1494" t="str">
        <f t="shared" ca="1" si="46"/>
        <v>B0101</v>
      </c>
    </row>
    <row r="1495" spans="1:13" x14ac:dyDescent="0.25">
      <c r="A1495" t="s">
        <v>97</v>
      </c>
      <c r="B1495" s="7" t="s">
        <v>279</v>
      </c>
      <c r="C1495" s="15">
        <v>106</v>
      </c>
      <c r="D1495" s="16" t="s">
        <v>94</v>
      </c>
      <c r="E1495">
        <v>261</v>
      </c>
      <c r="F1495" s="9">
        <v>20</v>
      </c>
      <c r="G1495" s="9">
        <f>financials[[#This Row],[Units Sold]]*financials[[#This Row],[Sale Price]]</f>
        <v>5220</v>
      </c>
      <c r="H1495" s="9">
        <f>IF(financials[[#This Row],[Discount Band]]="low",0.1,IF(financials[[#This Row],[Discount Band]]="medium",0.15,0.3))</f>
        <v>0.3</v>
      </c>
      <c r="I1495" s="9">
        <f>financials[[#This Row],[Gross Sales]]-financials[[#This Row],[Gross Sales]]*financials[[#This Row],[Discounts]]</f>
        <v>3654</v>
      </c>
      <c r="J1495" s="9">
        <f>VLOOKUP(financials[[#This Row],[productid]],Products!$B$2:$H$10,3)</f>
        <v>9.1</v>
      </c>
      <c r="K1495" s="9">
        <f>financials[[#This Row],[Sales]]-financials[[#This Row],[COGS]]</f>
        <v>3644.9</v>
      </c>
      <c r="L1495" s="17">
        <f t="shared" ca="1" si="47"/>
        <v>45528</v>
      </c>
      <c r="M1495" t="str">
        <f t="shared" ca="1" si="46"/>
        <v>B0101</v>
      </c>
    </row>
    <row r="1496" spans="1:13" x14ac:dyDescent="0.25">
      <c r="A1496" t="s">
        <v>96</v>
      </c>
      <c r="B1496" s="7" t="s">
        <v>178</v>
      </c>
      <c r="C1496" s="15">
        <v>107</v>
      </c>
      <c r="D1496" s="16" t="s">
        <v>101</v>
      </c>
      <c r="E1496">
        <v>435</v>
      </c>
      <c r="F1496" s="9">
        <v>12</v>
      </c>
      <c r="G1496" s="9">
        <f>financials[[#This Row],[Units Sold]]*financials[[#This Row],[Sale Price]]</f>
        <v>5220</v>
      </c>
      <c r="H1496" s="9">
        <f>IF(financials[[#This Row],[Discount Band]]="low",0.1,IF(financials[[#This Row],[Discount Band]]="medium",0.15,0.3))</f>
        <v>0.15</v>
      </c>
      <c r="I1496" s="9">
        <f>financials[[#This Row],[Gross Sales]]-financials[[#This Row],[Gross Sales]]*financials[[#This Row],[Discounts]]</f>
        <v>4437</v>
      </c>
      <c r="J1496" s="9">
        <f>VLOOKUP(financials[[#This Row],[productid]],Products!$B$2:$H$10,3)</f>
        <v>5.5</v>
      </c>
      <c r="K1496" s="9">
        <f>financials[[#This Row],[Sales]]-financials[[#This Row],[COGS]]</f>
        <v>4431.5</v>
      </c>
      <c r="L1496" s="17">
        <f t="shared" ca="1" si="47"/>
        <v>45222</v>
      </c>
      <c r="M1496" t="str">
        <f t="shared" ca="1" si="46"/>
        <v>B0001</v>
      </c>
    </row>
    <row r="1497" spans="1:13" x14ac:dyDescent="0.25">
      <c r="A1497" t="s">
        <v>97</v>
      </c>
      <c r="B1497" s="7" t="s">
        <v>239</v>
      </c>
      <c r="C1497" s="15">
        <v>106</v>
      </c>
      <c r="D1497" s="16" t="s">
        <v>94</v>
      </c>
      <c r="E1497">
        <v>261</v>
      </c>
      <c r="F1497" s="9">
        <v>20</v>
      </c>
      <c r="G1497" s="9">
        <f>financials[[#This Row],[Units Sold]]*financials[[#This Row],[Sale Price]]</f>
        <v>5220</v>
      </c>
      <c r="H1497" s="9">
        <f>IF(financials[[#This Row],[Discount Band]]="low",0.1,IF(financials[[#This Row],[Discount Band]]="medium",0.15,0.3))</f>
        <v>0.3</v>
      </c>
      <c r="I1497" s="9">
        <f>financials[[#This Row],[Gross Sales]]-financials[[#This Row],[Gross Sales]]*financials[[#This Row],[Discounts]]</f>
        <v>3654</v>
      </c>
      <c r="J1497" s="9">
        <f>VLOOKUP(financials[[#This Row],[productid]],Products!$B$2:$H$10,3)</f>
        <v>9.1</v>
      </c>
      <c r="K1497" s="9">
        <f>financials[[#This Row],[Sales]]-financials[[#This Row],[COGS]]</f>
        <v>3644.9</v>
      </c>
      <c r="L1497" s="17">
        <f t="shared" ca="1" si="47"/>
        <v>44579</v>
      </c>
      <c r="M1497" t="str">
        <f t="shared" ca="1" si="46"/>
        <v>C0002</v>
      </c>
    </row>
    <row r="1498" spans="1:13" x14ac:dyDescent="0.25">
      <c r="A1498" t="s">
        <v>97</v>
      </c>
      <c r="B1498" s="7" t="s">
        <v>136</v>
      </c>
      <c r="C1498" s="15">
        <v>104</v>
      </c>
      <c r="D1498" s="16" t="s">
        <v>101</v>
      </c>
      <c r="E1498">
        <v>261</v>
      </c>
      <c r="F1498" s="9">
        <v>20</v>
      </c>
      <c r="G1498" s="9">
        <f>financials[[#This Row],[Units Sold]]*financials[[#This Row],[Sale Price]]</f>
        <v>5220</v>
      </c>
      <c r="H1498" s="9">
        <f>IF(financials[[#This Row],[Discount Band]]="low",0.1,IF(financials[[#This Row],[Discount Band]]="medium",0.15,0.3))</f>
        <v>0.15</v>
      </c>
      <c r="I1498" s="9">
        <f>financials[[#This Row],[Gross Sales]]-financials[[#This Row],[Gross Sales]]*financials[[#This Row],[Discounts]]</f>
        <v>4437</v>
      </c>
      <c r="J1498" s="9">
        <f>VLOOKUP(financials[[#This Row],[productid]],Products!$B$2:$H$10,3)</f>
        <v>2.9</v>
      </c>
      <c r="K1498" s="9">
        <f>financials[[#This Row],[Sales]]-financials[[#This Row],[COGS]]</f>
        <v>4434.1000000000004</v>
      </c>
      <c r="L1498" s="17">
        <f t="shared" ca="1" si="47"/>
        <v>44744</v>
      </c>
      <c r="M1498" t="str">
        <f t="shared" ca="1" si="46"/>
        <v>C0003</v>
      </c>
    </row>
    <row r="1499" spans="1:13" x14ac:dyDescent="0.25">
      <c r="A1499" t="s">
        <v>98</v>
      </c>
      <c r="B1499" s="7" t="s">
        <v>556</v>
      </c>
      <c r="C1499" s="15">
        <v>103</v>
      </c>
      <c r="D1499" s="16" t="s">
        <v>102</v>
      </c>
      <c r="E1499">
        <v>42</v>
      </c>
      <c r="F1499" s="9">
        <v>125</v>
      </c>
      <c r="G1499" s="9">
        <f>financials[[#This Row],[Units Sold]]*financials[[#This Row],[Sale Price]]</f>
        <v>5250</v>
      </c>
      <c r="H1499" s="9">
        <f>IF(financials[[#This Row],[Discount Band]]="low",0.1,IF(financials[[#This Row],[Discount Band]]="medium",0.15,0.3))</f>
        <v>0.1</v>
      </c>
      <c r="I1499" s="9">
        <f>financials[[#This Row],[Gross Sales]]-financials[[#This Row],[Gross Sales]]*financials[[#This Row],[Discounts]]</f>
        <v>4725</v>
      </c>
      <c r="J1499" s="9">
        <f>VLOOKUP(financials[[#This Row],[productid]],Products!$B$2:$H$10,3)</f>
        <v>15</v>
      </c>
      <c r="K1499" s="9">
        <f>financials[[#This Row],[Sales]]-financials[[#This Row],[COGS]]</f>
        <v>4710</v>
      </c>
      <c r="L1499" s="17">
        <f t="shared" ca="1" si="47"/>
        <v>44947</v>
      </c>
      <c r="M1499" t="str">
        <f t="shared" ca="1" si="46"/>
        <v>B0001</v>
      </c>
    </row>
    <row r="1500" spans="1:13" x14ac:dyDescent="0.25">
      <c r="A1500" t="s">
        <v>100</v>
      </c>
      <c r="B1500" s="7" t="s">
        <v>287</v>
      </c>
      <c r="C1500" s="15">
        <v>102</v>
      </c>
      <c r="D1500" s="16" t="s">
        <v>101</v>
      </c>
      <c r="E1500">
        <v>350</v>
      </c>
      <c r="F1500" s="9">
        <v>15</v>
      </c>
      <c r="G1500" s="9">
        <f>financials[[#This Row],[Units Sold]]*financials[[#This Row],[Sale Price]]</f>
        <v>5250</v>
      </c>
      <c r="H1500" s="9">
        <f>IF(financials[[#This Row],[Discount Band]]="low",0.1,IF(financials[[#This Row],[Discount Band]]="medium",0.15,0.3))</f>
        <v>0.15</v>
      </c>
      <c r="I1500" s="9">
        <f>financials[[#This Row],[Gross Sales]]-financials[[#This Row],[Gross Sales]]*financials[[#This Row],[Discounts]]</f>
        <v>4462.5</v>
      </c>
      <c r="J1500" s="9">
        <f>VLOOKUP(financials[[#This Row],[productid]],Products!$B$2:$H$10,3)</f>
        <v>13.95</v>
      </c>
      <c r="K1500" s="9">
        <f>financials[[#This Row],[Sales]]-financials[[#This Row],[COGS]]</f>
        <v>4448.55</v>
      </c>
      <c r="L1500" s="17">
        <f t="shared" ca="1" si="47"/>
        <v>45199</v>
      </c>
      <c r="M1500" t="str">
        <f t="shared" ca="1" si="46"/>
        <v>B0001</v>
      </c>
    </row>
    <row r="1501" spans="1:13" x14ac:dyDescent="0.25">
      <c r="A1501" t="s">
        <v>97</v>
      </c>
      <c r="B1501" s="7" t="s">
        <v>655</v>
      </c>
      <c r="C1501" s="15">
        <v>108</v>
      </c>
      <c r="D1501" s="16" t="s">
        <v>94</v>
      </c>
      <c r="E1501">
        <v>15</v>
      </c>
      <c r="F1501" s="9">
        <v>350</v>
      </c>
      <c r="G1501" s="9">
        <f>financials[[#This Row],[Units Sold]]*financials[[#This Row],[Sale Price]]</f>
        <v>5250</v>
      </c>
      <c r="H1501" s="9">
        <f>IF(financials[[#This Row],[Discount Band]]="low",0.1,IF(financials[[#This Row],[Discount Band]]="medium",0.15,0.3))</f>
        <v>0.3</v>
      </c>
      <c r="I1501" s="9">
        <f>financials[[#This Row],[Gross Sales]]-financials[[#This Row],[Gross Sales]]*financials[[#This Row],[Discounts]]</f>
        <v>3675</v>
      </c>
      <c r="J1501" s="9">
        <f>VLOOKUP(financials[[#This Row],[productid]],Products!$B$2:$H$10,3)</f>
        <v>3.99</v>
      </c>
      <c r="K1501" s="9">
        <f>financials[[#This Row],[Sales]]-financials[[#This Row],[COGS]]</f>
        <v>3671.01</v>
      </c>
      <c r="L1501" s="17">
        <f t="shared" ca="1" si="47"/>
        <v>45313</v>
      </c>
      <c r="M1501" t="str">
        <f t="shared" ca="1" si="46"/>
        <v>B0101</v>
      </c>
    </row>
    <row r="1502" spans="1:13" x14ac:dyDescent="0.25">
      <c r="A1502" t="s">
        <v>96</v>
      </c>
      <c r="B1502" s="7" t="s">
        <v>279</v>
      </c>
      <c r="C1502" s="13">
        <v>104</v>
      </c>
      <c r="D1502" s="10" t="s">
        <v>101</v>
      </c>
      <c r="E1502">
        <v>438</v>
      </c>
      <c r="F1502" s="9">
        <v>12</v>
      </c>
      <c r="G1502" s="9">
        <f>financials[[#This Row],[Units Sold]]*financials[[#This Row],[Sale Price]]</f>
        <v>5256</v>
      </c>
      <c r="H1502" s="9">
        <f>IF(financials[[#This Row],[Discount Band]]="low",0.1,IF(financials[[#This Row],[Discount Band]]="medium",0.15,0.3))</f>
        <v>0.15</v>
      </c>
      <c r="I1502" s="9">
        <f>financials[[#This Row],[Gross Sales]]-financials[[#This Row],[Gross Sales]]*financials[[#This Row],[Discounts]]</f>
        <v>4467.6000000000004</v>
      </c>
      <c r="J1502" s="9">
        <f>VLOOKUP(financials[[#This Row],[productid]],Products!$B$2:$H$10,3)</f>
        <v>2.9</v>
      </c>
      <c r="K1502" s="9">
        <f>financials[[#This Row],[Sales]]-financials[[#This Row],[COGS]]</f>
        <v>4464.7000000000007</v>
      </c>
      <c r="L1502" s="17">
        <f t="shared" ca="1" si="47"/>
        <v>45142</v>
      </c>
      <c r="M1502" t="str">
        <f t="shared" ca="1" si="46"/>
        <v>C0003</v>
      </c>
    </row>
    <row r="1503" spans="1:13" x14ac:dyDescent="0.25">
      <c r="A1503" t="s">
        <v>97</v>
      </c>
      <c r="B1503" s="7" t="s">
        <v>239</v>
      </c>
      <c r="C1503" s="15">
        <v>109</v>
      </c>
      <c r="D1503" s="16" t="s">
        <v>94</v>
      </c>
      <c r="E1503">
        <v>263</v>
      </c>
      <c r="F1503" s="9">
        <v>20</v>
      </c>
      <c r="G1503" s="9">
        <f>financials[[#This Row],[Units Sold]]*financials[[#This Row],[Sale Price]]</f>
        <v>5260</v>
      </c>
      <c r="H1503" s="9">
        <f>IF(financials[[#This Row],[Discount Band]]="low",0.1,IF(financials[[#This Row],[Discount Band]]="medium",0.15,0.3))</f>
        <v>0.3</v>
      </c>
      <c r="I1503" s="9">
        <f>financials[[#This Row],[Gross Sales]]-financials[[#This Row],[Gross Sales]]*financials[[#This Row],[Discounts]]</f>
        <v>3682</v>
      </c>
      <c r="J1503" s="9">
        <f>VLOOKUP(financials[[#This Row],[productid]],Products!$B$2:$H$10,3)</f>
        <v>16.8</v>
      </c>
      <c r="K1503" s="9">
        <f>financials[[#This Row],[Sales]]-financials[[#This Row],[COGS]]</f>
        <v>3665.2</v>
      </c>
      <c r="L1503" s="17">
        <f t="shared" ca="1" si="47"/>
        <v>45186</v>
      </c>
      <c r="M1503" t="str">
        <f t="shared" ca="1" si="46"/>
        <v>A0001</v>
      </c>
    </row>
    <row r="1504" spans="1:13" x14ac:dyDescent="0.25">
      <c r="A1504" t="s">
        <v>97</v>
      </c>
      <c r="B1504" s="7" t="s">
        <v>178</v>
      </c>
      <c r="C1504" s="15">
        <v>103</v>
      </c>
      <c r="D1504" s="16" t="s">
        <v>94</v>
      </c>
      <c r="E1504">
        <v>263</v>
      </c>
      <c r="F1504" s="9">
        <v>20</v>
      </c>
      <c r="G1504" s="9">
        <f>financials[[#This Row],[Units Sold]]*financials[[#This Row],[Sale Price]]</f>
        <v>5260</v>
      </c>
      <c r="H1504" s="9">
        <f>IF(financials[[#This Row],[Discount Band]]="low",0.1,IF(financials[[#This Row],[Discount Band]]="medium",0.15,0.3))</f>
        <v>0.3</v>
      </c>
      <c r="I1504" s="9">
        <f>financials[[#This Row],[Gross Sales]]-financials[[#This Row],[Gross Sales]]*financials[[#This Row],[Discounts]]</f>
        <v>3682</v>
      </c>
      <c r="J1504" s="9">
        <f>VLOOKUP(financials[[#This Row],[productid]],Products!$B$2:$H$10,3)</f>
        <v>15</v>
      </c>
      <c r="K1504" s="9">
        <f>financials[[#This Row],[Sales]]-financials[[#This Row],[COGS]]</f>
        <v>3667</v>
      </c>
      <c r="L1504" s="17">
        <f t="shared" ca="1" si="47"/>
        <v>45141</v>
      </c>
      <c r="M1504" t="str">
        <f t="shared" ca="1" si="46"/>
        <v>B0101</v>
      </c>
    </row>
    <row r="1505" spans="1:13" x14ac:dyDescent="0.25">
      <c r="A1505" t="s">
        <v>97</v>
      </c>
      <c r="B1505" s="7" t="s">
        <v>243</v>
      </c>
      <c r="C1505" s="15">
        <v>108</v>
      </c>
      <c r="D1505" s="16" t="s">
        <v>101</v>
      </c>
      <c r="E1505">
        <v>263</v>
      </c>
      <c r="F1505" s="9">
        <v>20</v>
      </c>
      <c r="G1505" s="9">
        <f>financials[[#This Row],[Units Sold]]*financials[[#This Row],[Sale Price]]</f>
        <v>5260</v>
      </c>
      <c r="H1505" s="9">
        <f>IF(financials[[#This Row],[Discount Band]]="low",0.1,IF(financials[[#This Row],[Discount Band]]="medium",0.15,0.3))</f>
        <v>0.15</v>
      </c>
      <c r="I1505" s="9">
        <f>financials[[#This Row],[Gross Sales]]-financials[[#This Row],[Gross Sales]]*financials[[#This Row],[Discounts]]</f>
        <v>4471</v>
      </c>
      <c r="J1505" s="9">
        <f>VLOOKUP(financials[[#This Row],[productid]],Products!$B$2:$H$10,3)</f>
        <v>3.99</v>
      </c>
      <c r="K1505" s="9">
        <f>financials[[#This Row],[Sales]]-financials[[#This Row],[COGS]]</f>
        <v>4467.01</v>
      </c>
      <c r="L1505" s="17">
        <f t="shared" ca="1" si="47"/>
        <v>45285</v>
      </c>
      <c r="M1505" t="str">
        <f t="shared" ca="1" si="46"/>
        <v>B0101</v>
      </c>
    </row>
    <row r="1506" spans="1:13" x14ac:dyDescent="0.25">
      <c r="A1506" t="s">
        <v>97</v>
      </c>
      <c r="B1506" s="7" t="s">
        <v>107</v>
      </c>
      <c r="C1506" s="15">
        <v>105</v>
      </c>
      <c r="D1506" s="16" t="s">
        <v>103</v>
      </c>
      <c r="E1506">
        <v>263</v>
      </c>
      <c r="F1506" s="9">
        <v>20</v>
      </c>
      <c r="G1506" s="9">
        <f>financials[[#This Row],[Units Sold]]*financials[[#This Row],[Sale Price]]</f>
        <v>5260</v>
      </c>
      <c r="H1506" s="9">
        <f>IF(financials[[#This Row],[Discount Band]]="low",0.1,IF(financials[[#This Row],[Discount Band]]="medium",0.15,0.3))</f>
        <v>0.3</v>
      </c>
      <c r="I1506" s="9">
        <f>financials[[#This Row],[Gross Sales]]-financials[[#This Row],[Gross Sales]]*financials[[#This Row],[Discounts]]</f>
        <v>3682</v>
      </c>
      <c r="J1506" s="9">
        <f>VLOOKUP(financials[[#This Row],[productid]],Products!$B$2:$H$10,3)</f>
        <v>10</v>
      </c>
      <c r="K1506" s="9">
        <f>financials[[#This Row],[Sales]]-financials[[#This Row],[COGS]]</f>
        <v>3672</v>
      </c>
      <c r="L1506" s="17">
        <f t="shared" ca="1" si="47"/>
        <v>45240</v>
      </c>
      <c r="M1506" t="str">
        <f t="shared" ca="1" si="46"/>
        <v>B0001</v>
      </c>
    </row>
    <row r="1507" spans="1:13" x14ac:dyDescent="0.25">
      <c r="A1507" t="s">
        <v>97</v>
      </c>
      <c r="B1507" s="7" t="s">
        <v>284</v>
      </c>
      <c r="C1507" s="15">
        <v>107</v>
      </c>
      <c r="D1507" s="16" t="s">
        <v>102</v>
      </c>
      <c r="E1507">
        <v>263</v>
      </c>
      <c r="F1507" s="9">
        <v>20</v>
      </c>
      <c r="G1507" s="9">
        <f>financials[[#This Row],[Units Sold]]*financials[[#This Row],[Sale Price]]</f>
        <v>5260</v>
      </c>
      <c r="H1507" s="9">
        <f>IF(financials[[#This Row],[Discount Band]]="low",0.1,IF(financials[[#This Row],[Discount Band]]="medium",0.15,0.3))</f>
        <v>0.1</v>
      </c>
      <c r="I1507" s="9">
        <f>financials[[#This Row],[Gross Sales]]-financials[[#This Row],[Gross Sales]]*financials[[#This Row],[Discounts]]</f>
        <v>4734</v>
      </c>
      <c r="J1507" s="9">
        <f>VLOOKUP(financials[[#This Row],[productid]],Products!$B$2:$H$10,3)</f>
        <v>5.5</v>
      </c>
      <c r="K1507" s="9">
        <f>financials[[#This Row],[Sales]]-financials[[#This Row],[COGS]]</f>
        <v>4728.5</v>
      </c>
      <c r="L1507" s="17">
        <f t="shared" ca="1" si="47"/>
        <v>44751</v>
      </c>
      <c r="M1507" t="str">
        <f t="shared" ca="1" si="46"/>
        <v>C0003</v>
      </c>
    </row>
    <row r="1508" spans="1:13" x14ac:dyDescent="0.25">
      <c r="A1508" t="s">
        <v>100</v>
      </c>
      <c r="B1508" s="7" t="s">
        <v>279</v>
      </c>
      <c r="C1508" s="13">
        <v>105</v>
      </c>
      <c r="D1508" s="10" t="s">
        <v>94</v>
      </c>
      <c r="E1508">
        <v>351</v>
      </c>
      <c r="F1508" s="9">
        <v>15</v>
      </c>
      <c r="G1508" s="9">
        <f>financials[[#This Row],[Units Sold]]*financials[[#This Row],[Sale Price]]</f>
        <v>5265</v>
      </c>
      <c r="H1508" s="9">
        <f>IF(financials[[#This Row],[Discount Band]]="low",0.1,IF(financials[[#This Row],[Discount Band]]="medium",0.15,0.3))</f>
        <v>0.3</v>
      </c>
      <c r="I1508" s="9">
        <f>financials[[#This Row],[Gross Sales]]-financials[[#This Row],[Gross Sales]]*financials[[#This Row],[Discounts]]</f>
        <v>3685.5</v>
      </c>
      <c r="J1508" s="9">
        <f>VLOOKUP(financials[[#This Row],[productid]],Products!$B$2:$H$10,3)</f>
        <v>10</v>
      </c>
      <c r="K1508" s="9">
        <f>financials[[#This Row],[Sales]]-financials[[#This Row],[COGS]]</f>
        <v>3675.5</v>
      </c>
      <c r="L1508" s="17">
        <f t="shared" ca="1" si="47"/>
        <v>45093</v>
      </c>
      <c r="M1508" t="str">
        <f t="shared" ca="1" si="46"/>
        <v>B0101</v>
      </c>
    </row>
    <row r="1509" spans="1:13" x14ac:dyDescent="0.25">
      <c r="A1509" t="s">
        <v>100</v>
      </c>
      <c r="B1509" s="7" t="s">
        <v>556</v>
      </c>
      <c r="C1509" s="15">
        <v>103</v>
      </c>
      <c r="D1509" s="16" t="s">
        <v>103</v>
      </c>
      <c r="E1509">
        <v>351</v>
      </c>
      <c r="F1509" s="9">
        <v>15</v>
      </c>
      <c r="G1509" s="9">
        <f>financials[[#This Row],[Units Sold]]*financials[[#This Row],[Sale Price]]</f>
        <v>5265</v>
      </c>
      <c r="H1509" s="9">
        <f>IF(financials[[#This Row],[Discount Band]]="low",0.1,IF(financials[[#This Row],[Discount Band]]="medium",0.15,0.3))</f>
        <v>0.3</v>
      </c>
      <c r="I1509" s="9">
        <f>financials[[#This Row],[Gross Sales]]-financials[[#This Row],[Gross Sales]]*financials[[#This Row],[Discounts]]</f>
        <v>3685.5</v>
      </c>
      <c r="J1509" s="9">
        <f>VLOOKUP(financials[[#This Row],[productid]],Products!$B$2:$H$10,3)</f>
        <v>15</v>
      </c>
      <c r="K1509" s="9">
        <f>financials[[#This Row],[Sales]]-financials[[#This Row],[COGS]]</f>
        <v>3670.5</v>
      </c>
      <c r="L1509" s="17">
        <f t="shared" ca="1" si="47"/>
        <v>44596</v>
      </c>
      <c r="M1509" t="str">
        <f t="shared" ca="1" si="46"/>
        <v>B0001</v>
      </c>
    </row>
    <row r="1510" spans="1:13" x14ac:dyDescent="0.25">
      <c r="A1510" t="s">
        <v>96</v>
      </c>
      <c r="B1510" s="7" t="s">
        <v>106</v>
      </c>
      <c r="C1510" s="15">
        <v>105</v>
      </c>
      <c r="D1510" s="16" t="s">
        <v>94</v>
      </c>
      <c r="E1510">
        <v>439</v>
      </c>
      <c r="F1510" s="9">
        <v>12</v>
      </c>
      <c r="G1510" s="9">
        <f>financials[[#This Row],[Units Sold]]*financials[[#This Row],[Sale Price]]</f>
        <v>5268</v>
      </c>
      <c r="H1510" s="9">
        <f>IF(financials[[#This Row],[Discount Band]]="low",0.1,IF(financials[[#This Row],[Discount Band]]="medium",0.15,0.3))</f>
        <v>0.3</v>
      </c>
      <c r="I1510" s="9">
        <f>financials[[#This Row],[Gross Sales]]-financials[[#This Row],[Gross Sales]]*financials[[#This Row],[Discounts]]</f>
        <v>3687.6000000000004</v>
      </c>
      <c r="J1510" s="9">
        <f>VLOOKUP(financials[[#This Row],[productid]],Products!$B$2:$H$10,3)</f>
        <v>10</v>
      </c>
      <c r="K1510" s="9">
        <f>financials[[#This Row],[Sales]]-financials[[#This Row],[COGS]]</f>
        <v>3677.6000000000004</v>
      </c>
      <c r="L1510" s="17">
        <f t="shared" ca="1" si="47"/>
        <v>45229</v>
      </c>
      <c r="M1510" t="str">
        <f t="shared" ca="1" si="46"/>
        <v>C0003</v>
      </c>
    </row>
    <row r="1511" spans="1:13" x14ac:dyDescent="0.25">
      <c r="A1511" t="s">
        <v>96</v>
      </c>
      <c r="B1511" s="7" t="s">
        <v>178</v>
      </c>
      <c r="C1511" s="15">
        <v>101</v>
      </c>
      <c r="D1511" s="16" t="s">
        <v>94</v>
      </c>
      <c r="E1511">
        <v>440</v>
      </c>
      <c r="F1511" s="9">
        <v>12</v>
      </c>
      <c r="G1511" s="9">
        <f>financials[[#This Row],[Units Sold]]*financials[[#This Row],[Sale Price]]</f>
        <v>5280</v>
      </c>
      <c r="H1511" s="9">
        <f>IF(financials[[#This Row],[Discount Band]]="low",0.1,IF(financials[[#This Row],[Discount Band]]="medium",0.15,0.3))</f>
        <v>0.3</v>
      </c>
      <c r="I1511" s="9">
        <f>financials[[#This Row],[Gross Sales]]-financials[[#This Row],[Gross Sales]]*financials[[#This Row],[Discounts]]</f>
        <v>3696</v>
      </c>
      <c r="J1511" s="9">
        <f>VLOOKUP(financials[[#This Row],[productid]],Products!$B$2:$H$10,3)</f>
        <v>9.9499999999999993</v>
      </c>
      <c r="K1511" s="9">
        <f>financials[[#This Row],[Sales]]-financials[[#This Row],[COGS]]</f>
        <v>3686.05</v>
      </c>
      <c r="L1511" s="17">
        <f t="shared" ca="1" si="47"/>
        <v>45409</v>
      </c>
      <c r="M1511" t="str">
        <f t="shared" ca="1" si="46"/>
        <v>B0001</v>
      </c>
    </row>
    <row r="1512" spans="1:13" x14ac:dyDescent="0.25">
      <c r="A1512" t="s">
        <v>97</v>
      </c>
      <c r="B1512" s="7" t="s">
        <v>656</v>
      </c>
      <c r="C1512" s="15">
        <v>105</v>
      </c>
      <c r="D1512" s="16" t="s">
        <v>101</v>
      </c>
      <c r="E1512">
        <v>264</v>
      </c>
      <c r="F1512" s="9">
        <v>20</v>
      </c>
      <c r="G1512" s="9">
        <f>financials[[#This Row],[Units Sold]]*financials[[#This Row],[Sale Price]]</f>
        <v>5280</v>
      </c>
      <c r="H1512" s="9">
        <f>IF(financials[[#This Row],[Discount Band]]="low",0.1,IF(financials[[#This Row],[Discount Band]]="medium",0.15,0.3))</f>
        <v>0.15</v>
      </c>
      <c r="I1512" s="9">
        <f>financials[[#This Row],[Gross Sales]]-financials[[#This Row],[Gross Sales]]*financials[[#This Row],[Discounts]]</f>
        <v>4488</v>
      </c>
      <c r="J1512" s="9">
        <f>VLOOKUP(financials[[#This Row],[productid]],Products!$B$2:$H$10,3)</f>
        <v>10</v>
      </c>
      <c r="K1512" s="9">
        <f>financials[[#This Row],[Sales]]-financials[[#This Row],[COGS]]</f>
        <v>4478</v>
      </c>
      <c r="L1512" s="17">
        <f t="shared" ca="1" si="47"/>
        <v>45413</v>
      </c>
      <c r="M1512" t="str">
        <f t="shared" ca="1" si="46"/>
        <v>C0002</v>
      </c>
    </row>
    <row r="1513" spans="1:13" x14ac:dyDescent="0.25">
      <c r="A1513" t="s">
        <v>96</v>
      </c>
      <c r="B1513" s="7" t="s">
        <v>284</v>
      </c>
      <c r="C1513" s="15">
        <v>104</v>
      </c>
      <c r="D1513" s="16" t="s">
        <v>94</v>
      </c>
      <c r="E1513">
        <v>441</v>
      </c>
      <c r="F1513" s="9">
        <v>12</v>
      </c>
      <c r="G1513" s="9">
        <f>financials[[#This Row],[Units Sold]]*financials[[#This Row],[Sale Price]]</f>
        <v>5292</v>
      </c>
      <c r="H1513" s="9">
        <f>IF(financials[[#This Row],[Discount Band]]="low",0.1,IF(financials[[#This Row],[Discount Band]]="medium",0.15,0.3))</f>
        <v>0.3</v>
      </c>
      <c r="I1513" s="9">
        <f>financials[[#This Row],[Gross Sales]]-financials[[#This Row],[Gross Sales]]*financials[[#This Row],[Discounts]]</f>
        <v>3704.4</v>
      </c>
      <c r="J1513" s="9">
        <f>VLOOKUP(financials[[#This Row],[productid]],Products!$B$2:$H$10,3)</f>
        <v>2.9</v>
      </c>
      <c r="K1513" s="9">
        <f>financials[[#This Row],[Sales]]-financials[[#This Row],[COGS]]</f>
        <v>3701.5</v>
      </c>
      <c r="L1513" s="17">
        <f t="shared" ca="1" si="47"/>
        <v>45369</v>
      </c>
      <c r="M1513" t="str">
        <f t="shared" ca="1" si="46"/>
        <v>C0002</v>
      </c>
    </row>
    <row r="1514" spans="1:13" x14ac:dyDescent="0.25">
      <c r="A1514" t="s">
        <v>97</v>
      </c>
      <c r="B1514" s="7" t="s">
        <v>136</v>
      </c>
      <c r="C1514" s="15">
        <v>107</v>
      </c>
      <c r="D1514" s="16" t="s">
        <v>101</v>
      </c>
      <c r="E1514">
        <v>265</v>
      </c>
      <c r="F1514" s="9">
        <v>20</v>
      </c>
      <c r="G1514" s="9">
        <f>financials[[#This Row],[Units Sold]]*financials[[#This Row],[Sale Price]]</f>
        <v>5300</v>
      </c>
      <c r="H1514" s="9">
        <f>IF(financials[[#This Row],[Discount Band]]="low",0.1,IF(financials[[#This Row],[Discount Band]]="medium",0.15,0.3))</f>
        <v>0.15</v>
      </c>
      <c r="I1514" s="9">
        <f>financials[[#This Row],[Gross Sales]]-financials[[#This Row],[Gross Sales]]*financials[[#This Row],[Discounts]]</f>
        <v>4505</v>
      </c>
      <c r="J1514" s="9">
        <f>VLOOKUP(financials[[#This Row],[productid]],Products!$B$2:$H$10,3)</f>
        <v>5.5</v>
      </c>
      <c r="K1514" s="9">
        <f>financials[[#This Row],[Sales]]-financials[[#This Row],[COGS]]</f>
        <v>4499.5</v>
      </c>
      <c r="L1514" s="17">
        <f t="shared" ca="1" si="47"/>
        <v>45417</v>
      </c>
      <c r="M1514" t="str">
        <f t="shared" ca="1" si="46"/>
        <v>B0001</v>
      </c>
    </row>
    <row r="1515" spans="1:13" x14ac:dyDescent="0.25">
      <c r="A1515" t="s">
        <v>97</v>
      </c>
      <c r="B1515" s="7" t="s">
        <v>298</v>
      </c>
      <c r="C1515" s="15">
        <v>101</v>
      </c>
      <c r="D1515" s="16" t="s">
        <v>103</v>
      </c>
      <c r="E1515">
        <v>265</v>
      </c>
      <c r="F1515" s="9">
        <v>20</v>
      </c>
      <c r="G1515" s="9">
        <f>financials[[#This Row],[Units Sold]]*financials[[#This Row],[Sale Price]]</f>
        <v>5300</v>
      </c>
      <c r="H1515" s="9">
        <f>IF(financials[[#This Row],[Discount Band]]="low",0.1,IF(financials[[#This Row],[Discount Band]]="medium",0.15,0.3))</f>
        <v>0.3</v>
      </c>
      <c r="I1515" s="9">
        <f>financials[[#This Row],[Gross Sales]]-financials[[#This Row],[Gross Sales]]*financials[[#This Row],[Discounts]]</f>
        <v>3710</v>
      </c>
      <c r="J1515" s="9">
        <f>VLOOKUP(financials[[#This Row],[productid]],Products!$B$2:$H$10,3)</f>
        <v>9.9499999999999993</v>
      </c>
      <c r="K1515" s="9">
        <f>financials[[#This Row],[Sales]]-financials[[#This Row],[COGS]]</f>
        <v>3700.05</v>
      </c>
      <c r="L1515" s="17">
        <f t="shared" ca="1" si="47"/>
        <v>44651</v>
      </c>
      <c r="M1515" t="str">
        <f t="shared" ca="1" si="46"/>
        <v>A0001</v>
      </c>
    </row>
    <row r="1516" spans="1:13" x14ac:dyDescent="0.25">
      <c r="A1516" t="s">
        <v>100</v>
      </c>
      <c r="B1516" s="7" t="s">
        <v>105</v>
      </c>
      <c r="C1516" s="15">
        <v>108</v>
      </c>
      <c r="D1516" s="16" t="s">
        <v>102</v>
      </c>
      <c r="E1516">
        <v>354</v>
      </c>
      <c r="F1516" s="9">
        <v>15</v>
      </c>
      <c r="G1516" s="9">
        <f>financials[[#This Row],[Units Sold]]*financials[[#This Row],[Sale Price]]</f>
        <v>5310</v>
      </c>
      <c r="H1516" s="9">
        <f>IF(financials[[#This Row],[Discount Band]]="low",0.1,IF(financials[[#This Row],[Discount Band]]="medium",0.15,0.3))</f>
        <v>0.1</v>
      </c>
      <c r="I1516" s="9">
        <f>financials[[#This Row],[Gross Sales]]-financials[[#This Row],[Gross Sales]]*financials[[#This Row],[Discounts]]</f>
        <v>4779</v>
      </c>
      <c r="J1516" s="9">
        <f>VLOOKUP(financials[[#This Row],[productid]],Products!$B$2:$H$10,3)</f>
        <v>3.99</v>
      </c>
      <c r="K1516" s="9">
        <f>financials[[#This Row],[Sales]]-financials[[#This Row],[COGS]]</f>
        <v>4775.01</v>
      </c>
      <c r="L1516" s="17">
        <f t="shared" ca="1" si="47"/>
        <v>45206</v>
      </c>
      <c r="M1516" t="str">
        <f t="shared" ca="1" si="46"/>
        <v>C0003</v>
      </c>
    </row>
    <row r="1517" spans="1:13" x14ac:dyDescent="0.25">
      <c r="A1517" t="s">
        <v>100</v>
      </c>
      <c r="B1517" s="7" t="s">
        <v>279</v>
      </c>
      <c r="C1517" s="15">
        <v>106</v>
      </c>
      <c r="D1517" s="16" t="s">
        <v>102</v>
      </c>
      <c r="E1517">
        <v>354</v>
      </c>
      <c r="F1517" s="9">
        <v>15</v>
      </c>
      <c r="G1517" s="9">
        <f>financials[[#This Row],[Units Sold]]*financials[[#This Row],[Sale Price]]</f>
        <v>5310</v>
      </c>
      <c r="H1517" s="9">
        <f>IF(financials[[#This Row],[Discount Band]]="low",0.1,IF(financials[[#This Row],[Discount Band]]="medium",0.15,0.3))</f>
        <v>0.1</v>
      </c>
      <c r="I1517" s="9">
        <f>financials[[#This Row],[Gross Sales]]-financials[[#This Row],[Gross Sales]]*financials[[#This Row],[Discounts]]</f>
        <v>4779</v>
      </c>
      <c r="J1517" s="9">
        <f>VLOOKUP(financials[[#This Row],[productid]],Products!$B$2:$H$10,3)</f>
        <v>9.1</v>
      </c>
      <c r="K1517" s="9">
        <f>financials[[#This Row],[Sales]]-financials[[#This Row],[COGS]]</f>
        <v>4769.8999999999996</v>
      </c>
      <c r="L1517" s="17">
        <f t="shared" ca="1" si="47"/>
        <v>45419</v>
      </c>
      <c r="M1517" t="str">
        <f t="shared" ca="1" si="46"/>
        <v>B0101</v>
      </c>
    </row>
    <row r="1518" spans="1:13" x14ac:dyDescent="0.25">
      <c r="A1518" t="s">
        <v>100</v>
      </c>
      <c r="B1518" s="7" t="s">
        <v>556</v>
      </c>
      <c r="C1518" s="15">
        <v>106</v>
      </c>
      <c r="D1518" s="16" t="s">
        <v>101</v>
      </c>
      <c r="E1518">
        <v>354</v>
      </c>
      <c r="F1518" s="9">
        <v>15</v>
      </c>
      <c r="G1518" s="9">
        <f>financials[[#This Row],[Units Sold]]*financials[[#This Row],[Sale Price]]</f>
        <v>5310</v>
      </c>
      <c r="H1518" s="9">
        <f>IF(financials[[#This Row],[Discount Band]]="low",0.1,IF(financials[[#This Row],[Discount Band]]="medium",0.15,0.3))</f>
        <v>0.15</v>
      </c>
      <c r="I1518" s="9">
        <f>financials[[#This Row],[Gross Sales]]-financials[[#This Row],[Gross Sales]]*financials[[#This Row],[Discounts]]</f>
        <v>4513.5</v>
      </c>
      <c r="J1518" s="9">
        <f>VLOOKUP(financials[[#This Row],[productid]],Products!$B$2:$H$10,3)</f>
        <v>9.1</v>
      </c>
      <c r="K1518" s="9">
        <f>financials[[#This Row],[Sales]]-financials[[#This Row],[COGS]]</f>
        <v>4504.3999999999996</v>
      </c>
      <c r="L1518" s="17">
        <f t="shared" ca="1" si="47"/>
        <v>44746</v>
      </c>
      <c r="M1518" t="str">
        <f t="shared" ca="1" si="46"/>
        <v>B0001</v>
      </c>
    </row>
    <row r="1519" spans="1:13" x14ac:dyDescent="0.25">
      <c r="A1519" t="s">
        <v>97</v>
      </c>
      <c r="B1519" s="7" t="s">
        <v>656</v>
      </c>
      <c r="C1519" s="13">
        <v>106</v>
      </c>
      <c r="D1519" s="10" t="s">
        <v>94</v>
      </c>
      <c r="E1519">
        <v>266</v>
      </c>
      <c r="F1519" s="9">
        <v>20</v>
      </c>
      <c r="G1519" s="9">
        <f>financials[[#This Row],[Units Sold]]*financials[[#This Row],[Sale Price]]</f>
        <v>5320</v>
      </c>
      <c r="H1519" s="9">
        <f>IF(financials[[#This Row],[Discount Band]]="low",0.1,IF(financials[[#This Row],[Discount Band]]="medium",0.15,0.3))</f>
        <v>0.3</v>
      </c>
      <c r="I1519" s="9">
        <f>financials[[#This Row],[Gross Sales]]-financials[[#This Row],[Gross Sales]]*financials[[#This Row],[Discounts]]</f>
        <v>3724</v>
      </c>
      <c r="J1519" s="9">
        <f>VLOOKUP(financials[[#This Row],[productid]],Products!$B$2:$H$10,3)</f>
        <v>9.1</v>
      </c>
      <c r="K1519" s="9">
        <f>financials[[#This Row],[Sales]]-financials[[#This Row],[COGS]]</f>
        <v>3714.9</v>
      </c>
      <c r="L1519" s="17">
        <f t="shared" ca="1" si="47"/>
        <v>45383</v>
      </c>
      <c r="M1519" t="str">
        <f t="shared" ca="1" si="46"/>
        <v>C0003</v>
      </c>
    </row>
    <row r="1520" spans="1:13" x14ac:dyDescent="0.25">
      <c r="A1520" t="s">
        <v>97</v>
      </c>
      <c r="B1520" s="7" t="s">
        <v>216</v>
      </c>
      <c r="C1520" s="15">
        <v>107</v>
      </c>
      <c r="D1520" s="16" t="s">
        <v>94</v>
      </c>
      <c r="E1520">
        <v>266</v>
      </c>
      <c r="F1520" s="9">
        <v>20</v>
      </c>
      <c r="G1520" s="9">
        <f>financials[[#This Row],[Units Sold]]*financials[[#This Row],[Sale Price]]</f>
        <v>5320</v>
      </c>
      <c r="H1520" s="9">
        <f>IF(financials[[#This Row],[Discount Band]]="low",0.1,IF(financials[[#This Row],[Discount Band]]="medium",0.15,0.3))</f>
        <v>0.3</v>
      </c>
      <c r="I1520" s="9">
        <f>financials[[#This Row],[Gross Sales]]-financials[[#This Row],[Gross Sales]]*financials[[#This Row],[Discounts]]</f>
        <v>3724</v>
      </c>
      <c r="J1520" s="9">
        <f>VLOOKUP(financials[[#This Row],[productid]],Products!$B$2:$H$10,3)</f>
        <v>5.5</v>
      </c>
      <c r="K1520" s="9">
        <f>financials[[#This Row],[Sales]]-financials[[#This Row],[COGS]]</f>
        <v>3718.5</v>
      </c>
      <c r="L1520" s="17">
        <f t="shared" ca="1" si="47"/>
        <v>44844</v>
      </c>
      <c r="M1520" t="str">
        <f t="shared" ca="1" si="46"/>
        <v>B0101</v>
      </c>
    </row>
    <row r="1521" spans="1:13" x14ac:dyDescent="0.25">
      <c r="A1521" t="s">
        <v>97</v>
      </c>
      <c r="B1521" s="7" t="s">
        <v>628</v>
      </c>
      <c r="C1521" s="13">
        <v>106</v>
      </c>
      <c r="D1521" s="10" t="s">
        <v>101</v>
      </c>
      <c r="E1521">
        <v>267</v>
      </c>
      <c r="F1521" s="9">
        <v>20</v>
      </c>
      <c r="G1521" s="9">
        <f>financials[[#This Row],[Units Sold]]*financials[[#This Row],[Sale Price]]</f>
        <v>5340</v>
      </c>
      <c r="H1521" s="9">
        <f>IF(financials[[#This Row],[Discount Band]]="low",0.1,IF(financials[[#This Row],[Discount Band]]="medium",0.15,0.3))</f>
        <v>0.15</v>
      </c>
      <c r="I1521" s="9">
        <f>financials[[#This Row],[Gross Sales]]-financials[[#This Row],[Gross Sales]]*financials[[#This Row],[Discounts]]</f>
        <v>4539</v>
      </c>
      <c r="J1521" s="9">
        <f>VLOOKUP(financials[[#This Row],[productid]],Products!$B$2:$H$10,3)</f>
        <v>9.1</v>
      </c>
      <c r="K1521" s="9">
        <f>financials[[#This Row],[Sales]]-financials[[#This Row],[COGS]]</f>
        <v>4529.8999999999996</v>
      </c>
      <c r="L1521" s="17">
        <f t="shared" ca="1" si="47"/>
        <v>45527</v>
      </c>
      <c r="M1521" t="str">
        <f t="shared" ca="1" si="46"/>
        <v>C0003</v>
      </c>
    </row>
    <row r="1522" spans="1:13" x14ac:dyDescent="0.25">
      <c r="A1522" t="s">
        <v>97</v>
      </c>
      <c r="B1522" s="7" t="s">
        <v>107</v>
      </c>
      <c r="C1522" s="13">
        <v>102</v>
      </c>
      <c r="D1522" s="10" t="s">
        <v>101</v>
      </c>
      <c r="E1522">
        <v>267</v>
      </c>
      <c r="F1522" s="9">
        <v>20</v>
      </c>
      <c r="G1522" s="9">
        <f>financials[[#This Row],[Units Sold]]*financials[[#This Row],[Sale Price]]</f>
        <v>5340</v>
      </c>
      <c r="H1522" s="9">
        <f>IF(financials[[#This Row],[Discount Band]]="low",0.1,IF(financials[[#This Row],[Discount Band]]="medium",0.15,0.3))</f>
        <v>0.15</v>
      </c>
      <c r="I1522" s="9">
        <f>financials[[#This Row],[Gross Sales]]-financials[[#This Row],[Gross Sales]]*financials[[#This Row],[Discounts]]</f>
        <v>4539</v>
      </c>
      <c r="J1522" s="9">
        <f>VLOOKUP(financials[[#This Row],[productid]],Products!$B$2:$H$10,3)</f>
        <v>13.95</v>
      </c>
      <c r="K1522" s="9">
        <f>financials[[#This Row],[Sales]]-financials[[#This Row],[COGS]]</f>
        <v>4525.05</v>
      </c>
      <c r="L1522" s="17">
        <f t="shared" ca="1" si="47"/>
        <v>44884</v>
      </c>
      <c r="M1522" t="str">
        <f t="shared" ca="1" si="46"/>
        <v>C0003</v>
      </c>
    </row>
    <row r="1523" spans="1:13" x14ac:dyDescent="0.25">
      <c r="A1523" t="s">
        <v>97</v>
      </c>
      <c r="B1523" s="7" t="s">
        <v>208</v>
      </c>
      <c r="C1523" s="15">
        <v>102</v>
      </c>
      <c r="D1523" s="16" t="s">
        <v>101</v>
      </c>
      <c r="E1523">
        <v>267</v>
      </c>
      <c r="F1523" s="9">
        <v>20</v>
      </c>
      <c r="G1523" s="9">
        <f>financials[[#This Row],[Units Sold]]*financials[[#This Row],[Sale Price]]</f>
        <v>5340</v>
      </c>
      <c r="H1523" s="9">
        <f>IF(financials[[#This Row],[Discount Band]]="low",0.1,IF(financials[[#This Row],[Discount Band]]="medium",0.15,0.3))</f>
        <v>0.15</v>
      </c>
      <c r="I1523" s="9">
        <f>financials[[#This Row],[Gross Sales]]-financials[[#This Row],[Gross Sales]]*financials[[#This Row],[Discounts]]</f>
        <v>4539</v>
      </c>
      <c r="J1523" s="9">
        <f>VLOOKUP(financials[[#This Row],[productid]],Products!$B$2:$H$10,3)</f>
        <v>13.95</v>
      </c>
      <c r="K1523" s="9">
        <f>financials[[#This Row],[Sales]]-financials[[#This Row],[COGS]]</f>
        <v>4525.05</v>
      </c>
      <c r="L1523" s="17">
        <f t="shared" ca="1" si="47"/>
        <v>44806</v>
      </c>
      <c r="M1523" t="str">
        <f t="shared" ca="1" si="46"/>
        <v>C0003</v>
      </c>
    </row>
    <row r="1524" spans="1:13" x14ac:dyDescent="0.25">
      <c r="A1524" t="s">
        <v>100</v>
      </c>
      <c r="B1524" s="7" t="s">
        <v>279</v>
      </c>
      <c r="C1524" s="15">
        <v>109</v>
      </c>
      <c r="D1524" s="16" t="s">
        <v>101</v>
      </c>
      <c r="E1524">
        <v>356</v>
      </c>
      <c r="F1524" s="9">
        <v>15</v>
      </c>
      <c r="G1524" s="9">
        <f>financials[[#This Row],[Units Sold]]*financials[[#This Row],[Sale Price]]</f>
        <v>5340</v>
      </c>
      <c r="H1524" s="9">
        <f>IF(financials[[#This Row],[Discount Band]]="low",0.1,IF(financials[[#This Row],[Discount Band]]="medium",0.15,0.3))</f>
        <v>0.15</v>
      </c>
      <c r="I1524" s="9">
        <f>financials[[#This Row],[Gross Sales]]-financials[[#This Row],[Gross Sales]]*financials[[#This Row],[Discounts]]</f>
        <v>4539</v>
      </c>
      <c r="J1524" s="9">
        <f>VLOOKUP(financials[[#This Row],[productid]],Products!$B$2:$H$10,3)</f>
        <v>16.8</v>
      </c>
      <c r="K1524" s="9">
        <f>financials[[#This Row],[Sales]]-financials[[#This Row],[COGS]]</f>
        <v>4522.2</v>
      </c>
      <c r="L1524" s="17">
        <f t="shared" ca="1" si="47"/>
        <v>44977</v>
      </c>
      <c r="M1524" t="str">
        <f t="shared" ca="1" si="46"/>
        <v>C0003</v>
      </c>
    </row>
    <row r="1525" spans="1:13" x14ac:dyDescent="0.25">
      <c r="A1525" t="s">
        <v>96</v>
      </c>
      <c r="B1525" s="7" t="s">
        <v>105</v>
      </c>
      <c r="C1525" s="15">
        <v>105</v>
      </c>
      <c r="D1525" s="16" t="s">
        <v>102</v>
      </c>
      <c r="E1525">
        <v>446</v>
      </c>
      <c r="F1525" s="9">
        <v>12</v>
      </c>
      <c r="G1525" s="9">
        <f>financials[[#This Row],[Units Sold]]*financials[[#This Row],[Sale Price]]</f>
        <v>5352</v>
      </c>
      <c r="H1525" s="9">
        <f>IF(financials[[#This Row],[Discount Band]]="low",0.1,IF(financials[[#This Row],[Discount Band]]="medium",0.15,0.3))</f>
        <v>0.1</v>
      </c>
      <c r="I1525" s="9">
        <f>financials[[#This Row],[Gross Sales]]-financials[[#This Row],[Gross Sales]]*financials[[#This Row],[Discounts]]</f>
        <v>4816.8</v>
      </c>
      <c r="J1525" s="9">
        <f>VLOOKUP(financials[[#This Row],[productid]],Products!$B$2:$H$10,3)</f>
        <v>10</v>
      </c>
      <c r="K1525" s="9">
        <f>financials[[#This Row],[Sales]]-financials[[#This Row],[COGS]]</f>
        <v>4806.8</v>
      </c>
      <c r="L1525" s="17">
        <f t="shared" ca="1" si="47"/>
        <v>45196</v>
      </c>
      <c r="M1525" t="str">
        <f t="shared" ca="1" si="46"/>
        <v>B0001</v>
      </c>
    </row>
    <row r="1526" spans="1:13" x14ac:dyDescent="0.25">
      <c r="A1526" t="s">
        <v>97</v>
      </c>
      <c r="B1526" s="7" t="s">
        <v>285</v>
      </c>
      <c r="C1526" s="15">
        <v>103</v>
      </c>
      <c r="D1526" s="16" t="s">
        <v>101</v>
      </c>
      <c r="E1526">
        <v>268</v>
      </c>
      <c r="F1526" s="9">
        <v>20</v>
      </c>
      <c r="G1526" s="9">
        <f>financials[[#This Row],[Units Sold]]*financials[[#This Row],[Sale Price]]</f>
        <v>5360</v>
      </c>
      <c r="H1526" s="9">
        <f>IF(financials[[#This Row],[Discount Band]]="low",0.1,IF(financials[[#This Row],[Discount Band]]="medium",0.15,0.3))</f>
        <v>0.15</v>
      </c>
      <c r="I1526" s="9">
        <f>financials[[#This Row],[Gross Sales]]-financials[[#This Row],[Gross Sales]]*financials[[#This Row],[Discounts]]</f>
        <v>4556</v>
      </c>
      <c r="J1526" s="9">
        <f>VLOOKUP(financials[[#This Row],[productid]],Products!$B$2:$H$10,3)</f>
        <v>15</v>
      </c>
      <c r="K1526" s="9">
        <f>financials[[#This Row],[Sales]]-financials[[#This Row],[COGS]]</f>
        <v>4541</v>
      </c>
      <c r="L1526" s="17">
        <f t="shared" ca="1" si="47"/>
        <v>44631</v>
      </c>
      <c r="M1526" t="str">
        <f t="shared" ca="1" si="46"/>
        <v>A0001</v>
      </c>
    </row>
    <row r="1527" spans="1:13" x14ac:dyDescent="0.25">
      <c r="A1527" t="s">
        <v>96</v>
      </c>
      <c r="B1527" s="7" t="s">
        <v>209</v>
      </c>
      <c r="C1527" s="15">
        <v>106</v>
      </c>
      <c r="D1527" s="16" t="s">
        <v>101</v>
      </c>
      <c r="E1527">
        <v>448</v>
      </c>
      <c r="F1527" s="9">
        <v>12</v>
      </c>
      <c r="G1527" s="9">
        <f>financials[[#This Row],[Units Sold]]*financials[[#This Row],[Sale Price]]</f>
        <v>5376</v>
      </c>
      <c r="H1527" s="9">
        <f>IF(financials[[#This Row],[Discount Band]]="low",0.1,IF(financials[[#This Row],[Discount Band]]="medium",0.15,0.3))</f>
        <v>0.15</v>
      </c>
      <c r="I1527" s="9">
        <f>financials[[#This Row],[Gross Sales]]-financials[[#This Row],[Gross Sales]]*financials[[#This Row],[Discounts]]</f>
        <v>4569.6000000000004</v>
      </c>
      <c r="J1527" s="9">
        <f>VLOOKUP(financials[[#This Row],[productid]],Products!$B$2:$H$10,3)</f>
        <v>9.1</v>
      </c>
      <c r="K1527" s="9">
        <f>financials[[#This Row],[Sales]]-financials[[#This Row],[COGS]]</f>
        <v>4560.5</v>
      </c>
      <c r="L1527" s="17">
        <f t="shared" ca="1" si="47"/>
        <v>45059</v>
      </c>
      <c r="M1527" t="str">
        <f t="shared" ca="1" si="46"/>
        <v>C0002</v>
      </c>
    </row>
    <row r="1528" spans="1:13" x14ac:dyDescent="0.25">
      <c r="A1528" t="s">
        <v>97</v>
      </c>
      <c r="B1528" s="7" t="s">
        <v>107</v>
      </c>
      <c r="C1528" s="15">
        <v>103</v>
      </c>
      <c r="D1528" s="16" t="s">
        <v>101</v>
      </c>
      <c r="E1528">
        <v>269</v>
      </c>
      <c r="F1528" s="9">
        <v>20</v>
      </c>
      <c r="G1528" s="9">
        <f>financials[[#This Row],[Units Sold]]*financials[[#This Row],[Sale Price]]</f>
        <v>5380</v>
      </c>
      <c r="H1528" s="9">
        <f>IF(financials[[#This Row],[Discount Band]]="low",0.1,IF(financials[[#This Row],[Discount Band]]="medium",0.15,0.3))</f>
        <v>0.15</v>
      </c>
      <c r="I1528" s="9">
        <f>financials[[#This Row],[Gross Sales]]-financials[[#This Row],[Gross Sales]]*financials[[#This Row],[Discounts]]</f>
        <v>4573</v>
      </c>
      <c r="J1528" s="9">
        <f>VLOOKUP(financials[[#This Row],[productid]],Products!$B$2:$H$10,3)</f>
        <v>15</v>
      </c>
      <c r="K1528" s="9">
        <f>financials[[#This Row],[Sales]]-financials[[#This Row],[COGS]]</f>
        <v>4558</v>
      </c>
      <c r="L1528" s="17">
        <f t="shared" ca="1" si="47"/>
        <v>45320</v>
      </c>
      <c r="M1528" t="str">
        <f t="shared" ca="1" si="46"/>
        <v>A0001</v>
      </c>
    </row>
    <row r="1529" spans="1:13" x14ac:dyDescent="0.25">
      <c r="A1529" t="s">
        <v>97</v>
      </c>
      <c r="B1529" s="7" t="s">
        <v>279</v>
      </c>
      <c r="C1529" s="15">
        <v>108</v>
      </c>
      <c r="D1529" s="16" t="s">
        <v>102</v>
      </c>
      <c r="E1529">
        <v>269</v>
      </c>
      <c r="F1529" s="9">
        <v>20</v>
      </c>
      <c r="G1529" s="9">
        <f>financials[[#This Row],[Units Sold]]*financials[[#This Row],[Sale Price]]</f>
        <v>5380</v>
      </c>
      <c r="H1529" s="9">
        <f>IF(financials[[#This Row],[Discount Band]]="low",0.1,IF(financials[[#This Row],[Discount Band]]="medium",0.15,0.3))</f>
        <v>0.1</v>
      </c>
      <c r="I1529" s="9">
        <f>financials[[#This Row],[Gross Sales]]-financials[[#This Row],[Gross Sales]]*financials[[#This Row],[Discounts]]</f>
        <v>4842</v>
      </c>
      <c r="J1529" s="9">
        <f>VLOOKUP(financials[[#This Row],[productid]],Products!$B$2:$H$10,3)</f>
        <v>3.99</v>
      </c>
      <c r="K1529" s="9">
        <f>financials[[#This Row],[Sales]]-financials[[#This Row],[COGS]]</f>
        <v>4838.01</v>
      </c>
      <c r="L1529" s="17">
        <f t="shared" ca="1" si="47"/>
        <v>44832</v>
      </c>
      <c r="M1529" t="str">
        <f t="shared" ca="1" si="46"/>
        <v>C0003</v>
      </c>
    </row>
    <row r="1530" spans="1:13" x14ac:dyDescent="0.25">
      <c r="A1530" t="s">
        <v>100</v>
      </c>
      <c r="B1530" s="7" t="s">
        <v>287</v>
      </c>
      <c r="C1530" s="13">
        <v>109</v>
      </c>
      <c r="D1530" s="10" t="s">
        <v>101</v>
      </c>
      <c r="E1530">
        <v>360</v>
      </c>
      <c r="F1530" s="9">
        <v>15</v>
      </c>
      <c r="G1530" s="9">
        <f>financials[[#This Row],[Units Sold]]*financials[[#This Row],[Sale Price]]</f>
        <v>5400</v>
      </c>
      <c r="H1530" s="9">
        <f>IF(financials[[#This Row],[Discount Band]]="low",0.1,IF(financials[[#This Row],[Discount Band]]="medium",0.15,0.3))</f>
        <v>0.15</v>
      </c>
      <c r="I1530" s="9">
        <f>financials[[#This Row],[Gross Sales]]-financials[[#This Row],[Gross Sales]]*financials[[#This Row],[Discounts]]</f>
        <v>4590</v>
      </c>
      <c r="J1530" s="9">
        <f>VLOOKUP(financials[[#This Row],[productid]],Products!$B$2:$H$10,3)</f>
        <v>16.8</v>
      </c>
      <c r="K1530" s="9">
        <f>financials[[#This Row],[Sales]]-financials[[#This Row],[COGS]]</f>
        <v>4573.2</v>
      </c>
      <c r="L1530" s="17">
        <f t="shared" ca="1" si="47"/>
        <v>45078</v>
      </c>
      <c r="M1530" t="str">
        <f t="shared" ca="1" si="46"/>
        <v>C0003</v>
      </c>
    </row>
    <row r="1531" spans="1:13" x14ac:dyDescent="0.25">
      <c r="A1531" t="s">
        <v>97</v>
      </c>
      <c r="B1531" s="7" t="s">
        <v>298</v>
      </c>
      <c r="C1531" s="15">
        <v>105</v>
      </c>
      <c r="D1531" s="16" t="s">
        <v>102</v>
      </c>
      <c r="E1531">
        <v>270</v>
      </c>
      <c r="F1531" s="9">
        <v>20</v>
      </c>
      <c r="G1531" s="9">
        <f>financials[[#This Row],[Units Sold]]*financials[[#This Row],[Sale Price]]</f>
        <v>5400</v>
      </c>
      <c r="H1531" s="9">
        <f>IF(financials[[#This Row],[Discount Band]]="low",0.1,IF(financials[[#This Row],[Discount Band]]="medium",0.15,0.3))</f>
        <v>0.1</v>
      </c>
      <c r="I1531" s="9">
        <f>financials[[#This Row],[Gross Sales]]-financials[[#This Row],[Gross Sales]]*financials[[#This Row],[Discounts]]</f>
        <v>4860</v>
      </c>
      <c r="J1531" s="9">
        <f>VLOOKUP(financials[[#This Row],[productid]],Products!$B$2:$H$10,3)</f>
        <v>10</v>
      </c>
      <c r="K1531" s="9">
        <f>financials[[#This Row],[Sales]]-financials[[#This Row],[COGS]]</f>
        <v>4850</v>
      </c>
      <c r="L1531" s="17">
        <f t="shared" ca="1" si="47"/>
        <v>45235</v>
      </c>
      <c r="M1531" t="str">
        <f t="shared" ca="1" si="46"/>
        <v>C0002</v>
      </c>
    </row>
    <row r="1532" spans="1:13" x14ac:dyDescent="0.25">
      <c r="A1532" t="s">
        <v>97</v>
      </c>
      <c r="B1532" s="7" t="s">
        <v>169</v>
      </c>
      <c r="C1532" s="15">
        <v>108</v>
      </c>
      <c r="D1532" s="16" t="s">
        <v>101</v>
      </c>
      <c r="E1532">
        <v>270</v>
      </c>
      <c r="F1532" s="9">
        <v>20</v>
      </c>
      <c r="G1532" s="9">
        <f>financials[[#This Row],[Units Sold]]*financials[[#This Row],[Sale Price]]</f>
        <v>5400</v>
      </c>
      <c r="H1532" s="9">
        <f>IF(financials[[#This Row],[Discount Band]]="low",0.1,IF(financials[[#This Row],[Discount Band]]="medium",0.15,0.3))</f>
        <v>0.15</v>
      </c>
      <c r="I1532" s="9">
        <f>financials[[#This Row],[Gross Sales]]-financials[[#This Row],[Gross Sales]]*financials[[#This Row],[Discounts]]</f>
        <v>4590</v>
      </c>
      <c r="J1532" s="9">
        <f>VLOOKUP(financials[[#This Row],[productid]],Products!$B$2:$H$10,3)</f>
        <v>3.99</v>
      </c>
      <c r="K1532" s="9">
        <f>financials[[#This Row],[Sales]]-financials[[#This Row],[COGS]]</f>
        <v>4586.01</v>
      </c>
      <c r="L1532" s="17">
        <f t="shared" ca="1" si="47"/>
        <v>45378</v>
      </c>
      <c r="M1532" t="str">
        <f t="shared" ca="1" si="46"/>
        <v>C0003</v>
      </c>
    </row>
    <row r="1533" spans="1:13" x14ac:dyDescent="0.25">
      <c r="A1533" t="s">
        <v>100</v>
      </c>
      <c r="B1533" s="7" t="s">
        <v>556</v>
      </c>
      <c r="C1533" s="15">
        <v>109</v>
      </c>
      <c r="D1533" s="16" t="s">
        <v>94</v>
      </c>
      <c r="E1533">
        <v>360</v>
      </c>
      <c r="F1533" s="9">
        <v>15</v>
      </c>
      <c r="G1533" s="9">
        <f>financials[[#This Row],[Units Sold]]*financials[[#This Row],[Sale Price]]</f>
        <v>5400</v>
      </c>
      <c r="H1533" s="9">
        <f>IF(financials[[#This Row],[Discount Band]]="low",0.1,IF(financials[[#This Row],[Discount Band]]="medium",0.15,0.3))</f>
        <v>0.3</v>
      </c>
      <c r="I1533" s="9">
        <f>financials[[#This Row],[Gross Sales]]-financials[[#This Row],[Gross Sales]]*financials[[#This Row],[Discounts]]</f>
        <v>3780</v>
      </c>
      <c r="J1533" s="9">
        <f>VLOOKUP(financials[[#This Row],[productid]],Products!$B$2:$H$10,3)</f>
        <v>16.8</v>
      </c>
      <c r="K1533" s="9">
        <f>financials[[#This Row],[Sales]]-financials[[#This Row],[COGS]]</f>
        <v>3763.2</v>
      </c>
      <c r="L1533" s="17">
        <f t="shared" ca="1" si="47"/>
        <v>44619</v>
      </c>
      <c r="M1533" t="str">
        <f t="shared" ca="1" si="46"/>
        <v>B0101</v>
      </c>
    </row>
    <row r="1534" spans="1:13" x14ac:dyDescent="0.25">
      <c r="A1534" t="s">
        <v>97</v>
      </c>
      <c r="B1534" s="7" t="s">
        <v>628</v>
      </c>
      <c r="C1534" s="15">
        <v>106</v>
      </c>
      <c r="D1534" s="16" t="s">
        <v>102</v>
      </c>
      <c r="E1534">
        <v>271</v>
      </c>
      <c r="F1534" s="9">
        <v>20</v>
      </c>
      <c r="G1534" s="9">
        <f>financials[[#This Row],[Units Sold]]*financials[[#This Row],[Sale Price]]</f>
        <v>5420</v>
      </c>
      <c r="H1534" s="9">
        <f>IF(financials[[#This Row],[Discount Band]]="low",0.1,IF(financials[[#This Row],[Discount Band]]="medium",0.15,0.3))</f>
        <v>0.1</v>
      </c>
      <c r="I1534" s="9">
        <f>financials[[#This Row],[Gross Sales]]-financials[[#This Row],[Gross Sales]]*financials[[#This Row],[Discounts]]</f>
        <v>4878</v>
      </c>
      <c r="J1534" s="9">
        <f>VLOOKUP(financials[[#This Row],[productid]],Products!$B$2:$H$10,3)</f>
        <v>9.1</v>
      </c>
      <c r="K1534" s="9">
        <f>financials[[#This Row],[Sales]]-financials[[#This Row],[COGS]]</f>
        <v>4868.8999999999996</v>
      </c>
      <c r="L1534" s="17">
        <f t="shared" ca="1" si="47"/>
        <v>44691</v>
      </c>
      <c r="M1534" t="str">
        <f t="shared" ca="1" si="46"/>
        <v>B0001</v>
      </c>
    </row>
    <row r="1535" spans="1:13" x14ac:dyDescent="0.25">
      <c r="A1535" t="s">
        <v>97</v>
      </c>
      <c r="B1535" s="7" t="s">
        <v>106</v>
      </c>
      <c r="C1535" s="15">
        <v>106</v>
      </c>
      <c r="D1535" s="16" t="s">
        <v>94</v>
      </c>
      <c r="E1535">
        <v>271</v>
      </c>
      <c r="F1535" s="9">
        <v>20</v>
      </c>
      <c r="G1535" s="9">
        <f>financials[[#This Row],[Units Sold]]*financials[[#This Row],[Sale Price]]</f>
        <v>5420</v>
      </c>
      <c r="H1535" s="9">
        <f>IF(financials[[#This Row],[Discount Band]]="low",0.1,IF(financials[[#This Row],[Discount Band]]="medium",0.15,0.3))</f>
        <v>0.3</v>
      </c>
      <c r="I1535" s="9">
        <f>financials[[#This Row],[Gross Sales]]-financials[[#This Row],[Gross Sales]]*financials[[#This Row],[Discounts]]</f>
        <v>3794</v>
      </c>
      <c r="J1535" s="9">
        <f>VLOOKUP(financials[[#This Row],[productid]],Products!$B$2:$H$10,3)</f>
        <v>9.1</v>
      </c>
      <c r="K1535" s="9">
        <f>financials[[#This Row],[Sales]]-financials[[#This Row],[COGS]]</f>
        <v>3784.9</v>
      </c>
      <c r="L1535" s="17">
        <f t="shared" ca="1" si="47"/>
        <v>44731</v>
      </c>
      <c r="M1535" t="str">
        <f t="shared" ca="1" si="46"/>
        <v>C0003</v>
      </c>
    </row>
    <row r="1536" spans="1:13" x14ac:dyDescent="0.25">
      <c r="A1536" t="s">
        <v>97</v>
      </c>
      <c r="B1536" s="7" t="s">
        <v>284</v>
      </c>
      <c r="C1536" s="15">
        <v>108</v>
      </c>
      <c r="D1536" s="16" t="s">
        <v>101</v>
      </c>
      <c r="E1536">
        <v>271</v>
      </c>
      <c r="F1536" s="9">
        <v>20</v>
      </c>
      <c r="G1536" s="9">
        <f>financials[[#This Row],[Units Sold]]*financials[[#This Row],[Sale Price]]</f>
        <v>5420</v>
      </c>
      <c r="H1536" s="9">
        <f>IF(financials[[#This Row],[Discount Band]]="low",0.1,IF(financials[[#This Row],[Discount Band]]="medium",0.15,0.3))</f>
        <v>0.15</v>
      </c>
      <c r="I1536" s="9">
        <f>financials[[#This Row],[Gross Sales]]-financials[[#This Row],[Gross Sales]]*financials[[#This Row],[Discounts]]</f>
        <v>4607</v>
      </c>
      <c r="J1536" s="9">
        <f>VLOOKUP(financials[[#This Row],[productid]],Products!$B$2:$H$10,3)</f>
        <v>3.99</v>
      </c>
      <c r="K1536" s="9">
        <f>financials[[#This Row],[Sales]]-financials[[#This Row],[COGS]]</f>
        <v>4603.01</v>
      </c>
      <c r="L1536" s="17">
        <f t="shared" ca="1" si="47"/>
        <v>45393</v>
      </c>
      <c r="M1536" t="str">
        <f t="shared" ca="1" si="46"/>
        <v>A0001</v>
      </c>
    </row>
    <row r="1537" spans="1:13" x14ac:dyDescent="0.25">
      <c r="A1537" t="s">
        <v>100</v>
      </c>
      <c r="B1537" s="7" t="s">
        <v>279</v>
      </c>
      <c r="C1537" s="15">
        <v>109</v>
      </c>
      <c r="D1537" s="16" t="s">
        <v>101</v>
      </c>
      <c r="E1537">
        <v>362</v>
      </c>
      <c r="F1537" s="9">
        <v>15</v>
      </c>
      <c r="G1537" s="9">
        <f>financials[[#This Row],[Units Sold]]*financials[[#This Row],[Sale Price]]</f>
        <v>5430</v>
      </c>
      <c r="H1537" s="9">
        <f>IF(financials[[#This Row],[Discount Band]]="low",0.1,IF(financials[[#This Row],[Discount Band]]="medium",0.15,0.3))</f>
        <v>0.15</v>
      </c>
      <c r="I1537" s="9">
        <f>financials[[#This Row],[Gross Sales]]-financials[[#This Row],[Gross Sales]]*financials[[#This Row],[Discounts]]</f>
        <v>4615.5</v>
      </c>
      <c r="J1537" s="9">
        <f>VLOOKUP(financials[[#This Row],[productid]],Products!$B$2:$H$10,3)</f>
        <v>16.8</v>
      </c>
      <c r="K1537" s="9">
        <f>financials[[#This Row],[Sales]]-financials[[#This Row],[COGS]]</f>
        <v>4598.7</v>
      </c>
      <c r="L1537" s="17">
        <f t="shared" ca="1" si="47"/>
        <v>45462</v>
      </c>
      <c r="M1537" t="str">
        <f t="shared" ca="1" si="46"/>
        <v>B0101</v>
      </c>
    </row>
    <row r="1538" spans="1:13" x14ac:dyDescent="0.25">
      <c r="A1538" t="s">
        <v>97</v>
      </c>
      <c r="B1538" s="7" t="s">
        <v>178</v>
      </c>
      <c r="C1538" s="15">
        <v>105</v>
      </c>
      <c r="D1538" s="16" t="s">
        <v>94</v>
      </c>
      <c r="E1538">
        <v>272</v>
      </c>
      <c r="F1538" s="9">
        <v>20</v>
      </c>
      <c r="G1538" s="9">
        <f>financials[[#This Row],[Units Sold]]*financials[[#This Row],[Sale Price]]</f>
        <v>5440</v>
      </c>
      <c r="H1538" s="9">
        <f>IF(financials[[#This Row],[Discount Band]]="low",0.1,IF(financials[[#This Row],[Discount Band]]="medium",0.15,0.3))</f>
        <v>0.3</v>
      </c>
      <c r="I1538" s="9">
        <f>financials[[#This Row],[Gross Sales]]-financials[[#This Row],[Gross Sales]]*financials[[#This Row],[Discounts]]</f>
        <v>3808</v>
      </c>
      <c r="J1538" s="9">
        <f>VLOOKUP(financials[[#This Row],[productid]],Products!$B$2:$H$10,3)</f>
        <v>10</v>
      </c>
      <c r="K1538" s="9">
        <f>financials[[#This Row],[Sales]]-financials[[#This Row],[COGS]]</f>
        <v>3798</v>
      </c>
      <c r="L1538" s="17">
        <f t="shared" ca="1" si="47"/>
        <v>44771</v>
      </c>
      <c r="M1538" t="str">
        <f t="shared" ref="M1538:M1601" ca="1" si="48">VLOOKUP(RANDBETWEEN(1,5),rnlsalesperson,2)</f>
        <v>C0002</v>
      </c>
    </row>
    <row r="1539" spans="1:13" x14ac:dyDescent="0.25">
      <c r="A1539" t="s">
        <v>97</v>
      </c>
      <c r="B1539" s="7" t="s">
        <v>104</v>
      </c>
      <c r="C1539" s="15">
        <v>108</v>
      </c>
      <c r="D1539" s="16" t="s">
        <v>103</v>
      </c>
      <c r="E1539">
        <v>272</v>
      </c>
      <c r="F1539" s="9">
        <v>20</v>
      </c>
      <c r="G1539" s="9">
        <f>financials[[#This Row],[Units Sold]]*financials[[#This Row],[Sale Price]]</f>
        <v>5440</v>
      </c>
      <c r="H1539" s="9">
        <f>IF(financials[[#This Row],[Discount Band]]="low",0.1,IF(financials[[#This Row],[Discount Band]]="medium",0.15,0.3))</f>
        <v>0.3</v>
      </c>
      <c r="I1539" s="9">
        <f>financials[[#This Row],[Gross Sales]]-financials[[#This Row],[Gross Sales]]*financials[[#This Row],[Discounts]]</f>
        <v>3808</v>
      </c>
      <c r="J1539" s="9">
        <f>VLOOKUP(financials[[#This Row],[productid]],Products!$B$2:$H$10,3)</f>
        <v>3.99</v>
      </c>
      <c r="K1539" s="9">
        <f>financials[[#This Row],[Sales]]-financials[[#This Row],[COGS]]</f>
        <v>3804.01</v>
      </c>
      <c r="L1539" s="17">
        <f t="shared" ref="L1539:L1602" ca="1" si="49">RANDBETWEEN(44562,45534)</f>
        <v>45416</v>
      </c>
      <c r="M1539" t="str">
        <f t="shared" ca="1" si="48"/>
        <v>A0001</v>
      </c>
    </row>
    <row r="1540" spans="1:13" x14ac:dyDescent="0.25">
      <c r="A1540" t="s">
        <v>96</v>
      </c>
      <c r="B1540" s="7" t="s">
        <v>287</v>
      </c>
      <c r="C1540" s="15">
        <v>102</v>
      </c>
      <c r="D1540" s="16" t="s">
        <v>103</v>
      </c>
      <c r="E1540">
        <v>454</v>
      </c>
      <c r="F1540" s="9">
        <v>12</v>
      </c>
      <c r="G1540" s="9">
        <f>financials[[#This Row],[Units Sold]]*financials[[#This Row],[Sale Price]]</f>
        <v>5448</v>
      </c>
      <c r="H1540" s="9">
        <f>IF(financials[[#This Row],[Discount Band]]="low",0.1,IF(financials[[#This Row],[Discount Band]]="medium",0.15,0.3))</f>
        <v>0.3</v>
      </c>
      <c r="I1540" s="9">
        <f>financials[[#This Row],[Gross Sales]]-financials[[#This Row],[Gross Sales]]*financials[[#This Row],[Discounts]]</f>
        <v>3813.6000000000004</v>
      </c>
      <c r="J1540" s="9">
        <f>VLOOKUP(financials[[#This Row],[productid]],Products!$B$2:$H$10,3)</f>
        <v>13.95</v>
      </c>
      <c r="K1540" s="9">
        <f>financials[[#This Row],[Sales]]-financials[[#This Row],[COGS]]</f>
        <v>3799.6500000000005</v>
      </c>
      <c r="L1540" s="17">
        <f t="shared" ca="1" si="49"/>
        <v>44845</v>
      </c>
      <c r="M1540" t="str">
        <f t="shared" ca="1" si="48"/>
        <v>C0003</v>
      </c>
    </row>
    <row r="1541" spans="1:13" x14ac:dyDescent="0.25">
      <c r="A1541" t="s">
        <v>97</v>
      </c>
      <c r="B1541" s="7" t="s">
        <v>104</v>
      </c>
      <c r="C1541" s="13">
        <v>107</v>
      </c>
      <c r="D1541" s="10" t="s">
        <v>101</v>
      </c>
      <c r="E1541">
        <v>273</v>
      </c>
      <c r="F1541" s="9">
        <v>20</v>
      </c>
      <c r="G1541" s="9">
        <f>financials[[#This Row],[Units Sold]]*financials[[#This Row],[Sale Price]]</f>
        <v>5460</v>
      </c>
      <c r="H1541" s="9">
        <f>IF(financials[[#This Row],[Discount Band]]="low",0.1,IF(financials[[#This Row],[Discount Band]]="medium",0.15,0.3))</f>
        <v>0.15</v>
      </c>
      <c r="I1541" s="9">
        <f>financials[[#This Row],[Gross Sales]]-financials[[#This Row],[Gross Sales]]*financials[[#This Row],[Discounts]]</f>
        <v>4641</v>
      </c>
      <c r="J1541" s="9">
        <f>VLOOKUP(financials[[#This Row],[productid]],Products!$B$2:$H$10,3)</f>
        <v>5.5</v>
      </c>
      <c r="K1541" s="9">
        <f>financials[[#This Row],[Sales]]-financials[[#This Row],[COGS]]</f>
        <v>4635.5</v>
      </c>
      <c r="L1541" s="17">
        <f t="shared" ca="1" si="49"/>
        <v>44624</v>
      </c>
      <c r="M1541" t="str">
        <f t="shared" ca="1" si="48"/>
        <v>C0002</v>
      </c>
    </row>
    <row r="1542" spans="1:13" x14ac:dyDescent="0.25">
      <c r="A1542" t="s">
        <v>97</v>
      </c>
      <c r="B1542" s="7" t="s">
        <v>656</v>
      </c>
      <c r="C1542" s="15">
        <v>102</v>
      </c>
      <c r="D1542" s="16" t="s">
        <v>103</v>
      </c>
      <c r="E1542">
        <v>273</v>
      </c>
      <c r="F1542" s="9">
        <v>20</v>
      </c>
      <c r="G1542" s="9">
        <f>financials[[#This Row],[Units Sold]]*financials[[#This Row],[Sale Price]]</f>
        <v>5460</v>
      </c>
      <c r="H1542" s="9">
        <f>IF(financials[[#This Row],[Discount Band]]="low",0.1,IF(financials[[#This Row],[Discount Band]]="medium",0.15,0.3))</f>
        <v>0.3</v>
      </c>
      <c r="I1542" s="9">
        <f>financials[[#This Row],[Gross Sales]]-financials[[#This Row],[Gross Sales]]*financials[[#This Row],[Discounts]]</f>
        <v>3822</v>
      </c>
      <c r="J1542" s="9">
        <f>VLOOKUP(financials[[#This Row],[productid]],Products!$B$2:$H$10,3)</f>
        <v>13.95</v>
      </c>
      <c r="K1542" s="9">
        <f>financials[[#This Row],[Sales]]-financials[[#This Row],[COGS]]</f>
        <v>3808.05</v>
      </c>
      <c r="L1542" s="17">
        <f t="shared" ca="1" si="49"/>
        <v>44865</v>
      </c>
      <c r="M1542" t="str">
        <f t="shared" ca="1" si="48"/>
        <v>C0003</v>
      </c>
    </row>
    <row r="1543" spans="1:13" x14ac:dyDescent="0.25">
      <c r="A1543" t="s">
        <v>100</v>
      </c>
      <c r="B1543" s="7" t="s">
        <v>284</v>
      </c>
      <c r="C1543" s="15">
        <v>106</v>
      </c>
      <c r="D1543" s="16" t="s">
        <v>94</v>
      </c>
      <c r="E1543">
        <v>365</v>
      </c>
      <c r="F1543" s="9">
        <v>15</v>
      </c>
      <c r="G1543" s="9">
        <f>financials[[#This Row],[Units Sold]]*financials[[#This Row],[Sale Price]]</f>
        <v>5475</v>
      </c>
      <c r="H1543" s="9">
        <f>IF(financials[[#This Row],[Discount Band]]="low",0.1,IF(financials[[#This Row],[Discount Band]]="medium",0.15,0.3))</f>
        <v>0.3</v>
      </c>
      <c r="I1543" s="9">
        <f>financials[[#This Row],[Gross Sales]]-financials[[#This Row],[Gross Sales]]*financials[[#This Row],[Discounts]]</f>
        <v>3832.5</v>
      </c>
      <c r="J1543" s="9">
        <f>VLOOKUP(financials[[#This Row],[productid]],Products!$B$2:$H$10,3)</f>
        <v>9.1</v>
      </c>
      <c r="K1543" s="9">
        <f>financials[[#This Row],[Sales]]-financials[[#This Row],[COGS]]</f>
        <v>3823.4</v>
      </c>
      <c r="L1543" s="17">
        <f t="shared" ca="1" si="49"/>
        <v>45490</v>
      </c>
      <c r="M1543" t="str">
        <f t="shared" ca="1" si="48"/>
        <v>C0002</v>
      </c>
    </row>
    <row r="1544" spans="1:13" x14ac:dyDescent="0.25">
      <c r="A1544" t="s">
        <v>96</v>
      </c>
      <c r="B1544" s="7" t="s">
        <v>287</v>
      </c>
      <c r="C1544" s="15">
        <v>107</v>
      </c>
      <c r="D1544" s="16" t="s">
        <v>94</v>
      </c>
      <c r="E1544">
        <v>457</v>
      </c>
      <c r="F1544" s="9">
        <v>12</v>
      </c>
      <c r="G1544" s="9">
        <f>financials[[#This Row],[Units Sold]]*financials[[#This Row],[Sale Price]]</f>
        <v>5484</v>
      </c>
      <c r="H1544" s="9">
        <f>IF(financials[[#This Row],[Discount Band]]="low",0.1,IF(financials[[#This Row],[Discount Band]]="medium",0.15,0.3))</f>
        <v>0.3</v>
      </c>
      <c r="I1544" s="9">
        <f>financials[[#This Row],[Gross Sales]]-financials[[#This Row],[Gross Sales]]*financials[[#This Row],[Discounts]]</f>
        <v>3838.8</v>
      </c>
      <c r="J1544" s="9">
        <f>VLOOKUP(financials[[#This Row],[productid]],Products!$B$2:$H$10,3)</f>
        <v>5.5</v>
      </c>
      <c r="K1544" s="9">
        <f>financials[[#This Row],[Sales]]-financials[[#This Row],[COGS]]</f>
        <v>3833.3</v>
      </c>
      <c r="L1544" s="17">
        <f t="shared" ca="1" si="49"/>
        <v>45093</v>
      </c>
      <c r="M1544" t="str">
        <f t="shared" ca="1" si="48"/>
        <v>C0003</v>
      </c>
    </row>
    <row r="1545" spans="1:13" x14ac:dyDescent="0.25">
      <c r="A1545" t="s">
        <v>96</v>
      </c>
      <c r="B1545" s="7" t="s">
        <v>279</v>
      </c>
      <c r="C1545" s="15">
        <v>105</v>
      </c>
      <c r="D1545" s="16" t="s">
        <v>101</v>
      </c>
      <c r="E1545">
        <v>457</v>
      </c>
      <c r="F1545" s="9">
        <v>12</v>
      </c>
      <c r="G1545" s="9">
        <f>financials[[#This Row],[Units Sold]]*financials[[#This Row],[Sale Price]]</f>
        <v>5484</v>
      </c>
      <c r="H1545" s="9">
        <f>IF(financials[[#This Row],[Discount Band]]="low",0.1,IF(financials[[#This Row],[Discount Band]]="medium",0.15,0.3))</f>
        <v>0.15</v>
      </c>
      <c r="I1545" s="9">
        <f>financials[[#This Row],[Gross Sales]]-financials[[#This Row],[Gross Sales]]*financials[[#This Row],[Discounts]]</f>
        <v>4661.3999999999996</v>
      </c>
      <c r="J1545" s="9">
        <f>VLOOKUP(financials[[#This Row],[productid]],Products!$B$2:$H$10,3)</f>
        <v>10</v>
      </c>
      <c r="K1545" s="9">
        <f>financials[[#This Row],[Sales]]-financials[[#This Row],[COGS]]</f>
        <v>4651.3999999999996</v>
      </c>
      <c r="L1545" s="17">
        <f t="shared" ca="1" si="49"/>
        <v>45507</v>
      </c>
      <c r="M1545" t="str">
        <f t="shared" ca="1" si="48"/>
        <v>B0001</v>
      </c>
    </row>
    <row r="1546" spans="1:13" x14ac:dyDescent="0.25">
      <c r="A1546" t="s">
        <v>97</v>
      </c>
      <c r="B1546" s="7" t="s">
        <v>656</v>
      </c>
      <c r="C1546" s="15">
        <v>107</v>
      </c>
      <c r="D1546" s="16" t="s">
        <v>94</v>
      </c>
      <c r="E1546">
        <v>275</v>
      </c>
      <c r="F1546" s="9">
        <v>20</v>
      </c>
      <c r="G1546" s="9">
        <f>financials[[#This Row],[Units Sold]]*financials[[#This Row],[Sale Price]]</f>
        <v>5500</v>
      </c>
      <c r="H1546" s="9">
        <f>IF(financials[[#This Row],[Discount Band]]="low",0.1,IF(financials[[#This Row],[Discount Band]]="medium",0.15,0.3))</f>
        <v>0.3</v>
      </c>
      <c r="I1546" s="9">
        <f>financials[[#This Row],[Gross Sales]]-financials[[#This Row],[Gross Sales]]*financials[[#This Row],[Discounts]]</f>
        <v>3850</v>
      </c>
      <c r="J1546" s="9">
        <f>VLOOKUP(financials[[#This Row],[productid]],Products!$B$2:$H$10,3)</f>
        <v>5.5</v>
      </c>
      <c r="K1546" s="9">
        <f>financials[[#This Row],[Sales]]-financials[[#This Row],[COGS]]</f>
        <v>3844.5</v>
      </c>
      <c r="L1546" s="17">
        <f t="shared" ca="1" si="49"/>
        <v>44718</v>
      </c>
      <c r="M1546" t="str">
        <f t="shared" ca="1" si="48"/>
        <v>C0003</v>
      </c>
    </row>
    <row r="1547" spans="1:13" x14ac:dyDescent="0.25">
      <c r="A1547" t="s">
        <v>100</v>
      </c>
      <c r="B1547" s="7" t="s">
        <v>556</v>
      </c>
      <c r="C1547" s="15">
        <v>106</v>
      </c>
      <c r="D1547" s="16" t="s">
        <v>102</v>
      </c>
      <c r="E1547">
        <v>368</v>
      </c>
      <c r="F1547" s="9">
        <v>15</v>
      </c>
      <c r="G1547" s="9">
        <f>financials[[#This Row],[Units Sold]]*financials[[#This Row],[Sale Price]]</f>
        <v>5520</v>
      </c>
      <c r="H1547" s="9">
        <f>IF(financials[[#This Row],[Discount Band]]="low",0.1,IF(financials[[#This Row],[Discount Band]]="medium",0.15,0.3))</f>
        <v>0.1</v>
      </c>
      <c r="I1547" s="9">
        <f>financials[[#This Row],[Gross Sales]]-financials[[#This Row],[Gross Sales]]*financials[[#This Row],[Discounts]]</f>
        <v>4968</v>
      </c>
      <c r="J1547" s="9">
        <f>VLOOKUP(financials[[#This Row],[productid]],Products!$B$2:$H$10,3)</f>
        <v>9.1</v>
      </c>
      <c r="K1547" s="9">
        <f>financials[[#This Row],[Sales]]-financials[[#This Row],[COGS]]</f>
        <v>4958.8999999999996</v>
      </c>
      <c r="L1547" s="17">
        <f t="shared" ca="1" si="49"/>
        <v>44836</v>
      </c>
      <c r="M1547" t="str">
        <f t="shared" ca="1" si="48"/>
        <v>C0002</v>
      </c>
    </row>
    <row r="1548" spans="1:13" x14ac:dyDescent="0.25">
      <c r="A1548" t="s">
        <v>97</v>
      </c>
      <c r="B1548" s="7" t="s">
        <v>656</v>
      </c>
      <c r="C1548" s="15">
        <v>105</v>
      </c>
      <c r="D1548" s="16" t="s">
        <v>94</v>
      </c>
      <c r="E1548">
        <v>276</v>
      </c>
      <c r="F1548" s="9">
        <v>20</v>
      </c>
      <c r="G1548" s="9">
        <f>financials[[#This Row],[Units Sold]]*financials[[#This Row],[Sale Price]]</f>
        <v>5520</v>
      </c>
      <c r="H1548" s="9">
        <f>IF(financials[[#This Row],[Discount Band]]="low",0.1,IF(financials[[#This Row],[Discount Band]]="medium",0.15,0.3))</f>
        <v>0.3</v>
      </c>
      <c r="I1548" s="9">
        <f>financials[[#This Row],[Gross Sales]]-financials[[#This Row],[Gross Sales]]*financials[[#This Row],[Discounts]]</f>
        <v>3864</v>
      </c>
      <c r="J1548" s="9">
        <f>VLOOKUP(financials[[#This Row],[productid]],Products!$B$2:$H$10,3)</f>
        <v>10</v>
      </c>
      <c r="K1548" s="9">
        <f>financials[[#This Row],[Sales]]-financials[[#This Row],[COGS]]</f>
        <v>3854</v>
      </c>
      <c r="L1548" s="17">
        <f t="shared" ca="1" si="49"/>
        <v>44725</v>
      </c>
      <c r="M1548" t="str">
        <f t="shared" ca="1" si="48"/>
        <v>C0002</v>
      </c>
    </row>
    <row r="1549" spans="1:13" x14ac:dyDescent="0.25">
      <c r="A1549" t="s">
        <v>97</v>
      </c>
      <c r="B1549" s="7" t="s">
        <v>656</v>
      </c>
      <c r="C1549" s="15">
        <v>103</v>
      </c>
      <c r="D1549" s="16" t="s">
        <v>101</v>
      </c>
      <c r="E1549">
        <v>276</v>
      </c>
      <c r="F1549" s="9">
        <v>20</v>
      </c>
      <c r="G1549" s="9">
        <f>financials[[#This Row],[Units Sold]]*financials[[#This Row],[Sale Price]]</f>
        <v>5520</v>
      </c>
      <c r="H1549" s="9">
        <f>IF(financials[[#This Row],[Discount Band]]="low",0.1,IF(financials[[#This Row],[Discount Band]]="medium",0.15,0.3))</f>
        <v>0.15</v>
      </c>
      <c r="I1549" s="9">
        <f>financials[[#This Row],[Gross Sales]]-financials[[#This Row],[Gross Sales]]*financials[[#This Row],[Discounts]]</f>
        <v>4692</v>
      </c>
      <c r="J1549" s="9">
        <f>VLOOKUP(financials[[#This Row],[productid]],Products!$B$2:$H$10,3)</f>
        <v>15</v>
      </c>
      <c r="K1549" s="9">
        <f>financials[[#This Row],[Sales]]-financials[[#This Row],[COGS]]</f>
        <v>4677</v>
      </c>
      <c r="L1549" s="17">
        <f t="shared" ca="1" si="49"/>
        <v>45515</v>
      </c>
      <c r="M1549" t="str">
        <f t="shared" ca="1" si="48"/>
        <v>A0001</v>
      </c>
    </row>
    <row r="1550" spans="1:13" x14ac:dyDescent="0.25">
      <c r="A1550" t="s">
        <v>100</v>
      </c>
      <c r="B1550" s="7" t="s">
        <v>209</v>
      </c>
      <c r="C1550" s="15">
        <v>101</v>
      </c>
      <c r="D1550" s="16" t="s">
        <v>103</v>
      </c>
      <c r="E1550">
        <v>369</v>
      </c>
      <c r="F1550" s="9">
        <v>15</v>
      </c>
      <c r="G1550" s="9">
        <f>financials[[#This Row],[Units Sold]]*financials[[#This Row],[Sale Price]]</f>
        <v>5535</v>
      </c>
      <c r="H1550" s="9">
        <f>IF(financials[[#This Row],[Discount Band]]="low",0.1,IF(financials[[#This Row],[Discount Band]]="medium",0.15,0.3))</f>
        <v>0.3</v>
      </c>
      <c r="I1550" s="9">
        <f>financials[[#This Row],[Gross Sales]]-financials[[#This Row],[Gross Sales]]*financials[[#This Row],[Discounts]]</f>
        <v>3874.5</v>
      </c>
      <c r="J1550" s="9">
        <f>VLOOKUP(financials[[#This Row],[productid]],Products!$B$2:$H$10,3)</f>
        <v>9.9499999999999993</v>
      </c>
      <c r="K1550" s="9">
        <f>financials[[#This Row],[Sales]]-financials[[#This Row],[COGS]]</f>
        <v>3864.55</v>
      </c>
      <c r="L1550" s="17">
        <f t="shared" ca="1" si="49"/>
        <v>45163</v>
      </c>
      <c r="M1550" t="str">
        <f t="shared" ca="1" si="48"/>
        <v>B0101</v>
      </c>
    </row>
    <row r="1551" spans="1:13" x14ac:dyDescent="0.25">
      <c r="A1551" t="s">
        <v>100</v>
      </c>
      <c r="B1551" s="7" t="s">
        <v>106</v>
      </c>
      <c r="C1551" s="15">
        <v>108</v>
      </c>
      <c r="D1551" s="16" t="s">
        <v>94</v>
      </c>
      <c r="E1551">
        <v>370</v>
      </c>
      <c r="F1551" s="9">
        <v>15</v>
      </c>
      <c r="G1551" s="9">
        <f>financials[[#This Row],[Units Sold]]*financials[[#This Row],[Sale Price]]</f>
        <v>5550</v>
      </c>
      <c r="H1551" s="9">
        <f>IF(financials[[#This Row],[Discount Band]]="low",0.1,IF(financials[[#This Row],[Discount Band]]="medium",0.15,0.3))</f>
        <v>0.3</v>
      </c>
      <c r="I1551" s="9">
        <f>financials[[#This Row],[Gross Sales]]-financials[[#This Row],[Gross Sales]]*financials[[#This Row],[Discounts]]</f>
        <v>3885</v>
      </c>
      <c r="J1551" s="9">
        <f>VLOOKUP(financials[[#This Row],[productid]],Products!$B$2:$H$10,3)</f>
        <v>3.99</v>
      </c>
      <c r="K1551" s="9">
        <f>financials[[#This Row],[Sales]]-financials[[#This Row],[COGS]]</f>
        <v>3881.01</v>
      </c>
      <c r="L1551" s="17">
        <f t="shared" ca="1" si="49"/>
        <v>45428</v>
      </c>
      <c r="M1551" t="str">
        <f t="shared" ca="1" si="48"/>
        <v>A0001</v>
      </c>
    </row>
    <row r="1552" spans="1:13" x14ac:dyDescent="0.25">
      <c r="A1552" t="s">
        <v>97</v>
      </c>
      <c r="B1552" s="7" t="s">
        <v>169</v>
      </c>
      <c r="C1552" s="15">
        <v>102</v>
      </c>
      <c r="D1552" s="16" t="s">
        <v>101</v>
      </c>
      <c r="E1552">
        <v>278</v>
      </c>
      <c r="F1552" s="9">
        <v>20</v>
      </c>
      <c r="G1552" s="9">
        <f>financials[[#This Row],[Units Sold]]*financials[[#This Row],[Sale Price]]</f>
        <v>5560</v>
      </c>
      <c r="H1552" s="9">
        <f>IF(financials[[#This Row],[Discount Band]]="low",0.1,IF(financials[[#This Row],[Discount Band]]="medium",0.15,0.3))</f>
        <v>0.15</v>
      </c>
      <c r="I1552" s="9">
        <f>financials[[#This Row],[Gross Sales]]-financials[[#This Row],[Gross Sales]]*financials[[#This Row],[Discounts]]</f>
        <v>4726</v>
      </c>
      <c r="J1552" s="9">
        <f>VLOOKUP(financials[[#This Row],[productid]],Products!$B$2:$H$10,3)</f>
        <v>13.95</v>
      </c>
      <c r="K1552" s="9">
        <f>financials[[#This Row],[Sales]]-financials[[#This Row],[COGS]]</f>
        <v>4712.05</v>
      </c>
      <c r="L1552" s="17">
        <f t="shared" ca="1" si="49"/>
        <v>44955</v>
      </c>
      <c r="M1552" t="str">
        <f t="shared" ca="1" si="48"/>
        <v>A0001</v>
      </c>
    </row>
    <row r="1553" spans="1:13" x14ac:dyDescent="0.25">
      <c r="A1553" t="s">
        <v>100</v>
      </c>
      <c r="B1553" s="7" t="s">
        <v>209</v>
      </c>
      <c r="C1553" s="15">
        <v>107</v>
      </c>
      <c r="D1553" s="16" t="s">
        <v>101</v>
      </c>
      <c r="E1553">
        <v>371</v>
      </c>
      <c r="F1553" s="9">
        <v>15</v>
      </c>
      <c r="G1553" s="9">
        <f>financials[[#This Row],[Units Sold]]*financials[[#This Row],[Sale Price]]</f>
        <v>5565</v>
      </c>
      <c r="H1553" s="9">
        <f>IF(financials[[#This Row],[Discount Band]]="low",0.1,IF(financials[[#This Row],[Discount Band]]="medium",0.15,0.3))</f>
        <v>0.15</v>
      </c>
      <c r="I1553" s="9">
        <f>financials[[#This Row],[Gross Sales]]-financials[[#This Row],[Gross Sales]]*financials[[#This Row],[Discounts]]</f>
        <v>4730.25</v>
      </c>
      <c r="J1553" s="9">
        <f>VLOOKUP(financials[[#This Row],[productid]],Products!$B$2:$H$10,3)</f>
        <v>5.5</v>
      </c>
      <c r="K1553" s="9">
        <f>financials[[#This Row],[Sales]]-financials[[#This Row],[COGS]]</f>
        <v>4724.75</v>
      </c>
      <c r="L1553" s="17">
        <f t="shared" ca="1" si="49"/>
        <v>45388</v>
      </c>
      <c r="M1553" t="str">
        <f t="shared" ca="1" si="48"/>
        <v>C0003</v>
      </c>
    </row>
    <row r="1554" spans="1:13" x14ac:dyDescent="0.25">
      <c r="A1554" t="s">
        <v>100</v>
      </c>
      <c r="B1554" s="7" t="s">
        <v>106</v>
      </c>
      <c r="C1554" s="15">
        <v>108</v>
      </c>
      <c r="D1554" s="16" t="s">
        <v>94</v>
      </c>
      <c r="E1554">
        <v>371</v>
      </c>
      <c r="F1554" s="9">
        <v>15</v>
      </c>
      <c r="G1554" s="9">
        <f>financials[[#This Row],[Units Sold]]*financials[[#This Row],[Sale Price]]</f>
        <v>5565</v>
      </c>
      <c r="H1554" s="9">
        <f>IF(financials[[#This Row],[Discount Band]]="low",0.1,IF(financials[[#This Row],[Discount Band]]="medium",0.15,0.3))</f>
        <v>0.3</v>
      </c>
      <c r="I1554" s="9">
        <f>financials[[#This Row],[Gross Sales]]-financials[[#This Row],[Gross Sales]]*financials[[#This Row],[Discounts]]</f>
        <v>3895.5</v>
      </c>
      <c r="J1554" s="9">
        <f>VLOOKUP(financials[[#This Row],[productid]],Products!$B$2:$H$10,3)</f>
        <v>3.99</v>
      </c>
      <c r="K1554" s="9">
        <f>financials[[#This Row],[Sales]]-financials[[#This Row],[COGS]]</f>
        <v>3891.51</v>
      </c>
      <c r="L1554" s="17">
        <f t="shared" ca="1" si="49"/>
        <v>44708</v>
      </c>
      <c r="M1554" t="str">
        <f t="shared" ca="1" si="48"/>
        <v>A0001</v>
      </c>
    </row>
    <row r="1555" spans="1:13" x14ac:dyDescent="0.25">
      <c r="A1555" t="s">
        <v>97</v>
      </c>
      <c r="B1555" s="7" t="s">
        <v>243</v>
      </c>
      <c r="C1555" s="15">
        <v>105</v>
      </c>
      <c r="D1555" s="16" t="s">
        <v>101</v>
      </c>
      <c r="E1555">
        <v>279</v>
      </c>
      <c r="F1555" s="9">
        <v>20</v>
      </c>
      <c r="G1555" s="9">
        <f>financials[[#This Row],[Units Sold]]*financials[[#This Row],[Sale Price]]</f>
        <v>5580</v>
      </c>
      <c r="H1555" s="9">
        <f>IF(financials[[#This Row],[Discount Band]]="low",0.1,IF(financials[[#This Row],[Discount Band]]="medium",0.15,0.3))</f>
        <v>0.15</v>
      </c>
      <c r="I1555" s="9">
        <f>financials[[#This Row],[Gross Sales]]-financials[[#This Row],[Gross Sales]]*financials[[#This Row],[Discounts]]</f>
        <v>4743</v>
      </c>
      <c r="J1555" s="9">
        <f>VLOOKUP(financials[[#This Row],[productid]],Products!$B$2:$H$10,3)</f>
        <v>10</v>
      </c>
      <c r="K1555" s="9">
        <f>financials[[#This Row],[Sales]]-financials[[#This Row],[COGS]]</f>
        <v>4733</v>
      </c>
      <c r="L1555" s="17">
        <f t="shared" ca="1" si="49"/>
        <v>45059</v>
      </c>
      <c r="M1555" t="str">
        <f t="shared" ca="1" si="48"/>
        <v>C0003</v>
      </c>
    </row>
    <row r="1556" spans="1:13" x14ac:dyDescent="0.25">
      <c r="A1556" t="s">
        <v>96</v>
      </c>
      <c r="B1556" s="7" t="s">
        <v>178</v>
      </c>
      <c r="C1556" s="15">
        <v>106</v>
      </c>
      <c r="D1556" s="16" t="s">
        <v>102</v>
      </c>
      <c r="E1556">
        <v>466</v>
      </c>
      <c r="F1556" s="9">
        <v>12</v>
      </c>
      <c r="G1556" s="9">
        <f>financials[[#This Row],[Units Sold]]*financials[[#This Row],[Sale Price]]</f>
        <v>5592</v>
      </c>
      <c r="H1556" s="9">
        <f>IF(financials[[#This Row],[Discount Band]]="low",0.1,IF(financials[[#This Row],[Discount Band]]="medium",0.15,0.3))</f>
        <v>0.1</v>
      </c>
      <c r="I1556" s="9">
        <f>financials[[#This Row],[Gross Sales]]-financials[[#This Row],[Gross Sales]]*financials[[#This Row],[Discounts]]</f>
        <v>5032.8</v>
      </c>
      <c r="J1556" s="9">
        <f>VLOOKUP(financials[[#This Row],[productid]],Products!$B$2:$H$10,3)</f>
        <v>9.1</v>
      </c>
      <c r="K1556" s="9">
        <f>financials[[#This Row],[Sales]]-financials[[#This Row],[COGS]]</f>
        <v>5023.7</v>
      </c>
      <c r="L1556" s="17">
        <f t="shared" ca="1" si="49"/>
        <v>45022</v>
      </c>
      <c r="M1556" t="str">
        <f t="shared" ca="1" si="48"/>
        <v>C0002</v>
      </c>
    </row>
    <row r="1557" spans="1:13" x14ac:dyDescent="0.25">
      <c r="A1557" t="s">
        <v>97</v>
      </c>
      <c r="B1557" s="7" t="s">
        <v>106</v>
      </c>
      <c r="C1557" s="15">
        <v>107</v>
      </c>
      <c r="D1557" s="16" t="s">
        <v>101</v>
      </c>
      <c r="E1557">
        <v>280</v>
      </c>
      <c r="F1557" s="9">
        <v>20</v>
      </c>
      <c r="G1557" s="9">
        <f>financials[[#This Row],[Units Sold]]*financials[[#This Row],[Sale Price]]</f>
        <v>5600</v>
      </c>
      <c r="H1557" s="9">
        <f>IF(financials[[#This Row],[Discount Band]]="low",0.1,IF(financials[[#This Row],[Discount Band]]="medium",0.15,0.3))</f>
        <v>0.15</v>
      </c>
      <c r="I1557" s="9">
        <f>financials[[#This Row],[Gross Sales]]-financials[[#This Row],[Gross Sales]]*financials[[#This Row],[Discounts]]</f>
        <v>4760</v>
      </c>
      <c r="J1557" s="9">
        <f>VLOOKUP(financials[[#This Row],[productid]],Products!$B$2:$H$10,3)</f>
        <v>5.5</v>
      </c>
      <c r="K1557" s="9">
        <f>financials[[#This Row],[Sales]]-financials[[#This Row],[COGS]]</f>
        <v>4754.5</v>
      </c>
      <c r="L1557" s="17">
        <f t="shared" ca="1" si="49"/>
        <v>45524</v>
      </c>
      <c r="M1557" t="str">
        <f t="shared" ca="1" si="48"/>
        <v>C0003</v>
      </c>
    </row>
    <row r="1558" spans="1:13" x14ac:dyDescent="0.25">
      <c r="A1558" t="s">
        <v>100</v>
      </c>
      <c r="B1558" s="7" t="s">
        <v>556</v>
      </c>
      <c r="C1558" s="15">
        <v>102</v>
      </c>
      <c r="D1558" s="16" t="s">
        <v>101</v>
      </c>
      <c r="E1558">
        <v>374</v>
      </c>
      <c r="F1558" s="9">
        <v>15</v>
      </c>
      <c r="G1558" s="9">
        <f>financials[[#This Row],[Units Sold]]*financials[[#This Row],[Sale Price]]</f>
        <v>5610</v>
      </c>
      <c r="H1558" s="9">
        <f>IF(financials[[#This Row],[Discount Band]]="low",0.1,IF(financials[[#This Row],[Discount Band]]="medium",0.15,0.3))</f>
        <v>0.15</v>
      </c>
      <c r="I1558" s="9">
        <f>financials[[#This Row],[Gross Sales]]-financials[[#This Row],[Gross Sales]]*financials[[#This Row],[Discounts]]</f>
        <v>4768.5</v>
      </c>
      <c r="J1558" s="9">
        <f>VLOOKUP(financials[[#This Row],[productid]],Products!$B$2:$H$10,3)</f>
        <v>13.95</v>
      </c>
      <c r="K1558" s="9">
        <f>financials[[#This Row],[Sales]]-financials[[#This Row],[COGS]]</f>
        <v>4754.55</v>
      </c>
      <c r="L1558" s="17">
        <f t="shared" ca="1" si="49"/>
        <v>44953</v>
      </c>
      <c r="M1558" t="str">
        <f t="shared" ca="1" si="48"/>
        <v>B0001</v>
      </c>
    </row>
    <row r="1559" spans="1:13" x14ac:dyDescent="0.25">
      <c r="A1559" t="s">
        <v>97</v>
      </c>
      <c r="B1559" s="7" t="s">
        <v>208</v>
      </c>
      <c r="C1559" s="15">
        <v>103</v>
      </c>
      <c r="D1559" s="16" t="s">
        <v>94</v>
      </c>
      <c r="E1559">
        <v>281</v>
      </c>
      <c r="F1559" s="9">
        <v>20</v>
      </c>
      <c r="G1559" s="9">
        <f>financials[[#This Row],[Units Sold]]*financials[[#This Row],[Sale Price]]</f>
        <v>5620</v>
      </c>
      <c r="H1559" s="9">
        <f>IF(financials[[#This Row],[Discount Band]]="low",0.1,IF(financials[[#This Row],[Discount Band]]="medium",0.15,0.3))</f>
        <v>0.3</v>
      </c>
      <c r="I1559" s="9">
        <f>financials[[#This Row],[Gross Sales]]-financials[[#This Row],[Gross Sales]]*financials[[#This Row],[Discounts]]</f>
        <v>3934</v>
      </c>
      <c r="J1559" s="9">
        <f>VLOOKUP(financials[[#This Row],[productid]],Products!$B$2:$H$10,3)</f>
        <v>15</v>
      </c>
      <c r="K1559" s="9">
        <f>financials[[#This Row],[Sales]]-financials[[#This Row],[COGS]]</f>
        <v>3919</v>
      </c>
      <c r="L1559" s="17">
        <f t="shared" ca="1" si="49"/>
        <v>45202</v>
      </c>
      <c r="M1559" t="str">
        <f t="shared" ca="1" si="48"/>
        <v>C0002</v>
      </c>
    </row>
    <row r="1560" spans="1:13" x14ac:dyDescent="0.25">
      <c r="A1560" t="s">
        <v>97</v>
      </c>
      <c r="B1560" s="7" t="s">
        <v>136</v>
      </c>
      <c r="C1560" s="15">
        <v>101</v>
      </c>
      <c r="D1560" s="16" t="s">
        <v>102</v>
      </c>
      <c r="E1560">
        <v>281</v>
      </c>
      <c r="F1560" s="9">
        <v>20</v>
      </c>
      <c r="G1560" s="9">
        <f>financials[[#This Row],[Units Sold]]*financials[[#This Row],[Sale Price]]</f>
        <v>5620</v>
      </c>
      <c r="H1560" s="9">
        <f>IF(financials[[#This Row],[Discount Band]]="low",0.1,IF(financials[[#This Row],[Discount Band]]="medium",0.15,0.3))</f>
        <v>0.1</v>
      </c>
      <c r="I1560" s="9">
        <f>financials[[#This Row],[Gross Sales]]-financials[[#This Row],[Gross Sales]]*financials[[#This Row],[Discounts]]</f>
        <v>5058</v>
      </c>
      <c r="J1560" s="9">
        <f>VLOOKUP(financials[[#This Row],[productid]],Products!$B$2:$H$10,3)</f>
        <v>9.9499999999999993</v>
      </c>
      <c r="K1560" s="9">
        <f>financials[[#This Row],[Sales]]-financials[[#This Row],[COGS]]</f>
        <v>5048.05</v>
      </c>
      <c r="L1560" s="17">
        <f t="shared" ca="1" si="49"/>
        <v>44848</v>
      </c>
      <c r="M1560" t="str">
        <f t="shared" ca="1" si="48"/>
        <v>B0101</v>
      </c>
    </row>
    <row r="1561" spans="1:13" x14ac:dyDescent="0.25">
      <c r="A1561" t="s">
        <v>98</v>
      </c>
      <c r="B1561" s="7" t="s">
        <v>655</v>
      </c>
      <c r="C1561" s="15">
        <v>107</v>
      </c>
      <c r="D1561" s="16" t="s">
        <v>94</v>
      </c>
      <c r="E1561">
        <v>45</v>
      </c>
      <c r="F1561" s="9">
        <v>125</v>
      </c>
      <c r="G1561" s="9">
        <f>financials[[#This Row],[Units Sold]]*financials[[#This Row],[Sale Price]]</f>
        <v>5625</v>
      </c>
      <c r="H1561" s="9">
        <f>IF(financials[[#This Row],[Discount Band]]="low",0.1,IF(financials[[#This Row],[Discount Band]]="medium",0.15,0.3))</f>
        <v>0.3</v>
      </c>
      <c r="I1561" s="9">
        <f>financials[[#This Row],[Gross Sales]]-financials[[#This Row],[Gross Sales]]*financials[[#This Row],[Discounts]]</f>
        <v>3937.5</v>
      </c>
      <c r="J1561" s="9">
        <f>VLOOKUP(financials[[#This Row],[productid]],Products!$B$2:$H$10,3)</f>
        <v>5.5</v>
      </c>
      <c r="K1561" s="9">
        <f>financials[[#This Row],[Sales]]-financials[[#This Row],[COGS]]</f>
        <v>3932</v>
      </c>
      <c r="L1561" s="17">
        <f t="shared" ca="1" si="49"/>
        <v>45046</v>
      </c>
      <c r="M1561" t="str">
        <f t="shared" ca="1" si="48"/>
        <v>B0001</v>
      </c>
    </row>
    <row r="1562" spans="1:13" x14ac:dyDescent="0.25">
      <c r="A1562" t="s">
        <v>96</v>
      </c>
      <c r="B1562" s="7" t="s">
        <v>105</v>
      </c>
      <c r="C1562" s="13">
        <v>101</v>
      </c>
      <c r="D1562" s="10" t="s">
        <v>103</v>
      </c>
      <c r="E1562">
        <v>470</v>
      </c>
      <c r="F1562" s="9">
        <v>12</v>
      </c>
      <c r="G1562" s="9">
        <f>financials[[#This Row],[Units Sold]]*financials[[#This Row],[Sale Price]]</f>
        <v>5640</v>
      </c>
      <c r="H1562" s="9">
        <f>IF(financials[[#This Row],[Discount Band]]="low",0.1,IF(financials[[#This Row],[Discount Band]]="medium",0.15,0.3))</f>
        <v>0.3</v>
      </c>
      <c r="I1562" s="9">
        <f>financials[[#This Row],[Gross Sales]]-financials[[#This Row],[Gross Sales]]*financials[[#This Row],[Discounts]]</f>
        <v>3948</v>
      </c>
      <c r="J1562" s="9">
        <f>VLOOKUP(financials[[#This Row],[productid]],Products!$B$2:$H$10,3)</f>
        <v>9.9499999999999993</v>
      </c>
      <c r="K1562" s="9">
        <f>financials[[#This Row],[Sales]]-financials[[#This Row],[COGS]]</f>
        <v>3938.05</v>
      </c>
      <c r="L1562" s="17">
        <f t="shared" ca="1" si="49"/>
        <v>45330</v>
      </c>
      <c r="M1562" t="str">
        <f t="shared" ca="1" si="48"/>
        <v>A0001</v>
      </c>
    </row>
    <row r="1563" spans="1:13" x14ac:dyDescent="0.25">
      <c r="A1563" t="s">
        <v>96</v>
      </c>
      <c r="B1563" s="7" t="s">
        <v>284</v>
      </c>
      <c r="C1563" s="13">
        <v>104</v>
      </c>
      <c r="D1563" s="10" t="s">
        <v>94</v>
      </c>
      <c r="E1563">
        <v>470</v>
      </c>
      <c r="F1563" s="9">
        <v>12</v>
      </c>
      <c r="G1563" s="9">
        <f>financials[[#This Row],[Units Sold]]*financials[[#This Row],[Sale Price]]</f>
        <v>5640</v>
      </c>
      <c r="H1563" s="9">
        <f>IF(financials[[#This Row],[Discount Band]]="low",0.1,IF(financials[[#This Row],[Discount Band]]="medium",0.15,0.3))</f>
        <v>0.3</v>
      </c>
      <c r="I1563" s="9">
        <f>financials[[#This Row],[Gross Sales]]-financials[[#This Row],[Gross Sales]]*financials[[#This Row],[Discounts]]</f>
        <v>3948</v>
      </c>
      <c r="J1563" s="9">
        <f>VLOOKUP(financials[[#This Row],[productid]],Products!$B$2:$H$10,3)</f>
        <v>2.9</v>
      </c>
      <c r="K1563" s="9">
        <f>financials[[#This Row],[Sales]]-financials[[#This Row],[COGS]]</f>
        <v>3945.1</v>
      </c>
      <c r="L1563" s="17">
        <f t="shared" ca="1" si="49"/>
        <v>45250</v>
      </c>
      <c r="M1563" t="str">
        <f t="shared" ca="1" si="48"/>
        <v>C0003</v>
      </c>
    </row>
    <row r="1564" spans="1:13" x14ac:dyDescent="0.25">
      <c r="A1564" t="s">
        <v>96</v>
      </c>
      <c r="B1564" s="7" t="s">
        <v>209</v>
      </c>
      <c r="C1564" s="15">
        <v>109</v>
      </c>
      <c r="D1564" s="16" t="s">
        <v>94</v>
      </c>
      <c r="E1564">
        <v>470</v>
      </c>
      <c r="F1564" s="9">
        <v>12</v>
      </c>
      <c r="G1564" s="9">
        <f>financials[[#This Row],[Units Sold]]*financials[[#This Row],[Sale Price]]</f>
        <v>5640</v>
      </c>
      <c r="H1564" s="9">
        <f>IF(financials[[#This Row],[Discount Band]]="low",0.1,IF(financials[[#This Row],[Discount Band]]="medium",0.15,0.3))</f>
        <v>0.3</v>
      </c>
      <c r="I1564" s="9">
        <f>financials[[#This Row],[Gross Sales]]-financials[[#This Row],[Gross Sales]]*financials[[#This Row],[Discounts]]</f>
        <v>3948</v>
      </c>
      <c r="J1564" s="9">
        <f>VLOOKUP(financials[[#This Row],[productid]],Products!$B$2:$H$10,3)</f>
        <v>16.8</v>
      </c>
      <c r="K1564" s="9">
        <f>financials[[#This Row],[Sales]]-financials[[#This Row],[COGS]]</f>
        <v>3931.2</v>
      </c>
      <c r="L1564" s="17">
        <f t="shared" ca="1" si="49"/>
        <v>45526</v>
      </c>
      <c r="M1564" t="str">
        <f t="shared" ca="1" si="48"/>
        <v>B0001</v>
      </c>
    </row>
    <row r="1565" spans="1:13" x14ac:dyDescent="0.25">
      <c r="A1565" t="s">
        <v>100</v>
      </c>
      <c r="B1565" s="7" t="s">
        <v>209</v>
      </c>
      <c r="C1565" s="15">
        <v>107</v>
      </c>
      <c r="D1565" s="16" t="s">
        <v>94</v>
      </c>
      <c r="E1565">
        <v>376</v>
      </c>
      <c r="F1565" s="9">
        <v>15</v>
      </c>
      <c r="G1565" s="9">
        <f>financials[[#This Row],[Units Sold]]*financials[[#This Row],[Sale Price]]</f>
        <v>5640</v>
      </c>
      <c r="H1565" s="9">
        <f>IF(financials[[#This Row],[Discount Band]]="low",0.1,IF(financials[[#This Row],[Discount Band]]="medium",0.15,0.3))</f>
        <v>0.3</v>
      </c>
      <c r="I1565" s="9">
        <f>financials[[#This Row],[Gross Sales]]-financials[[#This Row],[Gross Sales]]*financials[[#This Row],[Discounts]]</f>
        <v>3948</v>
      </c>
      <c r="J1565" s="9">
        <f>VLOOKUP(financials[[#This Row],[productid]],Products!$B$2:$H$10,3)</f>
        <v>5.5</v>
      </c>
      <c r="K1565" s="9">
        <f>financials[[#This Row],[Sales]]-financials[[#This Row],[COGS]]</f>
        <v>3942.5</v>
      </c>
      <c r="L1565" s="17">
        <f t="shared" ca="1" si="49"/>
        <v>45330</v>
      </c>
      <c r="M1565" t="str">
        <f t="shared" ca="1" si="48"/>
        <v>B0001</v>
      </c>
    </row>
    <row r="1566" spans="1:13" x14ac:dyDescent="0.25">
      <c r="A1566" t="s">
        <v>96</v>
      </c>
      <c r="B1566" s="7" t="s">
        <v>105</v>
      </c>
      <c r="C1566" s="15">
        <v>108</v>
      </c>
      <c r="D1566" s="16" t="s">
        <v>101</v>
      </c>
      <c r="E1566">
        <v>470</v>
      </c>
      <c r="F1566" s="9">
        <v>12</v>
      </c>
      <c r="G1566" s="9">
        <f>financials[[#This Row],[Units Sold]]*financials[[#This Row],[Sale Price]]</f>
        <v>5640</v>
      </c>
      <c r="H1566" s="9">
        <f>IF(financials[[#This Row],[Discount Band]]="low",0.1,IF(financials[[#This Row],[Discount Band]]="medium",0.15,0.3))</f>
        <v>0.15</v>
      </c>
      <c r="I1566" s="9">
        <f>financials[[#This Row],[Gross Sales]]-financials[[#This Row],[Gross Sales]]*financials[[#This Row],[Discounts]]</f>
        <v>4794</v>
      </c>
      <c r="J1566" s="9">
        <f>VLOOKUP(financials[[#This Row],[productid]],Products!$B$2:$H$10,3)</f>
        <v>3.99</v>
      </c>
      <c r="K1566" s="9">
        <f>financials[[#This Row],[Sales]]-financials[[#This Row],[COGS]]</f>
        <v>4790.01</v>
      </c>
      <c r="L1566" s="17">
        <f t="shared" ca="1" si="49"/>
        <v>45133</v>
      </c>
      <c r="M1566" t="str">
        <f t="shared" ca="1" si="48"/>
        <v>A0001</v>
      </c>
    </row>
    <row r="1567" spans="1:13" x14ac:dyDescent="0.25">
      <c r="A1567" t="s">
        <v>100</v>
      </c>
      <c r="B1567" s="7" t="s">
        <v>284</v>
      </c>
      <c r="C1567" s="13">
        <v>105</v>
      </c>
      <c r="D1567" s="10" t="s">
        <v>94</v>
      </c>
      <c r="E1567">
        <v>377</v>
      </c>
      <c r="F1567" s="9">
        <v>15</v>
      </c>
      <c r="G1567" s="9">
        <f>financials[[#This Row],[Units Sold]]*financials[[#This Row],[Sale Price]]</f>
        <v>5655</v>
      </c>
      <c r="H1567" s="9">
        <f>IF(financials[[#This Row],[Discount Band]]="low",0.1,IF(financials[[#This Row],[Discount Band]]="medium",0.15,0.3))</f>
        <v>0.3</v>
      </c>
      <c r="I1567" s="9">
        <f>financials[[#This Row],[Gross Sales]]-financials[[#This Row],[Gross Sales]]*financials[[#This Row],[Discounts]]</f>
        <v>3958.5</v>
      </c>
      <c r="J1567" s="9">
        <f>VLOOKUP(financials[[#This Row],[productid]],Products!$B$2:$H$10,3)</f>
        <v>10</v>
      </c>
      <c r="K1567" s="9">
        <f>financials[[#This Row],[Sales]]-financials[[#This Row],[COGS]]</f>
        <v>3948.5</v>
      </c>
      <c r="L1567" s="17">
        <f t="shared" ca="1" si="49"/>
        <v>45170</v>
      </c>
      <c r="M1567" t="str">
        <f t="shared" ca="1" si="48"/>
        <v>C0002</v>
      </c>
    </row>
    <row r="1568" spans="1:13" x14ac:dyDescent="0.25">
      <c r="A1568" t="s">
        <v>100</v>
      </c>
      <c r="B1568" s="7" t="s">
        <v>279</v>
      </c>
      <c r="C1568" s="13">
        <v>103</v>
      </c>
      <c r="D1568" s="10" t="s">
        <v>101</v>
      </c>
      <c r="E1568">
        <v>378</v>
      </c>
      <c r="F1568" s="9">
        <v>15</v>
      </c>
      <c r="G1568" s="9">
        <f>financials[[#This Row],[Units Sold]]*financials[[#This Row],[Sale Price]]</f>
        <v>5670</v>
      </c>
      <c r="H1568" s="9">
        <f>IF(financials[[#This Row],[Discount Band]]="low",0.1,IF(financials[[#This Row],[Discount Band]]="medium",0.15,0.3))</f>
        <v>0.15</v>
      </c>
      <c r="I1568" s="9">
        <f>financials[[#This Row],[Gross Sales]]-financials[[#This Row],[Gross Sales]]*financials[[#This Row],[Discounts]]</f>
        <v>4819.5</v>
      </c>
      <c r="J1568" s="9">
        <f>VLOOKUP(financials[[#This Row],[productid]],Products!$B$2:$H$10,3)</f>
        <v>15</v>
      </c>
      <c r="K1568" s="9">
        <f>financials[[#This Row],[Sales]]-financials[[#This Row],[COGS]]</f>
        <v>4804.5</v>
      </c>
      <c r="L1568" s="17">
        <f t="shared" ca="1" si="49"/>
        <v>45057</v>
      </c>
      <c r="M1568" t="str">
        <f t="shared" ca="1" si="48"/>
        <v>A0001</v>
      </c>
    </row>
    <row r="1569" spans="1:13" x14ac:dyDescent="0.25">
      <c r="A1569" t="s">
        <v>96</v>
      </c>
      <c r="B1569" s="7" t="s">
        <v>287</v>
      </c>
      <c r="C1569" s="15">
        <v>104</v>
      </c>
      <c r="D1569" s="16" t="s">
        <v>94</v>
      </c>
      <c r="E1569">
        <v>474</v>
      </c>
      <c r="F1569" s="9">
        <v>12</v>
      </c>
      <c r="G1569" s="9">
        <f>financials[[#This Row],[Units Sold]]*financials[[#This Row],[Sale Price]]</f>
        <v>5688</v>
      </c>
      <c r="H1569" s="9">
        <f>IF(financials[[#This Row],[Discount Band]]="low",0.1,IF(financials[[#This Row],[Discount Band]]="medium",0.15,0.3))</f>
        <v>0.3</v>
      </c>
      <c r="I1569" s="9">
        <f>financials[[#This Row],[Gross Sales]]-financials[[#This Row],[Gross Sales]]*financials[[#This Row],[Discounts]]</f>
        <v>3981.6000000000004</v>
      </c>
      <c r="J1569" s="9">
        <f>VLOOKUP(financials[[#This Row],[productid]],Products!$B$2:$H$10,3)</f>
        <v>2.9</v>
      </c>
      <c r="K1569" s="9">
        <f>financials[[#This Row],[Sales]]-financials[[#This Row],[COGS]]</f>
        <v>3978.7000000000003</v>
      </c>
      <c r="L1569" s="17">
        <f t="shared" ca="1" si="49"/>
        <v>44971</v>
      </c>
      <c r="M1569" t="str">
        <f t="shared" ca="1" si="48"/>
        <v>C0003</v>
      </c>
    </row>
    <row r="1570" spans="1:13" x14ac:dyDescent="0.25">
      <c r="A1570" t="s">
        <v>97</v>
      </c>
      <c r="B1570" s="7" t="s">
        <v>243</v>
      </c>
      <c r="C1570" s="13">
        <v>105</v>
      </c>
      <c r="D1570" s="10" t="s">
        <v>94</v>
      </c>
      <c r="E1570">
        <v>285</v>
      </c>
      <c r="F1570" s="9">
        <v>20</v>
      </c>
      <c r="G1570" s="9">
        <f>financials[[#This Row],[Units Sold]]*financials[[#This Row],[Sale Price]]</f>
        <v>5700</v>
      </c>
      <c r="H1570" s="9">
        <f>IF(financials[[#This Row],[Discount Band]]="low",0.1,IF(financials[[#This Row],[Discount Band]]="medium",0.15,0.3))</f>
        <v>0.3</v>
      </c>
      <c r="I1570" s="9">
        <f>financials[[#This Row],[Gross Sales]]-financials[[#This Row],[Gross Sales]]*financials[[#This Row],[Discounts]]</f>
        <v>3990</v>
      </c>
      <c r="J1570" s="9">
        <f>VLOOKUP(financials[[#This Row],[productid]],Products!$B$2:$H$10,3)</f>
        <v>10</v>
      </c>
      <c r="K1570" s="9">
        <f>financials[[#This Row],[Sales]]-financials[[#This Row],[COGS]]</f>
        <v>3980</v>
      </c>
      <c r="L1570" s="17">
        <f t="shared" ca="1" si="49"/>
        <v>44910</v>
      </c>
      <c r="M1570" t="str">
        <f t="shared" ca="1" si="48"/>
        <v>A0001</v>
      </c>
    </row>
    <row r="1571" spans="1:13" x14ac:dyDescent="0.25">
      <c r="A1571" t="s">
        <v>97</v>
      </c>
      <c r="B1571" s="7" t="s">
        <v>556</v>
      </c>
      <c r="C1571" s="13">
        <v>101</v>
      </c>
      <c r="D1571" s="10" t="s">
        <v>102</v>
      </c>
      <c r="E1571">
        <v>285</v>
      </c>
      <c r="F1571" s="9">
        <v>20</v>
      </c>
      <c r="G1571" s="9">
        <f>financials[[#This Row],[Units Sold]]*financials[[#This Row],[Sale Price]]</f>
        <v>5700</v>
      </c>
      <c r="H1571" s="9">
        <f>IF(financials[[#This Row],[Discount Band]]="low",0.1,IF(financials[[#This Row],[Discount Band]]="medium",0.15,0.3))</f>
        <v>0.1</v>
      </c>
      <c r="I1571" s="9">
        <f>financials[[#This Row],[Gross Sales]]-financials[[#This Row],[Gross Sales]]*financials[[#This Row],[Discounts]]</f>
        <v>5130</v>
      </c>
      <c r="J1571" s="9">
        <f>VLOOKUP(financials[[#This Row],[productid]],Products!$B$2:$H$10,3)</f>
        <v>9.9499999999999993</v>
      </c>
      <c r="K1571" s="9">
        <f>financials[[#This Row],[Sales]]-financials[[#This Row],[COGS]]</f>
        <v>5120.05</v>
      </c>
      <c r="L1571" s="17">
        <f t="shared" ca="1" si="49"/>
        <v>44802</v>
      </c>
      <c r="M1571" t="str">
        <f t="shared" ca="1" si="48"/>
        <v>A0001</v>
      </c>
    </row>
    <row r="1572" spans="1:13" x14ac:dyDescent="0.25">
      <c r="A1572" t="s">
        <v>97</v>
      </c>
      <c r="B1572" s="7" t="s">
        <v>208</v>
      </c>
      <c r="C1572" s="15">
        <v>103</v>
      </c>
      <c r="D1572" s="16" t="s">
        <v>101</v>
      </c>
      <c r="E1572">
        <v>285</v>
      </c>
      <c r="F1572" s="9">
        <v>20</v>
      </c>
      <c r="G1572" s="9">
        <f>financials[[#This Row],[Units Sold]]*financials[[#This Row],[Sale Price]]</f>
        <v>5700</v>
      </c>
      <c r="H1572" s="9">
        <f>IF(financials[[#This Row],[Discount Band]]="low",0.1,IF(financials[[#This Row],[Discount Band]]="medium",0.15,0.3))</f>
        <v>0.15</v>
      </c>
      <c r="I1572" s="9">
        <f>financials[[#This Row],[Gross Sales]]-financials[[#This Row],[Gross Sales]]*financials[[#This Row],[Discounts]]</f>
        <v>4845</v>
      </c>
      <c r="J1572" s="9">
        <f>VLOOKUP(financials[[#This Row],[productid]],Products!$B$2:$H$10,3)</f>
        <v>15</v>
      </c>
      <c r="K1572" s="9">
        <f>financials[[#This Row],[Sales]]-financials[[#This Row],[COGS]]</f>
        <v>4830</v>
      </c>
      <c r="L1572" s="17">
        <f t="shared" ca="1" si="49"/>
        <v>45017</v>
      </c>
      <c r="M1572" t="str">
        <f t="shared" ca="1" si="48"/>
        <v>B0001</v>
      </c>
    </row>
    <row r="1573" spans="1:13" x14ac:dyDescent="0.25">
      <c r="A1573" t="s">
        <v>96</v>
      </c>
      <c r="B1573" s="7" t="s">
        <v>105</v>
      </c>
      <c r="C1573" s="15">
        <v>109</v>
      </c>
      <c r="D1573" s="16" t="s">
        <v>101</v>
      </c>
      <c r="E1573">
        <v>475</v>
      </c>
      <c r="F1573" s="9">
        <v>12</v>
      </c>
      <c r="G1573" s="9">
        <f>financials[[#This Row],[Units Sold]]*financials[[#This Row],[Sale Price]]</f>
        <v>5700</v>
      </c>
      <c r="H1573" s="9">
        <f>IF(financials[[#This Row],[Discount Band]]="low",0.1,IF(financials[[#This Row],[Discount Band]]="medium",0.15,0.3))</f>
        <v>0.15</v>
      </c>
      <c r="I1573" s="9">
        <f>financials[[#This Row],[Gross Sales]]-financials[[#This Row],[Gross Sales]]*financials[[#This Row],[Discounts]]</f>
        <v>4845</v>
      </c>
      <c r="J1573" s="9">
        <f>VLOOKUP(financials[[#This Row],[productid]],Products!$B$2:$H$10,3)</f>
        <v>16.8</v>
      </c>
      <c r="K1573" s="9">
        <f>financials[[#This Row],[Sales]]-financials[[#This Row],[COGS]]</f>
        <v>4828.2</v>
      </c>
      <c r="L1573" s="17">
        <f t="shared" ca="1" si="49"/>
        <v>45224</v>
      </c>
      <c r="M1573" t="str">
        <f t="shared" ca="1" si="48"/>
        <v>C0003</v>
      </c>
    </row>
    <row r="1574" spans="1:13" x14ac:dyDescent="0.25">
      <c r="A1574" t="s">
        <v>97</v>
      </c>
      <c r="B1574" s="7" t="s">
        <v>136</v>
      </c>
      <c r="C1574" s="15">
        <v>102</v>
      </c>
      <c r="D1574" s="16" t="s">
        <v>102</v>
      </c>
      <c r="E1574">
        <v>285</v>
      </c>
      <c r="F1574" s="9">
        <v>20</v>
      </c>
      <c r="G1574" s="9">
        <f>financials[[#This Row],[Units Sold]]*financials[[#This Row],[Sale Price]]</f>
        <v>5700</v>
      </c>
      <c r="H1574" s="9">
        <f>IF(financials[[#This Row],[Discount Band]]="low",0.1,IF(financials[[#This Row],[Discount Band]]="medium",0.15,0.3))</f>
        <v>0.1</v>
      </c>
      <c r="I1574" s="9">
        <f>financials[[#This Row],[Gross Sales]]-financials[[#This Row],[Gross Sales]]*financials[[#This Row],[Discounts]]</f>
        <v>5130</v>
      </c>
      <c r="J1574" s="9">
        <f>VLOOKUP(financials[[#This Row],[productid]],Products!$B$2:$H$10,3)</f>
        <v>13.95</v>
      </c>
      <c r="K1574" s="9">
        <f>financials[[#This Row],[Sales]]-financials[[#This Row],[COGS]]</f>
        <v>5116.05</v>
      </c>
      <c r="L1574" s="17">
        <f t="shared" ca="1" si="49"/>
        <v>45333</v>
      </c>
      <c r="M1574" t="str">
        <f t="shared" ca="1" si="48"/>
        <v>C0002</v>
      </c>
    </row>
    <row r="1575" spans="1:13" x14ac:dyDescent="0.25">
      <c r="A1575" t="s">
        <v>100</v>
      </c>
      <c r="B1575" s="7" t="s">
        <v>105</v>
      </c>
      <c r="C1575" s="15">
        <v>102</v>
      </c>
      <c r="D1575" s="16" t="s">
        <v>94</v>
      </c>
      <c r="E1575">
        <v>381</v>
      </c>
      <c r="F1575" s="9">
        <v>15</v>
      </c>
      <c r="G1575" s="9">
        <f>financials[[#This Row],[Units Sold]]*financials[[#This Row],[Sale Price]]</f>
        <v>5715</v>
      </c>
      <c r="H1575" s="9">
        <f>IF(financials[[#This Row],[Discount Band]]="low",0.1,IF(financials[[#This Row],[Discount Band]]="medium",0.15,0.3))</f>
        <v>0.3</v>
      </c>
      <c r="I1575" s="9">
        <f>financials[[#This Row],[Gross Sales]]-financials[[#This Row],[Gross Sales]]*financials[[#This Row],[Discounts]]</f>
        <v>4000.5</v>
      </c>
      <c r="J1575" s="9">
        <f>VLOOKUP(financials[[#This Row],[productid]],Products!$B$2:$H$10,3)</f>
        <v>13.95</v>
      </c>
      <c r="K1575" s="9">
        <f>financials[[#This Row],[Sales]]-financials[[#This Row],[COGS]]</f>
        <v>3986.55</v>
      </c>
      <c r="L1575" s="17">
        <f t="shared" ca="1" si="49"/>
        <v>45464</v>
      </c>
      <c r="M1575" t="str">
        <f t="shared" ca="1" si="48"/>
        <v>C0002</v>
      </c>
    </row>
    <row r="1576" spans="1:13" x14ac:dyDescent="0.25">
      <c r="A1576" t="s">
        <v>97</v>
      </c>
      <c r="B1576" s="7" t="s">
        <v>285</v>
      </c>
      <c r="C1576" s="13">
        <v>103</v>
      </c>
      <c r="D1576" s="10" t="s">
        <v>94</v>
      </c>
      <c r="E1576">
        <v>286</v>
      </c>
      <c r="F1576" s="9">
        <v>20</v>
      </c>
      <c r="G1576" s="9">
        <f>financials[[#This Row],[Units Sold]]*financials[[#This Row],[Sale Price]]</f>
        <v>5720</v>
      </c>
      <c r="H1576" s="9">
        <f>IF(financials[[#This Row],[Discount Band]]="low",0.1,IF(financials[[#This Row],[Discount Band]]="medium",0.15,0.3))</f>
        <v>0.3</v>
      </c>
      <c r="I1576" s="9">
        <f>financials[[#This Row],[Gross Sales]]-financials[[#This Row],[Gross Sales]]*financials[[#This Row],[Discounts]]</f>
        <v>4004</v>
      </c>
      <c r="J1576" s="9">
        <f>VLOOKUP(financials[[#This Row],[productid]],Products!$B$2:$H$10,3)</f>
        <v>15</v>
      </c>
      <c r="K1576" s="9">
        <f>financials[[#This Row],[Sales]]-financials[[#This Row],[COGS]]</f>
        <v>3989</v>
      </c>
      <c r="L1576" s="17">
        <f t="shared" ca="1" si="49"/>
        <v>45298</v>
      </c>
      <c r="M1576" t="str">
        <f t="shared" ca="1" si="48"/>
        <v>B0101</v>
      </c>
    </row>
    <row r="1577" spans="1:13" x14ac:dyDescent="0.25">
      <c r="A1577" t="s">
        <v>96</v>
      </c>
      <c r="B1577" s="7" t="s">
        <v>209</v>
      </c>
      <c r="C1577" s="13">
        <v>108</v>
      </c>
      <c r="D1577" s="10" t="s">
        <v>94</v>
      </c>
      <c r="E1577">
        <v>477</v>
      </c>
      <c r="F1577" s="9">
        <v>12</v>
      </c>
      <c r="G1577" s="9">
        <f>financials[[#This Row],[Units Sold]]*financials[[#This Row],[Sale Price]]</f>
        <v>5724</v>
      </c>
      <c r="H1577" s="9">
        <f>IF(financials[[#This Row],[Discount Band]]="low",0.1,IF(financials[[#This Row],[Discount Band]]="medium",0.15,0.3))</f>
        <v>0.3</v>
      </c>
      <c r="I1577" s="9">
        <f>financials[[#This Row],[Gross Sales]]-financials[[#This Row],[Gross Sales]]*financials[[#This Row],[Discounts]]</f>
        <v>4006.8</v>
      </c>
      <c r="J1577" s="9">
        <f>VLOOKUP(financials[[#This Row],[productid]],Products!$B$2:$H$10,3)</f>
        <v>3.99</v>
      </c>
      <c r="K1577" s="9">
        <f>financials[[#This Row],[Sales]]-financials[[#This Row],[COGS]]</f>
        <v>4002.8100000000004</v>
      </c>
      <c r="L1577" s="17">
        <f t="shared" ca="1" si="49"/>
        <v>45185</v>
      </c>
      <c r="M1577" t="str">
        <f t="shared" ca="1" si="48"/>
        <v>C0003</v>
      </c>
    </row>
    <row r="1578" spans="1:13" x14ac:dyDescent="0.25">
      <c r="A1578" t="s">
        <v>96</v>
      </c>
      <c r="B1578" s="7" t="s">
        <v>105</v>
      </c>
      <c r="C1578" s="15">
        <v>109</v>
      </c>
      <c r="D1578" s="16" t="s">
        <v>102</v>
      </c>
      <c r="E1578">
        <v>478</v>
      </c>
      <c r="F1578" s="9">
        <v>12</v>
      </c>
      <c r="G1578" s="9">
        <f>financials[[#This Row],[Units Sold]]*financials[[#This Row],[Sale Price]]</f>
        <v>5736</v>
      </c>
      <c r="H1578" s="9">
        <f>IF(financials[[#This Row],[Discount Band]]="low",0.1,IF(financials[[#This Row],[Discount Band]]="medium",0.15,0.3))</f>
        <v>0.1</v>
      </c>
      <c r="I1578" s="9">
        <f>financials[[#This Row],[Gross Sales]]-financials[[#This Row],[Gross Sales]]*financials[[#This Row],[Discounts]]</f>
        <v>5162.3999999999996</v>
      </c>
      <c r="J1578" s="9">
        <f>VLOOKUP(financials[[#This Row],[productid]],Products!$B$2:$H$10,3)</f>
        <v>16.8</v>
      </c>
      <c r="K1578" s="9">
        <f>financials[[#This Row],[Sales]]-financials[[#This Row],[COGS]]</f>
        <v>5145.5999999999995</v>
      </c>
      <c r="L1578" s="17">
        <f t="shared" ca="1" si="49"/>
        <v>44821</v>
      </c>
      <c r="M1578" t="str">
        <f t="shared" ca="1" si="48"/>
        <v>B0001</v>
      </c>
    </row>
    <row r="1579" spans="1:13" x14ac:dyDescent="0.25">
      <c r="A1579" t="s">
        <v>96</v>
      </c>
      <c r="B1579" s="7" t="s">
        <v>209</v>
      </c>
      <c r="C1579" s="15">
        <v>104</v>
      </c>
      <c r="D1579" s="16" t="s">
        <v>94</v>
      </c>
      <c r="E1579">
        <v>478</v>
      </c>
      <c r="F1579" s="9">
        <v>12</v>
      </c>
      <c r="G1579" s="9">
        <f>financials[[#This Row],[Units Sold]]*financials[[#This Row],[Sale Price]]</f>
        <v>5736</v>
      </c>
      <c r="H1579" s="9">
        <f>IF(financials[[#This Row],[Discount Band]]="low",0.1,IF(financials[[#This Row],[Discount Band]]="medium",0.15,0.3))</f>
        <v>0.3</v>
      </c>
      <c r="I1579" s="9">
        <f>financials[[#This Row],[Gross Sales]]-financials[[#This Row],[Gross Sales]]*financials[[#This Row],[Discounts]]</f>
        <v>4015.2</v>
      </c>
      <c r="J1579" s="9">
        <f>VLOOKUP(financials[[#This Row],[productid]],Products!$B$2:$H$10,3)</f>
        <v>2.9</v>
      </c>
      <c r="K1579" s="9">
        <f>financials[[#This Row],[Sales]]-financials[[#This Row],[COGS]]</f>
        <v>4012.2999999999997</v>
      </c>
      <c r="L1579" s="17">
        <f t="shared" ca="1" si="49"/>
        <v>45213</v>
      </c>
      <c r="M1579" t="str">
        <f t="shared" ca="1" si="48"/>
        <v>A0001</v>
      </c>
    </row>
    <row r="1580" spans="1:13" x14ac:dyDescent="0.25">
      <c r="A1580" t="s">
        <v>100</v>
      </c>
      <c r="B1580" s="7" t="s">
        <v>209</v>
      </c>
      <c r="C1580" s="15">
        <v>102</v>
      </c>
      <c r="D1580" s="16" t="s">
        <v>94</v>
      </c>
      <c r="E1580">
        <v>383</v>
      </c>
      <c r="F1580" s="9">
        <v>15</v>
      </c>
      <c r="G1580" s="9">
        <f>financials[[#This Row],[Units Sold]]*financials[[#This Row],[Sale Price]]</f>
        <v>5745</v>
      </c>
      <c r="H1580" s="9">
        <f>IF(financials[[#This Row],[Discount Band]]="low",0.1,IF(financials[[#This Row],[Discount Band]]="medium",0.15,0.3))</f>
        <v>0.3</v>
      </c>
      <c r="I1580" s="9">
        <f>financials[[#This Row],[Gross Sales]]-financials[[#This Row],[Gross Sales]]*financials[[#This Row],[Discounts]]</f>
        <v>4021.5</v>
      </c>
      <c r="J1580" s="9">
        <f>VLOOKUP(financials[[#This Row],[productid]],Products!$B$2:$H$10,3)</f>
        <v>13.95</v>
      </c>
      <c r="K1580" s="9">
        <f>financials[[#This Row],[Sales]]-financials[[#This Row],[COGS]]</f>
        <v>4007.55</v>
      </c>
      <c r="L1580" s="17">
        <f t="shared" ca="1" si="49"/>
        <v>45017</v>
      </c>
      <c r="M1580" t="str">
        <f t="shared" ca="1" si="48"/>
        <v>C0003</v>
      </c>
    </row>
    <row r="1581" spans="1:13" x14ac:dyDescent="0.25">
      <c r="A1581" t="s">
        <v>96</v>
      </c>
      <c r="B1581" s="7" t="s">
        <v>287</v>
      </c>
      <c r="C1581" s="13">
        <v>109</v>
      </c>
      <c r="D1581" s="10" t="s">
        <v>102</v>
      </c>
      <c r="E1581">
        <v>479</v>
      </c>
      <c r="F1581" s="9">
        <v>12</v>
      </c>
      <c r="G1581" s="9">
        <f>financials[[#This Row],[Units Sold]]*financials[[#This Row],[Sale Price]]</f>
        <v>5748</v>
      </c>
      <c r="H1581" s="9">
        <f>IF(financials[[#This Row],[Discount Band]]="low",0.1,IF(financials[[#This Row],[Discount Band]]="medium",0.15,0.3))</f>
        <v>0.1</v>
      </c>
      <c r="I1581" s="9">
        <f>financials[[#This Row],[Gross Sales]]-financials[[#This Row],[Gross Sales]]*financials[[#This Row],[Discounts]]</f>
        <v>5173.2</v>
      </c>
      <c r="J1581" s="9">
        <f>VLOOKUP(financials[[#This Row],[productid]],Products!$B$2:$H$10,3)</f>
        <v>16.8</v>
      </c>
      <c r="K1581" s="9">
        <f>financials[[#This Row],[Sales]]-financials[[#This Row],[COGS]]</f>
        <v>5156.3999999999996</v>
      </c>
      <c r="L1581" s="17">
        <f t="shared" ca="1" si="49"/>
        <v>45038</v>
      </c>
      <c r="M1581" t="str">
        <f t="shared" ca="1" si="48"/>
        <v>B0001</v>
      </c>
    </row>
    <row r="1582" spans="1:13" x14ac:dyDescent="0.25">
      <c r="A1582" t="s">
        <v>96</v>
      </c>
      <c r="B1582" s="7" t="s">
        <v>284</v>
      </c>
      <c r="C1582" s="13">
        <v>102</v>
      </c>
      <c r="D1582" s="10" t="s">
        <v>101</v>
      </c>
      <c r="E1582">
        <v>479</v>
      </c>
      <c r="F1582" s="9">
        <v>12</v>
      </c>
      <c r="G1582" s="9">
        <f>financials[[#This Row],[Units Sold]]*financials[[#This Row],[Sale Price]]</f>
        <v>5748</v>
      </c>
      <c r="H1582" s="9">
        <f>IF(financials[[#This Row],[Discount Band]]="low",0.1,IF(financials[[#This Row],[Discount Band]]="medium",0.15,0.3))</f>
        <v>0.15</v>
      </c>
      <c r="I1582" s="9">
        <f>financials[[#This Row],[Gross Sales]]-financials[[#This Row],[Gross Sales]]*financials[[#This Row],[Discounts]]</f>
        <v>4885.8</v>
      </c>
      <c r="J1582" s="9">
        <f>VLOOKUP(financials[[#This Row],[productid]],Products!$B$2:$H$10,3)</f>
        <v>13.95</v>
      </c>
      <c r="K1582" s="9">
        <f>financials[[#This Row],[Sales]]-financials[[#This Row],[COGS]]</f>
        <v>4871.8500000000004</v>
      </c>
      <c r="L1582" s="17">
        <f t="shared" ca="1" si="49"/>
        <v>45432</v>
      </c>
      <c r="M1582" t="str">
        <f t="shared" ca="1" si="48"/>
        <v>C0003</v>
      </c>
    </row>
    <row r="1583" spans="1:13" x14ac:dyDescent="0.25">
      <c r="A1583" t="s">
        <v>97</v>
      </c>
      <c r="B1583" s="7" t="s">
        <v>159</v>
      </c>
      <c r="C1583" s="15">
        <v>101</v>
      </c>
      <c r="D1583" s="16" t="s">
        <v>101</v>
      </c>
      <c r="E1583">
        <v>288</v>
      </c>
      <c r="F1583" s="9">
        <v>20</v>
      </c>
      <c r="G1583" s="9">
        <f>financials[[#This Row],[Units Sold]]*financials[[#This Row],[Sale Price]]</f>
        <v>5760</v>
      </c>
      <c r="H1583" s="9">
        <f>IF(financials[[#This Row],[Discount Band]]="low",0.1,IF(financials[[#This Row],[Discount Band]]="medium",0.15,0.3))</f>
        <v>0.15</v>
      </c>
      <c r="I1583" s="9">
        <f>financials[[#This Row],[Gross Sales]]-financials[[#This Row],[Gross Sales]]*financials[[#This Row],[Discounts]]</f>
        <v>4896</v>
      </c>
      <c r="J1583" s="9">
        <f>VLOOKUP(financials[[#This Row],[productid]],Products!$B$2:$H$10,3)</f>
        <v>9.9499999999999993</v>
      </c>
      <c r="K1583" s="9">
        <f>financials[[#This Row],[Sales]]-financials[[#This Row],[COGS]]</f>
        <v>4886.05</v>
      </c>
      <c r="L1583" s="17">
        <f t="shared" ca="1" si="49"/>
        <v>45526</v>
      </c>
      <c r="M1583" t="str">
        <f t="shared" ca="1" si="48"/>
        <v>A0001</v>
      </c>
    </row>
    <row r="1584" spans="1:13" x14ac:dyDescent="0.25">
      <c r="A1584" t="s">
        <v>100</v>
      </c>
      <c r="B1584" s="7" t="s">
        <v>106</v>
      </c>
      <c r="C1584" s="15">
        <v>104</v>
      </c>
      <c r="D1584" s="16" t="s">
        <v>94</v>
      </c>
      <c r="E1584">
        <v>384</v>
      </c>
      <c r="F1584" s="9">
        <v>15</v>
      </c>
      <c r="G1584" s="9">
        <f>financials[[#This Row],[Units Sold]]*financials[[#This Row],[Sale Price]]</f>
        <v>5760</v>
      </c>
      <c r="H1584" s="9">
        <f>IF(financials[[#This Row],[Discount Band]]="low",0.1,IF(financials[[#This Row],[Discount Band]]="medium",0.15,0.3))</f>
        <v>0.3</v>
      </c>
      <c r="I1584" s="9">
        <f>financials[[#This Row],[Gross Sales]]-financials[[#This Row],[Gross Sales]]*financials[[#This Row],[Discounts]]</f>
        <v>4032</v>
      </c>
      <c r="J1584" s="9">
        <f>VLOOKUP(financials[[#This Row],[productid]],Products!$B$2:$H$10,3)</f>
        <v>2.9</v>
      </c>
      <c r="K1584" s="9">
        <f>financials[[#This Row],[Sales]]-financials[[#This Row],[COGS]]</f>
        <v>4029.1</v>
      </c>
      <c r="L1584" s="17">
        <f t="shared" ca="1" si="49"/>
        <v>45119</v>
      </c>
      <c r="M1584" t="str">
        <f t="shared" ca="1" si="48"/>
        <v>B0001</v>
      </c>
    </row>
    <row r="1585" spans="1:13" x14ac:dyDescent="0.25">
      <c r="A1585" t="s">
        <v>100</v>
      </c>
      <c r="B1585" s="7" t="s">
        <v>106</v>
      </c>
      <c r="C1585" s="15">
        <v>109</v>
      </c>
      <c r="D1585" s="16" t="s">
        <v>94</v>
      </c>
      <c r="E1585">
        <v>384</v>
      </c>
      <c r="F1585" s="9">
        <v>15</v>
      </c>
      <c r="G1585" s="9">
        <f>financials[[#This Row],[Units Sold]]*financials[[#This Row],[Sale Price]]</f>
        <v>5760</v>
      </c>
      <c r="H1585" s="9">
        <f>IF(financials[[#This Row],[Discount Band]]="low",0.1,IF(financials[[#This Row],[Discount Band]]="medium",0.15,0.3))</f>
        <v>0.3</v>
      </c>
      <c r="I1585" s="9">
        <f>financials[[#This Row],[Gross Sales]]-financials[[#This Row],[Gross Sales]]*financials[[#This Row],[Discounts]]</f>
        <v>4032</v>
      </c>
      <c r="J1585" s="9">
        <f>VLOOKUP(financials[[#This Row],[productid]],Products!$B$2:$H$10,3)</f>
        <v>16.8</v>
      </c>
      <c r="K1585" s="9">
        <f>financials[[#This Row],[Sales]]-financials[[#This Row],[COGS]]</f>
        <v>4015.2</v>
      </c>
      <c r="L1585" s="17">
        <f t="shared" ca="1" si="49"/>
        <v>44858</v>
      </c>
      <c r="M1585" t="str">
        <f t="shared" ca="1" si="48"/>
        <v>B0101</v>
      </c>
    </row>
    <row r="1586" spans="1:13" x14ac:dyDescent="0.25">
      <c r="A1586" t="s">
        <v>96</v>
      </c>
      <c r="B1586" s="7" t="s">
        <v>216</v>
      </c>
      <c r="C1586" s="15">
        <v>109</v>
      </c>
      <c r="D1586" s="16" t="s">
        <v>103</v>
      </c>
      <c r="E1586">
        <v>480</v>
      </c>
      <c r="F1586" s="9">
        <v>12</v>
      </c>
      <c r="G1586" s="9">
        <f>financials[[#This Row],[Units Sold]]*financials[[#This Row],[Sale Price]]</f>
        <v>5760</v>
      </c>
      <c r="H1586" s="9">
        <f>IF(financials[[#This Row],[Discount Band]]="low",0.1,IF(financials[[#This Row],[Discount Band]]="medium",0.15,0.3))</f>
        <v>0.3</v>
      </c>
      <c r="I1586" s="9">
        <f>financials[[#This Row],[Gross Sales]]-financials[[#This Row],[Gross Sales]]*financials[[#This Row],[Discounts]]</f>
        <v>4032</v>
      </c>
      <c r="J1586" s="9">
        <f>VLOOKUP(financials[[#This Row],[productid]],Products!$B$2:$H$10,3)</f>
        <v>16.8</v>
      </c>
      <c r="K1586" s="9">
        <f>financials[[#This Row],[Sales]]-financials[[#This Row],[COGS]]</f>
        <v>4015.2</v>
      </c>
      <c r="L1586" s="17">
        <f t="shared" ca="1" si="49"/>
        <v>45250</v>
      </c>
      <c r="M1586" t="str">
        <f t="shared" ca="1" si="48"/>
        <v>C0003</v>
      </c>
    </row>
    <row r="1587" spans="1:13" x14ac:dyDescent="0.25">
      <c r="A1587" t="s">
        <v>97</v>
      </c>
      <c r="B1587" s="7" t="s">
        <v>243</v>
      </c>
      <c r="C1587" s="13">
        <v>104</v>
      </c>
      <c r="D1587" s="10" t="s">
        <v>101</v>
      </c>
      <c r="E1587">
        <v>289</v>
      </c>
      <c r="F1587" s="9">
        <v>20</v>
      </c>
      <c r="G1587" s="9">
        <f>financials[[#This Row],[Units Sold]]*financials[[#This Row],[Sale Price]]</f>
        <v>5780</v>
      </c>
      <c r="H1587" s="9">
        <f>IF(financials[[#This Row],[Discount Band]]="low",0.1,IF(financials[[#This Row],[Discount Band]]="medium",0.15,0.3))</f>
        <v>0.15</v>
      </c>
      <c r="I1587" s="9">
        <f>financials[[#This Row],[Gross Sales]]-financials[[#This Row],[Gross Sales]]*financials[[#This Row],[Discounts]]</f>
        <v>4913</v>
      </c>
      <c r="J1587" s="9">
        <f>VLOOKUP(financials[[#This Row],[productid]],Products!$B$2:$H$10,3)</f>
        <v>2.9</v>
      </c>
      <c r="K1587" s="9">
        <f>financials[[#This Row],[Sales]]-financials[[#This Row],[COGS]]</f>
        <v>4910.1000000000004</v>
      </c>
      <c r="L1587" s="17">
        <f t="shared" ca="1" si="49"/>
        <v>44653</v>
      </c>
      <c r="M1587" t="str">
        <f t="shared" ca="1" si="48"/>
        <v>B0001</v>
      </c>
    </row>
    <row r="1588" spans="1:13" x14ac:dyDescent="0.25">
      <c r="A1588" t="s">
        <v>97</v>
      </c>
      <c r="B1588" s="7" t="s">
        <v>136</v>
      </c>
      <c r="C1588" s="15">
        <v>106</v>
      </c>
      <c r="D1588" s="16" t="s">
        <v>101</v>
      </c>
      <c r="E1588">
        <v>289</v>
      </c>
      <c r="F1588" s="9">
        <v>20</v>
      </c>
      <c r="G1588" s="9">
        <f>financials[[#This Row],[Units Sold]]*financials[[#This Row],[Sale Price]]</f>
        <v>5780</v>
      </c>
      <c r="H1588" s="9">
        <f>IF(financials[[#This Row],[Discount Band]]="low",0.1,IF(financials[[#This Row],[Discount Band]]="medium",0.15,0.3))</f>
        <v>0.15</v>
      </c>
      <c r="I1588" s="9">
        <f>financials[[#This Row],[Gross Sales]]-financials[[#This Row],[Gross Sales]]*financials[[#This Row],[Discounts]]</f>
        <v>4913</v>
      </c>
      <c r="J1588" s="9">
        <f>VLOOKUP(financials[[#This Row],[productid]],Products!$B$2:$H$10,3)</f>
        <v>9.1</v>
      </c>
      <c r="K1588" s="9">
        <f>financials[[#This Row],[Sales]]-financials[[#This Row],[COGS]]</f>
        <v>4903.8999999999996</v>
      </c>
      <c r="L1588" s="17">
        <f t="shared" ca="1" si="49"/>
        <v>44741</v>
      </c>
      <c r="M1588" t="str">
        <f t="shared" ca="1" si="48"/>
        <v>B0101</v>
      </c>
    </row>
    <row r="1589" spans="1:13" x14ac:dyDescent="0.25">
      <c r="A1589" t="s">
        <v>97</v>
      </c>
      <c r="B1589" s="7" t="s">
        <v>243</v>
      </c>
      <c r="C1589" s="15">
        <v>104</v>
      </c>
      <c r="D1589" s="16" t="s">
        <v>94</v>
      </c>
      <c r="E1589">
        <v>289</v>
      </c>
      <c r="F1589" s="9">
        <v>20</v>
      </c>
      <c r="G1589" s="9">
        <f>financials[[#This Row],[Units Sold]]*financials[[#This Row],[Sale Price]]</f>
        <v>5780</v>
      </c>
      <c r="H1589" s="9">
        <f>IF(financials[[#This Row],[Discount Band]]="low",0.1,IF(financials[[#This Row],[Discount Band]]="medium",0.15,0.3))</f>
        <v>0.3</v>
      </c>
      <c r="I1589" s="9">
        <f>financials[[#This Row],[Gross Sales]]-financials[[#This Row],[Gross Sales]]*financials[[#This Row],[Discounts]]</f>
        <v>4046</v>
      </c>
      <c r="J1589" s="9">
        <f>VLOOKUP(financials[[#This Row],[productid]],Products!$B$2:$H$10,3)</f>
        <v>2.9</v>
      </c>
      <c r="K1589" s="9">
        <f>financials[[#This Row],[Sales]]-financials[[#This Row],[COGS]]</f>
        <v>4043.1</v>
      </c>
      <c r="L1589" s="17">
        <f t="shared" ca="1" si="49"/>
        <v>45453</v>
      </c>
      <c r="M1589" t="str">
        <f t="shared" ca="1" si="48"/>
        <v>A0001</v>
      </c>
    </row>
    <row r="1590" spans="1:13" x14ac:dyDescent="0.25">
      <c r="A1590" t="s">
        <v>96</v>
      </c>
      <c r="B1590" s="7" t="s">
        <v>279</v>
      </c>
      <c r="C1590" s="15">
        <v>102</v>
      </c>
      <c r="D1590" s="16" t="s">
        <v>94</v>
      </c>
      <c r="E1590">
        <v>482</v>
      </c>
      <c r="F1590" s="9">
        <v>12</v>
      </c>
      <c r="G1590" s="9">
        <f>financials[[#This Row],[Units Sold]]*financials[[#This Row],[Sale Price]]</f>
        <v>5784</v>
      </c>
      <c r="H1590" s="9">
        <f>IF(financials[[#This Row],[Discount Band]]="low",0.1,IF(financials[[#This Row],[Discount Band]]="medium",0.15,0.3))</f>
        <v>0.3</v>
      </c>
      <c r="I1590" s="9">
        <f>financials[[#This Row],[Gross Sales]]-financials[[#This Row],[Gross Sales]]*financials[[#This Row],[Discounts]]</f>
        <v>4048.8</v>
      </c>
      <c r="J1590" s="9">
        <f>VLOOKUP(financials[[#This Row],[productid]],Products!$B$2:$H$10,3)</f>
        <v>13.95</v>
      </c>
      <c r="K1590" s="9">
        <f>financials[[#This Row],[Sales]]-financials[[#This Row],[COGS]]</f>
        <v>4034.8500000000004</v>
      </c>
      <c r="L1590" s="17">
        <f t="shared" ca="1" si="49"/>
        <v>44786</v>
      </c>
      <c r="M1590" t="str">
        <f t="shared" ca="1" si="48"/>
        <v>B0101</v>
      </c>
    </row>
    <row r="1591" spans="1:13" x14ac:dyDescent="0.25">
      <c r="A1591" t="s">
        <v>96</v>
      </c>
      <c r="B1591" s="7" t="s">
        <v>178</v>
      </c>
      <c r="C1591" s="15">
        <v>101</v>
      </c>
      <c r="D1591" s="16" t="s">
        <v>101</v>
      </c>
      <c r="E1591">
        <v>482</v>
      </c>
      <c r="F1591" s="9">
        <v>12</v>
      </c>
      <c r="G1591" s="9">
        <f>financials[[#This Row],[Units Sold]]*financials[[#This Row],[Sale Price]]</f>
        <v>5784</v>
      </c>
      <c r="H1591" s="9">
        <f>IF(financials[[#This Row],[Discount Band]]="low",0.1,IF(financials[[#This Row],[Discount Band]]="medium",0.15,0.3))</f>
        <v>0.15</v>
      </c>
      <c r="I1591" s="9">
        <f>financials[[#This Row],[Gross Sales]]-financials[[#This Row],[Gross Sales]]*financials[[#This Row],[Discounts]]</f>
        <v>4916.3999999999996</v>
      </c>
      <c r="J1591" s="9">
        <f>VLOOKUP(financials[[#This Row],[productid]],Products!$B$2:$H$10,3)</f>
        <v>9.9499999999999993</v>
      </c>
      <c r="K1591" s="9">
        <f>financials[[#This Row],[Sales]]-financials[[#This Row],[COGS]]</f>
        <v>4906.45</v>
      </c>
      <c r="L1591" s="17">
        <f t="shared" ca="1" si="49"/>
        <v>45188</v>
      </c>
      <c r="M1591" t="str">
        <f t="shared" ca="1" si="48"/>
        <v>B0101</v>
      </c>
    </row>
    <row r="1592" spans="1:13" x14ac:dyDescent="0.25">
      <c r="A1592" t="s">
        <v>96</v>
      </c>
      <c r="B1592" s="7" t="s">
        <v>106</v>
      </c>
      <c r="C1592" s="15">
        <v>101</v>
      </c>
      <c r="D1592" s="16" t="s">
        <v>94</v>
      </c>
      <c r="E1592">
        <v>483</v>
      </c>
      <c r="F1592" s="9">
        <v>12</v>
      </c>
      <c r="G1592" s="9">
        <f>financials[[#This Row],[Units Sold]]*financials[[#This Row],[Sale Price]]</f>
        <v>5796</v>
      </c>
      <c r="H1592" s="9">
        <f>IF(financials[[#This Row],[Discount Band]]="low",0.1,IF(financials[[#This Row],[Discount Band]]="medium",0.15,0.3))</f>
        <v>0.3</v>
      </c>
      <c r="I1592" s="9">
        <f>financials[[#This Row],[Gross Sales]]-financials[[#This Row],[Gross Sales]]*financials[[#This Row],[Discounts]]</f>
        <v>4057.2</v>
      </c>
      <c r="J1592" s="9">
        <f>VLOOKUP(financials[[#This Row],[productid]],Products!$B$2:$H$10,3)</f>
        <v>9.9499999999999993</v>
      </c>
      <c r="K1592" s="9">
        <f>financials[[#This Row],[Sales]]-financials[[#This Row],[COGS]]</f>
        <v>4047.25</v>
      </c>
      <c r="L1592" s="17">
        <f t="shared" ca="1" si="49"/>
        <v>45089</v>
      </c>
      <c r="M1592" t="str">
        <f t="shared" ca="1" si="48"/>
        <v>B0001</v>
      </c>
    </row>
    <row r="1593" spans="1:13" x14ac:dyDescent="0.25">
      <c r="A1593" t="s">
        <v>100</v>
      </c>
      <c r="B1593" s="7" t="s">
        <v>279</v>
      </c>
      <c r="C1593" s="15">
        <v>105</v>
      </c>
      <c r="D1593" s="16" t="s">
        <v>101</v>
      </c>
      <c r="E1593">
        <v>387</v>
      </c>
      <c r="F1593" s="9">
        <v>15</v>
      </c>
      <c r="G1593" s="9">
        <f>financials[[#This Row],[Units Sold]]*financials[[#This Row],[Sale Price]]</f>
        <v>5805</v>
      </c>
      <c r="H1593" s="9">
        <f>IF(financials[[#This Row],[Discount Band]]="low",0.1,IF(financials[[#This Row],[Discount Band]]="medium",0.15,0.3))</f>
        <v>0.15</v>
      </c>
      <c r="I1593" s="9">
        <f>financials[[#This Row],[Gross Sales]]-financials[[#This Row],[Gross Sales]]*financials[[#This Row],[Discounts]]</f>
        <v>4934.25</v>
      </c>
      <c r="J1593" s="9">
        <f>VLOOKUP(financials[[#This Row],[productid]],Products!$B$2:$H$10,3)</f>
        <v>10</v>
      </c>
      <c r="K1593" s="9">
        <f>financials[[#This Row],[Sales]]-financials[[#This Row],[COGS]]</f>
        <v>4924.25</v>
      </c>
      <c r="L1593" s="17">
        <f t="shared" ca="1" si="49"/>
        <v>44935</v>
      </c>
      <c r="M1593" t="str">
        <f t="shared" ca="1" si="48"/>
        <v>B0001</v>
      </c>
    </row>
    <row r="1594" spans="1:13" x14ac:dyDescent="0.25">
      <c r="A1594" t="s">
        <v>96</v>
      </c>
      <c r="B1594" s="7" t="s">
        <v>209</v>
      </c>
      <c r="C1594" s="15">
        <v>102</v>
      </c>
      <c r="D1594" s="16" t="s">
        <v>94</v>
      </c>
      <c r="E1594">
        <v>484</v>
      </c>
      <c r="F1594" s="9">
        <v>12</v>
      </c>
      <c r="G1594" s="9">
        <f>financials[[#This Row],[Units Sold]]*financials[[#This Row],[Sale Price]]</f>
        <v>5808</v>
      </c>
      <c r="H1594" s="9">
        <f>IF(financials[[#This Row],[Discount Band]]="low",0.1,IF(financials[[#This Row],[Discount Band]]="medium",0.15,0.3))</f>
        <v>0.3</v>
      </c>
      <c r="I1594" s="9">
        <f>financials[[#This Row],[Gross Sales]]-financials[[#This Row],[Gross Sales]]*financials[[#This Row],[Discounts]]</f>
        <v>4065.6000000000004</v>
      </c>
      <c r="J1594" s="9">
        <f>VLOOKUP(financials[[#This Row],[productid]],Products!$B$2:$H$10,3)</f>
        <v>13.95</v>
      </c>
      <c r="K1594" s="9">
        <f>financials[[#This Row],[Sales]]-financials[[#This Row],[COGS]]</f>
        <v>4051.6500000000005</v>
      </c>
      <c r="L1594" s="17">
        <f t="shared" ca="1" si="49"/>
        <v>45426</v>
      </c>
      <c r="M1594" t="str">
        <f t="shared" ca="1" si="48"/>
        <v>A0001</v>
      </c>
    </row>
    <row r="1595" spans="1:13" x14ac:dyDescent="0.25">
      <c r="A1595" t="s">
        <v>97</v>
      </c>
      <c r="B1595" s="7" t="s">
        <v>208</v>
      </c>
      <c r="C1595" s="15">
        <v>109</v>
      </c>
      <c r="D1595" s="16" t="s">
        <v>101</v>
      </c>
      <c r="E1595">
        <v>291</v>
      </c>
      <c r="F1595" s="9">
        <v>20</v>
      </c>
      <c r="G1595" s="9">
        <f>financials[[#This Row],[Units Sold]]*financials[[#This Row],[Sale Price]]</f>
        <v>5820</v>
      </c>
      <c r="H1595" s="9">
        <f>IF(financials[[#This Row],[Discount Band]]="low",0.1,IF(financials[[#This Row],[Discount Band]]="medium",0.15,0.3))</f>
        <v>0.15</v>
      </c>
      <c r="I1595" s="9">
        <f>financials[[#This Row],[Gross Sales]]-financials[[#This Row],[Gross Sales]]*financials[[#This Row],[Discounts]]</f>
        <v>4947</v>
      </c>
      <c r="J1595" s="9">
        <f>VLOOKUP(financials[[#This Row],[productid]],Products!$B$2:$H$10,3)</f>
        <v>16.8</v>
      </c>
      <c r="K1595" s="9">
        <f>financials[[#This Row],[Sales]]-financials[[#This Row],[COGS]]</f>
        <v>4930.2</v>
      </c>
      <c r="L1595" s="17">
        <f t="shared" ca="1" si="49"/>
        <v>45198</v>
      </c>
      <c r="M1595" t="str">
        <f t="shared" ca="1" si="48"/>
        <v>C0002</v>
      </c>
    </row>
    <row r="1596" spans="1:13" x14ac:dyDescent="0.25">
      <c r="A1596" t="s">
        <v>96</v>
      </c>
      <c r="B1596" s="7" t="s">
        <v>279</v>
      </c>
      <c r="C1596" s="15">
        <v>108</v>
      </c>
      <c r="D1596" s="16" t="s">
        <v>101</v>
      </c>
      <c r="E1596">
        <v>485</v>
      </c>
      <c r="F1596" s="9">
        <v>12</v>
      </c>
      <c r="G1596" s="9">
        <f>financials[[#This Row],[Units Sold]]*financials[[#This Row],[Sale Price]]</f>
        <v>5820</v>
      </c>
      <c r="H1596" s="9">
        <f>IF(financials[[#This Row],[Discount Band]]="low",0.1,IF(financials[[#This Row],[Discount Band]]="medium",0.15,0.3))</f>
        <v>0.15</v>
      </c>
      <c r="I1596" s="9">
        <f>financials[[#This Row],[Gross Sales]]-financials[[#This Row],[Gross Sales]]*financials[[#This Row],[Discounts]]</f>
        <v>4947</v>
      </c>
      <c r="J1596" s="9">
        <f>VLOOKUP(financials[[#This Row],[productid]],Products!$B$2:$H$10,3)</f>
        <v>3.99</v>
      </c>
      <c r="K1596" s="9">
        <f>financials[[#This Row],[Sales]]-financials[[#This Row],[COGS]]</f>
        <v>4943.01</v>
      </c>
      <c r="L1596" s="17">
        <f t="shared" ca="1" si="49"/>
        <v>45162</v>
      </c>
      <c r="M1596" t="str">
        <f t="shared" ca="1" si="48"/>
        <v>C0003</v>
      </c>
    </row>
    <row r="1597" spans="1:13" x14ac:dyDescent="0.25">
      <c r="A1597" t="s">
        <v>100</v>
      </c>
      <c r="B1597" s="7" t="s">
        <v>178</v>
      </c>
      <c r="C1597" s="15">
        <v>109</v>
      </c>
      <c r="D1597" s="16" t="s">
        <v>103</v>
      </c>
      <c r="E1597">
        <v>388</v>
      </c>
      <c r="F1597" s="9">
        <v>15</v>
      </c>
      <c r="G1597" s="9">
        <f>financials[[#This Row],[Units Sold]]*financials[[#This Row],[Sale Price]]</f>
        <v>5820</v>
      </c>
      <c r="H1597" s="9">
        <f>IF(financials[[#This Row],[Discount Band]]="low",0.1,IF(financials[[#This Row],[Discount Band]]="medium",0.15,0.3))</f>
        <v>0.3</v>
      </c>
      <c r="I1597" s="9">
        <f>financials[[#This Row],[Gross Sales]]-financials[[#This Row],[Gross Sales]]*financials[[#This Row],[Discounts]]</f>
        <v>4074</v>
      </c>
      <c r="J1597" s="9">
        <f>VLOOKUP(financials[[#This Row],[productid]],Products!$B$2:$H$10,3)</f>
        <v>16.8</v>
      </c>
      <c r="K1597" s="9">
        <f>financials[[#This Row],[Sales]]-financials[[#This Row],[COGS]]</f>
        <v>4057.2</v>
      </c>
      <c r="L1597" s="17">
        <f t="shared" ca="1" si="49"/>
        <v>44765</v>
      </c>
      <c r="M1597" t="str">
        <f t="shared" ca="1" si="48"/>
        <v>C0003</v>
      </c>
    </row>
    <row r="1598" spans="1:13" x14ac:dyDescent="0.25">
      <c r="A1598" t="s">
        <v>100</v>
      </c>
      <c r="B1598" s="7" t="s">
        <v>287</v>
      </c>
      <c r="C1598" s="15">
        <v>108</v>
      </c>
      <c r="D1598" s="16" t="s">
        <v>94</v>
      </c>
      <c r="E1598">
        <v>389</v>
      </c>
      <c r="F1598" s="9">
        <v>15</v>
      </c>
      <c r="G1598" s="9">
        <f>financials[[#This Row],[Units Sold]]*financials[[#This Row],[Sale Price]]</f>
        <v>5835</v>
      </c>
      <c r="H1598" s="9">
        <f>IF(financials[[#This Row],[Discount Band]]="low",0.1,IF(financials[[#This Row],[Discount Band]]="medium",0.15,0.3))</f>
        <v>0.3</v>
      </c>
      <c r="I1598" s="9">
        <f>financials[[#This Row],[Gross Sales]]-financials[[#This Row],[Gross Sales]]*financials[[#This Row],[Discounts]]</f>
        <v>4084.5</v>
      </c>
      <c r="J1598" s="9">
        <f>VLOOKUP(financials[[#This Row],[productid]],Products!$B$2:$H$10,3)</f>
        <v>3.99</v>
      </c>
      <c r="K1598" s="9">
        <f>financials[[#This Row],[Sales]]-financials[[#This Row],[COGS]]</f>
        <v>4080.51</v>
      </c>
      <c r="L1598" s="17">
        <f t="shared" ca="1" si="49"/>
        <v>44618</v>
      </c>
      <c r="M1598" t="str">
        <f t="shared" ca="1" si="48"/>
        <v>B0101</v>
      </c>
    </row>
    <row r="1599" spans="1:13" x14ac:dyDescent="0.25">
      <c r="A1599" t="s">
        <v>97</v>
      </c>
      <c r="B1599" s="7" t="s">
        <v>104</v>
      </c>
      <c r="C1599" s="15">
        <v>102</v>
      </c>
      <c r="D1599" s="16" t="s">
        <v>101</v>
      </c>
      <c r="E1599">
        <v>292</v>
      </c>
      <c r="F1599" s="9">
        <v>20</v>
      </c>
      <c r="G1599" s="9">
        <f>financials[[#This Row],[Units Sold]]*financials[[#This Row],[Sale Price]]</f>
        <v>5840</v>
      </c>
      <c r="H1599" s="9">
        <f>IF(financials[[#This Row],[Discount Band]]="low",0.1,IF(financials[[#This Row],[Discount Band]]="medium",0.15,0.3))</f>
        <v>0.15</v>
      </c>
      <c r="I1599" s="9">
        <f>financials[[#This Row],[Gross Sales]]-financials[[#This Row],[Gross Sales]]*financials[[#This Row],[Discounts]]</f>
        <v>4964</v>
      </c>
      <c r="J1599" s="9">
        <f>VLOOKUP(financials[[#This Row],[productid]],Products!$B$2:$H$10,3)</f>
        <v>13.95</v>
      </c>
      <c r="K1599" s="9">
        <f>financials[[#This Row],[Sales]]-financials[[#This Row],[COGS]]</f>
        <v>4950.05</v>
      </c>
      <c r="L1599" s="17">
        <f t="shared" ca="1" si="49"/>
        <v>44759</v>
      </c>
      <c r="M1599" t="str">
        <f t="shared" ca="1" si="48"/>
        <v>A0001</v>
      </c>
    </row>
    <row r="1600" spans="1:13" x14ac:dyDescent="0.25">
      <c r="A1600" t="s">
        <v>97</v>
      </c>
      <c r="B1600" s="7" t="s">
        <v>208</v>
      </c>
      <c r="C1600" s="15">
        <v>102</v>
      </c>
      <c r="D1600" s="16" t="s">
        <v>94</v>
      </c>
      <c r="E1600">
        <v>292</v>
      </c>
      <c r="F1600" s="9">
        <v>20</v>
      </c>
      <c r="G1600" s="9">
        <f>financials[[#This Row],[Units Sold]]*financials[[#This Row],[Sale Price]]</f>
        <v>5840</v>
      </c>
      <c r="H1600" s="9">
        <f>IF(financials[[#This Row],[Discount Band]]="low",0.1,IF(financials[[#This Row],[Discount Band]]="medium",0.15,0.3))</f>
        <v>0.3</v>
      </c>
      <c r="I1600" s="9">
        <f>financials[[#This Row],[Gross Sales]]-financials[[#This Row],[Gross Sales]]*financials[[#This Row],[Discounts]]</f>
        <v>4088</v>
      </c>
      <c r="J1600" s="9">
        <f>VLOOKUP(financials[[#This Row],[productid]],Products!$B$2:$H$10,3)</f>
        <v>13.95</v>
      </c>
      <c r="K1600" s="9">
        <f>financials[[#This Row],[Sales]]-financials[[#This Row],[COGS]]</f>
        <v>4074.05</v>
      </c>
      <c r="L1600" s="17">
        <f t="shared" ca="1" si="49"/>
        <v>45445</v>
      </c>
      <c r="M1600" t="str">
        <f t="shared" ca="1" si="48"/>
        <v>C0002</v>
      </c>
    </row>
    <row r="1601" spans="1:13" x14ac:dyDescent="0.25">
      <c r="A1601" t="s">
        <v>97</v>
      </c>
      <c r="B1601" s="7" t="s">
        <v>169</v>
      </c>
      <c r="C1601" s="15">
        <v>103</v>
      </c>
      <c r="D1601" s="16" t="s">
        <v>94</v>
      </c>
      <c r="E1601">
        <v>292</v>
      </c>
      <c r="F1601" s="9">
        <v>20</v>
      </c>
      <c r="G1601" s="9">
        <f>financials[[#This Row],[Units Sold]]*financials[[#This Row],[Sale Price]]</f>
        <v>5840</v>
      </c>
      <c r="H1601" s="9">
        <f>IF(financials[[#This Row],[Discount Band]]="low",0.1,IF(financials[[#This Row],[Discount Band]]="medium",0.15,0.3))</f>
        <v>0.3</v>
      </c>
      <c r="I1601" s="9">
        <f>financials[[#This Row],[Gross Sales]]-financials[[#This Row],[Gross Sales]]*financials[[#This Row],[Discounts]]</f>
        <v>4088</v>
      </c>
      <c r="J1601" s="9">
        <f>VLOOKUP(financials[[#This Row],[productid]],Products!$B$2:$H$10,3)</f>
        <v>15</v>
      </c>
      <c r="K1601" s="9">
        <f>financials[[#This Row],[Sales]]-financials[[#This Row],[COGS]]</f>
        <v>4073</v>
      </c>
      <c r="L1601" s="17">
        <f t="shared" ca="1" si="49"/>
        <v>44851</v>
      </c>
      <c r="M1601" t="str">
        <f t="shared" ca="1" si="48"/>
        <v>C0003</v>
      </c>
    </row>
    <row r="1602" spans="1:13" x14ac:dyDescent="0.25">
      <c r="A1602" t="s">
        <v>97</v>
      </c>
      <c r="B1602" s="7" t="s">
        <v>169</v>
      </c>
      <c r="C1602" s="15">
        <v>103</v>
      </c>
      <c r="D1602" s="16" t="s">
        <v>101</v>
      </c>
      <c r="E1602">
        <v>292</v>
      </c>
      <c r="F1602" s="9">
        <v>20</v>
      </c>
      <c r="G1602" s="9">
        <f>financials[[#This Row],[Units Sold]]*financials[[#This Row],[Sale Price]]</f>
        <v>5840</v>
      </c>
      <c r="H1602" s="9">
        <f>IF(financials[[#This Row],[Discount Band]]="low",0.1,IF(financials[[#This Row],[Discount Band]]="medium",0.15,0.3))</f>
        <v>0.15</v>
      </c>
      <c r="I1602" s="9">
        <f>financials[[#This Row],[Gross Sales]]-financials[[#This Row],[Gross Sales]]*financials[[#This Row],[Discounts]]</f>
        <v>4964</v>
      </c>
      <c r="J1602" s="9">
        <f>VLOOKUP(financials[[#This Row],[productid]],Products!$B$2:$H$10,3)</f>
        <v>15</v>
      </c>
      <c r="K1602" s="9">
        <f>financials[[#This Row],[Sales]]-financials[[#This Row],[COGS]]</f>
        <v>4949</v>
      </c>
      <c r="L1602" s="17">
        <f t="shared" ca="1" si="49"/>
        <v>44828</v>
      </c>
      <c r="M1602" t="str">
        <f t="shared" ref="M1602:M1665" ca="1" si="50">VLOOKUP(RANDBETWEEN(1,5),rnlsalesperson,2)</f>
        <v>B0001</v>
      </c>
    </row>
    <row r="1603" spans="1:13" x14ac:dyDescent="0.25">
      <c r="A1603" t="s">
        <v>100</v>
      </c>
      <c r="B1603" s="7" t="s">
        <v>279</v>
      </c>
      <c r="C1603" s="13">
        <v>102</v>
      </c>
      <c r="D1603" s="10" t="s">
        <v>94</v>
      </c>
      <c r="E1603">
        <v>390</v>
      </c>
      <c r="F1603" s="9">
        <v>15</v>
      </c>
      <c r="G1603" s="9">
        <f>financials[[#This Row],[Units Sold]]*financials[[#This Row],[Sale Price]]</f>
        <v>5850</v>
      </c>
      <c r="H1603" s="9">
        <f>IF(financials[[#This Row],[Discount Band]]="low",0.1,IF(financials[[#This Row],[Discount Band]]="medium",0.15,0.3))</f>
        <v>0.3</v>
      </c>
      <c r="I1603" s="9">
        <f>financials[[#This Row],[Gross Sales]]-financials[[#This Row],[Gross Sales]]*financials[[#This Row],[Discounts]]</f>
        <v>4095</v>
      </c>
      <c r="J1603" s="9">
        <f>VLOOKUP(financials[[#This Row],[productid]],Products!$B$2:$H$10,3)</f>
        <v>13.95</v>
      </c>
      <c r="K1603" s="9">
        <f>financials[[#This Row],[Sales]]-financials[[#This Row],[COGS]]</f>
        <v>4081.05</v>
      </c>
      <c r="L1603" s="17">
        <f t="shared" ref="L1603:L1666" ca="1" si="51">RANDBETWEEN(44562,45534)</f>
        <v>45044</v>
      </c>
      <c r="M1603" t="str">
        <f t="shared" ca="1" si="50"/>
        <v>A0001</v>
      </c>
    </row>
    <row r="1604" spans="1:13" x14ac:dyDescent="0.25">
      <c r="A1604" t="s">
        <v>97</v>
      </c>
      <c r="B1604" s="7" t="s">
        <v>239</v>
      </c>
      <c r="C1604" s="15">
        <v>106</v>
      </c>
      <c r="D1604" s="16" t="s">
        <v>94</v>
      </c>
      <c r="E1604">
        <v>294</v>
      </c>
      <c r="F1604" s="9">
        <v>20</v>
      </c>
      <c r="G1604" s="9">
        <f>financials[[#This Row],[Units Sold]]*financials[[#This Row],[Sale Price]]</f>
        <v>5880</v>
      </c>
      <c r="H1604" s="9">
        <f>IF(financials[[#This Row],[Discount Band]]="low",0.1,IF(financials[[#This Row],[Discount Band]]="medium",0.15,0.3))</f>
        <v>0.3</v>
      </c>
      <c r="I1604" s="9">
        <f>financials[[#This Row],[Gross Sales]]-financials[[#This Row],[Gross Sales]]*financials[[#This Row],[Discounts]]</f>
        <v>4116</v>
      </c>
      <c r="J1604" s="9">
        <f>VLOOKUP(financials[[#This Row],[productid]],Products!$B$2:$H$10,3)</f>
        <v>9.1</v>
      </c>
      <c r="K1604" s="9">
        <f>financials[[#This Row],[Sales]]-financials[[#This Row],[COGS]]</f>
        <v>4106.8999999999996</v>
      </c>
      <c r="L1604" s="17">
        <f t="shared" ca="1" si="51"/>
        <v>45473</v>
      </c>
      <c r="M1604" t="str">
        <f t="shared" ca="1" si="50"/>
        <v>B0001</v>
      </c>
    </row>
    <row r="1605" spans="1:13" x14ac:dyDescent="0.25">
      <c r="A1605" t="s">
        <v>96</v>
      </c>
      <c r="B1605" s="7" t="s">
        <v>279</v>
      </c>
      <c r="C1605" s="13">
        <v>106</v>
      </c>
      <c r="D1605" s="10" t="s">
        <v>102</v>
      </c>
      <c r="E1605">
        <v>491</v>
      </c>
      <c r="F1605" s="9">
        <v>12</v>
      </c>
      <c r="G1605" s="9">
        <f>financials[[#This Row],[Units Sold]]*financials[[#This Row],[Sale Price]]</f>
        <v>5892</v>
      </c>
      <c r="H1605" s="9">
        <f>IF(financials[[#This Row],[Discount Band]]="low",0.1,IF(financials[[#This Row],[Discount Band]]="medium",0.15,0.3))</f>
        <v>0.1</v>
      </c>
      <c r="I1605" s="9">
        <f>financials[[#This Row],[Gross Sales]]-financials[[#This Row],[Gross Sales]]*financials[[#This Row],[Discounts]]</f>
        <v>5302.8</v>
      </c>
      <c r="J1605" s="9">
        <f>VLOOKUP(financials[[#This Row],[productid]],Products!$B$2:$H$10,3)</f>
        <v>9.1</v>
      </c>
      <c r="K1605" s="9">
        <f>financials[[#This Row],[Sales]]-financials[[#This Row],[COGS]]</f>
        <v>5293.7</v>
      </c>
      <c r="L1605" s="17">
        <f t="shared" ca="1" si="51"/>
        <v>44687</v>
      </c>
      <c r="M1605" t="str">
        <f t="shared" ca="1" si="50"/>
        <v>A0001</v>
      </c>
    </row>
    <row r="1606" spans="1:13" x14ac:dyDescent="0.25">
      <c r="A1606" t="s">
        <v>96</v>
      </c>
      <c r="B1606" s="7" t="s">
        <v>284</v>
      </c>
      <c r="C1606" s="15">
        <v>101</v>
      </c>
      <c r="D1606" s="16" t="s">
        <v>102</v>
      </c>
      <c r="E1606">
        <v>492</v>
      </c>
      <c r="F1606" s="9">
        <v>12</v>
      </c>
      <c r="G1606" s="9">
        <f>financials[[#This Row],[Units Sold]]*financials[[#This Row],[Sale Price]]</f>
        <v>5904</v>
      </c>
      <c r="H1606" s="9">
        <f>IF(financials[[#This Row],[Discount Band]]="low",0.1,IF(financials[[#This Row],[Discount Band]]="medium",0.15,0.3))</f>
        <v>0.1</v>
      </c>
      <c r="I1606" s="9">
        <f>financials[[#This Row],[Gross Sales]]-financials[[#This Row],[Gross Sales]]*financials[[#This Row],[Discounts]]</f>
        <v>5313.6</v>
      </c>
      <c r="J1606" s="9">
        <f>VLOOKUP(financials[[#This Row],[productid]],Products!$B$2:$H$10,3)</f>
        <v>9.9499999999999993</v>
      </c>
      <c r="K1606" s="9">
        <f>financials[[#This Row],[Sales]]-financials[[#This Row],[COGS]]</f>
        <v>5303.6500000000005</v>
      </c>
      <c r="L1606" s="17">
        <f t="shared" ca="1" si="51"/>
        <v>44949</v>
      </c>
      <c r="M1606" t="str">
        <f t="shared" ca="1" si="50"/>
        <v>A0001</v>
      </c>
    </row>
    <row r="1607" spans="1:13" x14ac:dyDescent="0.25">
      <c r="A1607" t="s">
        <v>100</v>
      </c>
      <c r="B1607" s="7" t="s">
        <v>287</v>
      </c>
      <c r="C1607" s="15">
        <v>109</v>
      </c>
      <c r="D1607" s="16" t="s">
        <v>103</v>
      </c>
      <c r="E1607">
        <v>394</v>
      </c>
      <c r="F1607" s="9">
        <v>15</v>
      </c>
      <c r="G1607" s="9">
        <f>financials[[#This Row],[Units Sold]]*financials[[#This Row],[Sale Price]]</f>
        <v>5910</v>
      </c>
      <c r="H1607" s="9">
        <f>IF(financials[[#This Row],[Discount Band]]="low",0.1,IF(financials[[#This Row],[Discount Band]]="medium",0.15,0.3))</f>
        <v>0.3</v>
      </c>
      <c r="I1607" s="9">
        <f>financials[[#This Row],[Gross Sales]]-financials[[#This Row],[Gross Sales]]*financials[[#This Row],[Discounts]]</f>
        <v>4137</v>
      </c>
      <c r="J1607" s="9">
        <f>VLOOKUP(financials[[#This Row],[productid]],Products!$B$2:$H$10,3)</f>
        <v>16.8</v>
      </c>
      <c r="K1607" s="9">
        <f>financials[[#This Row],[Sales]]-financials[[#This Row],[COGS]]</f>
        <v>4120.2</v>
      </c>
      <c r="L1607" s="17">
        <f t="shared" ca="1" si="51"/>
        <v>45213</v>
      </c>
      <c r="M1607" t="str">
        <f t="shared" ca="1" si="50"/>
        <v>B0101</v>
      </c>
    </row>
    <row r="1608" spans="1:13" x14ac:dyDescent="0.25">
      <c r="A1608" t="s">
        <v>96</v>
      </c>
      <c r="B1608" s="7" t="s">
        <v>284</v>
      </c>
      <c r="C1608" s="15">
        <v>107</v>
      </c>
      <c r="D1608" s="16" t="s">
        <v>94</v>
      </c>
      <c r="E1608">
        <v>494</v>
      </c>
      <c r="F1608" s="9">
        <v>12</v>
      </c>
      <c r="G1608" s="9">
        <f>financials[[#This Row],[Units Sold]]*financials[[#This Row],[Sale Price]]</f>
        <v>5928</v>
      </c>
      <c r="H1608" s="9">
        <f>IF(financials[[#This Row],[Discount Band]]="low",0.1,IF(financials[[#This Row],[Discount Band]]="medium",0.15,0.3))</f>
        <v>0.3</v>
      </c>
      <c r="I1608" s="9">
        <f>financials[[#This Row],[Gross Sales]]-financials[[#This Row],[Gross Sales]]*financials[[#This Row],[Discounts]]</f>
        <v>4149.6000000000004</v>
      </c>
      <c r="J1608" s="9">
        <f>VLOOKUP(financials[[#This Row],[productid]],Products!$B$2:$H$10,3)</f>
        <v>5.5</v>
      </c>
      <c r="K1608" s="9">
        <f>financials[[#This Row],[Sales]]-financials[[#This Row],[COGS]]</f>
        <v>4144.1000000000004</v>
      </c>
      <c r="L1608" s="17">
        <f t="shared" ca="1" si="51"/>
        <v>45256</v>
      </c>
      <c r="M1608" t="str">
        <f t="shared" ca="1" si="50"/>
        <v>B0101</v>
      </c>
    </row>
    <row r="1609" spans="1:13" x14ac:dyDescent="0.25">
      <c r="A1609" t="s">
        <v>97</v>
      </c>
      <c r="B1609" s="7" t="s">
        <v>298</v>
      </c>
      <c r="C1609" s="15">
        <v>102</v>
      </c>
      <c r="D1609" s="16" t="s">
        <v>101</v>
      </c>
      <c r="E1609">
        <v>297</v>
      </c>
      <c r="F1609" s="9">
        <v>20</v>
      </c>
      <c r="G1609" s="9">
        <f>financials[[#This Row],[Units Sold]]*financials[[#This Row],[Sale Price]]</f>
        <v>5940</v>
      </c>
      <c r="H1609" s="9">
        <f>IF(financials[[#This Row],[Discount Band]]="low",0.1,IF(financials[[#This Row],[Discount Band]]="medium",0.15,0.3))</f>
        <v>0.15</v>
      </c>
      <c r="I1609" s="9">
        <f>financials[[#This Row],[Gross Sales]]-financials[[#This Row],[Gross Sales]]*financials[[#This Row],[Discounts]]</f>
        <v>5049</v>
      </c>
      <c r="J1609" s="9">
        <f>VLOOKUP(financials[[#This Row],[productid]],Products!$B$2:$H$10,3)</f>
        <v>13.95</v>
      </c>
      <c r="K1609" s="9">
        <f>financials[[#This Row],[Sales]]-financials[[#This Row],[COGS]]</f>
        <v>5035.05</v>
      </c>
      <c r="L1609" s="17">
        <f t="shared" ca="1" si="51"/>
        <v>45463</v>
      </c>
      <c r="M1609" t="str">
        <f t="shared" ca="1" si="50"/>
        <v>C0002</v>
      </c>
    </row>
    <row r="1610" spans="1:13" x14ac:dyDescent="0.25">
      <c r="A1610" t="s">
        <v>97</v>
      </c>
      <c r="B1610" s="7" t="s">
        <v>284</v>
      </c>
      <c r="C1610" s="15">
        <v>104</v>
      </c>
      <c r="D1610" s="16" t="s">
        <v>102</v>
      </c>
      <c r="E1610">
        <v>297</v>
      </c>
      <c r="F1610" s="9">
        <v>20</v>
      </c>
      <c r="G1610" s="9">
        <f>financials[[#This Row],[Units Sold]]*financials[[#This Row],[Sale Price]]</f>
        <v>5940</v>
      </c>
      <c r="H1610" s="9">
        <f>IF(financials[[#This Row],[Discount Band]]="low",0.1,IF(financials[[#This Row],[Discount Band]]="medium",0.15,0.3))</f>
        <v>0.1</v>
      </c>
      <c r="I1610" s="9">
        <f>financials[[#This Row],[Gross Sales]]-financials[[#This Row],[Gross Sales]]*financials[[#This Row],[Discounts]]</f>
        <v>5346</v>
      </c>
      <c r="J1610" s="9">
        <f>VLOOKUP(financials[[#This Row],[productid]],Products!$B$2:$H$10,3)</f>
        <v>2.9</v>
      </c>
      <c r="K1610" s="9">
        <f>financials[[#This Row],[Sales]]-financials[[#This Row],[COGS]]</f>
        <v>5343.1</v>
      </c>
      <c r="L1610" s="17">
        <f t="shared" ca="1" si="51"/>
        <v>45161</v>
      </c>
      <c r="M1610" t="str">
        <f t="shared" ca="1" si="50"/>
        <v>C0003</v>
      </c>
    </row>
    <row r="1611" spans="1:13" x14ac:dyDescent="0.25">
      <c r="A1611" t="s">
        <v>97</v>
      </c>
      <c r="B1611" s="7" t="s">
        <v>178</v>
      </c>
      <c r="C1611" s="15">
        <v>102</v>
      </c>
      <c r="D1611" s="16" t="s">
        <v>94</v>
      </c>
      <c r="E1611">
        <v>297</v>
      </c>
      <c r="F1611" s="9">
        <v>20</v>
      </c>
      <c r="G1611" s="9">
        <f>financials[[#This Row],[Units Sold]]*financials[[#This Row],[Sale Price]]</f>
        <v>5940</v>
      </c>
      <c r="H1611" s="9">
        <f>IF(financials[[#This Row],[Discount Band]]="low",0.1,IF(financials[[#This Row],[Discount Band]]="medium",0.15,0.3))</f>
        <v>0.3</v>
      </c>
      <c r="I1611" s="9">
        <f>financials[[#This Row],[Gross Sales]]-financials[[#This Row],[Gross Sales]]*financials[[#This Row],[Discounts]]</f>
        <v>4158</v>
      </c>
      <c r="J1611" s="9">
        <f>VLOOKUP(financials[[#This Row],[productid]],Products!$B$2:$H$10,3)</f>
        <v>13.95</v>
      </c>
      <c r="K1611" s="9">
        <f>financials[[#This Row],[Sales]]-financials[[#This Row],[COGS]]</f>
        <v>4144.05</v>
      </c>
      <c r="L1611" s="17">
        <f t="shared" ca="1" si="51"/>
        <v>44671</v>
      </c>
      <c r="M1611" t="str">
        <f t="shared" ca="1" si="50"/>
        <v>B0001</v>
      </c>
    </row>
    <row r="1612" spans="1:13" x14ac:dyDescent="0.25">
      <c r="A1612" t="s">
        <v>96</v>
      </c>
      <c r="B1612" s="7" t="s">
        <v>178</v>
      </c>
      <c r="C1612" s="13">
        <v>106</v>
      </c>
      <c r="D1612" s="10" t="s">
        <v>103</v>
      </c>
      <c r="E1612">
        <v>496</v>
      </c>
      <c r="F1612" s="9">
        <v>12</v>
      </c>
      <c r="G1612" s="9">
        <f>financials[[#This Row],[Units Sold]]*financials[[#This Row],[Sale Price]]</f>
        <v>5952</v>
      </c>
      <c r="H1612" s="9">
        <f>IF(financials[[#This Row],[Discount Band]]="low",0.1,IF(financials[[#This Row],[Discount Band]]="medium",0.15,0.3))</f>
        <v>0.3</v>
      </c>
      <c r="I1612" s="9">
        <f>financials[[#This Row],[Gross Sales]]-financials[[#This Row],[Gross Sales]]*financials[[#This Row],[Discounts]]</f>
        <v>4166.3999999999996</v>
      </c>
      <c r="J1612" s="9">
        <f>VLOOKUP(financials[[#This Row],[productid]],Products!$B$2:$H$10,3)</f>
        <v>9.1</v>
      </c>
      <c r="K1612" s="9">
        <f>financials[[#This Row],[Sales]]-financials[[#This Row],[COGS]]</f>
        <v>4157.2999999999993</v>
      </c>
      <c r="L1612" s="17">
        <f t="shared" ca="1" si="51"/>
        <v>45501</v>
      </c>
      <c r="M1612" t="str">
        <f t="shared" ca="1" si="50"/>
        <v>C0003</v>
      </c>
    </row>
    <row r="1613" spans="1:13" x14ac:dyDescent="0.25">
      <c r="A1613" t="s">
        <v>100</v>
      </c>
      <c r="B1613" s="7" t="s">
        <v>105</v>
      </c>
      <c r="C1613" s="13">
        <v>108</v>
      </c>
      <c r="D1613" s="10" t="s">
        <v>94</v>
      </c>
      <c r="E1613">
        <v>397</v>
      </c>
      <c r="F1613" s="9">
        <v>15</v>
      </c>
      <c r="G1613" s="9">
        <f>financials[[#This Row],[Units Sold]]*financials[[#This Row],[Sale Price]]</f>
        <v>5955</v>
      </c>
      <c r="H1613" s="9">
        <f>IF(financials[[#This Row],[Discount Band]]="low",0.1,IF(financials[[#This Row],[Discount Band]]="medium",0.15,0.3))</f>
        <v>0.3</v>
      </c>
      <c r="I1613" s="9">
        <f>financials[[#This Row],[Gross Sales]]-financials[[#This Row],[Gross Sales]]*financials[[#This Row],[Discounts]]</f>
        <v>4168.5</v>
      </c>
      <c r="J1613" s="9">
        <f>VLOOKUP(financials[[#This Row],[productid]],Products!$B$2:$H$10,3)</f>
        <v>3.99</v>
      </c>
      <c r="K1613" s="9">
        <f>financials[[#This Row],[Sales]]-financials[[#This Row],[COGS]]</f>
        <v>4164.51</v>
      </c>
      <c r="L1613" s="17">
        <f t="shared" ca="1" si="51"/>
        <v>45480</v>
      </c>
      <c r="M1613" t="str">
        <f t="shared" ca="1" si="50"/>
        <v>A0001</v>
      </c>
    </row>
    <row r="1614" spans="1:13" x14ac:dyDescent="0.25">
      <c r="A1614" t="s">
        <v>97</v>
      </c>
      <c r="B1614" s="7" t="s">
        <v>239</v>
      </c>
      <c r="C1614" s="13">
        <v>102</v>
      </c>
      <c r="D1614" s="10" t="s">
        <v>102</v>
      </c>
      <c r="E1614">
        <v>298</v>
      </c>
      <c r="F1614" s="9">
        <v>20</v>
      </c>
      <c r="G1614" s="9">
        <f>financials[[#This Row],[Units Sold]]*financials[[#This Row],[Sale Price]]</f>
        <v>5960</v>
      </c>
      <c r="H1614" s="9">
        <f>IF(financials[[#This Row],[Discount Band]]="low",0.1,IF(financials[[#This Row],[Discount Band]]="medium",0.15,0.3))</f>
        <v>0.1</v>
      </c>
      <c r="I1614" s="9">
        <f>financials[[#This Row],[Gross Sales]]-financials[[#This Row],[Gross Sales]]*financials[[#This Row],[Discounts]]</f>
        <v>5364</v>
      </c>
      <c r="J1614" s="9">
        <f>VLOOKUP(financials[[#This Row],[productid]],Products!$B$2:$H$10,3)</f>
        <v>13.95</v>
      </c>
      <c r="K1614" s="9">
        <f>financials[[#This Row],[Sales]]-financials[[#This Row],[COGS]]</f>
        <v>5350.05</v>
      </c>
      <c r="L1614" s="17">
        <f t="shared" ca="1" si="51"/>
        <v>44863</v>
      </c>
      <c r="M1614" t="str">
        <f t="shared" ca="1" si="50"/>
        <v>C0002</v>
      </c>
    </row>
    <row r="1615" spans="1:13" x14ac:dyDescent="0.25">
      <c r="A1615" t="s">
        <v>100</v>
      </c>
      <c r="B1615" s="7" t="s">
        <v>106</v>
      </c>
      <c r="C1615" s="15">
        <v>103</v>
      </c>
      <c r="D1615" s="16" t="s">
        <v>102</v>
      </c>
      <c r="E1615">
        <v>398</v>
      </c>
      <c r="F1615" s="9">
        <v>15</v>
      </c>
      <c r="G1615" s="9">
        <f>financials[[#This Row],[Units Sold]]*financials[[#This Row],[Sale Price]]</f>
        <v>5970</v>
      </c>
      <c r="H1615" s="9">
        <f>IF(financials[[#This Row],[Discount Band]]="low",0.1,IF(financials[[#This Row],[Discount Band]]="medium",0.15,0.3))</f>
        <v>0.1</v>
      </c>
      <c r="I1615" s="9">
        <f>financials[[#This Row],[Gross Sales]]-financials[[#This Row],[Gross Sales]]*financials[[#This Row],[Discounts]]</f>
        <v>5373</v>
      </c>
      <c r="J1615" s="9">
        <f>VLOOKUP(financials[[#This Row],[productid]],Products!$B$2:$H$10,3)</f>
        <v>15</v>
      </c>
      <c r="K1615" s="9">
        <f>financials[[#This Row],[Sales]]-financials[[#This Row],[COGS]]</f>
        <v>5358</v>
      </c>
      <c r="L1615" s="17">
        <f t="shared" ca="1" si="51"/>
        <v>45506</v>
      </c>
      <c r="M1615" t="str">
        <f t="shared" ca="1" si="50"/>
        <v>C0003</v>
      </c>
    </row>
    <row r="1616" spans="1:13" x14ac:dyDescent="0.25">
      <c r="A1616" t="s">
        <v>96</v>
      </c>
      <c r="B1616" s="7" t="s">
        <v>106</v>
      </c>
      <c r="C1616" s="15">
        <v>108</v>
      </c>
      <c r="D1616" s="16" t="s">
        <v>103</v>
      </c>
      <c r="E1616">
        <v>498</v>
      </c>
      <c r="F1616" s="9">
        <v>12</v>
      </c>
      <c r="G1616" s="9">
        <f>financials[[#This Row],[Units Sold]]*financials[[#This Row],[Sale Price]]</f>
        <v>5976</v>
      </c>
      <c r="H1616" s="9">
        <f>IF(financials[[#This Row],[Discount Band]]="low",0.1,IF(financials[[#This Row],[Discount Band]]="medium",0.15,0.3))</f>
        <v>0.3</v>
      </c>
      <c r="I1616" s="9">
        <f>financials[[#This Row],[Gross Sales]]-financials[[#This Row],[Gross Sales]]*financials[[#This Row],[Discounts]]</f>
        <v>4183.2</v>
      </c>
      <c r="J1616" s="9">
        <f>VLOOKUP(financials[[#This Row],[productid]],Products!$B$2:$H$10,3)</f>
        <v>3.99</v>
      </c>
      <c r="K1616" s="9">
        <f>financials[[#This Row],[Sales]]-financials[[#This Row],[COGS]]</f>
        <v>4179.21</v>
      </c>
      <c r="L1616" s="17">
        <f t="shared" ca="1" si="51"/>
        <v>45432</v>
      </c>
      <c r="M1616" t="str">
        <f t="shared" ca="1" si="50"/>
        <v>C0002</v>
      </c>
    </row>
    <row r="1617" spans="1:13" x14ac:dyDescent="0.25">
      <c r="A1617" t="s">
        <v>96</v>
      </c>
      <c r="B1617" s="7" t="s">
        <v>279</v>
      </c>
      <c r="C1617" s="15">
        <v>108</v>
      </c>
      <c r="D1617" s="16" t="s">
        <v>102</v>
      </c>
      <c r="E1617">
        <v>498</v>
      </c>
      <c r="F1617" s="9">
        <v>12</v>
      </c>
      <c r="G1617" s="9">
        <f>financials[[#This Row],[Units Sold]]*financials[[#This Row],[Sale Price]]</f>
        <v>5976</v>
      </c>
      <c r="H1617" s="9">
        <f>IF(financials[[#This Row],[Discount Band]]="low",0.1,IF(financials[[#This Row],[Discount Band]]="medium",0.15,0.3))</f>
        <v>0.1</v>
      </c>
      <c r="I1617" s="9">
        <f>financials[[#This Row],[Gross Sales]]-financials[[#This Row],[Gross Sales]]*financials[[#This Row],[Discounts]]</f>
        <v>5378.4</v>
      </c>
      <c r="J1617" s="9">
        <f>VLOOKUP(financials[[#This Row],[productid]],Products!$B$2:$H$10,3)</f>
        <v>3.99</v>
      </c>
      <c r="K1617" s="9">
        <f>financials[[#This Row],[Sales]]-financials[[#This Row],[COGS]]</f>
        <v>5374.41</v>
      </c>
      <c r="L1617" s="17">
        <f t="shared" ca="1" si="51"/>
        <v>44991</v>
      </c>
      <c r="M1617" t="str">
        <f t="shared" ca="1" si="50"/>
        <v>B0001</v>
      </c>
    </row>
    <row r="1618" spans="1:13" x14ac:dyDescent="0.25">
      <c r="A1618" t="s">
        <v>97</v>
      </c>
      <c r="B1618" s="7" t="s">
        <v>298</v>
      </c>
      <c r="C1618" s="15">
        <v>101</v>
      </c>
      <c r="D1618" s="16" t="s">
        <v>103</v>
      </c>
      <c r="E1618">
        <v>299</v>
      </c>
      <c r="F1618" s="9">
        <v>20</v>
      </c>
      <c r="G1618" s="9">
        <f>financials[[#This Row],[Units Sold]]*financials[[#This Row],[Sale Price]]</f>
        <v>5980</v>
      </c>
      <c r="H1618" s="9">
        <f>IF(financials[[#This Row],[Discount Band]]="low",0.1,IF(financials[[#This Row],[Discount Band]]="medium",0.15,0.3))</f>
        <v>0.3</v>
      </c>
      <c r="I1618" s="9">
        <f>financials[[#This Row],[Gross Sales]]-financials[[#This Row],[Gross Sales]]*financials[[#This Row],[Discounts]]</f>
        <v>4186</v>
      </c>
      <c r="J1618" s="9">
        <f>VLOOKUP(financials[[#This Row],[productid]],Products!$B$2:$H$10,3)</f>
        <v>9.9499999999999993</v>
      </c>
      <c r="K1618" s="9">
        <f>financials[[#This Row],[Sales]]-financials[[#This Row],[COGS]]</f>
        <v>4176.05</v>
      </c>
      <c r="L1618" s="17">
        <f t="shared" ca="1" si="51"/>
        <v>45145</v>
      </c>
      <c r="M1618" t="str">
        <f t="shared" ca="1" si="50"/>
        <v>B0001</v>
      </c>
    </row>
    <row r="1619" spans="1:13" x14ac:dyDescent="0.25">
      <c r="A1619" t="s">
        <v>97</v>
      </c>
      <c r="B1619" s="7" t="s">
        <v>279</v>
      </c>
      <c r="C1619" s="15">
        <v>108</v>
      </c>
      <c r="D1619" s="16" t="s">
        <v>102</v>
      </c>
      <c r="E1619">
        <v>299</v>
      </c>
      <c r="F1619" s="9">
        <v>20</v>
      </c>
      <c r="G1619" s="9">
        <f>financials[[#This Row],[Units Sold]]*financials[[#This Row],[Sale Price]]</f>
        <v>5980</v>
      </c>
      <c r="H1619" s="9">
        <f>IF(financials[[#This Row],[Discount Band]]="low",0.1,IF(financials[[#This Row],[Discount Band]]="medium",0.15,0.3))</f>
        <v>0.1</v>
      </c>
      <c r="I1619" s="9">
        <f>financials[[#This Row],[Gross Sales]]-financials[[#This Row],[Gross Sales]]*financials[[#This Row],[Discounts]]</f>
        <v>5382</v>
      </c>
      <c r="J1619" s="9">
        <f>VLOOKUP(financials[[#This Row],[productid]],Products!$B$2:$H$10,3)</f>
        <v>3.99</v>
      </c>
      <c r="K1619" s="9">
        <f>financials[[#This Row],[Sales]]-financials[[#This Row],[COGS]]</f>
        <v>5378.01</v>
      </c>
      <c r="L1619" s="17">
        <f t="shared" ca="1" si="51"/>
        <v>45319</v>
      </c>
      <c r="M1619" t="str">
        <f t="shared" ca="1" si="50"/>
        <v>A0001</v>
      </c>
    </row>
    <row r="1620" spans="1:13" x14ac:dyDescent="0.25">
      <c r="A1620" t="s">
        <v>96</v>
      </c>
      <c r="B1620" s="7" t="s">
        <v>105</v>
      </c>
      <c r="C1620" s="13">
        <v>105</v>
      </c>
      <c r="D1620" s="10" t="s">
        <v>102</v>
      </c>
      <c r="E1620">
        <v>499</v>
      </c>
      <c r="F1620" s="9">
        <v>12</v>
      </c>
      <c r="G1620" s="9">
        <f>financials[[#This Row],[Units Sold]]*financials[[#This Row],[Sale Price]]</f>
        <v>5988</v>
      </c>
      <c r="H1620" s="9">
        <f>IF(financials[[#This Row],[Discount Band]]="low",0.1,IF(financials[[#This Row],[Discount Band]]="medium",0.15,0.3))</f>
        <v>0.1</v>
      </c>
      <c r="I1620" s="9">
        <f>financials[[#This Row],[Gross Sales]]-financials[[#This Row],[Gross Sales]]*financials[[#This Row],[Discounts]]</f>
        <v>5389.2</v>
      </c>
      <c r="J1620" s="9">
        <f>VLOOKUP(financials[[#This Row],[productid]],Products!$B$2:$H$10,3)</f>
        <v>10</v>
      </c>
      <c r="K1620" s="9">
        <f>financials[[#This Row],[Sales]]-financials[[#This Row],[COGS]]</f>
        <v>5379.2</v>
      </c>
      <c r="L1620" s="17">
        <f t="shared" ca="1" si="51"/>
        <v>45391</v>
      </c>
      <c r="M1620" t="str">
        <f t="shared" ca="1" si="50"/>
        <v>B0001</v>
      </c>
    </row>
    <row r="1621" spans="1:13" x14ac:dyDescent="0.25">
      <c r="A1621" t="s">
        <v>96</v>
      </c>
      <c r="B1621" s="7" t="s">
        <v>178</v>
      </c>
      <c r="C1621" s="13">
        <v>102</v>
      </c>
      <c r="D1621" s="10" t="s">
        <v>94</v>
      </c>
      <c r="E1621">
        <v>500</v>
      </c>
      <c r="F1621" s="9">
        <v>12</v>
      </c>
      <c r="G1621" s="9">
        <f>financials[[#This Row],[Units Sold]]*financials[[#This Row],[Sale Price]]</f>
        <v>6000</v>
      </c>
      <c r="H1621" s="9">
        <f>IF(financials[[#This Row],[Discount Band]]="low",0.1,IF(financials[[#This Row],[Discount Band]]="medium",0.15,0.3))</f>
        <v>0.3</v>
      </c>
      <c r="I1621" s="9">
        <f>financials[[#This Row],[Gross Sales]]-financials[[#This Row],[Gross Sales]]*financials[[#This Row],[Discounts]]</f>
        <v>4200</v>
      </c>
      <c r="J1621" s="9">
        <f>VLOOKUP(financials[[#This Row],[productid]],Products!$B$2:$H$10,3)</f>
        <v>13.95</v>
      </c>
      <c r="K1621" s="9">
        <f>financials[[#This Row],[Sales]]-financials[[#This Row],[COGS]]</f>
        <v>4186.05</v>
      </c>
      <c r="L1621" s="17">
        <f t="shared" ca="1" si="51"/>
        <v>44691</v>
      </c>
      <c r="M1621" t="str">
        <f t="shared" ca="1" si="50"/>
        <v>B0001</v>
      </c>
    </row>
    <row r="1622" spans="1:13" x14ac:dyDescent="0.25">
      <c r="A1622" t="s">
        <v>100</v>
      </c>
      <c r="B1622" s="7" t="s">
        <v>287</v>
      </c>
      <c r="C1622" s="15">
        <v>105</v>
      </c>
      <c r="D1622" s="16" t="s">
        <v>101</v>
      </c>
      <c r="E1622">
        <v>400</v>
      </c>
      <c r="F1622" s="9">
        <v>15</v>
      </c>
      <c r="G1622" s="9">
        <f>financials[[#This Row],[Units Sold]]*financials[[#This Row],[Sale Price]]</f>
        <v>6000</v>
      </c>
      <c r="H1622" s="9">
        <f>IF(financials[[#This Row],[Discount Band]]="low",0.1,IF(financials[[#This Row],[Discount Band]]="medium",0.15,0.3))</f>
        <v>0.15</v>
      </c>
      <c r="I1622" s="9">
        <f>financials[[#This Row],[Gross Sales]]-financials[[#This Row],[Gross Sales]]*financials[[#This Row],[Discounts]]</f>
        <v>5100</v>
      </c>
      <c r="J1622" s="9">
        <f>VLOOKUP(financials[[#This Row],[productid]],Products!$B$2:$H$10,3)</f>
        <v>10</v>
      </c>
      <c r="K1622" s="9">
        <f>financials[[#This Row],[Sales]]-financials[[#This Row],[COGS]]</f>
        <v>5090</v>
      </c>
      <c r="L1622" s="17">
        <f t="shared" ca="1" si="51"/>
        <v>45344</v>
      </c>
      <c r="M1622" t="str">
        <f t="shared" ca="1" si="50"/>
        <v>B0101</v>
      </c>
    </row>
    <row r="1623" spans="1:13" x14ac:dyDescent="0.25">
      <c r="A1623" t="s">
        <v>98</v>
      </c>
      <c r="B1623" s="7" t="s">
        <v>556</v>
      </c>
      <c r="C1623" s="15">
        <v>109</v>
      </c>
      <c r="D1623" s="16" t="s">
        <v>102</v>
      </c>
      <c r="E1623">
        <v>48</v>
      </c>
      <c r="F1623" s="9">
        <v>125</v>
      </c>
      <c r="G1623" s="9">
        <f>financials[[#This Row],[Units Sold]]*financials[[#This Row],[Sale Price]]</f>
        <v>6000</v>
      </c>
      <c r="H1623" s="9">
        <f>IF(financials[[#This Row],[Discount Band]]="low",0.1,IF(financials[[#This Row],[Discount Band]]="medium",0.15,0.3))</f>
        <v>0.1</v>
      </c>
      <c r="I1623" s="9">
        <f>financials[[#This Row],[Gross Sales]]-financials[[#This Row],[Gross Sales]]*financials[[#This Row],[Discounts]]</f>
        <v>5400</v>
      </c>
      <c r="J1623" s="9">
        <f>VLOOKUP(financials[[#This Row],[productid]],Products!$B$2:$H$10,3)</f>
        <v>16.8</v>
      </c>
      <c r="K1623" s="9">
        <f>financials[[#This Row],[Sales]]-financials[[#This Row],[COGS]]</f>
        <v>5383.2</v>
      </c>
      <c r="L1623" s="17">
        <f t="shared" ca="1" si="51"/>
        <v>45207</v>
      </c>
      <c r="M1623" t="str">
        <f t="shared" ca="1" si="50"/>
        <v>B0001</v>
      </c>
    </row>
    <row r="1624" spans="1:13" x14ac:dyDescent="0.25">
      <c r="A1624" t="s">
        <v>100</v>
      </c>
      <c r="B1624" s="7" t="s">
        <v>105</v>
      </c>
      <c r="C1624" s="15">
        <v>101</v>
      </c>
      <c r="D1624" s="16" t="s">
        <v>101</v>
      </c>
      <c r="E1624">
        <v>400</v>
      </c>
      <c r="F1624" s="9">
        <v>15</v>
      </c>
      <c r="G1624" s="9">
        <f>financials[[#This Row],[Units Sold]]*financials[[#This Row],[Sale Price]]</f>
        <v>6000</v>
      </c>
      <c r="H1624" s="9">
        <f>IF(financials[[#This Row],[Discount Band]]="low",0.1,IF(financials[[#This Row],[Discount Band]]="medium",0.15,0.3))</f>
        <v>0.15</v>
      </c>
      <c r="I1624" s="9">
        <f>financials[[#This Row],[Gross Sales]]-financials[[#This Row],[Gross Sales]]*financials[[#This Row],[Discounts]]</f>
        <v>5100</v>
      </c>
      <c r="J1624" s="9">
        <f>VLOOKUP(financials[[#This Row],[productid]],Products!$B$2:$H$10,3)</f>
        <v>9.9499999999999993</v>
      </c>
      <c r="K1624" s="9">
        <f>financials[[#This Row],[Sales]]-financials[[#This Row],[COGS]]</f>
        <v>5090.05</v>
      </c>
      <c r="L1624" s="17">
        <f t="shared" ca="1" si="51"/>
        <v>44786</v>
      </c>
      <c r="M1624" t="str">
        <f t="shared" ca="1" si="50"/>
        <v>B0001</v>
      </c>
    </row>
    <row r="1625" spans="1:13" x14ac:dyDescent="0.25">
      <c r="A1625" t="s">
        <v>97</v>
      </c>
      <c r="B1625" s="7" t="s">
        <v>628</v>
      </c>
      <c r="C1625" s="15">
        <v>106</v>
      </c>
      <c r="D1625" s="16" t="s">
        <v>101</v>
      </c>
      <c r="E1625">
        <v>300</v>
      </c>
      <c r="F1625" s="9">
        <v>20</v>
      </c>
      <c r="G1625" s="9">
        <f>financials[[#This Row],[Units Sold]]*financials[[#This Row],[Sale Price]]</f>
        <v>6000</v>
      </c>
      <c r="H1625" s="9">
        <f>IF(financials[[#This Row],[Discount Band]]="low",0.1,IF(financials[[#This Row],[Discount Band]]="medium",0.15,0.3))</f>
        <v>0.15</v>
      </c>
      <c r="I1625" s="9">
        <f>financials[[#This Row],[Gross Sales]]-financials[[#This Row],[Gross Sales]]*financials[[#This Row],[Discounts]]</f>
        <v>5100</v>
      </c>
      <c r="J1625" s="9">
        <f>VLOOKUP(financials[[#This Row],[productid]],Products!$B$2:$H$10,3)</f>
        <v>9.1</v>
      </c>
      <c r="K1625" s="9">
        <f>financials[[#This Row],[Sales]]-financials[[#This Row],[COGS]]</f>
        <v>5090.8999999999996</v>
      </c>
      <c r="L1625" s="17">
        <f t="shared" ca="1" si="51"/>
        <v>45264</v>
      </c>
      <c r="M1625" t="str">
        <f t="shared" ca="1" si="50"/>
        <v>C0003</v>
      </c>
    </row>
    <row r="1626" spans="1:13" x14ac:dyDescent="0.25">
      <c r="A1626" t="s">
        <v>97</v>
      </c>
      <c r="B1626" s="7" t="s">
        <v>239</v>
      </c>
      <c r="C1626" s="15">
        <v>101</v>
      </c>
      <c r="D1626" s="16" t="s">
        <v>101</v>
      </c>
      <c r="E1626">
        <v>300</v>
      </c>
      <c r="F1626" s="9">
        <v>20</v>
      </c>
      <c r="G1626" s="9">
        <f>financials[[#This Row],[Units Sold]]*financials[[#This Row],[Sale Price]]</f>
        <v>6000</v>
      </c>
      <c r="H1626" s="9">
        <f>IF(financials[[#This Row],[Discount Band]]="low",0.1,IF(financials[[#This Row],[Discount Band]]="medium",0.15,0.3))</f>
        <v>0.15</v>
      </c>
      <c r="I1626" s="9">
        <f>financials[[#This Row],[Gross Sales]]-financials[[#This Row],[Gross Sales]]*financials[[#This Row],[Discounts]]</f>
        <v>5100</v>
      </c>
      <c r="J1626" s="9">
        <f>VLOOKUP(financials[[#This Row],[productid]],Products!$B$2:$H$10,3)</f>
        <v>9.9499999999999993</v>
      </c>
      <c r="K1626" s="9">
        <f>financials[[#This Row],[Sales]]-financials[[#This Row],[COGS]]</f>
        <v>5090.05</v>
      </c>
      <c r="L1626" s="17">
        <f t="shared" ca="1" si="51"/>
        <v>45528</v>
      </c>
      <c r="M1626" t="str">
        <f t="shared" ca="1" si="50"/>
        <v>C0002</v>
      </c>
    </row>
    <row r="1627" spans="1:13" x14ac:dyDescent="0.25">
      <c r="A1627" t="s">
        <v>97</v>
      </c>
      <c r="B1627" s="7" t="s">
        <v>556</v>
      </c>
      <c r="C1627" s="15">
        <v>109</v>
      </c>
      <c r="D1627" s="16" t="s">
        <v>94</v>
      </c>
      <c r="E1627">
        <v>301</v>
      </c>
      <c r="F1627" s="9">
        <v>20</v>
      </c>
      <c r="G1627" s="9">
        <f>financials[[#This Row],[Units Sold]]*financials[[#This Row],[Sale Price]]</f>
        <v>6020</v>
      </c>
      <c r="H1627" s="9">
        <f>IF(financials[[#This Row],[Discount Band]]="low",0.1,IF(financials[[#This Row],[Discount Band]]="medium",0.15,0.3))</f>
        <v>0.3</v>
      </c>
      <c r="I1627" s="9">
        <f>financials[[#This Row],[Gross Sales]]-financials[[#This Row],[Gross Sales]]*financials[[#This Row],[Discounts]]</f>
        <v>4214</v>
      </c>
      <c r="J1627" s="9">
        <f>VLOOKUP(financials[[#This Row],[productid]],Products!$B$2:$H$10,3)</f>
        <v>16.8</v>
      </c>
      <c r="K1627" s="9">
        <f>financials[[#This Row],[Sales]]-financials[[#This Row],[COGS]]</f>
        <v>4197.2</v>
      </c>
      <c r="L1627" s="17">
        <f t="shared" ca="1" si="51"/>
        <v>44850</v>
      </c>
      <c r="M1627" t="str">
        <f t="shared" ca="1" si="50"/>
        <v>A0001</v>
      </c>
    </row>
    <row r="1628" spans="1:13" x14ac:dyDescent="0.25">
      <c r="A1628" t="s">
        <v>96</v>
      </c>
      <c r="B1628" s="7" t="s">
        <v>287</v>
      </c>
      <c r="C1628" s="15">
        <v>104</v>
      </c>
      <c r="D1628" s="16" t="s">
        <v>103</v>
      </c>
      <c r="E1628">
        <v>503</v>
      </c>
      <c r="F1628" s="9">
        <v>12</v>
      </c>
      <c r="G1628" s="9">
        <f>financials[[#This Row],[Units Sold]]*financials[[#This Row],[Sale Price]]</f>
        <v>6036</v>
      </c>
      <c r="H1628" s="9">
        <f>IF(financials[[#This Row],[Discount Band]]="low",0.1,IF(financials[[#This Row],[Discount Band]]="medium",0.15,0.3))</f>
        <v>0.3</v>
      </c>
      <c r="I1628" s="9">
        <f>financials[[#This Row],[Gross Sales]]-financials[[#This Row],[Gross Sales]]*financials[[#This Row],[Discounts]]</f>
        <v>4225.2</v>
      </c>
      <c r="J1628" s="9">
        <f>VLOOKUP(financials[[#This Row],[productid]],Products!$B$2:$H$10,3)</f>
        <v>2.9</v>
      </c>
      <c r="K1628" s="9">
        <f>financials[[#This Row],[Sales]]-financials[[#This Row],[COGS]]</f>
        <v>4222.3</v>
      </c>
      <c r="L1628" s="17">
        <f t="shared" ca="1" si="51"/>
        <v>45015</v>
      </c>
      <c r="M1628" t="str">
        <f t="shared" ca="1" si="50"/>
        <v>C0002</v>
      </c>
    </row>
    <row r="1629" spans="1:13" x14ac:dyDescent="0.25">
      <c r="A1629" t="s">
        <v>100</v>
      </c>
      <c r="B1629" s="7" t="s">
        <v>556</v>
      </c>
      <c r="C1629" s="15">
        <v>101</v>
      </c>
      <c r="D1629" s="16" t="s">
        <v>94</v>
      </c>
      <c r="E1629">
        <v>403</v>
      </c>
      <c r="F1629" s="9">
        <v>15</v>
      </c>
      <c r="G1629" s="9">
        <f>financials[[#This Row],[Units Sold]]*financials[[#This Row],[Sale Price]]</f>
        <v>6045</v>
      </c>
      <c r="H1629" s="9">
        <f>IF(financials[[#This Row],[Discount Band]]="low",0.1,IF(financials[[#This Row],[Discount Band]]="medium",0.15,0.3))</f>
        <v>0.3</v>
      </c>
      <c r="I1629" s="9">
        <f>financials[[#This Row],[Gross Sales]]-financials[[#This Row],[Gross Sales]]*financials[[#This Row],[Discounts]]</f>
        <v>4231.5</v>
      </c>
      <c r="J1629" s="9">
        <f>VLOOKUP(financials[[#This Row],[productid]],Products!$B$2:$H$10,3)</f>
        <v>9.9499999999999993</v>
      </c>
      <c r="K1629" s="9">
        <f>financials[[#This Row],[Sales]]-financials[[#This Row],[COGS]]</f>
        <v>4221.55</v>
      </c>
      <c r="L1629" s="17">
        <f t="shared" ca="1" si="51"/>
        <v>45075</v>
      </c>
      <c r="M1629" t="str">
        <f t="shared" ca="1" si="50"/>
        <v>A0001</v>
      </c>
    </row>
    <row r="1630" spans="1:13" x14ac:dyDescent="0.25">
      <c r="A1630" t="s">
        <v>100</v>
      </c>
      <c r="B1630" s="7" t="s">
        <v>284</v>
      </c>
      <c r="C1630" s="15">
        <v>106</v>
      </c>
      <c r="D1630" s="16" t="s">
        <v>102</v>
      </c>
      <c r="E1630">
        <v>403</v>
      </c>
      <c r="F1630" s="9">
        <v>15</v>
      </c>
      <c r="G1630" s="9">
        <f>financials[[#This Row],[Units Sold]]*financials[[#This Row],[Sale Price]]</f>
        <v>6045</v>
      </c>
      <c r="H1630" s="9">
        <f>IF(financials[[#This Row],[Discount Band]]="low",0.1,IF(financials[[#This Row],[Discount Band]]="medium",0.15,0.3))</f>
        <v>0.1</v>
      </c>
      <c r="I1630" s="9">
        <f>financials[[#This Row],[Gross Sales]]-financials[[#This Row],[Gross Sales]]*financials[[#This Row],[Discounts]]</f>
        <v>5440.5</v>
      </c>
      <c r="J1630" s="9">
        <f>VLOOKUP(financials[[#This Row],[productid]],Products!$B$2:$H$10,3)</f>
        <v>9.1</v>
      </c>
      <c r="K1630" s="9">
        <f>financials[[#This Row],[Sales]]-financials[[#This Row],[COGS]]</f>
        <v>5431.4</v>
      </c>
      <c r="L1630" s="17">
        <f t="shared" ca="1" si="51"/>
        <v>45334</v>
      </c>
      <c r="M1630" t="str">
        <f t="shared" ca="1" si="50"/>
        <v>A0001</v>
      </c>
    </row>
    <row r="1631" spans="1:13" x14ac:dyDescent="0.25">
      <c r="A1631" t="s">
        <v>96</v>
      </c>
      <c r="B1631" s="7" t="s">
        <v>209</v>
      </c>
      <c r="C1631" s="15">
        <v>108</v>
      </c>
      <c r="D1631" s="16" t="s">
        <v>103</v>
      </c>
      <c r="E1631">
        <v>505</v>
      </c>
      <c r="F1631" s="9">
        <v>12</v>
      </c>
      <c r="G1631" s="9">
        <f>financials[[#This Row],[Units Sold]]*financials[[#This Row],[Sale Price]]</f>
        <v>6060</v>
      </c>
      <c r="H1631" s="9">
        <f>IF(financials[[#This Row],[Discount Band]]="low",0.1,IF(financials[[#This Row],[Discount Band]]="medium",0.15,0.3))</f>
        <v>0.3</v>
      </c>
      <c r="I1631" s="9">
        <f>financials[[#This Row],[Gross Sales]]-financials[[#This Row],[Gross Sales]]*financials[[#This Row],[Discounts]]</f>
        <v>4242</v>
      </c>
      <c r="J1631" s="9">
        <f>VLOOKUP(financials[[#This Row],[productid]],Products!$B$2:$H$10,3)</f>
        <v>3.99</v>
      </c>
      <c r="K1631" s="9">
        <f>financials[[#This Row],[Sales]]-financials[[#This Row],[COGS]]</f>
        <v>4238.01</v>
      </c>
      <c r="L1631" s="17">
        <f t="shared" ca="1" si="51"/>
        <v>44604</v>
      </c>
      <c r="M1631" t="str">
        <f t="shared" ca="1" si="50"/>
        <v>C0003</v>
      </c>
    </row>
    <row r="1632" spans="1:13" x14ac:dyDescent="0.25">
      <c r="A1632" t="s">
        <v>100</v>
      </c>
      <c r="B1632" s="7" t="s">
        <v>216</v>
      </c>
      <c r="C1632" s="15">
        <v>103</v>
      </c>
      <c r="D1632" s="16" t="s">
        <v>94</v>
      </c>
      <c r="E1632">
        <v>405</v>
      </c>
      <c r="F1632" s="9">
        <v>15</v>
      </c>
      <c r="G1632" s="9">
        <f>financials[[#This Row],[Units Sold]]*financials[[#This Row],[Sale Price]]</f>
        <v>6075</v>
      </c>
      <c r="H1632" s="9">
        <f>IF(financials[[#This Row],[Discount Band]]="low",0.1,IF(financials[[#This Row],[Discount Band]]="medium",0.15,0.3))</f>
        <v>0.3</v>
      </c>
      <c r="I1632" s="9">
        <f>financials[[#This Row],[Gross Sales]]-financials[[#This Row],[Gross Sales]]*financials[[#This Row],[Discounts]]</f>
        <v>4252.5</v>
      </c>
      <c r="J1632" s="9">
        <f>VLOOKUP(financials[[#This Row],[productid]],Products!$B$2:$H$10,3)</f>
        <v>15</v>
      </c>
      <c r="K1632" s="9">
        <f>financials[[#This Row],[Sales]]-financials[[#This Row],[COGS]]</f>
        <v>4237.5</v>
      </c>
      <c r="L1632" s="17">
        <f t="shared" ca="1" si="51"/>
        <v>45055</v>
      </c>
      <c r="M1632" t="str">
        <f t="shared" ca="1" si="50"/>
        <v>C0002</v>
      </c>
    </row>
    <row r="1633" spans="1:13" x14ac:dyDescent="0.25">
      <c r="A1633" t="s">
        <v>97</v>
      </c>
      <c r="B1633" s="7" t="s">
        <v>216</v>
      </c>
      <c r="C1633" s="15">
        <v>109</v>
      </c>
      <c r="D1633" s="16" t="s">
        <v>101</v>
      </c>
      <c r="E1633">
        <v>304</v>
      </c>
      <c r="F1633" s="9">
        <v>20</v>
      </c>
      <c r="G1633" s="9">
        <f>financials[[#This Row],[Units Sold]]*financials[[#This Row],[Sale Price]]</f>
        <v>6080</v>
      </c>
      <c r="H1633" s="9">
        <f>IF(financials[[#This Row],[Discount Band]]="low",0.1,IF(financials[[#This Row],[Discount Band]]="medium",0.15,0.3))</f>
        <v>0.15</v>
      </c>
      <c r="I1633" s="9">
        <f>financials[[#This Row],[Gross Sales]]-financials[[#This Row],[Gross Sales]]*financials[[#This Row],[Discounts]]</f>
        <v>5168</v>
      </c>
      <c r="J1633" s="9">
        <f>VLOOKUP(financials[[#This Row],[productid]],Products!$B$2:$H$10,3)</f>
        <v>16.8</v>
      </c>
      <c r="K1633" s="9">
        <f>financials[[#This Row],[Sales]]-financials[[#This Row],[COGS]]</f>
        <v>5151.2</v>
      </c>
      <c r="L1633" s="17">
        <f t="shared" ca="1" si="51"/>
        <v>44920</v>
      </c>
      <c r="M1633" t="str">
        <f t="shared" ca="1" si="50"/>
        <v>B0101</v>
      </c>
    </row>
    <row r="1634" spans="1:13" x14ac:dyDescent="0.25">
      <c r="A1634" t="s">
        <v>97</v>
      </c>
      <c r="B1634" s="7" t="s">
        <v>106</v>
      </c>
      <c r="C1634" s="15">
        <v>101</v>
      </c>
      <c r="D1634" s="16" t="s">
        <v>101</v>
      </c>
      <c r="E1634">
        <v>304</v>
      </c>
      <c r="F1634" s="9">
        <v>20</v>
      </c>
      <c r="G1634" s="9">
        <f>financials[[#This Row],[Units Sold]]*financials[[#This Row],[Sale Price]]</f>
        <v>6080</v>
      </c>
      <c r="H1634" s="9">
        <f>IF(financials[[#This Row],[Discount Band]]="low",0.1,IF(financials[[#This Row],[Discount Band]]="medium",0.15,0.3))</f>
        <v>0.15</v>
      </c>
      <c r="I1634" s="9">
        <f>financials[[#This Row],[Gross Sales]]-financials[[#This Row],[Gross Sales]]*financials[[#This Row],[Discounts]]</f>
        <v>5168</v>
      </c>
      <c r="J1634" s="9">
        <f>VLOOKUP(financials[[#This Row],[productid]],Products!$B$2:$H$10,3)</f>
        <v>9.9499999999999993</v>
      </c>
      <c r="K1634" s="9">
        <f>financials[[#This Row],[Sales]]-financials[[#This Row],[COGS]]</f>
        <v>5158.05</v>
      </c>
      <c r="L1634" s="17">
        <f t="shared" ca="1" si="51"/>
        <v>44921</v>
      </c>
      <c r="M1634" t="str">
        <f t="shared" ca="1" si="50"/>
        <v>C0003</v>
      </c>
    </row>
    <row r="1635" spans="1:13" x14ac:dyDescent="0.25">
      <c r="A1635" t="s">
        <v>97</v>
      </c>
      <c r="B1635" s="7" t="s">
        <v>208</v>
      </c>
      <c r="C1635" s="15">
        <v>107</v>
      </c>
      <c r="D1635" s="16" t="s">
        <v>102</v>
      </c>
      <c r="E1635">
        <v>305</v>
      </c>
      <c r="F1635" s="9">
        <v>20</v>
      </c>
      <c r="G1635" s="9">
        <f>financials[[#This Row],[Units Sold]]*financials[[#This Row],[Sale Price]]</f>
        <v>6100</v>
      </c>
      <c r="H1635" s="9">
        <f>IF(financials[[#This Row],[Discount Band]]="low",0.1,IF(financials[[#This Row],[Discount Band]]="medium",0.15,0.3))</f>
        <v>0.1</v>
      </c>
      <c r="I1635" s="9">
        <f>financials[[#This Row],[Gross Sales]]-financials[[#This Row],[Gross Sales]]*financials[[#This Row],[Discounts]]</f>
        <v>5490</v>
      </c>
      <c r="J1635" s="9">
        <f>VLOOKUP(financials[[#This Row],[productid]],Products!$B$2:$H$10,3)</f>
        <v>5.5</v>
      </c>
      <c r="K1635" s="9">
        <f>financials[[#This Row],[Sales]]-financials[[#This Row],[COGS]]</f>
        <v>5484.5</v>
      </c>
      <c r="L1635" s="17">
        <f t="shared" ca="1" si="51"/>
        <v>45189</v>
      </c>
      <c r="M1635" t="str">
        <f t="shared" ca="1" si="50"/>
        <v>C0003</v>
      </c>
    </row>
    <row r="1636" spans="1:13" x14ac:dyDescent="0.25">
      <c r="A1636" t="s">
        <v>97</v>
      </c>
      <c r="B1636" s="7" t="s">
        <v>178</v>
      </c>
      <c r="C1636" s="15">
        <v>105</v>
      </c>
      <c r="D1636" s="16" t="s">
        <v>103</v>
      </c>
      <c r="E1636">
        <v>305</v>
      </c>
      <c r="F1636" s="9">
        <v>20</v>
      </c>
      <c r="G1636" s="9">
        <f>financials[[#This Row],[Units Sold]]*financials[[#This Row],[Sale Price]]</f>
        <v>6100</v>
      </c>
      <c r="H1636" s="9">
        <f>IF(financials[[#This Row],[Discount Band]]="low",0.1,IF(financials[[#This Row],[Discount Band]]="medium",0.15,0.3))</f>
        <v>0.3</v>
      </c>
      <c r="I1636" s="9">
        <f>financials[[#This Row],[Gross Sales]]-financials[[#This Row],[Gross Sales]]*financials[[#This Row],[Discounts]]</f>
        <v>4270</v>
      </c>
      <c r="J1636" s="9">
        <f>VLOOKUP(financials[[#This Row],[productid]],Products!$B$2:$H$10,3)</f>
        <v>10</v>
      </c>
      <c r="K1636" s="9">
        <f>financials[[#This Row],[Sales]]-financials[[#This Row],[COGS]]</f>
        <v>4260</v>
      </c>
      <c r="L1636" s="17">
        <f t="shared" ca="1" si="51"/>
        <v>45203</v>
      </c>
      <c r="M1636" t="str">
        <f t="shared" ca="1" si="50"/>
        <v>A0001</v>
      </c>
    </row>
    <row r="1637" spans="1:13" x14ac:dyDescent="0.25">
      <c r="A1637" t="s">
        <v>97</v>
      </c>
      <c r="B1637" s="7" t="s">
        <v>287</v>
      </c>
      <c r="C1637" s="15">
        <v>109</v>
      </c>
      <c r="D1637" s="16" t="s">
        <v>101</v>
      </c>
      <c r="E1637">
        <v>306</v>
      </c>
      <c r="F1637" s="9">
        <v>20</v>
      </c>
      <c r="G1637" s="9">
        <f>financials[[#This Row],[Units Sold]]*financials[[#This Row],[Sale Price]]</f>
        <v>6120</v>
      </c>
      <c r="H1637" s="9">
        <f>IF(financials[[#This Row],[Discount Band]]="low",0.1,IF(financials[[#This Row],[Discount Band]]="medium",0.15,0.3))</f>
        <v>0.15</v>
      </c>
      <c r="I1637" s="9">
        <f>financials[[#This Row],[Gross Sales]]-financials[[#This Row],[Gross Sales]]*financials[[#This Row],[Discounts]]</f>
        <v>5202</v>
      </c>
      <c r="J1637" s="9">
        <f>VLOOKUP(financials[[#This Row],[productid]],Products!$B$2:$H$10,3)</f>
        <v>16.8</v>
      </c>
      <c r="K1637" s="9">
        <f>financials[[#This Row],[Sales]]-financials[[#This Row],[COGS]]</f>
        <v>5185.2</v>
      </c>
      <c r="L1637" s="17">
        <f t="shared" ca="1" si="51"/>
        <v>45147</v>
      </c>
      <c r="M1637" t="str">
        <f t="shared" ca="1" si="50"/>
        <v>C0002</v>
      </c>
    </row>
    <row r="1638" spans="1:13" x14ac:dyDescent="0.25">
      <c r="A1638" t="s">
        <v>98</v>
      </c>
      <c r="B1638" s="7" t="s">
        <v>655</v>
      </c>
      <c r="C1638" s="15">
        <v>106</v>
      </c>
      <c r="D1638" s="16" t="s">
        <v>101</v>
      </c>
      <c r="E1638">
        <v>49</v>
      </c>
      <c r="F1638" s="9">
        <v>125</v>
      </c>
      <c r="G1638" s="9">
        <f>financials[[#This Row],[Units Sold]]*financials[[#This Row],[Sale Price]]</f>
        <v>6125</v>
      </c>
      <c r="H1638" s="9">
        <f>IF(financials[[#This Row],[Discount Band]]="low",0.1,IF(financials[[#This Row],[Discount Band]]="medium",0.15,0.3))</f>
        <v>0.15</v>
      </c>
      <c r="I1638" s="9">
        <f>financials[[#This Row],[Gross Sales]]-financials[[#This Row],[Gross Sales]]*financials[[#This Row],[Discounts]]</f>
        <v>5206.25</v>
      </c>
      <c r="J1638" s="9">
        <f>VLOOKUP(financials[[#This Row],[productid]],Products!$B$2:$H$10,3)</f>
        <v>9.1</v>
      </c>
      <c r="K1638" s="9">
        <f>financials[[#This Row],[Sales]]-financials[[#This Row],[COGS]]</f>
        <v>5197.1499999999996</v>
      </c>
      <c r="L1638" s="17">
        <f t="shared" ca="1" si="51"/>
        <v>44662</v>
      </c>
      <c r="M1638" t="str">
        <f t="shared" ca="1" si="50"/>
        <v>C0002</v>
      </c>
    </row>
    <row r="1639" spans="1:13" x14ac:dyDescent="0.25">
      <c r="A1639" t="s">
        <v>100</v>
      </c>
      <c r="B1639" s="7" t="s">
        <v>556</v>
      </c>
      <c r="C1639" s="15">
        <v>109</v>
      </c>
      <c r="D1639" s="16" t="s">
        <v>102</v>
      </c>
      <c r="E1639">
        <v>409</v>
      </c>
      <c r="F1639" s="9">
        <v>15</v>
      </c>
      <c r="G1639" s="9">
        <f>financials[[#This Row],[Units Sold]]*financials[[#This Row],[Sale Price]]</f>
        <v>6135</v>
      </c>
      <c r="H1639" s="9">
        <f>IF(financials[[#This Row],[Discount Band]]="low",0.1,IF(financials[[#This Row],[Discount Band]]="medium",0.15,0.3))</f>
        <v>0.1</v>
      </c>
      <c r="I1639" s="9">
        <f>financials[[#This Row],[Gross Sales]]-financials[[#This Row],[Gross Sales]]*financials[[#This Row],[Discounts]]</f>
        <v>5521.5</v>
      </c>
      <c r="J1639" s="9">
        <f>VLOOKUP(financials[[#This Row],[productid]],Products!$B$2:$H$10,3)</f>
        <v>16.8</v>
      </c>
      <c r="K1639" s="9">
        <f>financials[[#This Row],[Sales]]-financials[[#This Row],[COGS]]</f>
        <v>5504.7</v>
      </c>
      <c r="L1639" s="17">
        <f t="shared" ca="1" si="51"/>
        <v>45339</v>
      </c>
      <c r="M1639" t="str">
        <f t="shared" ca="1" si="50"/>
        <v>C0002</v>
      </c>
    </row>
    <row r="1640" spans="1:13" x14ac:dyDescent="0.25">
      <c r="A1640" t="s">
        <v>100</v>
      </c>
      <c r="B1640" s="7" t="s">
        <v>106</v>
      </c>
      <c r="C1640" s="15">
        <v>102</v>
      </c>
      <c r="D1640" s="16" t="s">
        <v>102</v>
      </c>
      <c r="E1640">
        <v>410</v>
      </c>
      <c r="F1640" s="9">
        <v>15</v>
      </c>
      <c r="G1640" s="9">
        <f>financials[[#This Row],[Units Sold]]*financials[[#This Row],[Sale Price]]</f>
        <v>6150</v>
      </c>
      <c r="H1640" s="9">
        <f>IF(financials[[#This Row],[Discount Band]]="low",0.1,IF(financials[[#This Row],[Discount Band]]="medium",0.15,0.3))</f>
        <v>0.1</v>
      </c>
      <c r="I1640" s="9">
        <f>financials[[#This Row],[Gross Sales]]-financials[[#This Row],[Gross Sales]]*financials[[#This Row],[Discounts]]</f>
        <v>5535</v>
      </c>
      <c r="J1640" s="9">
        <f>VLOOKUP(financials[[#This Row],[productid]],Products!$B$2:$H$10,3)</f>
        <v>13.95</v>
      </c>
      <c r="K1640" s="9">
        <f>financials[[#This Row],[Sales]]-financials[[#This Row],[COGS]]</f>
        <v>5521.05</v>
      </c>
      <c r="L1640" s="17">
        <f t="shared" ca="1" si="51"/>
        <v>45179</v>
      </c>
      <c r="M1640" t="str">
        <f t="shared" ca="1" si="50"/>
        <v>A0001</v>
      </c>
    </row>
    <row r="1641" spans="1:13" x14ac:dyDescent="0.25">
      <c r="A1641" t="s">
        <v>96</v>
      </c>
      <c r="B1641" s="7" t="s">
        <v>209</v>
      </c>
      <c r="C1641" s="15">
        <v>107</v>
      </c>
      <c r="D1641" s="16" t="s">
        <v>94</v>
      </c>
      <c r="E1641">
        <v>513</v>
      </c>
      <c r="F1641" s="9">
        <v>12</v>
      </c>
      <c r="G1641" s="9">
        <f>financials[[#This Row],[Units Sold]]*financials[[#This Row],[Sale Price]]</f>
        <v>6156</v>
      </c>
      <c r="H1641" s="9">
        <f>IF(financials[[#This Row],[Discount Band]]="low",0.1,IF(financials[[#This Row],[Discount Band]]="medium",0.15,0.3))</f>
        <v>0.3</v>
      </c>
      <c r="I1641" s="9">
        <f>financials[[#This Row],[Gross Sales]]-financials[[#This Row],[Gross Sales]]*financials[[#This Row],[Discounts]]</f>
        <v>4309.2</v>
      </c>
      <c r="J1641" s="9">
        <f>VLOOKUP(financials[[#This Row],[productid]],Products!$B$2:$H$10,3)</f>
        <v>5.5</v>
      </c>
      <c r="K1641" s="9">
        <f>financials[[#This Row],[Sales]]-financials[[#This Row],[COGS]]</f>
        <v>4303.7</v>
      </c>
      <c r="L1641" s="17">
        <f t="shared" ca="1" si="51"/>
        <v>44890</v>
      </c>
      <c r="M1641" t="str">
        <f t="shared" ca="1" si="50"/>
        <v>C0003</v>
      </c>
    </row>
    <row r="1642" spans="1:13" x14ac:dyDescent="0.25">
      <c r="A1642" t="s">
        <v>96</v>
      </c>
      <c r="B1642" s="7" t="s">
        <v>287</v>
      </c>
      <c r="C1642" s="15">
        <v>106</v>
      </c>
      <c r="D1642" s="16" t="s">
        <v>101</v>
      </c>
      <c r="E1642">
        <v>514</v>
      </c>
      <c r="F1642" s="9">
        <v>12</v>
      </c>
      <c r="G1642" s="9">
        <f>financials[[#This Row],[Units Sold]]*financials[[#This Row],[Sale Price]]</f>
        <v>6168</v>
      </c>
      <c r="H1642" s="9">
        <f>IF(financials[[#This Row],[Discount Band]]="low",0.1,IF(financials[[#This Row],[Discount Band]]="medium",0.15,0.3))</f>
        <v>0.15</v>
      </c>
      <c r="I1642" s="9">
        <f>financials[[#This Row],[Gross Sales]]-financials[[#This Row],[Gross Sales]]*financials[[#This Row],[Discounts]]</f>
        <v>5242.8</v>
      </c>
      <c r="J1642" s="9">
        <f>VLOOKUP(financials[[#This Row],[productid]],Products!$B$2:$H$10,3)</f>
        <v>9.1</v>
      </c>
      <c r="K1642" s="9">
        <f>financials[[#This Row],[Sales]]-financials[[#This Row],[COGS]]</f>
        <v>5233.7</v>
      </c>
      <c r="L1642" s="17">
        <f t="shared" ca="1" si="51"/>
        <v>45266</v>
      </c>
      <c r="M1642" t="str">
        <f t="shared" ca="1" si="50"/>
        <v>C0002</v>
      </c>
    </row>
    <row r="1643" spans="1:13" x14ac:dyDescent="0.25">
      <c r="A1643" t="s">
        <v>97</v>
      </c>
      <c r="B1643" s="7" t="s">
        <v>209</v>
      </c>
      <c r="C1643" s="15">
        <v>104</v>
      </c>
      <c r="D1643" s="16" t="s">
        <v>94</v>
      </c>
      <c r="E1643">
        <v>310</v>
      </c>
      <c r="F1643" s="9">
        <v>20</v>
      </c>
      <c r="G1643" s="9">
        <f>financials[[#This Row],[Units Sold]]*financials[[#This Row],[Sale Price]]</f>
        <v>6200</v>
      </c>
      <c r="H1643" s="9">
        <f>IF(financials[[#This Row],[Discount Band]]="low",0.1,IF(financials[[#This Row],[Discount Band]]="medium",0.15,0.3))</f>
        <v>0.3</v>
      </c>
      <c r="I1643" s="9">
        <f>financials[[#This Row],[Gross Sales]]-financials[[#This Row],[Gross Sales]]*financials[[#This Row],[Discounts]]</f>
        <v>4340</v>
      </c>
      <c r="J1643" s="9">
        <f>VLOOKUP(financials[[#This Row],[productid]],Products!$B$2:$H$10,3)</f>
        <v>2.9</v>
      </c>
      <c r="K1643" s="9">
        <f>financials[[#This Row],[Sales]]-financials[[#This Row],[COGS]]</f>
        <v>4337.1000000000004</v>
      </c>
      <c r="L1643" s="17">
        <f t="shared" ca="1" si="51"/>
        <v>44728</v>
      </c>
      <c r="M1643" t="str">
        <f t="shared" ca="1" si="50"/>
        <v>B0101</v>
      </c>
    </row>
    <row r="1644" spans="1:13" x14ac:dyDescent="0.25">
      <c r="A1644" t="s">
        <v>100</v>
      </c>
      <c r="B1644" s="7" t="s">
        <v>279</v>
      </c>
      <c r="C1644" s="15">
        <v>105</v>
      </c>
      <c r="D1644" s="16" t="s">
        <v>103</v>
      </c>
      <c r="E1644">
        <v>414</v>
      </c>
      <c r="F1644" s="9">
        <v>15</v>
      </c>
      <c r="G1644" s="9">
        <f>financials[[#This Row],[Units Sold]]*financials[[#This Row],[Sale Price]]</f>
        <v>6210</v>
      </c>
      <c r="H1644" s="9">
        <f>IF(financials[[#This Row],[Discount Band]]="low",0.1,IF(financials[[#This Row],[Discount Band]]="medium",0.15,0.3))</f>
        <v>0.3</v>
      </c>
      <c r="I1644" s="9">
        <f>financials[[#This Row],[Gross Sales]]-financials[[#This Row],[Gross Sales]]*financials[[#This Row],[Discounts]]</f>
        <v>4347</v>
      </c>
      <c r="J1644" s="9">
        <f>VLOOKUP(financials[[#This Row],[productid]],Products!$B$2:$H$10,3)</f>
        <v>10</v>
      </c>
      <c r="K1644" s="9">
        <f>financials[[#This Row],[Sales]]-financials[[#This Row],[COGS]]</f>
        <v>4337</v>
      </c>
      <c r="L1644" s="17">
        <f t="shared" ca="1" si="51"/>
        <v>44661</v>
      </c>
      <c r="M1644" t="str">
        <f t="shared" ca="1" si="50"/>
        <v>C0002</v>
      </c>
    </row>
    <row r="1645" spans="1:13" x14ac:dyDescent="0.25">
      <c r="A1645" t="s">
        <v>96</v>
      </c>
      <c r="B1645" s="7" t="s">
        <v>284</v>
      </c>
      <c r="C1645" s="15">
        <v>105</v>
      </c>
      <c r="D1645" s="16" t="s">
        <v>102</v>
      </c>
      <c r="E1645">
        <v>518</v>
      </c>
      <c r="F1645" s="9">
        <v>12</v>
      </c>
      <c r="G1645" s="9">
        <f>financials[[#This Row],[Units Sold]]*financials[[#This Row],[Sale Price]]</f>
        <v>6216</v>
      </c>
      <c r="H1645" s="9">
        <f>IF(financials[[#This Row],[Discount Band]]="low",0.1,IF(financials[[#This Row],[Discount Band]]="medium",0.15,0.3))</f>
        <v>0.1</v>
      </c>
      <c r="I1645" s="9">
        <f>financials[[#This Row],[Gross Sales]]-financials[[#This Row],[Gross Sales]]*financials[[#This Row],[Discounts]]</f>
        <v>5594.4</v>
      </c>
      <c r="J1645" s="9">
        <f>VLOOKUP(financials[[#This Row],[productid]],Products!$B$2:$H$10,3)</f>
        <v>10</v>
      </c>
      <c r="K1645" s="9">
        <f>financials[[#This Row],[Sales]]-financials[[#This Row],[COGS]]</f>
        <v>5584.4</v>
      </c>
      <c r="L1645" s="17">
        <f t="shared" ca="1" si="51"/>
        <v>45400</v>
      </c>
      <c r="M1645" t="str">
        <f t="shared" ca="1" si="50"/>
        <v>B0001</v>
      </c>
    </row>
    <row r="1646" spans="1:13" x14ac:dyDescent="0.25">
      <c r="A1646" t="s">
        <v>100</v>
      </c>
      <c r="B1646" s="7" t="s">
        <v>284</v>
      </c>
      <c r="C1646" s="15">
        <v>101</v>
      </c>
      <c r="D1646" s="16" t="s">
        <v>94</v>
      </c>
      <c r="E1646">
        <v>416</v>
      </c>
      <c r="F1646" s="9">
        <v>15</v>
      </c>
      <c r="G1646" s="9">
        <f>financials[[#This Row],[Units Sold]]*financials[[#This Row],[Sale Price]]</f>
        <v>6240</v>
      </c>
      <c r="H1646" s="9">
        <f>IF(financials[[#This Row],[Discount Band]]="low",0.1,IF(financials[[#This Row],[Discount Band]]="medium",0.15,0.3))</f>
        <v>0.3</v>
      </c>
      <c r="I1646" s="9">
        <f>financials[[#This Row],[Gross Sales]]-financials[[#This Row],[Gross Sales]]*financials[[#This Row],[Discounts]]</f>
        <v>4368</v>
      </c>
      <c r="J1646" s="9">
        <f>VLOOKUP(financials[[#This Row],[productid]],Products!$B$2:$H$10,3)</f>
        <v>9.9499999999999993</v>
      </c>
      <c r="K1646" s="9">
        <f>financials[[#This Row],[Sales]]-financials[[#This Row],[COGS]]</f>
        <v>4358.05</v>
      </c>
      <c r="L1646" s="17">
        <f t="shared" ca="1" si="51"/>
        <v>44640</v>
      </c>
      <c r="M1646" t="str">
        <f t="shared" ca="1" si="50"/>
        <v>C0002</v>
      </c>
    </row>
    <row r="1647" spans="1:13" x14ac:dyDescent="0.25">
      <c r="A1647" t="s">
        <v>100</v>
      </c>
      <c r="B1647" s="7" t="s">
        <v>105</v>
      </c>
      <c r="C1647" s="15">
        <v>102</v>
      </c>
      <c r="D1647" s="16" t="s">
        <v>101</v>
      </c>
      <c r="E1647">
        <v>416</v>
      </c>
      <c r="F1647" s="9">
        <v>15</v>
      </c>
      <c r="G1647" s="9">
        <f>financials[[#This Row],[Units Sold]]*financials[[#This Row],[Sale Price]]</f>
        <v>6240</v>
      </c>
      <c r="H1647" s="9">
        <f>IF(financials[[#This Row],[Discount Band]]="low",0.1,IF(financials[[#This Row],[Discount Band]]="medium",0.15,0.3))</f>
        <v>0.15</v>
      </c>
      <c r="I1647" s="9">
        <f>financials[[#This Row],[Gross Sales]]-financials[[#This Row],[Gross Sales]]*financials[[#This Row],[Discounts]]</f>
        <v>5304</v>
      </c>
      <c r="J1647" s="9">
        <f>VLOOKUP(financials[[#This Row],[productid]],Products!$B$2:$H$10,3)</f>
        <v>13.95</v>
      </c>
      <c r="K1647" s="9">
        <f>financials[[#This Row],[Sales]]-financials[[#This Row],[COGS]]</f>
        <v>5290.05</v>
      </c>
      <c r="L1647" s="17">
        <f t="shared" ca="1" si="51"/>
        <v>44617</v>
      </c>
      <c r="M1647" t="str">
        <f t="shared" ca="1" si="50"/>
        <v>A0001</v>
      </c>
    </row>
    <row r="1648" spans="1:13" x14ac:dyDescent="0.25">
      <c r="A1648" t="s">
        <v>97</v>
      </c>
      <c r="B1648" s="7" t="s">
        <v>284</v>
      </c>
      <c r="C1648" s="15">
        <v>104</v>
      </c>
      <c r="D1648" s="16" t="s">
        <v>102</v>
      </c>
      <c r="E1648">
        <v>312</v>
      </c>
      <c r="F1648" s="9">
        <v>20</v>
      </c>
      <c r="G1648" s="9">
        <f>financials[[#This Row],[Units Sold]]*financials[[#This Row],[Sale Price]]</f>
        <v>6240</v>
      </c>
      <c r="H1648" s="9">
        <f>IF(financials[[#This Row],[Discount Band]]="low",0.1,IF(financials[[#This Row],[Discount Band]]="medium",0.15,0.3))</f>
        <v>0.1</v>
      </c>
      <c r="I1648" s="9">
        <f>financials[[#This Row],[Gross Sales]]-financials[[#This Row],[Gross Sales]]*financials[[#This Row],[Discounts]]</f>
        <v>5616</v>
      </c>
      <c r="J1648" s="9">
        <f>VLOOKUP(financials[[#This Row],[productid]],Products!$B$2:$H$10,3)</f>
        <v>2.9</v>
      </c>
      <c r="K1648" s="9">
        <f>financials[[#This Row],[Sales]]-financials[[#This Row],[COGS]]</f>
        <v>5613.1</v>
      </c>
      <c r="L1648" s="17">
        <f t="shared" ca="1" si="51"/>
        <v>45483</v>
      </c>
      <c r="M1648" t="str">
        <f t="shared" ca="1" si="50"/>
        <v>C0003</v>
      </c>
    </row>
    <row r="1649" spans="1:13" x14ac:dyDescent="0.25">
      <c r="A1649" t="s">
        <v>96</v>
      </c>
      <c r="B1649" s="7" t="s">
        <v>216</v>
      </c>
      <c r="C1649" s="15">
        <v>107</v>
      </c>
      <c r="D1649" s="16" t="s">
        <v>94</v>
      </c>
      <c r="E1649">
        <v>521</v>
      </c>
      <c r="F1649" s="9">
        <v>12</v>
      </c>
      <c r="G1649" s="9">
        <f>financials[[#This Row],[Units Sold]]*financials[[#This Row],[Sale Price]]</f>
        <v>6252</v>
      </c>
      <c r="H1649" s="9">
        <f>IF(financials[[#This Row],[Discount Band]]="low",0.1,IF(financials[[#This Row],[Discount Band]]="medium",0.15,0.3))</f>
        <v>0.3</v>
      </c>
      <c r="I1649" s="9">
        <f>financials[[#This Row],[Gross Sales]]-financials[[#This Row],[Gross Sales]]*financials[[#This Row],[Discounts]]</f>
        <v>4376.3999999999996</v>
      </c>
      <c r="J1649" s="9">
        <f>VLOOKUP(financials[[#This Row],[productid]],Products!$B$2:$H$10,3)</f>
        <v>5.5</v>
      </c>
      <c r="K1649" s="9">
        <f>financials[[#This Row],[Sales]]-financials[[#This Row],[COGS]]</f>
        <v>4370.8999999999996</v>
      </c>
      <c r="L1649" s="17">
        <f t="shared" ca="1" si="51"/>
        <v>44830</v>
      </c>
      <c r="M1649" t="str">
        <f t="shared" ca="1" si="50"/>
        <v>A0001</v>
      </c>
    </row>
    <row r="1650" spans="1:13" x14ac:dyDescent="0.25">
      <c r="A1650" t="s">
        <v>96</v>
      </c>
      <c r="B1650" s="7" t="s">
        <v>284</v>
      </c>
      <c r="C1650" s="15">
        <v>108</v>
      </c>
      <c r="D1650" s="16" t="s">
        <v>101</v>
      </c>
      <c r="E1650">
        <v>521</v>
      </c>
      <c r="F1650" s="9">
        <v>12</v>
      </c>
      <c r="G1650" s="9">
        <f>financials[[#This Row],[Units Sold]]*financials[[#This Row],[Sale Price]]</f>
        <v>6252</v>
      </c>
      <c r="H1650" s="9">
        <f>IF(financials[[#This Row],[Discount Band]]="low",0.1,IF(financials[[#This Row],[Discount Band]]="medium",0.15,0.3))</f>
        <v>0.15</v>
      </c>
      <c r="I1650" s="9">
        <f>financials[[#This Row],[Gross Sales]]-financials[[#This Row],[Gross Sales]]*financials[[#This Row],[Discounts]]</f>
        <v>5314.2</v>
      </c>
      <c r="J1650" s="9">
        <f>VLOOKUP(financials[[#This Row],[productid]],Products!$B$2:$H$10,3)</f>
        <v>3.99</v>
      </c>
      <c r="K1650" s="9">
        <f>financials[[#This Row],[Sales]]-financials[[#This Row],[COGS]]</f>
        <v>5310.21</v>
      </c>
      <c r="L1650" s="17">
        <f t="shared" ca="1" si="51"/>
        <v>44752</v>
      </c>
      <c r="M1650" t="str">
        <f t="shared" ca="1" si="50"/>
        <v>B0001</v>
      </c>
    </row>
    <row r="1651" spans="1:13" x14ac:dyDescent="0.25">
      <c r="A1651" t="s">
        <v>100</v>
      </c>
      <c r="B1651" s="7" t="s">
        <v>284</v>
      </c>
      <c r="C1651" s="15">
        <v>104</v>
      </c>
      <c r="D1651" s="16" t="s">
        <v>101</v>
      </c>
      <c r="E1651">
        <v>417</v>
      </c>
      <c r="F1651" s="9">
        <v>15</v>
      </c>
      <c r="G1651" s="9">
        <f>financials[[#This Row],[Units Sold]]*financials[[#This Row],[Sale Price]]</f>
        <v>6255</v>
      </c>
      <c r="H1651" s="9">
        <f>IF(financials[[#This Row],[Discount Band]]="low",0.1,IF(financials[[#This Row],[Discount Band]]="medium",0.15,0.3))</f>
        <v>0.15</v>
      </c>
      <c r="I1651" s="9">
        <f>financials[[#This Row],[Gross Sales]]-financials[[#This Row],[Gross Sales]]*financials[[#This Row],[Discounts]]</f>
        <v>5316.75</v>
      </c>
      <c r="J1651" s="9">
        <f>VLOOKUP(financials[[#This Row],[productid]],Products!$B$2:$H$10,3)</f>
        <v>2.9</v>
      </c>
      <c r="K1651" s="9">
        <f>financials[[#This Row],[Sales]]-financials[[#This Row],[COGS]]</f>
        <v>5313.85</v>
      </c>
      <c r="L1651" s="17">
        <f t="shared" ca="1" si="51"/>
        <v>45058</v>
      </c>
      <c r="M1651" t="str">
        <f t="shared" ca="1" si="50"/>
        <v>A0001</v>
      </c>
    </row>
    <row r="1652" spans="1:13" x14ac:dyDescent="0.25">
      <c r="A1652" t="s">
        <v>97</v>
      </c>
      <c r="B1652" s="7" t="s">
        <v>106</v>
      </c>
      <c r="C1652" s="15">
        <v>107</v>
      </c>
      <c r="D1652" s="16" t="s">
        <v>101</v>
      </c>
      <c r="E1652">
        <v>313</v>
      </c>
      <c r="F1652" s="9">
        <v>20</v>
      </c>
      <c r="G1652" s="9">
        <f>financials[[#This Row],[Units Sold]]*financials[[#This Row],[Sale Price]]</f>
        <v>6260</v>
      </c>
      <c r="H1652" s="9">
        <f>IF(financials[[#This Row],[Discount Band]]="low",0.1,IF(financials[[#This Row],[Discount Band]]="medium",0.15,0.3))</f>
        <v>0.15</v>
      </c>
      <c r="I1652" s="9">
        <f>financials[[#This Row],[Gross Sales]]-financials[[#This Row],[Gross Sales]]*financials[[#This Row],[Discounts]]</f>
        <v>5321</v>
      </c>
      <c r="J1652" s="9">
        <f>VLOOKUP(financials[[#This Row],[productid]],Products!$B$2:$H$10,3)</f>
        <v>5.5</v>
      </c>
      <c r="K1652" s="9">
        <f>financials[[#This Row],[Sales]]-financials[[#This Row],[COGS]]</f>
        <v>5315.5</v>
      </c>
      <c r="L1652" s="17">
        <f t="shared" ca="1" si="51"/>
        <v>45152</v>
      </c>
      <c r="M1652" t="str">
        <f t="shared" ca="1" si="50"/>
        <v>A0001</v>
      </c>
    </row>
    <row r="1653" spans="1:13" x14ac:dyDescent="0.25">
      <c r="A1653" t="s">
        <v>97</v>
      </c>
      <c r="B1653" s="7" t="s">
        <v>106</v>
      </c>
      <c r="C1653" s="15">
        <v>101</v>
      </c>
      <c r="D1653" s="16" t="s">
        <v>101</v>
      </c>
      <c r="E1653">
        <v>314</v>
      </c>
      <c r="F1653" s="9">
        <v>20</v>
      </c>
      <c r="G1653" s="9">
        <f>financials[[#This Row],[Units Sold]]*financials[[#This Row],[Sale Price]]</f>
        <v>6280</v>
      </c>
      <c r="H1653" s="9">
        <f>IF(financials[[#This Row],[Discount Band]]="low",0.1,IF(financials[[#This Row],[Discount Band]]="medium",0.15,0.3))</f>
        <v>0.15</v>
      </c>
      <c r="I1653" s="9">
        <f>financials[[#This Row],[Gross Sales]]-financials[[#This Row],[Gross Sales]]*financials[[#This Row],[Discounts]]</f>
        <v>5338</v>
      </c>
      <c r="J1653" s="9">
        <f>VLOOKUP(financials[[#This Row],[productid]],Products!$B$2:$H$10,3)</f>
        <v>9.9499999999999993</v>
      </c>
      <c r="K1653" s="9">
        <f>financials[[#This Row],[Sales]]-financials[[#This Row],[COGS]]</f>
        <v>5328.05</v>
      </c>
      <c r="L1653" s="17">
        <f t="shared" ca="1" si="51"/>
        <v>44587</v>
      </c>
      <c r="M1653" t="str">
        <f t="shared" ca="1" si="50"/>
        <v>A0001</v>
      </c>
    </row>
    <row r="1654" spans="1:13" x14ac:dyDescent="0.25">
      <c r="A1654" t="s">
        <v>97</v>
      </c>
      <c r="B1654" s="7" t="s">
        <v>106</v>
      </c>
      <c r="C1654" s="13">
        <v>108</v>
      </c>
      <c r="D1654" s="10" t="s">
        <v>94</v>
      </c>
      <c r="E1654">
        <v>315</v>
      </c>
      <c r="F1654" s="9">
        <v>20</v>
      </c>
      <c r="G1654" s="9">
        <f>financials[[#This Row],[Units Sold]]*financials[[#This Row],[Sale Price]]</f>
        <v>6300</v>
      </c>
      <c r="H1654" s="9">
        <f>IF(financials[[#This Row],[Discount Band]]="low",0.1,IF(financials[[#This Row],[Discount Band]]="medium",0.15,0.3))</f>
        <v>0.3</v>
      </c>
      <c r="I1654" s="9">
        <f>financials[[#This Row],[Gross Sales]]-financials[[#This Row],[Gross Sales]]*financials[[#This Row],[Discounts]]</f>
        <v>4410</v>
      </c>
      <c r="J1654" s="9">
        <f>VLOOKUP(financials[[#This Row],[productid]],Products!$B$2:$H$10,3)</f>
        <v>3.99</v>
      </c>
      <c r="K1654" s="9">
        <f>financials[[#This Row],[Sales]]-financials[[#This Row],[COGS]]</f>
        <v>4406.01</v>
      </c>
      <c r="L1654" s="17">
        <f t="shared" ca="1" si="51"/>
        <v>45333</v>
      </c>
      <c r="M1654" t="str">
        <f t="shared" ca="1" si="50"/>
        <v>B0101</v>
      </c>
    </row>
    <row r="1655" spans="1:13" x14ac:dyDescent="0.25">
      <c r="A1655" t="s">
        <v>96</v>
      </c>
      <c r="B1655" s="7" t="s">
        <v>284</v>
      </c>
      <c r="C1655" s="15">
        <v>107</v>
      </c>
      <c r="D1655" s="16" t="s">
        <v>94</v>
      </c>
      <c r="E1655">
        <v>525</v>
      </c>
      <c r="F1655" s="9">
        <v>12</v>
      </c>
      <c r="G1655" s="9">
        <f>financials[[#This Row],[Units Sold]]*financials[[#This Row],[Sale Price]]</f>
        <v>6300</v>
      </c>
      <c r="H1655" s="9">
        <f>IF(financials[[#This Row],[Discount Band]]="low",0.1,IF(financials[[#This Row],[Discount Band]]="medium",0.15,0.3))</f>
        <v>0.3</v>
      </c>
      <c r="I1655" s="9">
        <f>financials[[#This Row],[Gross Sales]]-financials[[#This Row],[Gross Sales]]*financials[[#This Row],[Discounts]]</f>
        <v>4410</v>
      </c>
      <c r="J1655" s="9">
        <f>VLOOKUP(financials[[#This Row],[productid]],Products!$B$2:$H$10,3)</f>
        <v>5.5</v>
      </c>
      <c r="K1655" s="9">
        <f>financials[[#This Row],[Sales]]-financials[[#This Row],[COGS]]</f>
        <v>4404.5</v>
      </c>
      <c r="L1655" s="17">
        <f t="shared" ca="1" si="51"/>
        <v>44952</v>
      </c>
      <c r="M1655" t="str">
        <f t="shared" ca="1" si="50"/>
        <v>B0001</v>
      </c>
    </row>
    <row r="1656" spans="1:13" x14ac:dyDescent="0.25">
      <c r="A1656" t="s">
        <v>96</v>
      </c>
      <c r="B1656" s="7" t="s">
        <v>284</v>
      </c>
      <c r="C1656" s="15">
        <v>103</v>
      </c>
      <c r="D1656" s="16" t="s">
        <v>102</v>
      </c>
      <c r="E1656">
        <v>525</v>
      </c>
      <c r="F1656" s="9">
        <v>12</v>
      </c>
      <c r="G1656" s="9">
        <f>financials[[#This Row],[Units Sold]]*financials[[#This Row],[Sale Price]]</f>
        <v>6300</v>
      </c>
      <c r="H1656" s="9">
        <f>IF(financials[[#This Row],[Discount Band]]="low",0.1,IF(financials[[#This Row],[Discount Band]]="medium",0.15,0.3))</f>
        <v>0.1</v>
      </c>
      <c r="I1656" s="9">
        <f>financials[[#This Row],[Gross Sales]]-financials[[#This Row],[Gross Sales]]*financials[[#This Row],[Discounts]]</f>
        <v>5670</v>
      </c>
      <c r="J1656" s="9">
        <f>VLOOKUP(financials[[#This Row],[productid]],Products!$B$2:$H$10,3)</f>
        <v>15</v>
      </c>
      <c r="K1656" s="9">
        <f>financials[[#This Row],[Sales]]-financials[[#This Row],[COGS]]</f>
        <v>5655</v>
      </c>
      <c r="L1656" s="17">
        <f t="shared" ca="1" si="51"/>
        <v>45176</v>
      </c>
      <c r="M1656" t="str">
        <f t="shared" ca="1" si="50"/>
        <v>C0002</v>
      </c>
    </row>
    <row r="1657" spans="1:13" x14ac:dyDescent="0.25">
      <c r="A1657" t="s">
        <v>97</v>
      </c>
      <c r="B1657" s="7" t="s">
        <v>208</v>
      </c>
      <c r="C1657" s="15">
        <v>108</v>
      </c>
      <c r="D1657" s="16" t="s">
        <v>94</v>
      </c>
      <c r="E1657">
        <v>316</v>
      </c>
      <c r="F1657" s="9">
        <v>20</v>
      </c>
      <c r="G1657" s="9">
        <f>financials[[#This Row],[Units Sold]]*financials[[#This Row],[Sale Price]]</f>
        <v>6320</v>
      </c>
      <c r="H1657" s="9">
        <f>IF(financials[[#This Row],[Discount Band]]="low",0.1,IF(financials[[#This Row],[Discount Band]]="medium",0.15,0.3))</f>
        <v>0.3</v>
      </c>
      <c r="I1657" s="9">
        <f>financials[[#This Row],[Gross Sales]]-financials[[#This Row],[Gross Sales]]*financials[[#This Row],[Discounts]]</f>
        <v>4424</v>
      </c>
      <c r="J1657" s="9">
        <f>VLOOKUP(financials[[#This Row],[productid]],Products!$B$2:$H$10,3)</f>
        <v>3.99</v>
      </c>
      <c r="K1657" s="9">
        <f>financials[[#This Row],[Sales]]-financials[[#This Row],[COGS]]</f>
        <v>4420.01</v>
      </c>
      <c r="L1657" s="17">
        <f t="shared" ca="1" si="51"/>
        <v>45525</v>
      </c>
      <c r="M1657" t="str">
        <f t="shared" ca="1" si="50"/>
        <v>B0001</v>
      </c>
    </row>
    <row r="1658" spans="1:13" x14ac:dyDescent="0.25">
      <c r="A1658" t="s">
        <v>97</v>
      </c>
      <c r="B1658" s="7" t="s">
        <v>178</v>
      </c>
      <c r="C1658" s="13">
        <v>105</v>
      </c>
      <c r="D1658" s="10" t="s">
        <v>94</v>
      </c>
      <c r="E1658">
        <v>317</v>
      </c>
      <c r="F1658" s="9">
        <v>20</v>
      </c>
      <c r="G1658" s="9">
        <f>financials[[#This Row],[Units Sold]]*financials[[#This Row],[Sale Price]]</f>
        <v>6340</v>
      </c>
      <c r="H1658" s="9">
        <f>IF(financials[[#This Row],[Discount Band]]="low",0.1,IF(financials[[#This Row],[Discount Band]]="medium",0.15,0.3))</f>
        <v>0.3</v>
      </c>
      <c r="I1658" s="9">
        <f>financials[[#This Row],[Gross Sales]]-financials[[#This Row],[Gross Sales]]*financials[[#This Row],[Discounts]]</f>
        <v>4438</v>
      </c>
      <c r="J1658" s="9">
        <f>VLOOKUP(financials[[#This Row],[productid]],Products!$B$2:$H$10,3)</f>
        <v>10</v>
      </c>
      <c r="K1658" s="9">
        <f>financials[[#This Row],[Sales]]-financials[[#This Row],[COGS]]</f>
        <v>4428</v>
      </c>
      <c r="L1658" s="17">
        <f t="shared" ca="1" si="51"/>
        <v>44861</v>
      </c>
      <c r="M1658" t="str">
        <f t="shared" ca="1" si="50"/>
        <v>A0001</v>
      </c>
    </row>
    <row r="1659" spans="1:13" x14ac:dyDescent="0.25">
      <c r="A1659" t="s">
        <v>96</v>
      </c>
      <c r="B1659" s="7" t="s">
        <v>284</v>
      </c>
      <c r="C1659" s="15">
        <v>108</v>
      </c>
      <c r="D1659" s="16" t="s">
        <v>101</v>
      </c>
      <c r="E1659">
        <v>529</v>
      </c>
      <c r="F1659" s="9">
        <v>12</v>
      </c>
      <c r="G1659" s="9">
        <f>financials[[#This Row],[Units Sold]]*financials[[#This Row],[Sale Price]]</f>
        <v>6348</v>
      </c>
      <c r="H1659" s="9">
        <f>IF(financials[[#This Row],[Discount Band]]="low",0.1,IF(financials[[#This Row],[Discount Band]]="medium",0.15,0.3))</f>
        <v>0.15</v>
      </c>
      <c r="I1659" s="9">
        <f>financials[[#This Row],[Gross Sales]]-financials[[#This Row],[Gross Sales]]*financials[[#This Row],[Discounts]]</f>
        <v>5395.8</v>
      </c>
      <c r="J1659" s="9">
        <f>VLOOKUP(financials[[#This Row],[productid]],Products!$B$2:$H$10,3)</f>
        <v>3.99</v>
      </c>
      <c r="K1659" s="9">
        <f>financials[[#This Row],[Sales]]-financials[[#This Row],[COGS]]</f>
        <v>5391.81</v>
      </c>
      <c r="L1659" s="17">
        <f t="shared" ca="1" si="51"/>
        <v>45229</v>
      </c>
      <c r="M1659" t="str">
        <f t="shared" ca="1" si="50"/>
        <v>B0101</v>
      </c>
    </row>
    <row r="1660" spans="1:13" x14ac:dyDescent="0.25">
      <c r="A1660" t="s">
        <v>100</v>
      </c>
      <c r="B1660" s="7" t="s">
        <v>279</v>
      </c>
      <c r="C1660" s="13">
        <v>103</v>
      </c>
      <c r="D1660" s="10" t="s">
        <v>103</v>
      </c>
      <c r="E1660">
        <v>424</v>
      </c>
      <c r="F1660" s="9">
        <v>15</v>
      </c>
      <c r="G1660" s="9">
        <f>financials[[#This Row],[Units Sold]]*financials[[#This Row],[Sale Price]]</f>
        <v>6360</v>
      </c>
      <c r="H1660" s="9">
        <f>IF(financials[[#This Row],[Discount Band]]="low",0.1,IF(financials[[#This Row],[Discount Band]]="medium",0.15,0.3))</f>
        <v>0.3</v>
      </c>
      <c r="I1660" s="9">
        <f>financials[[#This Row],[Gross Sales]]-financials[[#This Row],[Gross Sales]]*financials[[#This Row],[Discounts]]</f>
        <v>4452</v>
      </c>
      <c r="J1660" s="9">
        <f>VLOOKUP(financials[[#This Row],[productid]],Products!$B$2:$H$10,3)</f>
        <v>15</v>
      </c>
      <c r="K1660" s="9">
        <f>financials[[#This Row],[Sales]]-financials[[#This Row],[COGS]]</f>
        <v>4437</v>
      </c>
      <c r="L1660" s="17">
        <f t="shared" ca="1" si="51"/>
        <v>45277</v>
      </c>
      <c r="M1660" t="str">
        <f t="shared" ca="1" si="50"/>
        <v>B0001</v>
      </c>
    </row>
    <row r="1661" spans="1:13" x14ac:dyDescent="0.25">
      <c r="A1661" t="s">
        <v>97</v>
      </c>
      <c r="B1661" s="7" t="s">
        <v>105</v>
      </c>
      <c r="C1661" s="15">
        <v>108</v>
      </c>
      <c r="D1661" s="16" t="s">
        <v>101</v>
      </c>
      <c r="E1661">
        <v>318</v>
      </c>
      <c r="F1661" s="9">
        <v>20</v>
      </c>
      <c r="G1661" s="9">
        <f>financials[[#This Row],[Units Sold]]*financials[[#This Row],[Sale Price]]</f>
        <v>6360</v>
      </c>
      <c r="H1661" s="9">
        <f>IF(financials[[#This Row],[Discount Band]]="low",0.1,IF(financials[[#This Row],[Discount Band]]="medium",0.15,0.3))</f>
        <v>0.15</v>
      </c>
      <c r="I1661" s="9">
        <f>financials[[#This Row],[Gross Sales]]-financials[[#This Row],[Gross Sales]]*financials[[#This Row],[Discounts]]</f>
        <v>5406</v>
      </c>
      <c r="J1661" s="9">
        <f>VLOOKUP(financials[[#This Row],[productid]],Products!$B$2:$H$10,3)</f>
        <v>3.99</v>
      </c>
      <c r="K1661" s="9">
        <f>financials[[#This Row],[Sales]]-financials[[#This Row],[COGS]]</f>
        <v>5402.01</v>
      </c>
      <c r="L1661" s="17">
        <f t="shared" ca="1" si="51"/>
        <v>44850</v>
      </c>
      <c r="M1661" t="str">
        <f t="shared" ca="1" si="50"/>
        <v>C0002</v>
      </c>
    </row>
    <row r="1662" spans="1:13" x14ac:dyDescent="0.25">
      <c r="A1662" t="s">
        <v>98</v>
      </c>
      <c r="B1662" s="7" t="s">
        <v>655</v>
      </c>
      <c r="C1662" s="13">
        <v>109</v>
      </c>
      <c r="D1662" s="10" t="s">
        <v>101</v>
      </c>
      <c r="E1662">
        <v>51</v>
      </c>
      <c r="F1662" s="9">
        <v>125</v>
      </c>
      <c r="G1662" s="9">
        <f>financials[[#This Row],[Units Sold]]*financials[[#This Row],[Sale Price]]</f>
        <v>6375</v>
      </c>
      <c r="H1662" s="9">
        <f>IF(financials[[#This Row],[Discount Band]]="low",0.1,IF(financials[[#This Row],[Discount Band]]="medium",0.15,0.3))</f>
        <v>0.15</v>
      </c>
      <c r="I1662" s="9">
        <f>financials[[#This Row],[Gross Sales]]-financials[[#This Row],[Gross Sales]]*financials[[#This Row],[Discounts]]</f>
        <v>5418.75</v>
      </c>
      <c r="J1662" s="9">
        <f>VLOOKUP(financials[[#This Row],[productid]],Products!$B$2:$H$10,3)</f>
        <v>16.8</v>
      </c>
      <c r="K1662" s="9">
        <f>financials[[#This Row],[Sales]]-financials[[#This Row],[COGS]]</f>
        <v>5401.95</v>
      </c>
      <c r="L1662" s="17">
        <f t="shared" ca="1" si="51"/>
        <v>44572</v>
      </c>
      <c r="M1662" t="str">
        <f t="shared" ca="1" si="50"/>
        <v>B0101</v>
      </c>
    </row>
    <row r="1663" spans="1:13" x14ac:dyDescent="0.25">
      <c r="A1663" t="s">
        <v>98</v>
      </c>
      <c r="B1663" s="7" t="s">
        <v>655</v>
      </c>
      <c r="C1663" s="15">
        <v>108</v>
      </c>
      <c r="D1663" s="16" t="s">
        <v>101</v>
      </c>
      <c r="E1663">
        <v>51</v>
      </c>
      <c r="F1663" s="9">
        <v>125</v>
      </c>
      <c r="G1663" s="9">
        <f>financials[[#This Row],[Units Sold]]*financials[[#This Row],[Sale Price]]</f>
        <v>6375</v>
      </c>
      <c r="H1663" s="9">
        <f>IF(financials[[#This Row],[Discount Band]]="low",0.1,IF(financials[[#This Row],[Discount Band]]="medium",0.15,0.3))</f>
        <v>0.15</v>
      </c>
      <c r="I1663" s="9">
        <f>financials[[#This Row],[Gross Sales]]-financials[[#This Row],[Gross Sales]]*financials[[#This Row],[Discounts]]</f>
        <v>5418.75</v>
      </c>
      <c r="J1663" s="9">
        <f>VLOOKUP(financials[[#This Row],[productid]],Products!$B$2:$H$10,3)</f>
        <v>3.99</v>
      </c>
      <c r="K1663" s="9">
        <f>financials[[#This Row],[Sales]]-financials[[#This Row],[COGS]]</f>
        <v>5414.76</v>
      </c>
      <c r="L1663" s="17">
        <f t="shared" ca="1" si="51"/>
        <v>45196</v>
      </c>
      <c r="M1663" t="str">
        <f t="shared" ca="1" si="50"/>
        <v>B0001</v>
      </c>
    </row>
    <row r="1664" spans="1:13" x14ac:dyDescent="0.25">
      <c r="A1664" t="s">
        <v>100</v>
      </c>
      <c r="B1664" s="7" t="s">
        <v>279</v>
      </c>
      <c r="C1664" s="15">
        <v>104</v>
      </c>
      <c r="D1664" s="16" t="s">
        <v>103</v>
      </c>
      <c r="E1664">
        <v>425</v>
      </c>
      <c r="F1664" s="9">
        <v>15</v>
      </c>
      <c r="G1664" s="9">
        <f>financials[[#This Row],[Units Sold]]*financials[[#This Row],[Sale Price]]</f>
        <v>6375</v>
      </c>
      <c r="H1664" s="9">
        <f>IF(financials[[#This Row],[Discount Band]]="low",0.1,IF(financials[[#This Row],[Discount Band]]="medium",0.15,0.3))</f>
        <v>0.3</v>
      </c>
      <c r="I1664" s="9">
        <f>financials[[#This Row],[Gross Sales]]-financials[[#This Row],[Gross Sales]]*financials[[#This Row],[Discounts]]</f>
        <v>4462.5</v>
      </c>
      <c r="J1664" s="9">
        <f>VLOOKUP(financials[[#This Row],[productid]],Products!$B$2:$H$10,3)</f>
        <v>2.9</v>
      </c>
      <c r="K1664" s="9">
        <f>financials[[#This Row],[Sales]]-financials[[#This Row],[COGS]]</f>
        <v>4459.6000000000004</v>
      </c>
      <c r="L1664" s="17">
        <f t="shared" ca="1" si="51"/>
        <v>44602</v>
      </c>
      <c r="M1664" t="str">
        <f t="shared" ca="1" si="50"/>
        <v>B0101</v>
      </c>
    </row>
    <row r="1665" spans="1:13" x14ac:dyDescent="0.25">
      <c r="A1665" t="s">
        <v>97</v>
      </c>
      <c r="B1665" s="7" t="s">
        <v>209</v>
      </c>
      <c r="C1665" s="15">
        <v>105</v>
      </c>
      <c r="D1665" s="16" t="s">
        <v>94</v>
      </c>
      <c r="E1665">
        <v>319</v>
      </c>
      <c r="F1665" s="9">
        <v>20</v>
      </c>
      <c r="G1665" s="9">
        <f>financials[[#This Row],[Units Sold]]*financials[[#This Row],[Sale Price]]</f>
        <v>6380</v>
      </c>
      <c r="H1665" s="9">
        <f>IF(financials[[#This Row],[Discount Band]]="low",0.1,IF(financials[[#This Row],[Discount Band]]="medium",0.15,0.3))</f>
        <v>0.3</v>
      </c>
      <c r="I1665" s="9">
        <f>financials[[#This Row],[Gross Sales]]-financials[[#This Row],[Gross Sales]]*financials[[#This Row],[Discounts]]</f>
        <v>4466</v>
      </c>
      <c r="J1665" s="9">
        <f>VLOOKUP(financials[[#This Row],[productid]],Products!$B$2:$H$10,3)</f>
        <v>10</v>
      </c>
      <c r="K1665" s="9">
        <f>financials[[#This Row],[Sales]]-financials[[#This Row],[COGS]]</f>
        <v>4456</v>
      </c>
      <c r="L1665" s="17">
        <f t="shared" ca="1" si="51"/>
        <v>45173</v>
      </c>
      <c r="M1665" t="str">
        <f t="shared" ca="1" si="50"/>
        <v>C0003</v>
      </c>
    </row>
    <row r="1666" spans="1:13" x14ac:dyDescent="0.25">
      <c r="A1666" t="s">
        <v>96</v>
      </c>
      <c r="B1666" s="7" t="s">
        <v>216</v>
      </c>
      <c r="C1666" s="15">
        <v>103</v>
      </c>
      <c r="D1666" s="16" t="s">
        <v>103</v>
      </c>
      <c r="E1666">
        <v>534</v>
      </c>
      <c r="F1666" s="9">
        <v>12</v>
      </c>
      <c r="G1666" s="9">
        <f>financials[[#This Row],[Units Sold]]*financials[[#This Row],[Sale Price]]</f>
        <v>6408</v>
      </c>
      <c r="H1666" s="9">
        <f>IF(financials[[#This Row],[Discount Band]]="low",0.1,IF(financials[[#This Row],[Discount Band]]="medium",0.15,0.3))</f>
        <v>0.3</v>
      </c>
      <c r="I1666" s="9">
        <f>financials[[#This Row],[Gross Sales]]-financials[[#This Row],[Gross Sales]]*financials[[#This Row],[Discounts]]</f>
        <v>4485.6000000000004</v>
      </c>
      <c r="J1666" s="9">
        <f>VLOOKUP(financials[[#This Row],[productid]],Products!$B$2:$H$10,3)</f>
        <v>15</v>
      </c>
      <c r="K1666" s="9">
        <f>financials[[#This Row],[Sales]]-financials[[#This Row],[COGS]]</f>
        <v>4470.6000000000004</v>
      </c>
      <c r="L1666" s="17">
        <f t="shared" ca="1" si="51"/>
        <v>45152</v>
      </c>
      <c r="M1666" t="str">
        <f t="shared" ref="M1666:M1729" ca="1" si="52">VLOOKUP(RANDBETWEEN(1,5),rnlsalesperson,2)</f>
        <v>C0002</v>
      </c>
    </row>
    <row r="1667" spans="1:13" x14ac:dyDescent="0.25">
      <c r="A1667" t="s">
        <v>97</v>
      </c>
      <c r="B1667" s="7" t="s">
        <v>105</v>
      </c>
      <c r="C1667" s="15">
        <v>107</v>
      </c>
      <c r="D1667" s="16" t="s">
        <v>94</v>
      </c>
      <c r="E1667">
        <v>321</v>
      </c>
      <c r="F1667" s="9">
        <v>20</v>
      </c>
      <c r="G1667" s="9">
        <f>financials[[#This Row],[Units Sold]]*financials[[#This Row],[Sale Price]]</f>
        <v>6420</v>
      </c>
      <c r="H1667" s="9">
        <f>IF(financials[[#This Row],[Discount Band]]="low",0.1,IF(financials[[#This Row],[Discount Band]]="medium",0.15,0.3))</f>
        <v>0.3</v>
      </c>
      <c r="I1667" s="9">
        <f>financials[[#This Row],[Gross Sales]]-financials[[#This Row],[Gross Sales]]*financials[[#This Row],[Discounts]]</f>
        <v>4494</v>
      </c>
      <c r="J1667" s="9">
        <f>VLOOKUP(financials[[#This Row],[productid]],Products!$B$2:$H$10,3)</f>
        <v>5.5</v>
      </c>
      <c r="K1667" s="9">
        <f>financials[[#This Row],[Sales]]-financials[[#This Row],[COGS]]</f>
        <v>4488.5</v>
      </c>
      <c r="L1667" s="17">
        <f t="shared" ref="L1667:L1730" ca="1" si="53">RANDBETWEEN(44562,45534)</f>
        <v>44572</v>
      </c>
      <c r="M1667" t="str">
        <f t="shared" ca="1" si="52"/>
        <v>C0003</v>
      </c>
    </row>
    <row r="1668" spans="1:13" x14ac:dyDescent="0.25">
      <c r="A1668" t="s">
        <v>100</v>
      </c>
      <c r="B1668" s="7" t="s">
        <v>105</v>
      </c>
      <c r="C1668" s="15">
        <v>108</v>
      </c>
      <c r="D1668" s="16" t="s">
        <v>102</v>
      </c>
      <c r="E1668">
        <v>429</v>
      </c>
      <c r="F1668" s="9">
        <v>15</v>
      </c>
      <c r="G1668" s="9">
        <f>financials[[#This Row],[Units Sold]]*financials[[#This Row],[Sale Price]]</f>
        <v>6435</v>
      </c>
      <c r="H1668" s="9">
        <f>IF(financials[[#This Row],[Discount Band]]="low",0.1,IF(financials[[#This Row],[Discount Band]]="medium",0.15,0.3))</f>
        <v>0.1</v>
      </c>
      <c r="I1668" s="9">
        <f>financials[[#This Row],[Gross Sales]]-financials[[#This Row],[Gross Sales]]*financials[[#This Row],[Discounts]]</f>
        <v>5791.5</v>
      </c>
      <c r="J1668" s="9">
        <f>VLOOKUP(financials[[#This Row],[productid]],Products!$B$2:$H$10,3)</f>
        <v>3.99</v>
      </c>
      <c r="K1668" s="9">
        <f>financials[[#This Row],[Sales]]-financials[[#This Row],[COGS]]</f>
        <v>5787.51</v>
      </c>
      <c r="L1668" s="17">
        <f t="shared" ca="1" si="53"/>
        <v>44937</v>
      </c>
      <c r="M1668" t="str">
        <f t="shared" ca="1" si="52"/>
        <v>B0101</v>
      </c>
    </row>
    <row r="1669" spans="1:13" x14ac:dyDescent="0.25">
      <c r="A1669" t="s">
        <v>97</v>
      </c>
      <c r="B1669" s="7" t="s">
        <v>284</v>
      </c>
      <c r="C1669" s="13">
        <v>107</v>
      </c>
      <c r="D1669" s="10" t="s">
        <v>101</v>
      </c>
      <c r="E1669">
        <v>322</v>
      </c>
      <c r="F1669" s="9">
        <v>20</v>
      </c>
      <c r="G1669" s="9">
        <f>financials[[#This Row],[Units Sold]]*financials[[#This Row],[Sale Price]]</f>
        <v>6440</v>
      </c>
      <c r="H1669" s="9">
        <f>IF(financials[[#This Row],[Discount Band]]="low",0.1,IF(financials[[#This Row],[Discount Band]]="medium",0.15,0.3))</f>
        <v>0.15</v>
      </c>
      <c r="I1669" s="9">
        <f>financials[[#This Row],[Gross Sales]]-financials[[#This Row],[Gross Sales]]*financials[[#This Row],[Discounts]]</f>
        <v>5474</v>
      </c>
      <c r="J1669" s="9">
        <f>VLOOKUP(financials[[#This Row],[productid]],Products!$B$2:$H$10,3)</f>
        <v>5.5</v>
      </c>
      <c r="K1669" s="9">
        <f>financials[[#This Row],[Sales]]-financials[[#This Row],[COGS]]</f>
        <v>5468.5</v>
      </c>
      <c r="L1669" s="17">
        <f t="shared" ca="1" si="53"/>
        <v>44645</v>
      </c>
      <c r="M1669" t="str">
        <f t="shared" ca="1" si="52"/>
        <v>C0002</v>
      </c>
    </row>
    <row r="1670" spans="1:13" x14ac:dyDescent="0.25">
      <c r="A1670" t="s">
        <v>97</v>
      </c>
      <c r="B1670" s="7" t="s">
        <v>556</v>
      </c>
      <c r="C1670" s="15">
        <v>102</v>
      </c>
      <c r="D1670" s="16" t="s">
        <v>101</v>
      </c>
      <c r="E1670">
        <v>322</v>
      </c>
      <c r="F1670" s="9">
        <v>20</v>
      </c>
      <c r="G1670" s="9">
        <f>financials[[#This Row],[Units Sold]]*financials[[#This Row],[Sale Price]]</f>
        <v>6440</v>
      </c>
      <c r="H1670" s="9">
        <f>IF(financials[[#This Row],[Discount Band]]="low",0.1,IF(financials[[#This Row],[Discount Band]]="medium",0.15,0.3))</f>
        <v>0.15</v>
      </c>
      <c r="I1670" s="9">
        <f>financials[[#This Row],[Gross Sales]]-financials[[#This Row],[Gross Sales]]*financials[[#This Row],[Discounts]]</f>
        <v>5474</v>
      </c>
      <c r="J1670" s="9">
        <f>VLOOKUP(financials[[#This Row],[productid]],Products!$B$2:$H$10,3)</f>
        <v>13.95</v>
      </c>
      <c r="K1670" s="9">
        <f>financials[[#This Row],[Sales]]-financials[[#This Row],[COGS]]</f>
        <v>5460.05</v>
      </c>
      <c r="L1670" s="17">
        <f t="shared" ca="1" si="53"/>
        <v>45483</v>
      </c>
      <c r="M1670" t="str">
        <f t="shared" ca="1" si="52"/>
        <v>C0003</v>
      </c>
    </row>
    <row r="1671" spans="1:13" x14ac:dyDescent="0.25">
      <c r="A1671" t="s">
        <v>97</v>
      </c>
      <c r="B1671" s="7" t="s">
        <v>209</v>
      </c>
      <c r="C1671" s="15">
        <v>107</v>
      </c>
      <c r="D1671" s="16" t="s">
        <v>103</v>
      </c>
      <c r="E1671">
        <v>322</v>
      </c>
      <c r="F1671" s="9">
        <v>20</v>
      </c>
      <c r="G1671" s="9">
        <f>financials[[#This Row],[Units Sold]]*financials[[#This Row],[Sale Price]]</f>
        <v>6440</v>
      </c>
      <c r="H1671" s="9">
        <f>IF(financials[[#This Row],[Discount Band]]="low",0.1,IF(financials[[#This Row],[Discount Band]]="medium",0.15,0.3))</f>
        <v>0.3</v>
      </c>
      <c r="I1671" s="9">
        <f>financials[[#This Row],[Gross Sales]]-financials[[#This Row],[Gross Sales]]*financials[[#This Row],[Discounts]]</f>
        <v>4508</v>
      </c>
      <c r="J1671" s="9">
        <f>VLOOKUP(financials[[#This Row],[productid]],Products!$B$2:$H$10,3)</f>
        <v>5.5</v>
      </c>
      <c r="K1671" s="9">
        <f>financials[[#This Row],[Sales]]-financials[[#This Row],[COGS]]</f>
        <v>4502.5</v>
      </c>
      <c r="L1671" s="17">
        <f t="shared" ca="1" si="53"/>
        <v>44744</v>
      </c>
      <c r="M1671" t="str">
        <f t="shared" ca="1" si="52"/>
        <v>C0003</v>
      </c>
    </row>
    <row r="1672" spans="1:13" x14ac:dyDescent="0.25">
      <c r="A1672" t="s">
        <v>97</v>
      </c>
      <c r="B1672" s="7" t="s">
        <v>209</v>
      </c>
      <c r="C1672" s="15">
        <v>105</v>
      </c>
      <c r="D1672" s="16" t="s">
        <v>103</v>
      </c>
      <c r="E1672">
        <v>323</v>
      </c>
      <c r="F1672" s="9">
        <v>20</v>
      </c>
      <c r="G1672" s="9">
        <f>financials[[#This Row],[Units Sold]]*financials[[#This Row],[Sale Price]]</f>
        <v>6460</v>
      </c>
      <c r="H1672" s="9">
        <f>IF(financials[[#This Row],[Discount Band]]="low",0.1,IF(financials[[#This Row],[Discount Band]]="medium",0.15,0.3))</f>
        <v>0.3</v>
      </c>
      <c r="I1672" s="9">
        <f>financials[[#This Row],[Gross Sales]]-financials[[#This Row],[Gross Sales]]*financials[[#This Row],[Discounts]]</f>
        <v>4522</v>
      </c>
      <c r="J1672" s="9">
        <f>VLOOKUP(financials[[#This Row],[productid]],Products!$B$2:$H$10,3)</f>
        <v>10</v>
      </c>
      <c r="K1672" s="9">
        <f>financials[[#This Row],[Sales]]-financials[[#This Row],[COGS]]</f>
        <v>4512</v>
      </c>
      <c r="L1672" s="17">
        <f t="shared" ca="1" si="53"/>
        <v>44699</v>
      </c>
      <c r="M1672" t="str">
        <f t="shared" ca="1" si="52"/>
        <v>A0001</v>
      </c>
    </row>
    <row r="1673" spans="1:13" x14ac:dyDescent="0.25">
      <c r="A1673" t="s">
        <v>97</v>
      </c>
      <c r="B1673" s="7" t="s">
        <v>178</v>
      </c>
      <c r="C1673" s="15">
        <v>101</v>
      </c>
      <c r="D1673" s="16" t="s">
        <v>94</v>
      </c>
      <c r="E1673">
        <v>323</v>
      </c>
      <c r="F1673" s="9">
        <v>20</v>
      </c>
      <c r="G1673" s="9">
        <f>financials[[#This Row],[Units Sold]]*financials[[#This Row],[Sale Price]]</f>
        <v>6460</v>
      </c>
      <c r="H1673" s="9">
        <f>IF(financials[[#This Row],[Discount Band]]="low",0.1,IF(financials[[#This Row],[Discount Band]]="medium",0.15,0.3))</f>
        <v>0.3</v>
      </c>
      <c r="I1673" s="9">
        <f>financials[[#This Row],[Gross Sales]]-financials[[#This Row],[Gross Sales]]*financials[[#This Row],[Discounts]]</f>
        <v>4522</v>
      </c>
      <c r="J1673" s="9">
        <f>VLOOKUP(financials[[#This Row],[productid]],Products!$B$2:$H$10,3)</f>
        <v>9.9499999999999993</v>
      </c>
      <c r="K1673" s="9">
        <f>financials[[#This Row],[Sales]]-financials[[#This Row],[COGS]]</f>
        <v>4512.05</v>
      </c>
      <c r="L1673" s="17">
        <f t="shared" ca="1" si="53"/>
        <v>45516</v>
      </c>
      <c r="M1673" t="str">
        <f t="shared" ca="1" si="52"/>
        <v>B0001</v>
      </c>
    </row>
    <row r="1674" spans="1:13" x14ac:dyDescent="0.25">
      <c r="A1674" t="s">
        <v>100</v>
      </c>
      <c r="B1674" s="7" t="s">
        <v>209</v>
      </c>
      <c r="C1674" s="15">
        <v>102</v>
      </c>
      <c r="D1674" s="16" t="s">
        <v>102</v>
      </c>
      <c r="E1674">
        <v>433</v>
      </c>
      <c r="F1674" s="9">
        <v>15</v>
      </c>
      <c r="G1674" s="9">
        <f>financials[[#This Row],[Units Sold]]*financials[[#This Row],[Sale Price]]</f>
        <v>6495</v>
      </c>
      <c r="H1674" s="9">
        <f>IF(financials[[#This Row],[Discount Band]]="low",0.1,IF(financials[[#This Row],[Discount Band]]="medium",0.15,0.3))</f>
        <v>0.1</v>
      </c>
      <c r="I1674" s="9">
        <f>financials[[#This Row],[Gross Sales]]-financials[[#This Row],[Gross Sales]]*financials[[#This Row],[Discounts]]</f>
        <v>5845.5</v>
      </c>
      <c r="J1674" s="9">
        <f>VLOOKUP(financials[[#This Row],[productid]],Products!$B$2:$H$10,3)</f>
        <v>13.95</v>
      </c>
      <c r="K1674" s="9">
        <f>financials[[#This Row],[Sales]]-financials[[#This Row],[COGS]]</f>
        <v>5831.55</v>
      </c>
      <c r="L1674" s="17">
        <f t="shared" ca="1" si="53"/>
        <v>45087</v>
      </c>
      <c r="M1674" t="str">
        <f t="shared" ca="1" si="52"/>
        <v>A0001</v>
      </c>
    </row>
    <row r="1675" spans="1:13" x14ac:dyDescent="0.25">
      <c r="A1675" t="s">
        <v>100</v>
      </c>
      <c r="B1675" s="7" t="s">
        <v>216</v>
      </c>
      <c r="C1675" s="15">
        <v>108</v>
      </c>
      <c r="D1675" s="16" t="s">
        <v>101</v>
      </c>
      <c r="E1675">
        <v>433</v>
      </c>
      <c r="F1675" s="9">
        <v>15</v>
      </c>
      <c r="G1675" s="9">
        <f>financials[[#This Row],[Units Sold]]*financials[[#This Row],[Sale Price]]</f>
        <v>6495</v>
      </c>
      <c r="H1675" s="9">
        <f>IF(financials[[#This Row],[Discount Band]]="low",0.1,IF(financials[[#This Row],[Discount Band]]="medium",0.15,0.3))</f>
        <v>0.15</v>
      </c>
      <c r="I1675" s="9">
        <f>financials[[#This Row],[Gross Sales]]-financials[[#This Row],[Gross Sales]]*financials[[#This Row],[Discounts]]</f>
        <v>5520.75</v>
      </c>
      <c r="J1675" s="9">
        <f>VLOOKUP(financials[[#This Row],[productid]],Products!$B$2:$H$10,3)</f>
        <v>3.99</v>
      </c>
      <c r="K1675" s="9">
        <f>financials[[#This Row],[Sales]]-financials[[#This Row],[COGS]]</f>
        <v>5516.76</v>
      </c>
      <c r="L1675" s="17">
        <f t="shared" ca="1" si="53"/>
        <v>44577</v>
      </c>
      <c r="M1675" t="str">
        <f t="shared" ca="1" si="52"/>
        <v>B0001</v>
      </c>
    </row>
    <row r="1676" spans="1:13" x14ac:dyDescent="0.25">
      <c r="A1676" t="s">
        <v>100</v>
      </c>
      <c r="B1676" s="7" t="s">
        <v>287</v>
      </c>
      <c r="C1676" s="15">
        <v>104</v>
      </c>
      <c r="D1676" s="16" t="s">
        <v>101</v>
      </c>
      <c r="E1676">
        <v>433</v>
      </c>
      <c r="F1676" s="9">
        <v>15</v>
      </c>
      <c r="G1676" s="9">
        <f>financials[[#This Row],[Units Sold]]*financials[[#This Row],[Sale Price]]</f>
        <v>6495</v>
      </c>
      <c r="H1676" s="9">
        <f>IF(financials[[#This Row],[Discount Band]]="low",0.1,IF(financials[[#This Row],[Discount Band]]="medium",0.15,0.3))</f>
        <v>0.15</v>
      </c>
      <c r="I1676" s="9">
        <f>financials[[#This Row],[Gross Sales]]-financials[[#This Row],[Gross Sales]]*financials[[#This Row],[Discounts]]</f>
        <v>5520.75</v>
      </c>
      <c r="J1676" s="9">
        <f>VLOOKUP(financials[[#This Row],[productid]],Products!$B$2:$H$10,3)</f>
        <v>2.9</v>
      </c>
      <c r="K1676" s="9">
        <f>financials[[#This Row],[Sales]]-financials[[#This Row],[COGS]]</f>
        <v>5517.85</v>
      </c>
      <c r="L1676" s="17">
        <f t="shared" ca="1" si="53"/>
        <v>45118</v>
      </c>
      <c r="M1676" t="str">
        <f t="shared" ca="1" si="52"/>
        <v>B0101</v>
      </c>
    </row>
    <row r="1677" spans="1:13" x14ac:dyDescent="0.25">
      <c r="A1677" t="s">
        <v>100</v>
      </c>
      <c r="B1677" s="7" t="s">
        <v>556</v>
      </c>
      <c r="C1677" s="15">
        <v>102</v>
      </c>
      <c r="D1677" s="16" t="s">
        <v>102</v>
      </c>
      <c r="E1677">
        <v>435</v>
      </c>
      <c r="F1677" s="9">
        <v>15</v>
      </c>
      <c r="G1677" s="9">
        <f>financials[[#This Row],[Units Sold]]*financials[[#This Row],[Sale Price]]</f>
        <v>6525</v>
      </c>
      <c r="H1677" s="9">
        <f>IF(financials[[#This Row],[Discount Band]]="low",0.1,IF(financials[[#This Row],[Discount Band]]="medium",0.15,0.3))</f>
        <v>0.1</v>
      </c>
      <c r="I1677" s="9">
        <f>financials[[#This Row],[Gross Sales]]-financials[[#This Row],[Gross Sales]]*financials[[#This Row],[Discounts]]</f>
        <v>5872.5</v>
      </c>
      <c r="J1677" s="9">
        <f>VLOOKUP(financials[[#This Row],[productid]],Products!$B$2:$H$10,3)</f>
        <v>13.95</v>
      </c>
      <c r="K1677" s="9">
        <f>financials[[#This Row],[Sales]]-financials[[#This Row],[COGS]]</f>
        <v>5858.55</v>
      </c>
      <c r="L1677" s="17">
        <f t="shared" ca="1" si="53"/>
        <v>44958</v>
      </c>
      <c r="M1677" t="str">
        <f t="shared" ca="1" si="52"/>
        <v>B0001</v>
      </c>
    </row>
    <row r="1678" spans="1:13" x14ac:dyDescent="0.25">
      <c r="A1678" t="s">
        <v>100</v>
      </c>
      <c r="B1678" s="7" t="s">
        <v>284</v>
      </c>
      <c r="C1678" s="15">
        <v>101</v>
      </c>
      <c r="D1678" s="16" t="s">
        <v>102</v>
      </c>
      <c r="E1678">
        <v>435</v>
      </c>
      <c r="F1678" s="9">
        <v>15</v>
      </c>
      <c r="G1678" s="9">
        <f>financials[[#This Row],[Units Sold]]*financials[[#This Row],[Sale Price]]</f>
        <v>6525</v>
      </c>
      <c r="H1678" s="9">
        <f>IF(financials[[#This Row],[Discount Band]]="low",0.1,IF(financials[[#This Row],[Discount Band]]="medium",0.15,0.3))</f>
        <v>0.1</v>
      </c>
      <c r="I1678" s="9">
        <f>financials[[#This Row],[Gross Sales]]-financials[[#This Row],[Gross Sales]]*financials[[#This Row],[Discounts]]</f>
        <v>5872.5</v>
      </c>
      <c r="J1678" s="9">
        <f>VLOOKUP(financials[[#This Row],[productid]],Products!$B$2:$H$10,3)</f>
        <v>9.9499999999999993</v>
      </c>
      <c r="K1678" s="9">
        <f>financials[[#This Row],[Sales]]-financials[[#This Row],[COGS]]</f>
        <v>5862.55</v>
      </c>
      <c r="L1678" s="17">
        <f t="shared" ca="1" si="53"/>
        <v>45262</v>
      </c>
      <c r="M1678" t="str">
        <f t="shared" ca="1" si="52"/>
        <v>C0002</v>
      </c>
    </row>
    <row r="1679" spans="1:13" x14ac:dyDescent="0.25">
      <c r="A1679" t="s">
        <v>97</v>
      </c>
      <c r="B1679" s="7" t="s">
        <v>178</v>
      </c>
      <c r="C1679" s="15">
        <v>106</v>
      </c>
      <c r="D1679" s="16" t="s">
        <v>103</v>
      </c>
      <c r="E1679">
        <v>327</v>
      </c>
      <c r="F1679" s="9">
        <v>20</v>
      </c>
      <c r="G1679" s="9">
        <f>financials[[#This Row],[Units Sold]]*financials[[#This Row],[Sale Price]]</f>
        <v>6540</v>
      </c>
      <c r="H1679" s="9">
        <f>IF(financials[[#This Row],[Discount Band]]="low",0.1,IF(financials[[#This Row],[Discount Band]]="medium",0.15,0.3))</f>
        <v>0.3</v>
      </c>
      <c r="I1679" s="9">
        <f>financials[[#This Row],[Gross Sales]]-financials[[#This Row],[Gross Sales]]*financials[[#This Row],[Discounts]]</f>
        <v>4578</v>
      </c>
      <c r="J1679" s="9">
        <f>VLOOKUP(financials[[#This Row],[productid]],Products!$B$2:$H$10,3)</f>
        <v>9.1</v>
      </c>
      <c r="K1679" s="9">
        <f>financials[[#This Row],[Sales]]-financials[[#This Row],[COGS]]</f>
        <v>4568.8999999999996</v>
      </c>
      <c r="L1679" s="17">
        <f t="shared" ca="1" si="53"/>
        <v>45204</v>
      </c>
      <c r="M1679" t="str">
        <f t="shared" ca="1" si="52"/>
        <v>B0101</v>
      </c>
    </row>
    <row r="1680" spans="1:13" x14ac:dyDescent="0.25">
      <c r="A1680" t="s">
        <v>97</v>
      </c>
      <c r="B1680" s="7" t="s">
        <v>209</v>
      </c>
      <c r="C1680" s="15">
        <v>106</v>
      </c>
      <c r="D1680" s="16" t="s">
        <v>94</v>
      </c>
      <c r="E1680">
        <v>327</v>
      </c>
      <c r="F1680" s="9">
        <v>20</v>
      </c>
      <c r="G1680" s="9">
        <f>financials[[#This Row],[Units Sold]]*financials[[#This Row],[Sale Price]]</f>
        <v>6540</v>
      </c>
      <c r="H1680" s="9">
        <f>IF(financials[[#This Row],[Discount Band]]="low",0.1,IF(financials[[#This Row],[Discount Band]]="medium",0.15,0.3))</f>
        <v>0.3</v>
      </c>
      <c r="I1680" s="9">
        <f>financials[[#This Row],[Gross Sales]]-financials[[#This Row],[Gross Sales]]*financials[[#This Row],[Discounts]]</f>
        <v>4578</v>
      </c>
      <c r="J1680" s="9">
        <f>VLOOKUP(financials[[#This Row],[productid]],Products!$B$2:$H$10,3)</f>
        <v>9.1</v>
      </c>
      <c r="K1680" s="9">
        <f>financials[[#This Row],[Sales]]-financials[[#This Row],[COGS]]</f>
        <v>4568.8999999999996</v>
      </c>
      <c r="L1680" s="17">
        <f t="shared" ca="1" si="53"/>
        <v>45320</v>
      </c>
      <c r="M1680" t="str">
        <f t="shared" ca="1" si="52"/>
        <v>B0101</v>
      </c>
    </row>
    <row r="1681" spans="1:13" x14ac:dyDescent="0.25">
      <c r="A1681" t="s">
        <v>97</v>
      </c>
      <c r="B1681" s="7" t="s">
        <v>216</v>
      </c>
      <c r="C1681" s="15">
        <v>102</v>
      </c>
      <c r="D1681" s="16" t="s">
        <v>102</v>
      </c>
      <c r="E1681">
        <v>328</v>
      </c>
      <c r="F1681" s="9">
        <v>20</v>
      </c>
      <c r="G1681" s="9">
        <f>financials[[#This Row],[Units Sold]]*financials[[#This Row],[Sale Price]]</f>
        <v>6560</v>
      </c>
      <c r="H1681" s="9">
        <f>IF(financials[[#This Row],[Discount Band]]="low",0.1,IF(financials[[#This Row],[Discount Band]]="medium",0.15,0.3))</f>
        <v>0.1</v>
      </c>
      <c r="I1681" s="9">
        <f>financials[[#This Row],[Gross Sales]]-financials[[#This Row],[Gross Sales]]*financials[[#This Row],[Discounts]]</f>
        <v>5904</v>
      </c>
      <c r="J1681" s="9">
        <f>VLOOKUP(financials[[#This Row],[productid]],Products!$B$2:$H$10,3)</f>
        <v>13.95</v>
      </c>
      <c r="K1681" s="9">
        <f>financials[[#This Row],[Sales]]-financials[[#This Row],[COGS]]</f>
        <v>5890.05</v>
      </c>
      <c r="L1681" s="17">
        <f t="shared" ca="1" si="53"/>
        <v>44940</v>
      </c>
      <c r="M1681" t="str">
        <f t="shared" ca="1" si="52"/>
        <v>B0001</v>
      </c>
    </row>
    <row r="1682" spans="1:13" x14ac:dyDescent="0.25">
      <c r="A1682" t="s">
        <v>96</v>
      </c>
      <c r="B1682" s="7" t="s">
        <v>216</v>
      </c>
      <c r="C1682" s="15">
        <v>108</v>
      </c>
      <c r="D1682" s="16" t="s">
        <v>103</v>
      </c>
      <c r="E1682">
        <v>547</v>
      </c>
      <c r="F1682" s="9">
        <v>12</v>
      </c>
      <c r="G1682" s="9">
        <f>financials[[#This Row],[Units Sold]]*financials[[#This Row],[Sale Price]]</f>
        <v>6564</v>
      </c>
      <c r="H1682" s="9">
        <f>IF(financials[[#This Row],[Discount Band]]="low",0.1,IF(financials[[#This Row],[Discount Band]]="medium",0.15,0.3))</f>
        <v>0.3</v>
      </c>
      <c r="I1682" s="9">
        <f>financials[[#This Row],[Gross Sales]]-financials[[#This Row],[Gross Sales]]*financials[[#This Row],[Discounts]]</f>
        <v>4594.8</v>
      </c>
      <c r="J1682" s="9">
        <f>VLOOKUP(financials[[#This Row],[productid]],Products!$B$2:$H$10,3)</f>
        <v>3.99</v>
      </c>
      <c r="K1682" s="9">
        <f>financials[[#This Row],[Sales]]-financials[[#This Row],[COGS]]</f>
        <v>4590.8100000000004</v>
      </c>
      <c r="L1682" s="17">
        <f t="shared" ca="1" si="53"/>
        <v>45074</v>
      </c>
      <c r="M1682" t="str">
        <f t="shared" ca="1" si="52"/>
        <v>A0001</v>
      </c>
    </row>
    <row r="1683" spans="1:13" x14ac:dyDescent="0.25">
      <c r="A1683" t="s">
        <v>97</v>
      </c>
      <c r="B1683" s="7" t="s">
        <v>556</v>
      </c>
      <c r="C1683" s="15">
        <v>106</v>
      </c>
      <c r="D1683" s="16" t="s">
        <v>101</v>
      </c>
      <c r="E1683">
        <v>329</v>
      </c>
      <c r="F1683" s="9">
        <v>20</v>
      </c>
      <c r="G1683" s="9">
        <f>financials[[#This Row],[Units Sold]]*financials[[#This Row],[Sale Price]]</f>
        <v>6580</v>
      </c>
      <c r="H1683" s="9">
        <f>IF(financials[[#This Row],[Discount Band]]="low",0.1,IF(financials[[#This Row],[Discount Band]]="medium",0.15,0.3))</f>
        <v>0.15</v>
      </c>
      <c r="I1683" s="9">
        <f>financials[[#This Row],[Gross Sales]]-financials[[#This Row],[Gross Sales]]*financials[[#This Row],[Discounts]]</f>
        <v>5593</v>
      </c>
      <c r="J1683" s="9">
        <f>VLOOKUP(financials[[#This Row],[productid]],Products!$B$2:$H$10,3)</f>
        <v>9.1</v>
      </c>
      <c r="K1683" s="9">
        <f>financials[[#This Row],[Sales]]-financials[[#This Row],[COGS]]</f>
        <v>5583.9</v>
      </c>
      <c r="L1683" s="17">
        <f t="shared" ca="1" si="53"/>
        <v>45071</v>
      </c>
      <c r="M1683" t="str">
        <f t="shared" ca="1" si="52"/>
        <v>B0001</v>
      </c>
    </row>
    <row r="1684" spans="1:13" x14ac:dyDescent="0.25">
      <c r="A1684" t="s">
        <v>97</v>
      </c>
      <c r="B1684" s="7" t="s">
        <v>209</v>
      </c>
      <c r="C1684" s="15">
        <v>102</v>
      </c>
      <c r="D1684" s="16" t="s">
        <v>101</v>
      </c>
      <c r="E1684">
        <v>329</v>
      </c>
      <c r="F1684" s="9">
        <v>20</v>
      </c>
      <c r="G1684" s="9">
        <f>financials[[#This Row],[Units Sold]]*financials[[#This Row],[Sale Price]]</f>
        <v>6580</v>
      </c>
      <c r="H1684" s="9">
        <f>IF(financials[[#This Row],[Discount Band]]="low",0.1,IF(financials[[#This Row],[Discount Band]]="medium",0.15,0.3))</f>
        <v>0.15</v>
      </c>
      <c r="I1684" s="9">
        <f>financials[[#This Row],[Gross Sales]]-financials[[#This Row],[Gross Sales]]*financials[[#This Row],[Discounts]]</f>
        <v>5593</v>
      </c>
      <c r="J1684" s="9">
        <f>VLOOKUP(financials[[#This Row],[productid]],Products!$B$2:$H$10,3)</f>
        <v>13.95</v>
      </c>
      <c r="K1684" s="9">
        <f>financials[[#This Row],[Sales]]-financials[[#This Row],[COGS]]</f>
        <v>5579.05</v>
      </c>
      <c r="L1684" s="17">
        <f t="shared" ca="1" si="53"/>
        <v>45207</v>
      </c>
      <c r="M1684" t="str">
        <f t="shared" ca="1" si="52"/>
        <v>A0001</v>
      </c>
    </row>
    <row r="1685" spans="1:13" x14ac:dyDescent="0.25">
      <c r="A1685" t="s">
        <v>100</v>
      </c>
      <c r="B1685" s="7" t="s">
        <v>216</v>
      </c>
      <c r="C1685" s="13">
        <v>103</v>
      </c>
      <c r="D1685" s="10" t="s">
        <v>94</v>
      </c>
      <c r="E1685">
        <v>440</v>
      </c>
      <c r="F1685" s="9">
        <v>15</v>
      </c>
      <c r="G1685" s="9">
        <f>financials[[#This Row],[Units Sold]]*financials[[#This Row],[Sale Price]]</f>
        <v>6600</v>
      </c>
      <c r="H1685" s="9">
        <f>IF(financials[[#This Row],[Discount Band]]="low",0.1,IF(financials[[#This Row],[Discount Band]]="medium",0.15,0.3))</f>
        <v>0.3</v>
      </c>
      <c r="I1685" s="9">
        <f>financials[[#This Row],[Gross Sales]]-financials[[#This Row],[Gross Sales]]*financials[[#This Row],[Discounts]]</f>
        <v>4620</v>
      </c>
      <c r="J1685" s="9">
        <f>VLOOKUP(financials[[#This Row],[productid]],Products!$B$2:$H$10,3)</f>
        <v>15</v>
      </c>
      <c r="K1685" s="9">
        <f>financials[[#This Row],[Sales]]-financials[[#This Row],[COGS]]</f>
        <v>4605</v>
      </c>
      <c r="L1685" s="17">
        <f t="shared" ca="1" si="53"/>
        <v>44854</v>
      </c>
      <c r="M1685" t="str">
        <f t="shared" ca="1" si="52"/>
        <v>C0002</v>
      </c>
    </row>
    <row r="1686" spans="1:13" x14ac:dyDescent="0.25">
      <c r="A1686" t="s">
        <v>100</v>
      </c>
      <c r="B1686" s="7" t="s">
        <v>216</v>
      </c>
      <c r="C1686" s="15">
        <v>103</v>
      </c>
      <c r="D1686" s="16" t="s">
        <v>101</v>
      </c>
      <c r="E1686">
        <v>441</v>
      </c>
      <c r="F1686" s="9">
        <v>15</v>
      </c>
      <c r="G1686" s="9">
        <f>financials[[#This Row],[Units Sold]]*financials[[#This Row],[Sale Price]]</f>
        <v>6615</v>
      </c>
      <c r="H1686" s="9">
        <f>IF(financials[[#This Row],[Discount Band]]="low",0.1,IF(financials[[#This Row],[Discount Band]]="medium",0.15,0.3))</f>
        <v>0.15</v>
      </c>
      <c r="I1686" s="9">
        <f>financials[[#This Row],[Gross Sales]]-financials[[#This Row],[Gross Sales]]*financials[[#This Row],[Discounts]]</f>
        <v>5622.75</v>
      </c>
      <c r="J1686" s="9">
        <f>VLOOKUP(financials[[#This Row],[productid]],Products!$B$2:$H$10,3)</f>
        <v>15</v>
      </c>
      <c r="K1686" s="9">
        <f>financials[[#This Row],[Sales]]-financials[[#This Row],[COGS]]</f>
        <v>5607.75</v>
      </c>
      <c r="L1686" s="17">
        <f t="shared" ca="1" si="53"/>
        <v>45017</v>
      </c>
      <c r="M1686" t="str">
        <f t="shared" ca="1" si="52"/>
        <v>A0001</v>
      </c>
    </row>
    <row r="1687" spans="1:13" x14ac:dyDescent="0.25">
      <c r="A1687" t="s">
        <v>100</v>
      </c>
      <c r="B1687" s="7" t="s">
        <v>216</v>
      </c>
      <c r="C1687" s="15">
        <v>105</v>
      </c>
      <c r="D1687" s="16" t="s">
        <v>103</v>
      </c>
      <c r="E1687">
        <v>441</v>
      </c>
      <c r="F1687" s="9">
        <v>15</v>
      </c>
      <c r="G1687" s="9">
        <f>financials[[#This Row],[Units Sold]]*financials[[#This Row],[Sale Price]]</f>
        <v>6615</v>
      </c>
      <c r="H1687" s="9">
        <f>IF(financials[[#This Row],[Discount Band]]="low",0.1,IF(financials[[#This Row],[Discount Band]]="medium",0.15,0.3))</f>
        <v>0.3</v>
      </c>
      <c r="I1687" s="9">
        <f>financials[[#This Row],[Gross Sales]]-financials[[#This Row],[Gross Sales]]*financials[[#This Row],[Discounts]]</f>
        <v>4630.5</v>
      </c>
      <c r="J1687" s="9">
        <f>VLOOKUP(financials[[#This Row],[productid]],Products!$B$2:$H$10,3)</f>
        <v>10</v>
      </c>
      <c r="K1687" s="9">
        <f>financials[[#This Row],[Sales]]-financials[[#This Row],[COGS]]</f>
        <v>4620.5</v>
      </c>
      <c r="L1687" s="17">
        <f t="shared" ca="1" si="53"/>
        <v>45319</v>
      </c>
      <c r="M1687" t="str">
        <f t="shared" ca="1" si="52"/>
        <v>B0001</v>
      </c>
    </row>
    <row r="1688" spans="1:13" x14ac:dyDescent="0.25">
      <c r="A1688" t="s">
        <v>100</v>
      </c>
      <c r="B1688" s="7" t="s">
        <v>284</v>
      </c>
      <c r="C1688" s="15">
        <v>107</v>
      </c>
      <c r="D1688" s="16" t="s">
        <v>102</v>
      </c>
      <c r="E1688">
        <v>441</v>
      </c>
      <c r="F1688" s="9">
        <v>15</v>
      </c>
      <c r="G1688" s="9">
        <f>financials[[#This Row],[Units Sold]]*financials[[#This Row],[Sale Price]]</f>
        <v>6615</v>
      </c>
      <c r="H1688" s="9">
        <f>IF(financials[[#This Row],[Discount Band]]="low",0.1,IF(financials[[#This Row],[Discount Band]]="medium",0.15,0.3))</f>
        <v>0.1</v>
      </c>
      <c r="I1688" s="9">
        <f>financials[[#This Row],[Gross Sales]]-financials[[#This Row],[Gross Sales]]*financials[[#This Row],[Discounts]]</f>
        <v>5953.5</v>
      </c>
      <c r="J1688" s="9">
        <f>VLOOKUP(financials[[#This Row],[productid]],Products!$B$2:$H$10,3)</f>
        <v>5.5</v>
      </c>
      <c r="K1688" s="9">
        <f>financials[[#This Row],[Sales]]-financials[[#This Row],[COGS]]</f>
        <v>5948</v>
      </c>
      <c r="L1688" s="17">
        <f t="shared" ca="1" si="53"/>
        <v>44951</v>
      </c>
      <c r="M1688" t="str">
        <f t="shared" ca="1" si="52"/>
        <v>C0003</v>
      </c>
    </row>
    <row r="1689" spans="1:13" x14ac:dyDescent="0.25">
      <c r="A1689" t="s">
        <v>97</v>
      </c>
      <c r="B1689" s="7" t="s">
        <v>208</v>
      </c>
      <c r="C1689" s="15">
        <v>103</v>
      </c>
      <c r="D1689" s="16" t="s">
        <v>94</v>
      </c>
      <c r="E1689">
        <v>331</v>
      </c>
      <c r="F1689" s="9">
        <v>20</v>
      </c>
      <c r="G1689" s="9">
        <f>financials[[#This Row],[Units Sold]]*financials[[#This Row],[Sale Price]]</f>
        <v>6620</v>
      </c>
      <c r="H1689" s="9">
        <f>IF(financials[[#This Row],[Discount Band]]="low",0.1,IF(financials[[#This Row],[Discount Band]]="medium",0.15,0.3))</f>
        <v>0.3</v>
      </c>
      <c r="I1689" s="9">
        <f>financials[[#This Row],[Gross Sales]]-financials[[#This Row],[Gross Sales]]*financials[[#This Row],[Discounts]]</f>
        <v>4634</v>
      </c>
      <c r="J1689" s="9">
        <f>VLOOKUP(financials[[#This Row],[productid]],Products!$B$2:$H$10,3)</f>
        <v>15</v>
      </c>
      <c r="K1689" s="9">
        <f>financials[[#This Row],[Sales]]-financials[[#This Row],[COGS]]</f>
        <v>4619</v>
      </c>
      <c r="L1689" s="17">
        <f t="shared" ca="1" si="53"/>
        <v>45296</v>
      </c>
      <c r="M1689" t="str">
        <f t="shared" ca="1" si="52"/>
        <v>B0001</v>
      </c>
    </row>
    <row r="1690" spans="1:13" x14ac:dyDescent="0.25">
      <c r="A1690" t="s">
        <v>96</v>
      </c>
      <c r="B1690" s="7" t="s">
        <v>209</v>
      </c>
      <c r="C1690" s="15">
        <v>106</v>
      </c>
      <c r="D1690" s="16" t="s">
        <v>94</v>
      </c>
      <c r="E1690">
        <v>554</v>
      </c>
      <c r="F1690" s="9">
        <v>12</v>
      </c>
      <c r="G1690" s="9">
        <f>financials[[#This Row],[Units Sold]]*financials[[#This Row],[Sale Price]]</f>
        <v>6648</v>
      </c>
      <c r="H1690" s="9">
        <f>IF(financials[[#This Row],[Discount Band]]="low",0.1,IF(financials[[#This Row],[Discount Band]]="medium",0.15,0.3))</f>
        <v>0.3</v>
      </c>
      <c r="I1690" s="9">
        <f>financials[[#This Row],[Gross Sales]]-financials[[#This Row],[Gross Sales]]*financials[[#This Row],[Discounts]]</f>
        <v>4653.6000000000004</v>
      </c>
      <c r="J1690" s="9">
        <f>VLOOKUP(financials[[#This Row],[productid]],Products!$B$2:$H$10,3)</f>
        <v>9.1</v>
      </c>
      <c r="K1690" s="9">
        <f>financials[[#This Row],[Sales]]-financials[[#This Row],[COGS]]</f>
        <v>4644.5</v>
      </c>
      <c r="L1690" s="17">
        <f t="shared" ca="1" si="53"/>
        <v>44618</v>
      </c>
      <c r="M1690" t="str">
        <f t="shared" ca="1" si="52"/>
        <v>C0003</v>
      </c>
    </row>
    <row r="1691" spans="1:13" x14ac:dyDescent="0.25">
      <c r="A1691" t="s">
        <v>100</v>
      </c>
      <c r="B1691" s="7" t="s">
        <v>284</v>
      </c>
      <c r="C1691" s="15">
        <v>107</v>
      </c>
      <c r="D1691" s="16" t="s">
        <v>94</v>
      </c>
      <c r="E1691">
        <v>444</v>
      </c>
      <c r="F1691" s="9">
        <v>15</v>
      </c>
      <c r="G1691" s="9">
        <f>financials[[#This Row],[Units Sold]]*financials[[#This Row],[Sale Price]]</f>
        <v>6660</v>
      </c>
      <c r="H1691" s="9">
        <f>IF(financials[[#This Row],[Discount Band]]="low",0.1,IF(financials[[#This Row],[Discount Band]]="medium",0.15,0.3))</f>
        <v>0.3</v>
      </c>
      <c r="I1691" s="9">
        <f>financials[[#This Row],[Gross Sales]]-financials[[#This Row],[Gross Sales]]*financials[[#This Row],[Discounts]]</f>
        <v>4662</v>
      </c>
      <c r="J1691" s="9">
        <f>VLOOKUP(financials[[#This Row],[productid]],Products!$B$2:$H$10,3)</f>
        <v>5.5</v>
      </c>
      <c r="K1691" s="9">
        <f>financials[[#This Row],[Sales]]-financials[[#This Row],[COGS]]</f>
        <v>4656.5</v>
      </c>
      <c r="L1691" s="17">
        <f t="shared" ca="1" si="53"/>
        <v>45227</v>
      </c>
      <c r="M1691" t="str">
        <f t="shared" ca="1" si="52"/>
        <v>B0101</v>
      </c>
    </row>
    <row r="1692" spans="1:13" x14ac:dyDescent="0.25">
      <c r="A1692" t="s">
        <v>97</v>
      </c>
      <c r="B1692" s="7" t="s">
        <v>284</v>
      </c>
      <c r="C1692" s="15">
        <v>105</v>
      </c>
      <c r="D1692" s="16" t="s">
        <v>102</v>
      </c>
      <c r="E1692">
        <v>333</v>
      </c>
      <c r="F1692" s="9">
        <v>20</v>
      </c>
      <c r="G1692" s="9">
        <f>financials[[#This Row],[Units Sold]]*financials[[#This Row],[Sale Price]]</f>
        <v>6660</v>
      </c>
      <c r="H1692" s="9">
        <f>IF(financials[[#This Row],[Discount Band]]="low",0.1,IF(financials[[#This Row],[Discount Band]]="medium",0.15,0.3))</f>
        <v>0.1</v>
      </c>
      <c r="I1692" s="9">
        <f>financials[[#This Row],[Gross Sales]]-financials[[#This Row],[Gross Sales]]*financials[[#This Row],[Discounts]]</f>
        <v>5994</v>
      </c>
      <c r="J1692" s="9">
        <f>VLOOKUP(financials[[#This Row],[productid]],Products!$B$2:$H$10,3)</f>
        <v>10</v>
      </c>
      <c r="K1692" s="9">
        <f>financials[[#This Row],[Sales]]-financials[[#This Row],[COGS]]</f>
        <v>5984</v>
      </c>
      <c r="L1692" s="17">
        <f t="shared" ca="1" si="53"/>
        <v>45116</v>
      </c>
      <c r="M1692" t="str">
        <f t="shared" ca="1" si="52"/>
        <v>B0001</v>
      </c>
    </row>
    <row r="1693" spans="1:13" x14ac:dyDescent="0.25">
      <c r="A1693" t="s">
        <v>97</v>
      </c>
      <c r="B1693" s="7" t="s">
        <v>105</v>
      </c>
      <c r="C1693" s="15">
        <v>109</v>
      </c>
      <c r="D1693" s="16" t="s">
        <v>101</v>
      </c>
      <c r="E1693">
        <v>334</v>
      </c>
      <c r="F1693" s="9">
        <v>20</v>
      </c>
      <c r="G1693" s="9">
        <f>financials[[#This Row],[Units Sold]]*financials[[#This Row],[Sale Price]]</f>
        <v>6680</v>
      </c>
      <c r="H1693" s="9">
        <f>IF(financials[[#This Row],[Discount Band]]="low",0.1,IF(financials[[#This Row],[Discount Band]]="medium",0.15,0.3))</f>
        <v>0.15</v>
      </c>
      <c r="I1693" s="9">
        <f>financials[[#This Row],[Gross Sales]]-financials[[#This Row],[Gross Sales]]*financials[[#This Row],[Discounts]]</f>
        <v>5678</v>
      </c>
      <c r="J1693" s="9">
        <f>VLOOKUP(financials[[#This Row],[productid]],Products!$B$2:$H$10,3)</f>
        <v>16.8</v>
      </c>
      <c r="K1693" s="9">
        <f>financials[[#This Row],[Sales]]-financials[[#This Row],[COGS]]</f>
        <v>5661.2</v>
      </c>
      <c r="L1693" s="17">
        <f t="shared" ca="1" si="53"/>
        <v>44993</v>
      </c>
      <c r="M1693" t="str">
        <f t="shared" ca="1" si="52"/>
        <v>B0001</v>
      </c>
    </row>
    <row r="1694" spans="1:13" x14ac:dyDescent="0.25">
      <c r="A1694" t="s">
        <v>97</v>
      </c>
      <c r="B1694" s="7" t="s">
        <v>216</v>
      </c>
      <c r="C1694" s="15">
        <v>102</v>
      </c>
      <c r="D1694" s="16" t="s">
        <v>101</v>
      </c>
      <c r="E1694">
        <v>334</v>
      </c>
      <c r="F1694" s="9">
        <v>20</v>
      </c>
      <c r="G1694" s="9">
        <f>financials[[#This Row],[Units Sold]]*financials[[#This Row],[Sale Price]]</f>
        <v>6680</v>
      </c>
      <c r="H1694" s="9">
        <f>IF(financials[[#This Row],[Discount Band]]="low",0.1,IF(financials[[#This Row],[Discount Band]]="medium",0.15,0.3))</f>
        <v>0.15</v>
      </c>
      <c r="I1694" s="9">
        <f>financials[[#This Row],[Gross Sales]]-financials[[#This Row],[Gross Sales]]*financials[[#This Row],[Discounts]]</f>
        <v>5678</v>
      </c>
      <c r="J1694" s="9">
        <f>VLOOKUP(financials[[#This Row],[productid]],Products!$B$2:$H$10,3)</f>
        <v>13.95</v>
      </c>
      <c r="K1694" s="9">
        <f>financials[[#This Row],[Sales]]-financials[[#This Row],[COGS]]</f>
        <v>5664.05</v>
      </c>
      <c r="L1694" s="17">
        <f t="shared" ca="1" si="53"/>
        <v>44578</v>
      </c>
      <c r="M1694" t="str">
        <f t="shared" ca="1" si="52"/>
        <v>B0001</v>
      </c>
    </row>
    <row r="1695" spans="1:13" x14ac:dyDescent="0.25">
      <c r="A1695" t="s">
        <v>97</v>
      </c>
      <c r="B1695" s="7" t="s">
        <v>106</v>
      </c>
      <c r="C1695" s="15">
        <v>102</v>
      </c>
      <c r="D1695" s="16" t="s">
        <v>101</v>
      </c>
      <c r="E1695">
        <v>335</v>
      </c>
      <c r="F1695" s="9">
        <v>20</v>
      </c>
      <c r="G1695" s="9">
        <f>financials[[#This Row],[Units Sold]]*financials[[#This Row],[Sale Price]]</f>
        <v>6700</v>
      </c>
      <c r="H1695" s="9">
        <f>IF(financials[[#This Row],[Discount Band]]="low",0.1,IF(financials[[#This Row],[Discount Band]]="medium",0.15,0.3))</f>
        <v>0.15</v>
      </c>
      <c r="I1695" s="9">
        <f>financials[[#This Row],[Gross Sales]]-financials[[#This Row],[Gross Sales]]*financials[[#This Row],[Discounts]]</f>
        <v>5695</v>
      </c>
      <c r="J1695" s="9">
        <f>VLOOKUP(financials[[#This Row],[productid]],Products!$B$2:$H$10,3)</f>
        <v>13.95</v>
      </c>
      <c r="K1695" s="9">
        <f>financials[[#This Row],[Sales]]-financials[[#This Row],[COGS]]</f>
        <v>5681.05</v>
      </c>
      <c r="L1695" s="17">
        <f t="shared" ca="1" si="53"/>
        <v>44820</v>
      </c>
      <c r="M1695" t="str">
        <f t="shared" ca="1" si="52"/>
        <v>A0001</v>
      </c>
    </row>
    <row r="1696" spans="1:13" x14ac:dyDescent="0.25">
      <c r="A1696" t="s">
        <v>97</v>
      </c>
      <c r="B1696" s="7" t="s">
        <v>178</v>
      </c>
      <c r="C1696" s="15">
        <v>108</v>
      </c>
      <c r="D1696" s="16" t="s">
        <v>103</v>
      </c>
      <c r="E1696">
        <v>337</v>
      </c>
      <c r="F1696" s="9">
        <v>20</v>
      </c>
      <c r="G1696" s="9">
        <f>financials[[#This Row],[Units Sold]]*financials[[#This Row],[Sale Price]]</f>
        <v>6740</v>
      </c>
      <c r="H1696" s="9">
        <f>IF(financials[[#This Row],[Discount Band]]="low",0.1,IF(financials[[#This Row],[Discount Band]]="medium",0.15,0.3))</f>
        <v>0.3</v>
      </c>
      <c r="I1696" s="9">
        <f>financials[[#This Row],[Gross Sales]]-financials[[#This Row],[Gross Sales]]*financials[[#This Row],[Discounts]]</f>
        <v>4718</v>
      </c>
      <c r="J1696" s="9">
        <f>VLOOKUP(financials[[#This Row],[productid]],Products!$B$2:$H$10,3)</f>
        <v>3.99</v>
      </c>
      <c r="K1696" s="9">
        <f>financials[[#This Row],[Sales]]-financials[[#This Row],[COGS]]</f>
        <v>4714.01</v>
      </c>
      <c r="L1696" s="17">
        <f t="shared" ca="1" si="53"/>
        <v>45195</v>
      </c>
      <c r="M1696" t="str">
        <f t="shared" ca="1" si="52"/>
        <v>B0101</v>
      </c>
    </row>
    <row r="1697" spans="1:13" x14ac:dyDescent="0.25">
      <c r="A1697" t="s">
        <v>100</v>
      </c>
      <c r="B1697" s="7" t="s">
        <v>178</v>
      </c>
      <c r="C1697" s="13">
        <v>104</v>
      </c>
      <c r="D1697" s="10" t="s">
        <v>94</v>
      </c>
      <c r="E1697">
        <v>450</v>
      </c>
      <c r="F1697" s="9">
        <v>15</v>
      </c>
      <c r="G1697" s="9">
        <f>financials[[#This Row],[Units Sold]]*financials[[#This Row],[Sale Price]]</f>
        <v>6750</v>
      </c>
      <c r="H1697" s="9">
        <f>IF(financials[[#This Row],[Discount Band]]="low",0.1,IF(financials[[#This Row],[Discount Band]]="medium",0.15,0.3))</f>
        <v>0.3</v>
      </c>
      <c r="I1697" s="9">
        <f>financials[[#This Row],[Gross Sales]]-financials[[#This Row],[Gross Sales]]*financials[[#This Row],[Discounts]]</f>
        <v>4725</v>
      </c>
      <c r="J1697" s="9">
        <f>VLOOKUP(financials[[#This Row],[productid]],Products!$B$2:$H$10,3)</f>
        <v>2.9</v>
      </c>
      <c r="K1697" s="9">
        <f>financials[[#This Row],[Sales]]-financials[[#This Row],[COGS]]</f>
        <v>4722.1000000000004</v>
      </c>
      <c r="L1697" s="17">
        <f t="shared" ca="1" si="53"/>
        <v>45129</v>
      </c>
      <c r="M1697" t="str">
        <f t="shared" ca="1" si="52"/>
        <v>B0001</v>
      </c>
    </row>
    <row r="1698" spans="1:13" x14ac:dyDescent="0.25">
      <c r="A1698" t="s">
        <v>100</v>
      </c>
      <c r="B1698" s="7" t="s">
        <v>106</v>
      </c>
      <c r="C1698" s="15">
        <v>103</v>
      </c>
      <c r="D1698" s="16" t="s">
        <v>103</v>
      </c>
      <c r="E1698">
        <v>450</v>
      </c>
      <c r="F1698" s="9">
        <v>15</v>
      </c>
      <c r="G1698" s="9">
        <f>financials[[#This Row],[Units Sold]]*financials[[#This Row],[Sale Price]]</f>
        <v>6750</v>
      </c>
      <c r="H1698" s="9">
        <f>IF(financials[[#This Row],[Discount Band]]="low",0.1,IF(financials[[#This Row],[Discount Band]]="medium",0.15,0.3))</f>
        <v>0.3</v>
      </c>
      <c r="I1698" s="9">
        <f>financials[[#This Row],[Gross Sales]]-financials[[#This Row],[Gross Sales]]*financials[[#This Row],[Discounts]]</f>
        <v>4725</v>
      </c>
      <c r="J1698" s="9">
        <f>VLOOKUP(financials[[#This Row],[productid]],Products!$B$2:$H$10,3)</f>
        <v>15</v>
      </c>
      <c r="K1698" s="9">
        <f>financials[[#This Row],[Sales]]-financials[[#This Row],[COGS]]</f>
        <v>4710</v>
      </c>
      <c r="L1698" s="17">
        <f t="shared" ca="1" si="53"/>
        <v>45049</v>
      </c>
      <c r="M1698" t="str">
        <f t="shared" ca="1" si="52"/>
        <v>B0101</v>
      </c>
    </row>
    <row r="1699" spans="1:13" x14ac:dyDescent="0.25">
      <c r="A1699" t="s">
        <v>97</v>
      </c>
      <c r="B1699" s="7" t="s">
        <v>105</v>
      </c>
      <c r="C1699" s="15">
        <v>106</v>
      </c>
      <c r="D1699" s="16" t="s">
        <v>102</v>
      </c>
      <c r="E1699">
        <v>338</v>
      </c>
      <c r="F1699" s="9">
        <v>20</v>
      </c>
      <c r="G1699" s="9">
        <f>financials[[#This Row],[Units Sold]]*financials[[#This Row],[Sale Price]]</f>
        <v>6760</v>
      </c>
      <c r="H1699" s="9">
        <f>IF(financials[[#This Row],[Discount Band]]="low",0.1,IF(financials[[#This Row],[Discount Band]]="medium",0.15,0.3))</f>
        <v>0.1</v>
      </c>
      <c r="I1699" s="9">
        <f>financials[[#This Row],[Gross Sales]]-financials[[#This Row],[Gross Sales]]*financials[[#This Row],[Discounts]]</f>
        <v>6084</v>
      </c>
      <c r="J1699" s="9">
        <f>VLOOKUP(financials[[#This Row],[productid]],Products!$B$2:$H$10,3)</f>
        <v>9.1</v>
      </c>
      <c r="K1699" s="9">
        <f>financials[[#This Row],[Sales]]-financials[[#This Row],[COGS]]</f>
        <v>6074.9</v>
      </c>
      <c r="L1699" s="17">
        <f t="shared" ca="1" si="53"/>
        <v>44979</v>
      </c>
      <c r="M1699" t="str">
        <f t="shared" ca="1" si="52"/>
        <v>C0003</v>
      </c>
    </row>
    <row r="1700" spans="1:13" x14ac:dyDescent="0.25">
      <c r="A1700" t="s">
        <v>96</v>
      </c>
      <c r="B1700" s="7" t="s">
        <v>216</v>
      </c>
      <c r="C1700" s="15">
        <v>107</v>
      </c>
      <c r="D1700" s="16" t="s">
        <v>94</v>
      </c>
      <c r="E1700">
        <v>564</v>
      </c>
      <c r="F1700" s="9">
        <v>12</v>
      </c>
      <c r="G1700" s="9">
        <f>financials[[#This Row],[Units Sold]]*financials[[#This Row],[Sale Price]]</f>
        <v>6768</v>
      </c>
      <c r="H1700" s="9">
        <f>IF(financials[[#This Row],[Discount Band]]="low",0.1,IF(financials[[#This Row],[Discount Band]]="medium",0.15,0.3))</f>
        <v>0.3</v>
      </c>
      <c r="I1700" s="9">
        <f>financials[[#This Row],[Gross Sales]]-financials[[#This Row],[Gross Sales]]*financials[[#This Row],[Discounts]]</f>
        <v>4737.6000000000004</v>
      </c>
      <c r="J1700" s="9">
        <f>VLOOKUP(financials[[#This Row],[productid]],Products!$B$2:$H$10,3)</f>
        <v>5.5</v>
      </c>
      <c r="K1700" s="9">
        <f>financials[[#This Row],[Sales]]-financials[[#This Row],[COGS]]</f>
        <v>4732.1000000000004</v>
      </c>
      <c r="L1700" s="17">
        <f t="shared" ca="1" si="53"/>
        <v>45440</v>
      </c>
      <c r="M1700" t="str">
        <f t="shared" ca="1" si="52"/>
        <v>B0001</v>
      </c>
    </row>
    <row r="1701" spans="1:13" x14ac:dyDescent="0.25">
      <c r="A1701" t="s">
        <v>97</v>
      </c>
      <c r="B1701" s="7" t="s">
        <v>279</v>
      </c>
      <c r="C1701" s="15">
        <v>101</v>
      </c>
      <c r="D1701" s="16" t="s">
        <v>101</v>
      </c>
      <c r="E1701">
        <v>339</v>
      </c>
      <c r="F1701" s="9">
        <v>20</v>
      </c>
      <c r="G1701" s="9">
        <f>financials[[#This Row],[Units Sold]]*financials[[#This Row],[Sale Price]]</f>
        <v>6780</v>
      </c>
      <c r="H1701" s="9">
        <f>IF(financials[[#This Row],[Discount Band]]="low",0.1,IF(financials[[#This Row],[Discount Band]]="medium",0.15,0.3))</f>
        <v>0.15</v>
      </c>
      <c r="I1701" s="9">
        <f>financials[[#This Row],[Gross Sales]]-financials[[#This Row],[Gross Sales]]*financials[[#This Row],[Discounts]]</f>
        <v>5763</v>
      </c>
      <c r="J1701" s="9">
        <f>VLOOKUP(financials[[#This Row],[productid]],Products!$B$2:$H$10,3)</f>
        <v>9.9499999999999993</v>
      </c>
      <c r="K1701" s="9">
        <f>financials[[#This Row],[Sales]]-financials[[#This Row],[COGS]]</f>
        <v>5753.05</v>
      </c>
      <c r="L1701" s="17">
        <f t="shared" ca="1" si="53"/>
        <v>45189</v>
      </c>
      <c r="M1701" t="str">
        <f t="shared" ca="1" si="52"/>
        <v>C0002</v>
      </c>
    </row>
    <row r="1702" spans="1:13" x14ac:dyDescent="0.25">
      <c r="A1702" t="s">
        <v>97</v>
      </c>
      <c r="B1702" s="7" t="s">
        <v>284</v>
      </c>
      <c r="C1702" s="15">
        <v>102</v>
      </c>
      <c r="D1702" s="16" t="s">
        <v>94</v>
      </c>
      <c r="E1702">
        <v>339</v>
      </c>
      <c r="F1702" s="9">
        <v>20</v>
      </c>
      <c r="G1702" s="9">
        <f>financials[[#This Row],[Units Sold]]*financials[[#This Row],[Sale Price]]</f>
        <v>6780</v>
      </c>
      <c r="H1702" s="9">
        <f>IF(financials[[#This Row],[Discount Band]]="low",0.1,IF(financials[[#This Row],[Discount Band]]="medium",0.15,0.3))</f>
        <v>0.3</v>
      </c>
      <c r="I1702" s="9">
        <f>financials[[#This Row],[Gross Sales]]-financials[[#This Row],[Gross Sales]]*financials[[#This Row],[Discounts]]</f>
        <v>4746</v>
      </c>
      <c r="J1702" s="9">
        <f>VLOOKUP(financials[[#This Row],[productid]],Products!$B$2:$H$10,3)</f>
        <v>13.95</v>
      </c>
      <c r="K1702" s="9">
        <f>financials[[#This Row],[Sales]]-financials[[#This Row],[COGS]]</f>
        <v>4732.05</v>
      </c>
      <c r="L1702" s="17">
        <f t="shared" ca="1" si="53"/>
        <v>45501</v>
      </c>
      <c r="M1702" t="str">
        <f t="shared" ca="1" si="52"/>
        <v>C0003</v>
      </c>
    </row>
    <row r="1703" spans="1:13" x14ac:dyDescent="0.25">
      <c r="A1703" t="s">
        <v>100</v>
      </c>
      <c r="B1703" s="7" t="s">
        <v>106</v>
      </c>
      <c r="C1703" s="15">
        <v>106</v>
      </c>
      <c r="D1703" s="16" t="s">
        <v>94</v>
      </c>
      <c r="E1703">
        <v>453</v>
      </c>
      <c r="F1703" s="9">
        <v>15</v>
      </c>
      <c r="G1703" s="9">
        <f>financials[[#This Row],[Units Sold]]*financials[[#This Row],[Sale Price]]</f>
        <v>6795</v>
      </c>
      <c r="H1703" s="9">
        <f>IF(financials[[#This Row],[Discount Band]]="low",0.1,IF(financials[[#This Row],[Discount Band]]="medium",0.15,0.3))</f>
        <v>0.3</v>
      </c>
      <c r="I1703" s="9">
        <f>financials[[#This Row],[Gross Sales]]-financials[[#This Row],[Gross Sales]]*financials[[#This Row],[Discounts]]</f>
        <v>4756.5</v>
      </c>
      <c r="J1703" s="9">
        <f>VLOOKUP(financials[[#This Row],[productid]],Products!$B$2:$H$10,3)</f>
        <v>9.1</v>
      </c>
      <c r="K1703" s="9">
        <f>financials[[#This Row],[Sales]]-financials[[#This Row],[COGS]]</f>
        <v>4747.3999999999996</v>
      </c>
      <c r="L1703" s="17">
        <f t="shared" ca="1" si="53"/>
        <v>45487</v>
      </c>
      <c r="M1703" t="str">
        <f t="shared" ca="1" si="52"/>
        <v>C0002</v>
      </c>
    </row>
    <row r="1704" spans="1:13" x14ac:dyDescent="0.25">
      <c r="A1704" t="s">
        <v>100</v>
      </c>
      <c r="B1704" s="7" t="s">
        <v>209</v>
      </c>
      <c r="C1704" s="15">
        <v>105</v>
      </c>
      <c r="D1704" s="16" t="s">
        <v>102</v>
      </c>
      <c r="E1704">
        <v>454</v>
      </c>
      <c r="F1704" s="9">
        <v>15</v>
      </c>
      <c r="G1704" s="9">
        <f>financials[[#This Row],[Units Sold]]*financials[[#This Row],[Sale Price]]</f>
        <v>6810</v>
      </c>
      <c r="H1704" s="9">
        <f>IF(financials[[#This Row],[Discount Band]]="low",0.1,IF(financials[[#This Row],[Discount Band]]="medium",0.15,0.3))</f>
        <v>0.1</v>
      </c>
      <c r="I1704" s="9">
        <f>financials[[#This Row],[Gross Sales]]-financials[[#This Row],[Gross Sales]]*financials[[#This Row],[Discounts]]</f>
        <v>6129</v>
      </c>
      <c r="J1704" s="9">
        <f>VLOOKUP(financials[[#This Row],[productid]],Products!$B$2:$H$10,3)</f>
        <v>10</v>
      </c>
      <c r="K1704" s="9">
        <f>financials[[#This Row],[Sales]]-financials[[#This Row],[COGS]]</f>
        <v>6119</v>
      </c>
      <c r="L1704" s="17">
        <f t="shared" ca="1" si="53"/>
        <v>45066</v>
      </c>
      <c r="M1704" t="str">
        <f t="shared" ca="1" si="52"/>
        <v>C0002</v>
      </c>
    </row>
    <row r="1705" spans="1:13" x14ac:dyDescent="0.25">
      <c r="A1705" t="s">
        <v>97</v>
      </c>
      <c r="B1705" s="7" t="s">
        <v>208</v>
      </c>
      <c r="C1705" s="15">
        <v>105</v>
      </c>
      <c r="D1705" s="16" t="s">
        <v>94</v>
      </c>
      <c r="E1705">
        <v>341</v>
      </c>
      <c r="F1705" s="9">
        <v>20</v>
      </c>
      <c r="G1705" s="9">
        <f>financials[[#This Row],[Units Sold]]*financials[[#This Row],[Sale Price]]</f>
        <v>6820</v>
      </c>
      <c r="H1705" s="9">
        <f>IF(financials[[#This Row],[Discount Band]]="low",0.1,IF(financials[[#This Row],[Discount Band]]="medium",0.15,0.3))</f>
        <v>0.3</v>
      </c>
      <c r="I1705" s="9">
        <f>financials[[#This Row],[Gross Sales]]-financials[[#This Row],[Gross Sales]]*financials[[#This Row],[Discounts]]</f>
        <v>4774</v>
      </c>
      <c r="J1705" s="9">
        <f>VLOOKUP(financials[[#This Row],[productid]],Products!$B$2:$H$10,3)</f>
        <v>10</v>
      </c>
      <c r="K1705" s="9">
        <f>financials[[#This Row],[Sales]]-financials[[#This Row],[COGS]]</f>
        <v>4764</v>
      </c>
      <c r="L1705" s="17">
        <f t="shared" ca="1" si="53"/>
        <v>44597</v>
      </c>
      <c r="M1705" t="str">
        <f t="shared" ca="1" si="52"/>
        <v>A0001</v>
      </c>
    </row>
    <row r="1706" spans="1:13" x14ac:dyDescent="0.25">
      <c r="A1706" t="s">
        <v>100</v>
      </c>
      <c r="B1706" s="7" t="s">
        <v>106</v>
      </c>
      <c r="C1706" s="15">
        <v>106</v>
      </c>
      <c r="D1706" s="16" t="s">
        <v>102</v>
      </c>
      <c r="E1706">
        <v>455</v>
      </c>
      <c r="F1706" s="9">
        <v>15</v>
      </c>
      <c r="G1706" s="9">
        <f>financials[[#This Row],[Units Sold]]*financials[[#This Row],[Sale Price]]</f>
        <v>6825</v>
      </c>
      <c r="H1706" s="9">
        <f>IF(financials[[#This Row],[Discount Band]]="low",0.1,IF(financials[[#This Row],[Discount Band]]="medium",0.15,0.3))</f>
        <v>0.1</v>
      </c>
      <c r="I1706" s="9">
        <f>financials[[#This Row],[Gross Sales]]-financials[[#This Row],[Gross Sales]]*financials[[#This Row],[Discounts]]</f>
        <v>6142.5</v>
      </c>
      <c r="J1706" s="9">
        <f>VLOOKUP(financials[[#This Row],[productid]],Products!$B$2:$H$10,3)</f>
        <v>9.1</v>
      </c>
      <c r="K1706" s="9">
        <f>financials[[#This Row],[Sales]]-financials[[#This Row],[COGS]]</f>
        <v>6133.4</v>
      </c>
      <c r="L1706" s="17">
        <f t="shared" ca="1" si="53"/>
        <v>45457</v>
      </c>
      <c r="M1706" t="str">
        <f t="shared" ca="1" si="52"/>
        <v>C0002</v>
      </c>
    </row>
    <row r="1707" spans="1:13" x14ac:dyDescent="0.25">
      <c r="A1707" t="s">
        <v>100</v>
      </c>
      <c r="B1707" s="7" t="s">
        <v>216</v>
      </c>
      <c r="C1707" s="15">
        <v>108</v>
      </c>
      <c r="D1707" s="16" t="s">
        <v>102</v>
      </c>
      <c r="E1707">
        <v>455</v>
      </c>
      <c r="F1707" s="9">
        <v>15</v>
      </c>
      <c r="G1707" s="9">
        <f>financials[[#This Row],[Units Sold]]*financials[[#This Row],[Sale Price]]</f>
        <v>6825</v>
      </c>
      <c r="H1707" s="9">
        <f>IF(financials[[#This Row],[Discount Band]]="low",0.1,IF(financials[[#This Row],[Discount Band]]="medium",0.15,0.3))</f>
        <v>0.1</v>
      </c>
      <c r="I1707" s="9">
        <f>financials[[#This Row],[Gross Sales]]-financials[[#This Row],[Gross Sales]]*financials[[#This Row],[Discounts]]</f>
        <v>6142.5</v>
      </c>
      <c r="J1707" s="9">
        <f>VLOOKUP(financials[[#This Row],[productid]],Products!$B$2:$H$10,3)</f>
        <v>3.99</v>
      </c>
      <c r="K1707" s="9">
        <f>financials[[#This Row],[Sales]]-financials[[#This Row],[COGS]]</f>
        <v>6138.51</v>
      </c>
      <c r="L1707" s="17">
        <f t="shared" ca="1" si="53"/>
        <v>45380</v>
      </c>
      <c r="M1707" t="str">
        <f t="shared" ca="1" si="52"/>
        <v>C0002</v>
      </c>
    </row>
    <row r="1708" spans="1:13" x14ac:dyDescent="0.25">
      <c r="A1708" t="s">
        <v>97</v>
      </c>
      <c r="B1708" s="7" t="s">
        <v>284</v>
      </c>
      <c r="C1708" s="13">
        <v>102</v>
      </c>
      <c r="D1708" s="10" t="s">
        <v>102</v>
      </c>
      <c r="E1708">
        <v>342</v>
      </c>
      <c r="F1708" s="9">
        <v>20</v>
      </c>
      <c r="G1708" s="9">
        <f>financials[[#This Row],[Units Sold]]*financials[[#This Row],[Sale Price]]</f>
        <v>6840</v>
      </c>
      <c r="H1708" s="9">
        <f>IF(financials[[#This Row],[Discount Band]]="low",0.1,IF(financials[[#This Row],[Discount Band]]="medium",0.15,0.3))</f>
        <v>0.1</v>
      </c>
      <c r="I1708" s="9">
        <f>financials[[#This Row],[Gross Sales]]-financials[[#This Row],[Gross Sales]]*financials[[#This Row],[Discounts]]</f>
        <v>6156</v>
      </c>
      <c r="J1708" s="9">
        <f>VLOOKUP(financials[[#This Row],[productid]],Products!$B$2:$H$10,3)</f>
        <v>13.95</v>
      </c>
      <c r="K1708" s="9">
        <f>financials[[#This Row],[Sales]]-financials[[#This Row],[COGS]]</f>
        <v>6142.05</v>
      </c>
      <c r="L1708" s="17">
        <f t="shared" ca="1" si="53"/>
        <v>44811</v>
      </c>
      <c r="M1708" t="str">
        <f t="shared" ca="1" si="52"/>
        <v>B0001</v>
      </c>
    </row>
    <row r="1709" spans="1:13" x14ac:dyDescent="0.25">
      <c r="A1709" t="s">
        <v>97</v>
      </c>
      <c r="B1709" s="7" t="s">
        <v>178</v>
      </c>
      <c r="C1709" s="15">
        <v>107</v>
      </c>
      <c r="D1709" s="16" t="s">
        <v>94</v>
      </c>
      <c r="E1709">
        <v>342</v>
      </c>
      <c r="F1709" s="9">
        <v>20</v>
      </c>
      <c r="G1709" s="9">
        <f>financials[[#This Row],[Units Sold]]*financials[[#This Row],[Sale Price]]</f>
        <v>6840</v>
      </c>
      <c r="H1709" s="9">
        <f>IF(financials[[#This Row],[Discount Band]]="low",0.1,IF(financials[[#This Row],[Discount Band]]="medium",0.15,0.3))</f>
        <v>0.3</v>
      </c>
      <c r="I1709" s="9">
        <f>financials[[#This Row],[Gross Sales]]-financials[[#This Row],[Gross Sales]]*financials[[#This Row],[Discounts]]</f>
        <v>4788</v>
      </c>
      <c r="J1709" s="9">
        <f>VLOOKUP(financials[[#This Row],[productid]],Products!$B$2:$H$10,3)</f>
        <v>5.5</v>
      </c>
      <c r="K1709" s="9">
        <f>financials[[#This Row],[Sales]]-financials[[#This Row],[COGS]]</f>
        <v>4782.5</v>
      </c>
      <c r="L1709" s="17">
        <f t="shared" ca="1" si="53"/>
        <v>45019</v>
      </c>
      <c r="M1709" t="str">
        <f t="shared" ca="1" si="52"/>
        <v>B0101</v>
      </c>
    </row>
    <row r="1710" spans="1:13" x14ac:dyDescent="0.25">
      <c r="A1710" t="s">
        <v>100</v>
      </c>
      <c r="B1710" s="7" t="s">
        <v>105</v>
      </c>
      <c r="C1710" s="15">
        <v>109</v>
      </c>
      <c r="D1710" s="16" t="s">
        <v>102</v>
      </c>
      <c r="E1710">
        <v>457</v>
      </c>
      <c r="F1710" s="9">
        <v>15</v>
      </c>
      <c r="G1710" s="9">
        <f>financials[[#This Row],[Units Sold]]*financials[[#This Row],[Sale Price]]</f>
        <v>6855</v>
      </c>
      <c r="H1710" s="9">
        <f>IF(financials[[#This Row],[Discount Band]]="low",0.1,IF(financials[[#This Row],[Discount Band]]="medium",0.15,0.3))</f>
        <v>0.1</v>
      </c>
      <c r="I1710" s="9">
        <f>financials[[#This Row],[Gross Sales]]-financials[[#This Row],[Gross Sales]]*financials[[#This Row],[Discounts]]</f>
        <v>6169.5</v>
      </c>
      <c r="J1710" s="9">
        <f>VLOOKUP(financials[[#This Row],[productid]],Products!$B$2:$H$10,3)</f>
        <v>16.8</v>
      </c>
      <c r="K1710" s="9">
        <f>financials[[#This Row],[Sales]]-financials[[#This Row],[COGS]]</f>
        <v>6152.7</v>
      </c>
      <c r="L1710" s="17">
        <f t="shared" ca="1" si="53"/>
        <v>44719</v>
      </c>
      <c r="M1710" t="str">
        <f t="shared" ca="1" si="52"/>
        <v>B0001</v>
      </c>
    </row>
    <row r="1711" spans="1:13" x14ac:dyDescent="0.25">
      <c r="A1711" t="s">
        <v>97</v>
      </c>
      <c r="B1711" s="7" t="s">
        <v>178</v>
      </c>
      <c r="C1711" s="15">
        <v>105</v>
      </c>
      <c r="D1711" s="16" t="s">
        <v>94</v>
      </c>
      <c r="E1711">
        <v>343</v>
      </c>
      <c r="F1711" s="9">
        <v>20</v>
      </c>
      <c r="G1711" s="9">
        <f>financials[[#This Row],[Units Sold]]*financials[[#This Row],[Sale Price]]</f>
        <v>6860</v>
      </c>
      <c r="H1711" s="9">
        <f>IF(financials[[#This Row],[Discount Band]]="low",0.1,IF(financials[[#This Row],[Discount Band]]="medium",0.15,0.3))</f>
        <v>0.3</v>
      </c>
      <c r="I1711" s="9">
        <f>financials[[#This Row],[Gross Sales]]-financials[[#This Row],[Gross Sales]]*financials[[#This Row],[Discounts]]</f>
        <v>4802</v>
      </c>
      <c r="J1711" s="9">
        <f>VLOOKUP(financials[[#This Row],[productid]],Products!$B$2:$H$10,3)</f>
        <v>10</v>
      </c>
      <c r="K1711" s="9">
        <f>financials[[#This Row],[Sales]]-financials[[#This Row],[COGS]]</f>
        <v>4792</v>
      </c>
      <c r="L1711" s="17">
        <f t="shared" ca="1" si="53"/>
        <v>44762</v>
      </c>
      <c r="M1711" t="str">
        <f t="shared" ca="1" si="52"/>
        <v>C0002</v>
      </c>
    </row>
    <row r="1712" spans="1:13" x14ac:dyDescent="0.25">
      <c r="A1712" t="s">
        <v>98</v>
      </c>
      <c r="B1712" s="7" t="s">
        <v>655</v>
      </c>
      <c r="C1712" s="15">
        <v>105</v>
      </c>
      <c r="D1712" s="16" t="s">
        <v>101</v>
      </c>
      <c r="E1712">
        <v>55</v>
      </c>
      <c r="F1712" s="9">
        <v>125</v>
      </c>
      <c r="G1712" s="9">
        <f>financials[[#This Row],[Units Sold]]*financials[[#This Row],[Sale Price]]</f>
        <v>6875</v>
      </c>
      <c r="H1712" s="9">
        <f>IF(financials[[#This Row],[Discount Band]]="low",0.1,IF(financials[[#This Row],[Discount Band]]="medium",0.15,0.3))</f>
        <v>0.15</v>
      </c>
      <c r="I1712" s="9">
        <f>financials[[#This Row],[Gross Sales]]-financials[[#This Row],[Gross Sales]]*financials[[#This Row],[Discounts]]</f>
        <v>5843.75</v>
      </c>
      <c r="J1712" s="9">
        <f>VLOOKUP(financials[[#This Row],[productid]],Products!$B$2:$H$10,3)</f>
        <v>10</v>
      </c>
      <c r="K1712" s="9">
        <f>financials[[#This Row],[Sales]]-financials[[#This Row],[COGS]]</f>
        <v>5833.75</v>
      </c>
      <c r="L1712" s="17">
        <f t="shared" ca="1" si="53"/>
        <v>44910</v>
      </c>
      <c r="M1712" t="str">
        <f t="shared" ca="1" si="52"/>
        <v>C0003</v>
      </c>
    </row>
    <row r="1713" spans="1:13" x14ac:dyDescent="0.25">
      <c r="A1713" t="s">
        <v>98</v>
      </c>
      <c r="B1713" s="7" t="s">
        <v>655</v>
      </c>
      <c r="C1713" s="15">
        <v>103</v>
      </c>
      <c r="D1713" s="16" t="s">
        <v>102</v>
      </c>
      <c r="E1713">
        <v>55</v>
      </c>
      <c r="F1713" s="9">
        <v>125</v>
      </c>
      <c r="G1713" s="9">
        <f>financials[[#This Row],[Units Sold]]*financials[[#This Row],[Sale Price]]</f>
        <v>6875</v>
      </c>
      <c r="H1713" s="9">
        <f>IF(financials[[#This Row],[Discount Band]]="low",0.1,IF(financials[[#This Row],[Discount Band]]="medium",0.15,0.3))</f>
        <v>0.1</v>
      </c>
      <c r="I1713" s="9">
        <f>financials[[#This Row],[Gross Sales]]-financials[[#This Row],[Gross Sales]]*financials[[#This Row],[Discounts]]</f>
        <v>6187.5</v>
      </c>
      <c r="J1713" s="9">
        <f>VLOOKUP(financials[[#This Row],[productid]],Products!$B$2:$H$10,3)</f>
        <v>15</v>
      </c>
      <c r="K1713" s="9">
        <f>financials[[#This Row],[Sales]]-financials[[#This Row],[COGS]]</f>
        <v>6172.5</v>
      </c>
      <c r="L1713" s="17">
        <f t="shared" ca="1" si="53"/>
        <v>45122</v>
      </c>
      <c r="M1713" t="str">
        <f t="shared" ca="1" si="52"/>
        <v>B0101</v>
      </c>
    </row>
    <row r="1714" spans="1:13" x14ac:dyDescent="0.25">
      <c r="A1714" t="s">
        <v>97</v>
      </c>
      <c r="B1714" s="7" t="s">
        <v>105</v>
      </c>
      <c r="C1714" s="15">
        <v>109</v>
      </c>
      <c r="D1714" s="16" t="s">
        <v>94</v>
      </c>
      <c r="E1714">
        <v>344</v>
      </c>
      <c r="F1714" s="9">
        <v>20</v>
      </c>
      <c r="G1714" s="9">
        <f>financials[[#This Row],[Units Sold]]*financials[[#This Row],[Sale Price]]</f>
        <v>6880</v>
      </c>
      <c r="H1714" s="9">
        <f>IF(financials[[#This Row],[Discount Band]]="low",0.1,IF(financials[[#This Row],[Discount Band]]="medium",0.15,0.3))</f>
        <v>0.3</v>
      </c>
      <c r="I1714" s="9">
        <f>financials[[#This Row],[Gross Sales]]-financials[[#This Row],[Gross Sales]]*financials[[#This Row],[Discounts]]</f>
        <v>4816</v>
      </c>
      <c r="J1714" s="9">
        <f>VLOOKUP(financials[[#This Row],[productid]],Products!$B$2:$H$10,3)</f>
        <v>16.8</v>
      </c>
      <c r="K1714" s="9">
        <f>financials[[#This Row],[Sales]]-financials[[#This Row],[COGS]]</f>
        <v>4799.2</v>
      </c>
      <c r="L1714" s="17">
        <f t="shared" ca="1" si="53"/>
        <v>45020</v>
      </c>
      <c r="M1714" t="str">
        <f t="shared" ca="1" si="52"/>
        <v>B0001</v>
      </c>
    </row>
    <row r="1715" spans="1:13" x14ac:dyDescent="0.25">
      <c r="A1715" t="s">
        <v>99</v>
      </c>
      <c r="B1715" s="7" t="s">
        <v>655</v>
      </c>
      <c r="C1715" s="15">
        <v>108</v>
      </c>
      <c r="D1715" s="16" t="s">
        <v>101</v>
      </c>
      <c r="E1715">
        <v>23</v>
      </c>
      <c r="F1715" s="9">
        <v>300</v>
      </c>
      <c r="G1715" s="9">
        <f>financials[[#This Row],[Units Sold]]*financials[[#This Row],[Sale Price]]</f>
        <v>6900</v>
      </c>
      <c r="H1715" s="9">
        <f>IF(financials[[#This Row],[Discount Band]]="low",0.1,IF(financials[[#This Row],[Discount Band]]="medium",0.15,0.3))</f>
        <v>0.15</v>
      </c>
      <c r="I1715" s="9">
        <f>financials[[#This Row],[Gross Sales]]-financials[[#This Row],[Gross Sales]]*financials[[#This Row],[Discounts]]</f>
        <v>5865</v>
      </c>
      <c r="J1715" s="9">
        <f>VLOOKUP(financials[[#This Row],[productid]],Products!$B$2:$H$10,3)</f>
        <v>3.99</v>
      </c>
      <c r="K1715" s="9">
        <f>financials[[#This Row],[Sales]]-financials[[#This Row],[COGS]]</f>
        <v>5861.01</v>
      </c>
      <c r="L1715" s="17">
        <f t="shared" ca="1" si="53"/>
        <v>45446</v>
      </c>
      <c r="M1715" t="str">
        <f t="shared" ca="1" si="52"/>
        <v>B0001</v>
      </c>
    </row>
    <row r="1716" spans="1:13" x14ac:dyDescent="0.25">
      <c r="A1716" t="s">
        <v>97</v>
      </c>
      <c r="B1716" s="7" t="s">
        <v>178</v>
      </c>
      <c r="C1716" s="15">
        <v>103</v>
      </c>
      <c r="D1716" s="16" t="s">
        <v>101</v>
      </c>
      <c r="E1716">
        <v>346</v>
      </c>
      <c r="F1716" s="9">
        <v>20</v>
      </c>
      <c r="G1716" s="9">
        <f>financials[[#This Row],[Units Sold]]*financials[[#This Row],[Sale Price]]</f>
        <v>6920</v>
      </c>
      <c r="H1716" s="9">
        <f>IF(financials[[#This Row],[Discount Band]]="low",0.1,IF(financials[[#This Row],[Discount Band]]="medium",0.15,0.3))</f>
        <v>0.15</v>
      </c>
      <c r="I1716" s="9">
        <f>financials[[#This Row],[Gross Sales]]-financials[[#This Row],[Gross Sales]]*financials[[#This Row],[Discounts]]</f>
        <v>5882</v>
      </c>
      <c r="J1716" s="9">
        <f>VLOOKUP(financials[[#This Row],[productid]],Products!$B$2:$H$10,3)</f>
        <v>15</v>
      </c>
      <c r="K1716" s="9">
        <f>financials[[#This Row],[Sales]]-financials[[#This Row],[COGS]]</f>
        <v>5867</v>
      </c>
      <c r="L1716" s="17">
        <f t="shared" ca="1" si="53"/>
        <v>44851</v>
      </c>
      <c r="M1716" t="str">
        <f t="shared" ca="1" si="52"/>
        <v>C0003</v>
      </c>
    </row>
    <row r="1717" spans="1:13" x14ac:dyDescent="0.25">
      <c r="A1717" t="s">
        <v>97</v>
      </c>
      <c r="B1717" s="7" t="s">
        <v>106</v>
      </c>
      <c r="C1717" s="15">
        <v>107</v>
      </c>
      <c r="D1717" s="16" t="s">
        <v>101</v>
      </c>
      <c r="E1717">
        <v>346</v>
      </c>
      <c r="F1717" s="9">
        <v>20</v>
      </c>
      <c r="G1717" s="9">
        <f>financials[[#This Row],[Units Sold]]*financials[[#This Row],[Sale Price]]</f>
        <v>6920</v>
      </c>
      <c r="H1717" s="9">
        <f>IF(financials[[#This Row],[Discount Band]]="low",0.1,IF(financials[[#This Row],[Discount Band]]="medium",0.15,0.3))</f>
        <v>0.15</v>
      </c>
      <c r="I1717" s="9">
        <f>financials[[#This Row],[Gross Sales]]-financials[[#This Row],[Gross Sales]]*financials[[#This Row],[Discounts]]</f>
        <v>5882</v>
      </c>
      <c r="J1717" s="9">
        <f>VLOOKUP(financials[[#This Row],[productid]],Products!$B$2:$H$10,3)</f>
        <v>5.5</v>
      </c>
      <c r="K1717" s="9">
        <f>financials[[#This Row],[Sales]]-financials[[#This Row],[COGS]]</f>
        <v>5876.5</v>
      </c>
      <c r="L1717" s="17">
        <f t="shared" ca="1" si="53"/>
        <v>45158</v>
      </c>
      <c r="M1717" t="str">
        <f t="shared" ca="1" si="52"/>
        <v>C0003</v>
      </c>
    </row>
    <row r="1718" spans="1:13" x14ac:dyDescent="0.25">
      <c r="A1718" t="s">
        <v>96</v>
      </c>
      <c r="B1718" s="7" t="s">
        <v>216</v>
      </c>
      <c r="C1718" s="15">
        <v>108</v>
      </c>
      <c r="D1718" s="16" t="s">
        <v>102</v>
      </c>
      <c r="E1718">
        <v>578</v>
      </c>
      <c r="F1718" s="9">
        <v>12</v>
      </c>
      <c r="G1718" s="9">
        <f>financials[[#This Row],[Units Sold]]*financials[[#This Row],[Sale Price]]</f>
        <v>6936</v>
      </c>
      <c r="H1718" s="9">
        <f>IF(financials[[#This Row],[Discount Band]]="low",0.1,IF(financials[[#This Row],[Discount Band]]="medium",0.15,0.3))</f>
        <v>0.1</v>
      </c>
      <c r="I1718" s="9">
        <f>financials[[#This Row],[Gross Sales]]-financials[[#This Row],[Gross Sales]]*financials[[#This Row],[Discounts]]</f>
        <v>6242.4</v>
      </c>
      <c r="J1718" s="9">
        <f>VLOOKUP(financials[[#This Row],[productid]],Products!$B$2:$H$10,3)</f>
        <v>3.99</v>
      </c>
      <c r="K1718" s="9">
        <f>financials[[#This Row],[Sales]]-financials[[#This Row],[COGS]]</f>
        <v>6238.41</v>
      </c>
      <c r="L1718" s="17">
        <f t="shared" ca="1" si="53"/>
        <v>45317</v>
      </c>
      <c r="M1718" t="str">
        <f t="shared" ca="1" si="52"/>
        <v>B0101</v>
      </c>
    </row>
    <row r="1719" spans="1:13" x14ac:dyDescent="0.25">
      <c r="A1719" t="s">
        <v>97</v>
      </c>
      <c r="B1719" s="7" t="s">
        <v>105</v>
      </c>
      <c r="C1719" s="15">
        <v>103</v>
      </c>
      <c r="D1719" s="16" t="s">
        <v>101</v>
      </c>
      <c r="E1719">
        <v>347</v>
      </c>
      <c r="F1719" s="9">
        <v>20</v>
      </c>
      <c r="G1719" s="9">
        <f>financials[[#This Row],[Units Sold]]*financials[[#This Row],[Sale Price]]</f>
        <v>6940</v>
      </c>
      <c r="H1719" s="9">
        <f>IF(financials[[#This Row],[Discount Band]]="low",0.1,IF(financials[[#This Row],[Discount Band]]="medium",0.15,0.3))</f>
        <v>0.15</v>
      </c>
      <c r="I1719" s="9">
        <f>financials[[#This Row],[Gross Sales]]-financials[[#This Row],[Gross Sales]]*financials[[#This Row],[Discounts]]</f>
        <v>5899</v>
      </c>
      <c r="J1719" s="9">
        <f>VLOOKUP(financials[[#This Row],[productid]],Products!$B$2:$H$10,3)</f>
        <v>15</v>
      </c>
      <c r="K1719" s="9">
        <f>financials[[#This Row],[Sales]]-financials[[#This Row],[COGS]]</f>
        <v>5884</v>
      </c>
      <c r="L1719" s="17">
        <f t="shared" ca="1" si="53"/>
        <v>45271</v>
      </c>
      <c r="M1719" t="str">
        <f t="shared" ca="1" si="52"/>
        <v>C0002</v>
      </c>
    </row>
    <row r="1720" spans="1:13" x14ac:dyDescent="0.25">
      <c r="A1720" t="s">
        <v>97</v>
      </c>
      <c r="B1720" s="7" t="s">
        <v>284</v>
      </c>
      <c r="C1720" s="13">
        <v>104</v>
      </c>
      <c r="D1720" s="10" t="s">
        <v>94</v>
      </c>
      <c r="E1720">
        <v>348</v>
      </c>
      <c r="F1720" s="9">
        <v>20</v>
      </c>
      <c r="G1720" s="9">
        <f>financials[[#This Row],[Units Sold]]*financials[[#This Row],[Sale Price]]</f>
        <v>6960</v>
      </c>
      <c r="H1720" s="9">
        <f>IF(financials[[#This Row],[Discount Band]]="low",0.1,IF(financials[[#This Row],[Discount Band]]="medium",0.15,0.3))</f>
        <v>0.3</v>
      </c>
      <c r="I1720" s="9">
        <f>financials[[#This Row],[Gross Sales]]-financials[[#This Row],[Gross Sales]]*financials[[#This Row],[Discounts]]</f>
        <v>4872</v>
      </c>
      <c r="J1720" s="9">
        <f>VLOOKUP(financials[[#This Row],[productid]],Products!$B$2:$H$10,3)</f>
        <v>2.9</v>
      </c>
      <c r="K1720" s="9">
        <f>financials[[#This Row],[Sales]]-financials[[#This Row],[COGS]]</f>
        <v>4869.1000000000004</v>
      </c>
      <c r="L1720" s="17">
        <f t="shared" ca="1" si="53"/>
        <v>44649</v>
      </c>
      <c r="M1720" t="str">
        <f t="shared" ca="1" si="52"/>
        <v>B0001</v>
      </c>
    </row>
    <row r="1721" spans="1:13" x14ac:dyDescent="0.25">
      <c r="A1721" t="s">
        <v>97</v>
      </c>
      <c r="B1721" s="7" t="s">
        <v>284</v>
      </c>
      <c r="C1721" s="15">
        <v>102</v>
      </c>
      <c r="D1721" s="16" t="s">
        <v>94</v>
      </c>
      <c r="E1721">
        <v>348</v>
      </c>
      <c r="F1721" s="9">
        <v>20</v>
      </c>
      <c r="G1721" s="9">
        <f>financials[[#This Row],[Units Sold]]*financials[[#This Row],[Sale Price]]</f>
        <v>6960</v>
      </c>
      <c r="H1721" s="9">
        <f>IF(financials[[#This Row],[Discount Band]]="low",0.1,IF(financials[[#This Row],[Discount Band]]="medium",0.15,0.3))</f>
        <v>0.3</v>
      </c>
      <c r="I1721" s="9">
        <f>financials[[#This Row],[Gross Sales]]-financials[[#This Row],[Gross Sales]]*financials[[#This Row],[Discounts]]</f>
        <v>4872</v>
      </c>
      <c r="J1721" s="9">
        <f>VLOOKUP(financials[[#This Row],[productid]],Products!$B$2:$H$10,3)</f>
        <v>13.95</v>
      </c>
      <c r="K1721" s="9">
        <f>financials[[#This Row],[Sales]]-financials[[#This Row],[COGS]]</f>
        <v>4858.05</v>
      </c>
      <c r="L1721" s="17">
        <f t="shared" ca="1" si="53"/>
        <v>45479</v>
      </c>
      <c r="M1721" t="str">
        <f t="shared" ca="1" si="52"/>
        <v>A0001</v>
      </c>
    </row>
    <row r="1722" spans="1:13" x14ac:dyDescent="0.25">
      <c r="A1722" t="s">
        <v>100</v>
      </c>
      <c r="B1722" s="7" t="s">
        <v>284</v>
      </c>
      <c r="C1722" s="13">
        <v>107</v>
      </c>
      <c r="D1722" s="10" t="s">
        <v>94</v>
      </c>
      <c r="E1722">
        <v>465</v>
      </c>
      <c r="F1722" s="9">
        <v>15</v>
      </c>
      <c r="G1722" s="9">
        <f>financials[[#This Row],[Units Sold]]*financials[[#This Row],[Sale Price]]</f>
        <v>6975</v>
      </c>
      <c r="H1722" s="9">
        <f>IF(financials[[#This Row],[Discount Band]]="low",0.1,IF(financials[[#This Row],[Discount Band]]="medium",0.15,0.3))</f>
        <v>0.3</v>
      </c>
      <c r="I1722" s="9">
        <f>financials[[#This Row],[Gross Sales]]-financials[[#This Row],[Gross Sales]]*financials[[#This Row],[Discounts]]</f>
        <v>4882.5</v>
      </c>
      <c r="J1722" s="9">
        <f>VLOOKUP(financials[[#This Row],[productid]],Products!$B$2:$H$10,3)</f>
        <v>5.5</v>
      </c>
      <c r="K1722" s="9">
        <f>financials[[#This Row],[Sales]]-financials[[#This Row],[COGS]]</f>
        <v>4877</v>
      </c>
      <c r="L1722" s="17">
        <f t="shared" ca="1" si="53"/>
        <v>45460</v>
      </c>
      <c r="M1722" t="str">
        <f t="shared" ca="1" si="52"/>
        <v>B0101</v>
      </c>
    </row>
    <row r="1723" spans="1:13" x14ac:dyDescent="0.25">
      <c r="A1723" t="s">
        <v>97</v>
      </c>
      <c r="B1723" s="7" t="s">
        <v>556</v>
      </c>
      <c r="C1723" s="15">
        <v>104</v>
      </c>
      <c r="D1723" s="16" t="s">
        <v>101</v>
      </c>
      <c r="E1723">
        <v>350</v>
      </c>
      <c r="F1723" s="9">
        <v>20</v>
      </c>
      <c r="G1723" s="9">
        <f>financials[[#This Row],[Units Sold]]*financials[[#This Row],[Sale Price]]</f>
        <v>7000</v>
      </c>
      <c r="H1723" s="9">
        <f>IF(financials[[#This Row],[Discount Band]]="low",0.1,IF(financials[[#This Row],[Discount Band]]="medium",0.15,0.3))</f>
        <v>0.15</v>
      </c>
      <c r="I1723" s="9">
        <f>financials[[#This Row],[Gross Sales]]-financials[[#This Row],[Gross Sales]]*financials[[#This Row],[Discounts]]</f>
        <v>5950</v>
      </c>
      <c r="J1723" s="9">
        <f>VLOOKUP(financials[[#This Row],[productid]],Products!$B$2:$H$10,3)</f>
        <v>2.9</v>
      </c>
      <c r="K1723" s="9">
        <f>financials[[#This Row],[Sales]]-financials[[#This Row],[COGS]]</f>
        <v>5947.1</v>
      </c>
      <c r="L1723" s="17">
        <f t="shared" ca="1" si="53"/>
        <v>44702</v>
      </c>
      <c r="M1723" t="str">
        <f t="shared" ca="1" si="52"/>
        <v>B0101</v>
      </c>
    </row>
    <row r="1724" spans="1:13" x14ac:dyDescent="0.25">
      <c r="A1724" t="s">
        <v>96</v>
      </c>
      <c r="B1724" s="7" t="s">
        <v>209</v>
      </c>
      <c r="C1724" s="15">
        <v>102</v>
      </c>
      <c r="D1724" s="16" t="s">
        <v>94</v>
      </c>
      <c r="E1724">
        <v>584</v>
      </c>
      <c r="F1724" s="9">
        <v>12</v>
      </c>
      <c r="G1724" s="9">
        <f>financials[[#This Row],[Units Sold]]*financials[[#This Row],[Sale Price]]</f>
        <v>7008</v>
      </c>
      <c r="H1724" s="9">
        <f>IF(financials[[#This Row],[Discount Band]]="low",0.1,IF(financials[[#This Row],[Discount Band]]="medium",0.15,0.3))</f>
        <v>0.3</v>
      </c>
      <c r="I1724" s="9">
        <f>financials[[#This Row],[Gross Sales]]-financials[[#This Row],[Gross Sales]]*financials[[#This Row],[Discounts]]</f>
        <v>4905.6000000000004</v>
      </c>
      <c r="J1724" s="9">
        <f>VLOOKUP(financials[[#This Row],[productid]],Products!$B$2:$H$10,3)</f>
        <v>13.95</v>
      </c>
      <c r="K1724" s="9">
        <f>financials[[#This Row],[Sales]]-financials[[#This Row],[COGS]]</f>
        <v>4891.6500000000005</v>
      </c>
      <c r="L1724" s="17">
        <f t="shared" ca="1" si="53"/>
        <v>45193</v>
      </c>
      <c r="M1724" t="str">
        <f t="shared" ca="1" si="52"/>
        <v>B0101</v>
      </c>
    </row>
    <row r="1725" spans="1:13" x14ac:dyDescent="0.25">
      <c r="A1725" t="s">
        <v>97</v>
      </c>
      <c r="B1725" s="7" t="s">
        <v>178</v>
      </c>
      <c r="C1725" s="15">
        <v>102</v>
      </c>
      <c r="D1725" s="16" t="s">
        <v>94</v>
      </c>
      <c r="E1725">
        <v>351</v>
      </c>
      <c r="F1725" s="9">
        <v>20</v>
      </c>
      <c r="G1725" s="9">
        <f>financials[[#This Row],[Units Sold]]*financials[[#This Row],[Sale Price]]</f>
        <v>7020</v>
      </c>
      <c r="H1725" s="9">
        <f>IF(financials[[#This Row],[Discount Band]]="low",0.1,IF(financials[[#This Row],[Discount Band]]="medium",0.15,0.3))</f>
        <v>0.3</v>
      </c>
      <c r="I1725" s="9">
        <f>financials[[#This Row],[Gross Sales]]-financials[[#This Row],[Gross Sales]]*financials[[#This Row],[Discounts]]</f>
        <v>4914</v>
      </c>
      <c r="J1725" s="9">
        <f>VLOOKUP(financials[[#This Row],[productid]],Products!$B$2:$H$10,3)</f>
        <v>13.95</v>
      </c>
      <c r="K1725" s="9">
        <f>financials[[#This Row],[Sales]]-financials[[#This Row],[COGS]]</f>
        <v>4900.05</v>
      </c>
      <c r="L1725" s="17">
        <f t="shared" ca="1" si="53"/>
        <v>45238</v>
      </c>
      <c r="M1725" t="str">
        <f t="shared" ca="1" si="52"/>
        <v>B0001</v>
      </c>
    </row>
    <row r="1726" spans="1:13" x14ac:dyDescent="0.25">
      <c r="A1726" t="s">
        <v>96</v>
      </c>
      <c r="B1726" s="7" t="s">
        <v>209</v>
      </c>
      <c r="C1726" s="15">
        <v>103</v>
      </c>
      <c r="D1726" s="16" t="s">
        <v>94</v>
      </c>
      <c r="E1726">
        <v>587</v>
      </c>
      <c r="F1726" s="9">
        <v>12</v>
      </c>
      <c r="G1726" s="9">
        <f>financials[[#This Row],[Units Sold]]*financials[[#This Row],[Sale Price]]</f>
        <v>7044</v>
      </c>
      <c r="H1726" s="9">
        <f>IF(financials[[#This Row],[Discount Band]]="low",0.1,IF(financials[[#This Row],[Discount Band]]="medium",0.15,0.3))</f>
        <v>0.3</v>
      </c>
      <c r="I1726" s="9">
        <f>financials[[#This Row],[Gross Sales]]-financials[[#This Row],[Gross Sales]]*financials[[#This Row],[Discounts]]</f>
        <v>4930.8</v>
      </c>
      <c r="J1726" s="9">
        <f>VLOOKUP(financials[[#This Row],[productid]],Products!$B$2:$H$10,3)</f>
        <v>15</v>
      </c>
      <c r="K1726" s="9">
        <f>financials[[#This Row],[Sales]]-financials[[#This Row],[COGS]]</f>
        <v>4915.8</v>
      </c>
      <c r="L1726" s="17">
        <f t="shared" ca="1" si="53"/>
        <v>44921</v>
      </c>
      <c r="M1726" t="str">
        <f t="shared" ca="1" si="52"/>
        <v>C0003</v>
      </c>
    </row>
    <row r="1727" spans="1:13" x14ac:dyDescent="0.25">
      <c r="A1727" t="s">
        <v>100</v>
      </c>
      <c r="B1727" s="7" t="s">
        <v>106</v>
      </c>
      <c r="C1727" s="13">
        <v>106</v>
      </c>
      <c r="D1727" s="10" t="s">
        <v>101</v>
      </c>
      <c r="E1727">
        <v>470</v>
      </c>
      <c r="F1727" s="9">
        <v>15</v>
      </c>
      <c r="G1727" s="9">
        <f>financials[[#This Row],[Units Sold]]*financials[[#This Row],[Sale Price]]</f>
        <v>7050</v>
      </c>
      <c r="H1727" s="9">
        <f>IF(financials[[#This Row],[Discount Band]]="low",0.1,IF(financials[[#This Row],[Discount Band]]="medium",0.15,0.3))</f>
        <v>0.15</v>
      </c>
      <c r="I1727" s="9">
        <f>financials[[#This Row],[Gross Sales]]-financials[[#This Row],[Gross Sales]]*financials[[#This Row],[Discounts]]</f>
        <v>5992.5</v>
      </c>
      <c r="J1727" s="9">
        <f>VLOOKUP(financials[[#This Row],[productid]],Products!$B$2:$H$10,3)</f>
        <v>9.1</v>
      </c>
      <c r="K1727" s="9">
        <f>financials[[#This Row],[Sales]]-financials[[#This Row],[COGS]]</f>
        <v>5983.4</v>
      </c>
      <c r="L1727" s="17">
        <f t="shared" ca="1" si="53"/>
        <v>44728</v>
      </c>
      <c r="M1727" t="str">
        <f t="shared" ca="1" si="52"/>
        <v>B0101</v>
      </c>
    </row>
    <row r="1728" spans="1:13" x14ac:dyDescent="0.25">
      <c r="A1728" t="s">
        <v>100</v>
      </c>
      <c r="B1728" s="7" t="s">
        <v>216</v>
      </c>
      <c r="C1728" s="15">
        <v>101</v>
      </c>
      <c r="D1728" s="16" t="s">
        <v>101</v>
      </c>
      <c r="E1728">
        <v>471</v>
      </c>
      <c r="F1728" s="9">
        <v>15</v>
      </c>
      <c r="G1728" s="9">
        <f>financials[[#This Row],[Units Sold]]*financials[[#This Row],[Sale Price]]</f>
        <v>7065</v>
      </c>
      <c r="H1728" s="9">
        <f>IF(financials[[#This Row],[Discount Band]]="low",0.1,IF(financials[[#This Row],[Discount Band]]="medium",0.15,0.3))</f>
        <v>0.15</v>
      </c>
      <c r="I1728" s="9">
        <f>financials[[#This Row],[Gross Sales]]-financials[[#This Row],[Gross Sales]]*financials[[#This Row],[Discounts]]</f>
        <v>6005.25</v>
      </c>
      <c r="J1728" s="9">
        <f>VLOOKUP(financials[[#This Row],[productid]],Products!$B$2:$H$10,3)</f>
        <v>9.9499999999999993</v>
      </c>
      <c r="K1728" s="9">
        <f>financials[[#This Row],[Sales]]-financials[[#This Row],[COGS]]</f>
        <v>5995.3</v>
      </c>
      <c r="L1728" s="17">
        <f t="shared" ca="1" si="53"/>
        <v>45303</v>
      </c>
      <c r="M1728" t="str">
        <f t="shared" ca="1" si="52"/>
        <v>C0003</v>
      </c>
    </row>
    <row r="1729" spans="1:13" x14ac:dyDescent="0.25">
      <c r="A1729" t="s">
        <v>96</v>
      </c>
      <c r="B1729" s="7" t="s">
        <v>287</v>
      </c>
      <c r="C1729" s="15">
        <v>103</v>
      </c>
      <c r="D1729" s="16" t="s">
        <v>94</v>
      </c>
      <c r="E1729">
        <v>589</v>
      </c>
      <c r="F1729" s="9">
        <v>12</v>
      </c>
      <c r="G1729" s="9">
        <f>financials[[#This Row],[Units Sold]]*financials[[#This Row],[Sale Price]]</f>
        <v>7068</v>
      </c>
      <c r="H1729" s="9">
        <f>IF(financials[[#This Row],[Discount Band]]="low",0.1,IF(financials[[#This Row],[Discount Band]]="medium",0.15,0.3))</f>
        <v>0.3</v>
      </c>
      <c r="I1729" s="9">
        <f>financials[[#This Row],[Gross Sales]]-financials[[#This Row],[Gross Sales]]*financials[[#This Row],[Discounts]]</f>
        <v>4947.6000000000004</v>
      </c>
      <c r="J1729" s="9">
        <f>VLOOKUP(financials[[#This Row],[productid]],Products!$B$2:$H$10,3)</f>
        <v>15</v>
      </c>
      <c r="K1729" s="9">
        <f>financials[[#This Row],[Sales]]-financials[[#This Row],[COGS]]</f>
        <v>4932.6000000000004</v>
      </c>
      <c r="L1729" s="17">
        <f t="shared" ca="1" si="53"/>
        <v>44660</v>
      </c>
      <c r="M1729" t="str">
        <f t="shared" ca="1" si="52"/>
        <v>B0101</v>
      </c>
    </row>
    <row r="1730" spans="1:13" x14ac:dyDescent="0.25">
      <c r="A1730" t="s">
        <v>97</v>
      </c>
      <c r="B1730" s="7" t="s">
        <v>95</v>
      </c>
      <c r="C1730" s="15">
        <v>105</v>
      </c>
      <c r="D1730" s="16" t="s">
        <v>101</v>
      </c>
      <c r="E1730">
        <v>1011</v>
      </c>
      <c r="F1730" s="9">
        <v>7</v>
      </c>
      <c r="G1730" s="9">
        <f>financials[[#This Row],[Units Sold]]*financials[[#This Row],[Sale Price]]</f>
        <v>7077</v>
      </c>
      <c r="H1730" s="9">
        <f>IF(financials[[#This Row],[Discount Band]]="low",0.1,IF(financials[[#This Row],[Discount Band]]="medium",0.15,0.3))</f>
        <v>0.15</v>
      </c>
      <c r="I1730" s="9">
        <f>financials[[#This Row],[Gross Sales]]-financials[[#This Row],[Gross Sales]]*financials[[#This Row],[Discounts]]</f>
        <v>6015.45</v>
      </c>
      <c r="J1730" s="9">
        <f>VLOOKUP(financials[[#This Row],[productid]],Products!$B$2:$H$10,3)</f>
        <v>10</v>
      </c>
      <c r="K1730" s="9">
        <f>financials[[#This Row],[Sales]]-financials[[#This Row],[COGS]]</f>
        <v>6005.45</v>
      </c>
      <c r="L1730" s="17">
        <f t="shared" ca="1" si="53"/>
        <v>45299</v>
      </c>
      <c r="M1730" t="str">
        <f t="shared" ref="M1730:M1793" ca="1" si="54">VLOOKUP(RANDBETWEEN(1,5),rnlsalesperson,2)</f>
        <v>C0003</v>
      </c>
    </row>
    <row r="1731" spans="1:13" x14ac:dyDescent="0.25">
      <c r="A1731" t="s">
        <v>97</v>
      </c>
      <c r="B1731" s="7" t="s">
        <v>178</v>
      </c>
      <c r="C1731" s="13">
        <v>105</v>
      </c>
      <c r="D1731" s="10" t="s">
        <v>101</v>
      </c>
      <c r="E1731">
        <v>354</v>
      </c>
      <c r="F1731" s="9">
        <v>20</v>
      </c>
      <c r="G1731" s="9">
        <f>financials[[#This Row],[Units Sold]]*financials[[#This Row],[Sale Price]]</f>
        <v>7080</v>
      </c>
      <c r="H1731" s="9">
        <f>IF(financials[[#This Row],[Discount Band]]="low",0.1,IF(financials[[#This Row],[Discount Band]]="medium",0.15,0.3))</f>
        <v>0.15</v>
      </c>
      <c r="I1731" s="9">
        <f>financials[[#This Row],[Gross Sales]]-financials[[#This Row],[Gross Sales]]*financials[[#This Row],[Discounts]]</f>
        <v>6018</v>
      </c>
      <c r="J1731" s="9">
        <f>VLOOKUP(financials[[#This Row],[productid]],Products!$B$2:$H$10,3)</f>
        <v>10</v>
      </c>
      <c r="K1731" s="9">
        <f>financials[[#This Row],[Sales]]-financials[[#This Row],[COGS]]</f>
        <v>6008</v>
      </c>
      <c r="L1731" s="17">
        <f t="shared" ref="L1731:L1794" ca="1" si="55">RANDBETWEEN(44562,45534)</f>
        <v>44795</v>
      </c>
      <c r="M1731" t="str">
        <f t="shared" ca="1" si="54"/>
        <v>B0001</v>
      </c>
    </row>
    <row r="1732" spans="1:13" x14ac:dyDescent="0.25">
      <c r="A1732" t="s">
        <v>96</v>
      </c>
      <c r="B1732" s="7" t="s">
        <v>216</v>
      </c>
      <c r="C1732" s="15">
        <v>109</v>
      </c>
      <c r="D1732" s="16" t="s">
        <v>101</v>
      </c>
      <c r="E1732">
        <v>590</v>
      </c>
      <c r="F1732" s="9">
        <v>12</v>
      </c>
      <c r="G1732" s="9">
        <f>financials[[#This Row],[Units Sold]]*financials[[#This Row],[Sale Price]]</f>
        <v>7080</v>
      </c>
      <c r="H1732" s="9">
        <f>IF(financials[[#This Row],[Discount Band]]="low",0.1,IF(financials[[#This Row],[Discount Band]]="medium",0.15,0.3))</f>
        <v>0.15</v>
      </c>
      <c r="I1732" s="9">
        <f>financials[[#This Row],[Gross Sales]]-financials[[#This Row],[Gross Sales]]*financials[[#This Row],[Discounts]]</f>
        <v>6018</v>
      </c>
      <c r="J1732" s="9">
        <f>VLOOKUP(financials[[#This Row],[productid]],Products!$B$2:$H$10,3)</f>
        <v>16.8</v>
      </c>
      <c r="K1732" s="9">
        <f>financials[[#This Row],[Sales]]-financials[[#This Row],[COGS]]</f>
        <v>6001.2</v>
      </c>
      <c r="L1732" s="17">
        <f t="shared" ca="1" si="55"/>
        <v>45361</v>
      </c>
      <c r="M1732" t="str">
        <f t="shared" ca="1" si="54"/>
        <v>B0101</v>
      </c>
    </row>
    <row r="1733" spans="1:13" x14ac:dyDescent="0.25">
      <c r="A1733" t="s">
        <v>97</v>
      </c>
      <c r="B1733" s="7" t="s">
        <v>95</v>
      </c>
      <c r="C1733" s="15">
        <v>109</v>
      </c>
      <c r="D1733" s="16" t="s">
        <v>101</v>
      </c>
      <c r="E1733">
        <v>1013</v>
      </c>
      <c r="F1733" s="9">
        <v>7</v>
      </c>
      <c r="G1733" s="9">
        <f>financials[[#This Row],[Units Sold]]*financials[[#This Row],[Sale Price]]</f>
        <v>7091</v>
      </c>
      <c r="H1733" s="9">
        <f>IF(financials[[#This Row],[Discount Band]]="low",0.1,IF(financials[[#This Row],[Discount Band]]="medium",0.15,0.3))</f>
        <v>0.15</v>
      </c>
      <c r="I1733" s="9">
        <f>financials[[#This Row],[Gross Sales]]-financials[[#This Row],[Gross Sales]]*financials[[#This Row],[Discounts]]</f>
        <v>6027.35</v>
      </c>
      <c r="J1733" s="9">
        <f>VLOOKUP(financials[[#This Row],[productid]],Products!$B$2:$H$10,3)</f>
        <v>16.8</v>
      </c>
      <c r="K1733" s="9">
        <f>financials[[#This Row],[Sales]]-financials[[#This Row],[COGS]]</f>
        <v>6010.55</v>
      </c>
      <c r="L1733" s="17">
        <f t="shared" ca="1" si="55"/>
        <v>45336</v>
      </c>
      <c r="M1733" t="str">
        <f t="shared" ca="1" si="54"/>
        <v>B0001</v>
      </c>
    </row>
    <row r="1734" spans="1:13" x14ac:dyDescent="0.25">
      <c r="A1734" t="s">
        <v>100</v>
      </c>
      <c r="B1734" s="7" t="s">
        <v>287</v>
      </c>
      <c r="C1734" s="15">
        <v>102</v>
      </c>
      <c r="D1734" s="16" t="s">
        <v>94</v>
      </c>
      <c r="E1734">
        <v>474</v>
      </c>
      <c r="F1734" s="9">
        <v>15</v>
      </c>
      <c r="G1734" s="9">
        <f>financials[[#This Row],[Units Sold]]*financials[[#This Row],[Sale Price]]</f>
        <v>7110</v>
      </c>
      <c r="H1734" s="9">
        <f>IF(financials[[#This Row],[Discount Band]]="low",0.1,IF(financials[[#This Row],[Discount Band]]="medium",0.15,0.3))</f>
        <v>0.3</v>
      </c>
      <c r="I1734" s="9">
        <f>financials[[#This Row],[Gross Sales]]-financials[[#This Row],[Gross Sales]]*financials[[#This Row],[Discounts]]</f>
        <v>4977</v>
      </c>
      <c r="J1734" s="9">
        <f>VLOOKUP(financials[[#This Row],[productid]],Products!$B$2:$H$10,3)</f>
        <v>13.95</v>
      </c>
      <c r="K1734" s="9">
        <f>financials[[#This Row],[Sales]]-financials[[#This Row],[COGS]]</f>
        <v>4963.05</v>
      </c>
      <c r="L1734" s="17">
        <f t="shared" ca="1" si="55"/>
        <v>44917</v>
      </c>
      <c r="M1734" t="str">
        <f t="shared" ca="1" si="54"/>
        <v>C0002</v>
      </c>
    </row>
    <row r="1735" spans="1:13" x14ac:dyDescent="0.25">
      <c r="A1735" t="s">
        <v>100</v>
      </c>
      <c r="B1735" s="7" t="s">
        <v>209</v>
      </c>
      <c r="C1735" s="15">
        <v>102</v>
      </c>
      <c r="D1735" s="16" t="s">
        <v>94</v>
      </c>
      <c r="E1735">
        <v>478</v>
      </c>
      <c r="F1735" s="9">
        <v>15</v>
      </c>
      <c r="G1735" s="9">
        <f>financials[[#This Row],[Units Sold]]*financials[[#This Row],[Sale Price]]</f>
        <v>7170</v>
      </c>
      <c r="H1735" s="9">
        <f>IF(financials[[#This Row],[Discount Band]]="low",0.1,IF(financials[[#This Row],[Discount Band]]="medium",0.15,0.3))</f>
        <v>0.3</v>
      </c>
      <c r="I1735" s="9">
        <f>financials[[#This Row],[Gross Sales]]-financials[[#This Row],[Gross Sales]]*financials[[#This Row],[Discounts]]</f>
        <v>5019</v>
      </c>
      <c r="J1735" s="9">
        <f>VLOOKUP(financials[[#This Row],[productid]],Products!$B$2:$H$10,3)</f>
        <v>13.95</v>
      </c>
      <c r="K1735" s="9">
        <f>financials[[#This Row],[Sales]]-financials[[#This Row],[COGS]]</f>
        <v>5005.05</v>
      </c>
      <c r="L1735" s="17">
        <f t="shared" ca="1" si="55"/>
        <v>44853</v>
      </c>
      <c r="M1735" t="str">
        <f t="shared" ca="1" si="54"/>
        <v>C0002</v>
      </c>
    </row>
    <row r="1736" spans="1:13" x14ac:dyDescent="0.25">
      <c r="A1736" t="s">
        <v>97</v>
      </c>
      <c r="B1736" s="7" t="s">
        <v>170</v>
      </c>
      <c r="C1736" s="15">
        <v>101</v>
      </c>
      <c r="D1736" s="16" t="s">
        <v>102</v>
      </c>
      <c r="E1736">
        <v>1028</v>
      </c>
      <c r="F1736" s="9">
        <v>7</v>
      </c>
      <c r="G1736" s="9">
        <f>financials[[#This Row],[Units Sold]]*financials[[#This Row],[Sale Price]]</f>
        <v>7196</v>
      </c>
      <c r="H1736" s="9">
        <f>IF(financials[[#This Row],[Discount Band]]="low",0.1,IF(financials[[#This Row],[Discount Band]]="medium",0.15,0.3))</f>
        <v>0.1</v>
      </c>
      <c r="I1736" s="9">
        <f>financials[[#This Row],[Gross Sales]]-financials[[#This Row],[Gross Sales]]*financials[[#This Row],[Discounts]]</f>
        <v>6476.4</v>
      </c>
      <c r="J1736" s="9">
        <f>VLOOKUP(financials[[#This Row],[productid]],Products!$B$2:$H$10,3)</f>
        <v>9.9499999999999993</v>
      </c>
      <c r="K1736" s="9">
        <f>financials[[#This Row],[Sales]]-financials[[#This Row],[COGS]]</f>
        <v>6466.45</v>
      </c>
      <c r="L1736" s="17">
        <f t="shared" ca="1" si="55"/>
        <v>45071</v>
      </c>
      <c r="M1736" t="str">
        <f t="shared" ca="1" si="54"/>
        <v>B0101</v>
      </c>
    </row>
    <row r="1737" spans="1:13" x14ac:dyDescent="0.25">
      <c r="A1737" t="s">
        <v>96</v>
      </c>
      <c r="B1737" s="7" t="s">
        <v>287</v>
      </c>
      <c r="C1737" s="15">
        <v>109</v>
      </c>
      <c r="D1737" s="16" t="s">
        <v>94</v>
      </c>
      <c r="E1737">
        <v>600</v>
      </c>
      <c r="F1737" s="9">
        <v>12</v>
      </c>
      <c r="G1737" s="9">
        <f>financials[[#This Row],[Units Sold]]*financials[[#This Row],[Sale Price]]</f>
        <v>7200</v>
      </c>
      <c r="H1737" s="9">
        <f>IF(financials[[#This Row],[Discount Band]]="low",0.1,IF(financials[[#This Row],[Discount Band]]="medium",0.15,0.3))</f>
        <v>0.3</v>
      </c>
      <c r="I1737" s="9">
        <f>financials[[#This Row],[Gross Sales]]-financials[[#This Row],[Gross Sales]]*financials[[#This Row],[Discounts]]</f>
        <v>5040</v>
      </c>
      <c r="J1737" s="9">
        <f>VLOOKUP(financials[[#This Row],[productid]],Products!$B$2:$H$10,3)</f>
        <v>16.8</v>
      </c>
      <c r="K1737" s="9">
        <f>financials[[#This Row],[Sales]]-financials[[#This Row],[COGS]]</f>
        <v>5023.2</v>
      </c>
      <c r="L1737" s="17">
        <f t="shared" ca="1" si="55"/>
        <v>45327</v>
      </c>
      <c r="M1737" t="str">
        <f t="shared" ca="1" si="54"/>
        <v>B0101</v>
      </c>
    </row>
    <row r="1738" spans="1:13" x14ac:dyDescent="0.25">
      <c r="A1738" t="s">
        <v>96</v>
      </c>
      <c r="B1738" s="7" t="s">
        <v>216</v>
      </c>
      <c r="C1738" s="15">
        <v>104</v>
      </c>
      <c r="D1738" s="16" t="s">
        <v>103</v>
      </c>
      <c r="E1738">
        <v>600</v>
      </c>
      <c r="F1738" s="9">
        <v>12</v>
      </c>
      <c r="G1738" s="9">
        <f>financials[[#This Row],[Units Sold]]*financials[[#This Row],[Sale Price]]</f>
        <v>7200</v>
      </c>
      <c r="H1738" s="9">
        <f>IF(financials[[#This Row],[Discount Band]]="low",0.1,IF(financials[[#This Row],[Discount Band]]="medium",0.15,0.3))</f>
        <v>0.3</v>
      </c>
      <c r="I1738" s="9">
        <f>financials[[#This Row],[Gross Sales]]-financials[[#This Row],[Gross Sales]]*financials[[#This Row],[Discounts]]</f>
        <v>5040</v>
      </c>
      <c r="J1738" s="9">
        <f>VLOOKUP(financials[[#This Row],[productid]],Products!$B$2:$H$10,3)</f>
        <v>2.9</v>
      </c>
      <c r="K1738" s="9">
        <f>financials[[#This Row],[Sales]]-financials[[#This Row],[COGS]]</f>
        <v>5037.1000000000004</v>
      </c>
      <c r="L1738" s="17">
        <f t="shared" ca="1" si="55"/>
        <v>44844</v>
      </c>
      <c r="M1738" t="str">
        <f t="shared" ca="1" si="54"/>
        <v>C0003</v>
      </c>
    </row>
    <row r="1739" spans="1:13" x14ac:dyDescent="0.25">
      <c r="A1739" t="s">
        <v>97</v>
      </c>
      <c r="B1739" s="7" t="s">
        <v>279</v>
      </c>
      <c r="C1739" s="15">
        <v>102</v>
      </c>
      <c r="D1739" s="16" t="s">
        <v>101</v>
      </c>
      <c r="E1739">
        <v>360</v>
      </c>
      <c r="F1739" s="9">
        <v>20</v>
      </c>
      <c r="G1739" s="9">
        <f>financials[[#This Row],[Units Sold]]*financials[[#This Row],[Sale Price]]</f>
        <v>7200</v>
      </c>
      <c r="H1739" s="9">
        <f>IF(financials[[#This Row],[Discount Band]]="low",0.1,IF(financials[[#This Row],[Discount Band]]="medium",0.15,0.3))</f>
        <v>0.15</v>
      </c>
      <c r="I1739" s="9">
        <f>financials[[#This Row],[Gross Sales]]-financials[[#This Row],[Gross Sales]]*financials[[#This Row],[Discounts]]</f>
        <v>6120</v>
      </c>
      <c r="J1739" s="9">
        <f>VLOOKUP(financials[[#This Row],[productid]],Products!$B$2:$H$10,3)</f>
        <v>13.95</v>
      </c>
      <c r="K1739" s="9">
        <f>financials[[#This Row],[Sales]]-financials[[#This Row],[COGS]]</f>
        <v>6106.05</v>
      </c>
      <c r="L1739" s="17">
        <f t="shared" ca="1" si="55"/>
        <v>44726</v>
      </c>
      <c r="M1739" t="str">
        <f t="shared" ca="1" si="54"/>
        <v>A0001</v>
      </c>
    </row>
    <row r="1740" spans="1:13" x14ac:dyDescent="0.25">
      <c r="A1740" t="s">
        <v>97</v>
      </c>
      <c r="B1740" s="7" t="s">
        <v>105</v>
      </c>
      <c r="C1740" s="15">
        <v>101</v>
      </c>
      <c r="D1740" s="16" t="s">
        <v>102</v>
      </c>
      <c r="E1740">
        <v>360</v>
      </c>
      <c r="F1740" s="9">
        <v>20</v>
      </c>
      <c r="G1740" s="9">
        <f>financials[[#This Row],[Units Sold]]*financials[[#This Row],[Sale Price]]</f>
        <v>7200</v>
      </c>
      <c r="H1740" s="9">
        <f>IF(financials[[#This Row],[Discount Band]]="low",0.1,IF(financials[[#This Row],[Discount Band]]="medium",0.15,0.3))</f>
        <v>0.1</v>
      </c>
      <c r="I1740" s="9">
        <f>financials[[#This Row],[Gross Sales]]-financials[[#This Row],[Gross Sales]]*financials[[#This Row],[Discounts]]</f>
        <v>6480</v>
      </c>
      <c r="J1740" s="9">
        <f>VLOOKUP(financials[[#This Row],[productid]],Products!$B$2:$H$10,3)</f>
        <v>9.9499999999999993</v>
      </c>
      <c r="K1740" s="9">
        <f>financials[[#This Row],[Sales]]-financials[[#This Row],[COGS]]</f>
        <v>6470.05</v>
      </c>
      <c r="L1740" s="17">
        <f t="shared" ca="1" si="55"/>
        <v>44785</v>
      </c>
      <c r="M1740" t="str">
        <f t="shared" ca="1" si="54"/>
        <v>B0101</v>
      </c>
    </row>
    <row r="1741" spans="1:13" x14ac:dyDescent="0.25">
      <c r="A1741" t="s">
        <v>100</v>
      </c>
      <c r="B1741" s="7" t="s">
        <v>209</v>
      </c>
      <c r="C1741" s="15">
        <v>109</v>
      </c>
      <c r="D1741" s="16" t="s">
        <v>94</v>
      </c>
      <c r="E1741">
        <v>481</v>
      </c>
      <c r="F1741" s="9">
        <v>15</v>
      </c>
      <c r="G1741" s="9">
        <f>financials[[#This Row],[Units Sold]]*financials[[#This Row],[Sale Price]]</f>
        <v>7215</v>
      </c>
      <c r="H1741" s="9">
        <f>IF(financials[[#This Row],[Discount Band]]="low",0.1,IF(financials[[#This Row],[Discount Band]]="medium",0.15,0.3))</f>
        <v>0.3</v>
      </c>
      <c r="I1741" s="9">
        <f>financials[[#This Row],[Gross Sales]]-financials[[#This Row],[Gross Sales]]*financials[[#This Row],[Discounts]]</f>
        <v>5050.5</v>
      </c>
      <c r="J1741" s="9">
        <f>VLOOKUP(financials[[#This Row],[productid]],Products!$B$2:$H$10,3)</f>
        <v>16.8</v>
      </c>
      <c r="K1741" s="9">
        <f>financials[[#This Row],[Sales]]-financials[[#This Row],[COGS]]</f>
        <v>5033.7</v>
      </c>
      <c r="L1741" s="17">
        <f t="shared" ca="1" si="55"/>
        <v>44774</v>
      </c>
      <c r="M1741" t="str">
        <f t="shared" ca="1" si="54"/>
        <v>C0002</v>
      </c>
    </row>
    <row r="1742" spans="1:13" x14ac:dyDescent="0.25">
      <c r="A1742" t="s">
        <v>98</v>
      </c>
      <c r="B1742" s="7" t="s">
        <v>556</v>
      </c>
      <c r="C1742" s="15">
        <v>107</v>
      </c>
      <c r="D1742" s="16" t="s">
        <v>102</v>
      </c>
      <c r="E1742">
        <v>58</v>
      </c>
      <c r="F1742" s="9">
        <v>125</v>
      </c>
      <c r="G1742" s="9">
        <f>financials[[#This Row],[Units Sold]]*financials[[#This Row],[Sale Price]]</f>
        <v>7250</v>
      </c>
      <c r="H1742" s="9">
        <f>IF(financials[[#This Row],[Discount Band]]="low",0.1,IF(financials[[#This Row],[Discount Band]]="medium",0.15,0.3))</f>
        <v>0.1</v>
      </c>
      <c r="I1742" s="9">
        <f>financials[[#This Row],[Gross Sales]]-financials[[#This Row],[Gross Sales]]*financials[[#This Row],[Discounts]]</f>
        <v>6525</v>
      </c>
      <c r="J1742" s="9">
        <f>VLOOKUP(financials[[#This Row],[productid]],Products!$B$2:$H$10,3)</f>
        <v>5.5</v>
      </c>
      <c r="K1742" s="9">
        <f>financials[[#This Row],[Sales]]-financials[[#This Row],[COGS]]</f>
        <v>6519.5</v>
      </c>
      <c r="L1742" s="17">
        <f t="shared" ca="1" si="55"/>
        <v>45395</v>
      </c>
      <c r="M1742" t="str">
        <f t="shared" ca="1" si="54"/>
        <v>B0101</v>
      </c>
    </row>
    <row r="1743" spans="1:13" x14ac:dyDescent="0.25">
      <c r="A1743" t="s">
        <v>100</v>
      </c>
      <c r="B1743" s="7" t="s">
        <v>178</v>
      </c>
      <c r="C1743" s="15">
        <v>109</v>
      </c>
      <c r="D1743" s="16" t="s">
        <v>103</v>
      </c>
      <c r="E1743">
        <v>484</v>
      </c>
      <c r="F1743" s="9">
        <v>15</v>
      </c>
      <c r="G1743" s="9">
        <f>financials[[#This Row],[Units Sold]]*financials[[#This Row],[Sale Price]]</f>
        <v>7260</v>
      </c>
      <c r="H1743" s="9">
        <f>IF(financials[[#This Row],[Discount Band]]="low",0.1,IF(financials[[#This Row],[Discount Band]]="medium",0.15,0.3))</f>
        <v>0.3</v>
      </c>
      <c r="I1743" s="9">
        <f>financials[[#This Row],[Gross Sales]]-financials[[#This Row],[Gross Sales]]*financials[[#This Row],[Discounts]]</f>
        <v>5082</v>
      </c>
      <c r="J1743" s="9">
        <f>VLOOKUP(financials[[#This Row],[productid]],Products!$B$2:$H$10,3)</f>
        <v>16.8</v>
      </c>
      <c r="K1743" s="9">
        <f>financials[[#This Row],[Sales]]-financials[[#This Row],[COGS]]</f>
        <v>5065.2</v>
      </c>
      <c r="L1743" s="17">
        <f t="shared" ca="1" si="55"/>
        <v>44685</v>
      </c>
      <c r="M1743" t="str">
        <f t="shared" ca="1" si="54"/>
        <v>C0003</v>
      </c>
    </row>
    <row r="1744" spans="1:13" x14ac:dyDescent="0.25">
      <c r="A1744" t="s">
        <v>100</v>
      </c>
      <c r="B1744" s="7" t="s">
        <v>279</v>
      </c>
      <c r="C1744" s="15">
        <v>108</v>
      </c>
      <c r="D1744" s="16" t="s">
        <v>94</v>
      </c>
      <c r="E1744">
        <v>484</v>
      </c>
      <c r="F1744" s="9">
        <v>15</v>
      </c>
      <c r="G1744" s="9">
        <f>financials[[#This Row],[Units Sold]]*financials[[#This Row],[Sale Price]]</f>
        <v>7260</v>
      </c>
      <c r="H1744" s="9">
        <f>IF(financials[[#This Row],[Discount Band]]="low",0.1,IF(financials[[#This Row],[Discount Band]]="medium",0.15,0.3))</f>
        <v>0.3</v>
      </c>
      <c r="I1744" s="9">
        <f>financials[[#This Row],[Gross Sales]]-financials[[#This Row],[Gross Sales]]*financials[[#This Row],[Discounts]]</f>
        <v>5082</v>
      </c>
      <c r="J1744" s="9">
        <f>VLOOKUP(financials[[#This Row],[productid]],Products!$B$2:$H$10,3)</f>
        <v>3.99</v>
      </c>
      <c r="K1744" s="9">
        <f>financials[[#This Row],[Sales]]-financials[[#This Row],[COGS]]</f>
        <v>5078.01</v>
      </c>
      <c r="L1744" s="17">
        <f t="shared" ca="1" si="55"/>
        <v>44570</v>
      </c>
      <c r="M1744" t="str">
        <f t="shared" ca="1" si="54"/>
        <v>B0101</v>
      </c>
    </row>
    <row r="1745" spans="1:13" x14ac:dyDescent="0.25">
      <c r="A1745" t="s">
        <v>100</v>
      </c>
      <c r="B1745" s="7" t="s">
        <v>106</v>
      </c>
      <c r="C1745" s="13">
        <v>107</v>
      </c>
      <c r="D1745" s="10" t="s">
        <v>94</v>
      </c>
      <c r="E1745">
        <v>485</v>
      </c>
      <c r="F1745" s="9">
        <v>15</v>
      </c>
      <c r="G1745" s="9">
        <f>financials[[#This Row],[Units Sold]]*financials[[#This Row],[Sale Price]]</f>
        <v>7275</v>
      </c>
      <c r="H1745" s="9">
        <f>IF(financials[[#This Row],[Discount Band]]="low",0.1,IF(financials[[#This Row],[Discount Band]]="medium",0.15,0.3))</f>
        <v>0.3</v>
      </c>
      <c r="I1745" s="9">
        <f>financials[[#This Row],[Gross Sales]]-financials[[#This Row],[Gross Sales]]*financials[[#This Row],[Discounts]]</f>
        <v>5092.5</v>
      </c>
      <c r="J1745" s="9">
        <f>VLOOKUP(financials[[#This Row],[productid]],Products!$B$2:$H$10,3)</f>
        <v>5.5</v>
      </c>
      <c r="K1745" s="9">
        <f>financials[[#This Row],[Sales]]-financials[[#This Row],[COGS]]</f>
        <v>5087</v>
      </c>
      <c r="L1745" s="17">
        <f t="shared" ca="1" si="55"/>
        <v>45290</v>
      </c>
      <c r="M1745" t="str">
        <f t="shared" ca="1" si="54"/>
        <v>B0001</v>
      </c>
    </row>
    <row r="1746" spans="1:13" x14ac:dyDescent="0.25">
      <c r="A1746" t="s">
        <v>97</v>
      </c>
      <c r="B1746" s="7" t="s">
        <v>95</v>
      </c>
      <c r="C1746" s="13">
        <v>109</v>
      </c>
      <c r="D1746" s="10" t="s">
        <v>102</v>
      </c>
      <c r="E1746">
        <v>1041</v>
      </c>
      <c r="F1746" s="9">
        <v>7</v>
      </c>
      <c r="G1746" s="9">
        <f>financials[[#This Row],[Units Sold]]*financials[[#This Row],[Sale Price]]</f>
        <v>7287</v>
      </c>
      <c r="H1746" s="9">
        <f>IF(financials[[#This Row],[Discount Band]]="low",0.1,IF(financials[[#This Row],[Discount Band]]="medium",0.15,0.3))</f>
        <v>0.1</v>
      </c>
      <c r="I1746" s="9">
        <f>financials[[#This Row],[Gross Sales]]-financials[[#This Row],[Gross Sales]]*financials[[#This Row],[Discounts]]</f>
        <v>6558.3</v>
      </c>
      <c r="J1746" s="9">
        <f>VLOOKUP(financials[[#This Row],[productid]],Products!$B$2:$H$10,3)</f>
        <v>16.8</v>
      </c>
      <c r="K1746" s="9">
        <f>financials[[#This Row],[Sales]]-financials[[#This Row],[COGS]]</f>
        <v>6541.5</v>
      </c>
      <c r="L1746" s="17">
        <f t="shared" ca="1" si="55"/>
        <v>44855</v>
      </c>
      <c r="M1746" t="str">
        <f t="shared" ca="1" si="54"/>
        <v>C0003</v>
      </c>
    </row>
    <row r="1747" spans="1:13" x14ac:dyDescent="0.25">
      <c r="A1747" t="s">
        <v>100</v>
      </c>
      <c r="B1747" s="7" t="s">
        <v>284</v>
      </c>
      <c r="C1747" s="15">
        <v>107</v>
      </c>
      <c r="D1747" s="16" t="s">
        <v>94</v>
      </c>
      <c r="E1747">
        <v>486</v>
      </c>
      <c r="F1747" s="9">
        <v>15</v>
      </c>
      <c r="G1747" s="9">
        <f>financials[[#This Row],[Units Sold]]*financials[[#This Row],[Sale Price]]</f>
        <v>7290</v>
      </c>
      <c r="H1747" s="9">
        <f>IF(financials[[#This Row],[Discount Band]]="low",0.1,IF(financials[[#This Row],[Discount Band]]="medium",0.15,0.3))</f>
        <v>0.3</v>
      </c>
      <c r="I1747" s="9">
        <f>financials[[#This Row],[Gross Sales]]-financials[[#This Row],[Gross Sales]]*financials[[#This Row],[Discounts]]</f>
        <v>5103</v>
      </c>
      <c r="J1747" s="9">
        <f>VLOOKUP(financials[[#This Row],[productid]],Products!$B$2:$H$10,3)</f>
        <v>5.5</v>
      </c>
      <c r="K1747" s="9">
        <f>financials[[#This Row],[Sales]]-financials[[#This Row],[COGS]]</f>
        <v>5097.5</v>
      </c>
      <c r="L1747" s="17">
        <f t="shared" ca="1" si="55"/>
        <v>45085</v>
      </c>
      <c r="M1747" t="str">
        <f t="shared" ca="1" si="54"/>
        <v>C0002</v>
      </c>
    </row>
    <row r="1748" spans="1:13" x14ac:dyDescent="0.25">
      <c r="A1748" t="s">
        <v>97</v>
      </c>
      <c r="B1748" s="7" t="s">
        <v>106</v>
      </c>
      <c r="C1748" s="15">
        <v>102</v>
      </c>
      <c r="D1748" s="16" t="s">
        <v>101</v>
      </c>
      <c r="E1748">
        <v>365</v>
      </c>
      <c r="F1748" s="9">
        <v>20</v>
      </c>
      <c r="G1748" s="9">
        <f>financials[[#This Row],[Units Sold]]*financials[[#This Row],[Sale Price]]</f>
        <v>7300</v>
      </c>
      <c r="H1748" s="9">
        <f>IF(financials[[#This Row],[Discount Band]]="low",0.1,IF(financials[[#This Row],[Discount Band]]="medium",0.15,0.3))</f>
        <v>0.15</v>
      </c>
      <c r="I1748" s="9">
        <f>financials[[#This Row],[Gross Sales]]-financials[[#This Row],[Gross Sales]]*financials[[#This Row],[Discounts]]</f>
        <v>6205</v>
      </c>
      <c r="J1748" s="9">
        <f>VLOOKUP(financials[[#This Row],[productid]],Products!$B$2:$H$10,3)</f>
        <v>13.95</v>
      </c>
      <c r="K1748" s="9">
        <f>financials[[#This Row],[Sales]]-financials[[#This Row],[COGS]]</f>
        <v>6191.05</v>
      </c>
      <c r="L1748" s="17">
        <f t="shared" ca="1" si="55"/>
        <v>45223</v>
      </c>
      <c r="M1748" t="str">
        <f t="shared" ca="1" si="54"/>
        <v>A0001</v>
      </c>
    </row>
    <row r="1749" spans="1:13" x14ac:dyDescent="0.25">
      <c r="A1749" t="s">
        <v>97</v>
      </c>
      <c r="B1749" s="7" t="s">
        <v>95</v>
      </c>
      <c r="C1749" s="13">
        <v>107</v>
      </c>
      <c r="D1749" s="10" t="s">
        <v>103</v>
      </c>
      <c r="E1749">
        <v>1043</v>
      </c>
      <c r="F1749" s="9">
        <v>7</v>
      </c>
      <c r="G1749" s="9">
        <f>financials[[#This Row],[Units Sold]]*financials[[#This Row],[Sale Price]]</f>
        <v>7301</v>
      </c>
      <c r="H1749" s="9">
        <f>IF(financials[[#This Row],[Discount Band]]="low",0.1,IF(financials[[#This Row],[Discount Band]]="medium",0.15,0.3))</f>
        <v>0.3</v>
      </c>
      <c r="I1749" s="9">
        <f>financials[[#This Row],[Gross Sales]]-financials[[#This Row],[Gross Sales]]*financials[[#This Row],[Discounts]]</f>
        <v>5110.7000000000007</v>
      </c>
      <c r="J1749" s="9">
        <f>VLOOKUP(financials[[#This Row],[productid]],Products!$B$2:$H$10,3)</f>
        <v>5.5</v>
      </c>
      <c r="K1749" s="9">
        <f>financials[[#This Row],[Sales]]-financials[[#This Row],[COGS]]</f>
        <v>5105.2000000000007</v>
      </c>
      <c r="L1749" s="17">
        <f t="shared" ca="1" si="55"/>
        <v>45518</v>
      </c>
      <c r="M1749" t="str">
        <f t="shared" ca="1" si="54"/>
        <v>B0101</v>
      </c>
    </row>
    <row r="1750" spans="1:13" x14ac:dyDescent="0.25">
      <c r="A1750" t="s">
        <v>97</v>
      </c>
      <c r="B1750" s="7" t="s">
        <v>95</v>
      </c>
      <c r="C1750" s="15">
        <v>101</v>
      </c>
      <c r="D1750" s="16" t="s">
        <v>101</v>
      </c>
      <c r="E1750">
        <v>1044</v>
      </c>
      <c r="F1750" s="9">
        <v>7</v>
      </c>
      <c r="G1750" s="9">
        <f>financials[[#This Row],[Units Sold]]*financials[[#This Row],[Sale Price]]</f>
        <v>7308</v>
      </c>
      <c r="H1750" s="9">
        <f>IF(financials[[#This Row],[Discount Band]]="low",0.1,IF(financials[[#This Row],[Discount Band]]="medium",0.15,0.3))</f>
        <v>0.15</v>
      </c>
      <c r="I1750" s="9">
        <f>financials[[#This Row],[Gross Sales]]-financials[[#This Row],[Gross Sales]]*financials[[#This Row],[Discounts]]</f>
        <v>6211.8</v>
      </c>
      <c r="J1750" s="9">
        <f>VLOOKUP(financials[[#This Row],[productid]],Products!$B$2:$H$10,3)</f>
        <v>9.9499999999999993</v>
      </c>
      <c r="K1750" s="9">
        <f>financials[[#This Row],[Sales]]-financials[[#This Row],[COGS]]</f>
        <v>6201.85</v>
      </c>
      <c r="L1750" s="17">
        <f t="shared" ca="1" si="55"/>
        <v>45476</v>
      </c>
      <c r="M1750" t="str">
        <f t="shared" ca="1" si="54"/>
        <v>B0101</v>
      </c>
    </row>
    <row r="1751" spans="1:13" x14ac:dyDescent="0.25">
      <c r="A1751" t="s">
        <v>97</v>
      </c>
      <c r="B1751" s="7" t="s">
        <v>216</v>
      </c>
      <c r="C1751" s="13">
        <v>104</v>
      </c>
      <c r="D1751" s="10" t="s">
        <v>101</v>
      </c>
      <c r="E1751">
        <v>367</v>
      </c>
      <c r="F1751" s="9">
        <v>20</v>
      </c>
      <c r="G1751" s="9">
        <f>financials[[#This Row],[Units Sold]]*financials[[#This Row],[Sale Price]]</f>
        <v>7340</v>
      </c>
      <c r="H1751" s="9">
        <f>IF(financials[[#This Row],[Discount Band]]="low",0.1,IF(financials[[#This Row],[Discount Band]]="medium",0.15,0.3))</f>
        <v>0.15</v>
      </c>
      <c r="I1751" s="9">
        <f>financials[[#This Row],[Gross Sales]]-financials[[#This Row],[Gross Sales]]*financials[[#This Row],[Discounts]]</f>
        <v>6239</v>
      </c>
      <c r="J1751" s="9">
        <f>VLOOKUP(financials[[#This Row],[productid]],Products!$B$2:$H$10,3)</f>
        <v>2.9</v>
      </c>
      <c r="K1751" s="9">
        <f>financials[[#This Row],[Sales]]-financials[[#This Row],[COGS]]</f>
        <v>6236.1</v>
      </c>
      <c r="L1751" s="17">
        <f t="shared" ca="1" si="55"/>
        <v>45074</v>
      </c>
      <c r="M1751" t="str">
        <f t="shared" ca="1" si="54"/>
        <v>B0001</v>
      </c>
    </row>
    <row r="1752" spans="1:13" x14ac:dyDescent="0.25">
      <c r="A1752" t="s">
        <v>97</v>
      </c>
      <c r="B1752" s="7" t="s">
        <v>279</v>
      </c>
      <c r="C1752" s="15">
        <v>102</v>
      </c>
      <c r="D1752" s="16" t="s">
        <v>94</v>
      </c>
      <c r="E1752">
        <v>367</v>
      </c>
      <c r="F1752" s="9">
        <v>20</v>
      </c>
      <c r="G1752" s="9">
        <f>financials[[#This Row],[Units Sold]]*financials[[#This Row],[Sale Price]]</f>
        <v>7340</v>
      </c>
      <c r="H1752" s="9">
        <f>IF(financials[[#This Row],[Discount Band]]="low",0.1,IF(financials[[#This Row],[Discount Band]]="medium",0.15,0.3))</f>
        <v>0.3</v>
      </c>
      <c r="I1752" s="9">
        <f>financials[[#This Row],[Gross Sales]]-financials[[#This Row],[Gross Sales]]*financials[[#This Row],[Discounts]]</f>
        <v>5138</v>
      </c>
      <c r="J1752" s="9">
        <f>VLOOKUP(financials[[#This Row],[productid]],Products!$B$2:$H$10,3)</f>
        <v>13.95</v>
      </c>
      <c r="K1752" s="9">
        <f>financials[[#This Row],[Sales]]-financials[[#This Row],[COGS]]</f>
        <v>5124.05</v>
      </c>
      <c r="L1752" s="17">
        <f t="shared" ca="1" si="55"/>
        <v>44900</v>
      </c>
      <c r="M1752" t="str">
        <f t="shared" ca="1" si="54"/>
        <v>B0101</v>
      </c>
    </row>
    <row r="1753" spans="1:13" x14ac:dyDescent="0.25">
      <c r="A1753" t="s">
        <v>97</v>
      </c>
      <c r="B1753" s="7" t="s">
        <v>216</v>
      </c>
      <c r="C1753" s="15">
        <v>106</v>
      </c>
      <c r="D1753" s="16" t="s">
        <v>101</v>
      </c>
      <c r="E1753">
        <v>367</v>
      </c>
      <c r="F1753" s="9">
        <v>20</v>
      </c>
      <c r="G1753" s="9">
        <f>financials[[#This Row],[Units Sold]]*financials[[#This Row],[Sale Price]]</f>
        <v>7340</v>
      </c>
      <c r="H1753" s="9">
        <f>IF(financials[[#This Row],[Discount Band]]="low",0.1,IF(financials[[#This Row],[Discount Band]]="medium",0.15,0.3))</f>
        <v>0.15</v>
      </c>
      <c r="I1753" s="9">
        <f>financials[[#This Row],[Gross Sales]]-financials[[#This Row],[Gross Sales]]*financials[[#This Row],[Discounts]]</f>
        <v>6239</v>
      </c>
      <c r="J1753" s="9">
        <f>VLOOKUP(financials[[#This Row],[productid]],Products!$B$2:$H$10,3)</f>
        <v>9.1</v>
      </c>
      <c r="K1753" s="9">
        <f>financials[[#This Row],[Sales]]-financials[[#This Row],[COGS]]</f>
        <v>6229.9</v>
      </c>
      <c r="L1753" s="17">
        <f t="shared" ca="1" si="55"/>
        <v>45443</v>
      </c>
      <c r="M1753" t="str">
        <f t="shared" ca="1" si="54"/>
        <v>B0101</v>
      </c>
    </row>
    <row r="1754" spans="1:13" x14ac:dyDescent="0.25">
      <c r="A1754" t="s">
        <v>97</v>
      </c>
      <c r="B1754" s="7" t="s">
        <v>655</v>
      </c>
      <c r="C1754" s="13">
        <v>103</v>
      </c>
      <c r="D1754" s="10" t="s">
        <v>101</v>
      </c>
      <c r="E1754">
        <v>21</v>
      </c>
      <c r="F1754" s="9">
        <v>350</v>
      </c>
      <c r="G1754" s="9">
        <f>financials[[#This Row],[Units Sold]]*financials[[#This Row],[Sale Price]]</f>
        <v>7350</v>
      </c>
      <c r="H1754" s="9">
        <f>IF(financials[[#This Row],[Discount Band]]="low",0.1,IF(financials[[#This Row],[Discount Band]]="medium",0.15,0.3))</f>
        <v>0.15</v>
      </c>
      <c r="I1754" s="9">
        <f>financials[[#This Row],[Gross Sales]]-financials[[#This Row],[Gross Sales]]*financials[[#This Row],[Discounts]]</f>
        <v>6247.5</v>
      </c>
      <c r="J1754" s="9">
        <f>VLOOKUP(financials[[#This Row],[productid]],Products!$B$2:$H$10,3)</f>
        <v>15</v>
      </c>
      <c r="K1754" s="9">
        <f>financials[[#This Row],[Sales]]-financials[[#This Row],[COGS]]</f>
        <v>6232.5</v>
      </c>
      <c r="L1754" s="17">
        <f t="shared" ca="1" si="55"/>
        <v>45136</v>
      </c>
      <c r="M1754" t="str">
        <f t="shared" ca="1" si="54"/>
        <v>C0002</v>
      </c>
    </row>
    <row r="1755" spans="1:13" x14ac:dyDescent="0.25">
      <c r="A1755" t="s">
        <v>97</v>
      </c>
      <c r="B1755" s="7" t="s">
        <v>556</v>
      </c>
      <c r="C1755" s="13">
        <v>106</v>
      </c>
      <c r="D1755" s="10" t="s">
        <v>94</v>
      </c>
      <c r="E1755">
        <v>368</v>
      </c>
      <c r="F1755" s="9">
        <v>20</v>
      </c>
      <c r="G1755" s="9">
        <f>financials[[#This Row],[Units Sold]]*financials[[#This Row],[Sale Price]]</f>
        <v>7360</v>
      </c>
      <c r="H1755" s="9">
        <f>IF(financials[[#This Row],[Discount Band]]="low",0.1,IF(financials[[#This Row],[Discount Band]]="medium",0.15,0.3))</f>
        <v>0.3</v>
      </c>
      <c r="I1755" s="9">
        <f>financials[[#This Row],[Gross Sales]]-financials[[#This Row],[Gross Sales]]*financials[[#This Row],[Discounts]]</f>
        <v>5152</v>
      </c>
      <c r="J1755" s="9">
        <f>VLOOKUP(financials[[#This Row],[productid]],Products!$B$2:$H$10,3)</f>
        <v>9.1</v>
      </c>
      <c r="K1755" s="9">
        <f>financials[[#This Row],[Sales]]-financials[[#This Row],[COGS]]</f>
        <v>5142.8999999999996</v>
      </c>
      <c r="L1755" s="17">
        <f t="shared" ca="1" si="55"/>
        <v>45024</v>
      </c>
      <c r="M1755" t="str">
        <f t="shared" ca="1" si="54"/>
        <v>C0002</v>
      </c>
    </row>
    <row r="1756" spans="1:13" x14ac:dyDescent="0.25">
      <c r="A1756" t="s">
        <v>100</v>
      </c>
      <c r="B1756" s="7" t="s">
        <v>106</v>
      </c>
      <c r="C1756" s="13">
        <v>109</v>
      </c>
      <c r="D1756" s="10" t="s">
        <v>94</v>
      </c>
      <c r="E1756">
        <v>492</v>
      </c>
      <c r="F1756" s="9">
        <v>15</v>
      </c>
      <c r="G1756" s="9">
        <f>financials[[#This Row],[Units Sold]]*financials[[#This Row],[Sale Price]]</f>
        <v>7380</v>
      </c>
      <c r="H1756" s="9">
        <f>IF(financials[[#This Row],[Discount Band]]="low",0.1,IF(financials[[#This Row],[Discount Band]]="medium",0.15,0.3))</f>
        <v>0.3</v>
      </c>
      <c r="I1756" s="9">
        <f>financials[[#This Row],[Gross Sales]]-financials[[#This Row],[Gross Sales]]*financials[[#This Row],[Discounts]]</f>
        <v>5166</v>
      </c>
      <c r="J1756" s="9">
        <f>VLOOKUP(financials[[#This Row],[productid]],Products!$B$2:$H$10,3)</f>
        <v>16.8</v>
      </c>
      <c r="K1756" s="9">
        <f>financials[[#This Row],[Sales]]-financials[[#This Row],[COGS]]</f>
        <v>5149.2</v>
      </c>
      <c r="L1756" s="17">
        <f t="shared" ca="1" si="55"/>
        <v>44925</v>
      </c>
      <c r="M1756" t="str">
        <f t="shared" ca="1" si="54"/>
        <v>A0001</v>
      </c>
    </row>
    <row r="1757" spans="1:13" x14ac:dyDescent="0.25">
      <c r="A1757" t="s">
        <v>97</v>
      </c>
      <c r="B1757" s="7" t="s">
        <v>170</v>
      </c>
      <c r="C1757" s="15">
        <v>103</v>
      </c>
      <c r="D1757" s="16" t="s">
        <v>101</v>
      </c>
      <c r="E1757">
        <v>1057</v>
      </c>
      <c r="F1757" s="9">
        <v>7</v>
      </c>
      <c r="G1757" s="9">
        <f>financials[[#This Row],[Units Sold]]*financials[[#This Row],[Sale Price]]</f>
        <v>7399</v>
      </c>
      <c r="H1757" s="9">
        <f>IF(financials[[#This Row],[Discount Band]]="low",0.1,IF(financials[[#This Row],[Discount Band]]="medium",0.15,0.3))</f>
        <v>0.15</v>
      </c>
      <c r="I1757" s="9">
        <f>financials[[#This Row],[Gross Sales]]-financials[[#This Row],[Gross Sales]]*financials[[#This Row],[Discounts]]</f>
        <v>6289.15</v>
      </c>
      <c r="J1757" s="9">
        <f>VLOOKUP(financials[[#This Row],[productid]],Products!$B$2:$H$10,3)</f>
        <v>15</v>
      </c>
      <c r="K1757" s="9">
        <f>financials[[#This Row],[Sales]]-financials[[#This Row],[COGS]]</f>
        <v>6274.15</v>
      </c>
      <c r="L1757" s="17">
        <f t="shared" ca="1" si="55"/>
        <v>45258</v>
      </c>
      <c r="M1757" t="str">
        <f t="shared" ca="1" si="54"/>
        <v>C0003</v>
      </c>
    </row>
    <row r="1758" spans="1:13" x14ac:dyDescent="0.25">
      <c r="A1758" t="s">
        <v>100</v>
      </c>
      <c r="B1758" s="7" t="s">
        <v>178</v>
      </c>
      <c r="C1758" s="15">
        <v>108</v>
      </c>
      <c r="D1758" s="16" t="s">
        <v>101</v>
      </c>
      <c r="E1758">
        <v>494</v>
      </c>
      <c r="F1758" s="9">
        <v>15</v>
      </c>
      <c r="G1758" s="9">
        <f>financials[[#This Row],[Units Sold]]*financials[[#This Row],[Sale Price]]</f>
        <v>7410</v>
      </c>
      <c r="H1758" s="9">
        <f>IF(financials[[#This Row],[Discount Band]]="low",0.1,IF(financials[[#This Row],[Discount Band]]="medium",0.15,0.3))</f>
        <v>0.15</v>
      </c>
      <c r="I1758" s="9">
        <f>financials[[#This Row],[Gross Sales]]-financials[[#This Row],[Gross Sales]]*financials[[#This Row],[Discounts]]</f>
        <v>6298.5</v>
      </c>
      <c r="J1758" s="9">
        <f>VLOOKUP(financials[[#This Row],[productid]],Products!$B$2:$H$10,3)</f>
        <v>3.99</v>
      </c>
      <c r="K1758" s="9">
        <f>financials[[#This Row],[Sales]]-financials[[#This Row],[COGS]]</f>
        <v>6294.51</v>
      </c>
      <c r="L1758" s="17">
        <f t="shared" ca="1" si="55"/>
        <v>44901</v>
      </c>
      <c r="M1758" t="str">
        <f t="shared" ca="1" si="54"/>
        <v>C0002</v>
      </c>
    </row>
    <row r="1759" spans="1:13" x14ac:dyDescent="0.25">
      <c r="A1759" t="s">
        <v>100</v>
      </c>
      <c r="B1759" s="7" t="s">
        <v>209</v>
      </c>
      <c r="C1759" s="13">
        <v>105</v>
      </c>
      <c r="D1759" s="10" t="s">
        <v>102</v>
      </c>
      <c r="E1759">
        <v>495</v>
      </c>
      <c r="F1759" s="9">
        <v>15</v>
      </c>
      <c r="G1759" s="9">
        <f>financials[[#This Row],[Units Sold]]*financials[[#This Row],[Sale Price]]</f>
        <v>7425</v>
      </c>
      <c r="H1759" s="9">
        <f>IF(financials[[#This Row],[Discount Band]]="low",0.1,IF(financials[[#This Row],[Discount Band]]="medium",0.15,0.3))</f>
        <v>0.1</v>
      </c>
      <c r="I1759" s="9">
        <f>financials[[#This Row],[Gross Sales]]-financials[[#This Row],[Gross Sales]]*financials[[#This Row],[Discounts]]</f>
        <v>6682.5</v>
      </c>
      <c r="J1759" s="9">
        <f>VLOOKUP(financials[[#This Row],[productid]],Products!$B$2:$H$10,3)</f>
        <v>10</v>
      </c>
      <c r="K1759" s="9">
        <f>financials[[#This Row],[Sales]]-financials[[#This Row],[COGS]]</f>
        <v>6672.5</v>
      </c>
      <c r="L1759" s="17">
        <f t="shared" ca="1" si="55"/>
        <v>44772</v>
      </c>
      <c r="M1759" t="str">
        <f t="shared" ca="1" si="54"/>
        <v>B0101</v>
      </c>
    </row>
    <row r="1760" spans="1:13" x14ac:dyDescent="0.25">
      <c r="A1760" t="s">
        <v>96</v>
      </c>
      <c r="B1760" s="7" t="s">
        <v>216</v>
      </c>
      <c r="C1760" s="13">
        <v>106</v>
      </c>
      <c r="D1760" s="10" t="s">
        <v>94</v>
      </c>
      <c r="E1760">
        <v>619</v>
      </c>
      <c r="F1760" s="9">
        <v>12</v>
      </c>
      <c r="G1760" s="9">
        <f>financials[[#This Row],[Units Sold]]*financials[[#This Row],[Sale Price]]</f>
        <v>7428</v>
      </c>
      <c r="H1760" s="9">
        <f>IF(financials[[#This Row],[Discount Band]]="low",0.1,IF(financials[[#This Row],[Discount Band]]="medium",0.15,0.3))</f>
        <v>0.3</v>
      </c>
      <c r="I1760" s="9">
        <f>financials[[#This Row],[Gross Sales]]-financials[[#This Row],[Gross Sales]]*financials[[#This Row],[Discounts]]</f>
        <v>5199.6000000000004</v>
      </c>
      <c r="J1760" s="9">
        <f>VLOOKUP(financials[[#This Row],[productid]],Products!$B$2:$H$10,3)</f>
        <v>9.1</v>
      </c>
      <c r="K1760" s="9">
        <f>financials[[#This Row],[Sales]]-financials[[#This Row],[COGS]]</f>
        <v>5190.5</v>
      </c>
      <c r="L1760" s="17">
        <f t="shared" ca="1" si="55"/>
        <v>45161</v>
      </c>
      <c r="M1760" t="str">
        <f t="shared" ca="1" si="54"/>
        <v>C0003</v>
      </c>
    </row>
    <row r="1761" spans="1:13" x14ac:dyDescent="0.25">
      <c r="A1761" t="s">
        <v>96</v>
      </c>
      <c r="B1761" s="7" t="s">
        <v>216</v>
      </c>
      <c r="C1761" s="15">
        <v>101</v>
      </c>
      <c r="D1761" s="16" t="s">
        <v>101</v>
      </c>
      <c r="E1761">
        <v>620</v>
      </c>
      <c r="F1761" s="9">
        <v>12</v>
      </c>
      <c r="G1761" s="9">
        <f>financials[[#This Row],[Units Sold]]*financials[[#This Row],[Sale Price]]</f>
        <v>7440</v>
      </c>
      <c r="H1761" s="9">
        <f>IF(financials[[#This Row],[Discount Band]]="low",0.1,IF(financials[[#This Row],[Discount Band]]="medium",0.15,0.3))</f>
        <v>0.15</v>
      </c>
      <c r="I1761" s="9">
        <f>financials[[#This Row],[Gross Sales]]-financials[[#This Row],[Gross Sales]]*financials[[#This Row],[Discounts]]</f>
        <v>6324</v>
      </c>
      <c r="J1761" s="9">
        <f>VLOOKUP(financials[[#This Row],[productid]],Products!$B$2:$H$10,3)</f>
        <v>9.9499999999999993</v>
      </c>
      <c r="K1761" s="9">
        <f>financials[[#This Row],[Sales]]-financials[[#This Row],[COGS]]</f>
        <v>6314.05</v>
      </c>
      <c r="L1761" s="17">
        <f t="shared" ca="1" si="55"/>
        <v>45396</v>
      </c>
      <c r="M1761" t="str">
        <f t="shared" ca="1" si="54"/>
        <v>B0101</v>
      </c>
    </row>
    <row r="1762" spans="1:13" x14ac:dyDescent="0.25">
      <c r="A1762" t="s">
        <v>97</v>
      </c>
      <c r="B1762" s="7" t="s">
        <v>556</v>
      </c>
      <c r="C1762" s="13">
        <v>106</v>
      </c>
      <c r="D1762" s="10" t="s">
        <v>94</v>
      </c>
      <c r="E1762">
        <v>373</v>
      </c>
      <c r="F1762" s="9">
        <v>20</v>
      </c>
      <c r="G1762" s="9">
        <f>financials[[#This Row],[Units Sold]]*financials[[#This Row],[Sale Price]]</f>
        <v>7460</v>
      </c>
      <c r="H1762" s="9">
        <f>IF(financials[[#This Row],[Discount Band]]="low",0.1,IF(financials[[#This Row],[Discount Band]]="medium",0.15,0.3))</f>
        <v>0.3</v>
      </c>
      <c r="I1762" s="9">
        <f>financials[[#This Row],[Gross Sales]]-financials[[#This Row],[Gross Sales]]*financials[[#This Row],[Discounts]]</f>
        <v>5222</v>
      </c>
      <c r="J1762" s="9">
        <f>VLOOKUP(financials[[#This Row],[productid]],Products!$B$2:$H$10,3)</f>
        <v>9.1</v>
      </c>
      <c r="K1762" s="9">
        <f>financials[[#This Row],[Sales]]-financials[[#This Row],[COGS]]</f>
        <v>5212.8999999999996</v>
      </c>
      <c r="L1762" s="17">
        <f t="shared" ca="1" si="55"/>
        <v>44944</v>
      </c>
      <c r="M1762" t="str">
        <f t="shared" ca="1" si="54"/>
        <v>B0101</v>
      </c>
    </row>
    <row r="1763" spans="1:13" x14ac:dyDescent="0.25">
      <c r="A1763" t="s">
        <v>97</v>
      </c>
      <c r="B1763" s="7" t="s">
        <v>216</v>
      </c>
      <c r="C1763" s="15">
        <v>103</v>
      </c>
      <c r="D1763" s="16" t="s">
        <v>94</v>
      </c>
      <c r="E1763">
        <v>373</v>
      </c>
      <c r="F1763" s="9">
        <v>20</v>
      </c>
      <c r="G1763" s="9">
        <f>financials[[#This Row],[Units Sold]]*financials[[#This Row],[Sale Price]]</f>
        <v>7460</v>
      </c>
      <c r="H1763" s="9">
        <f>IF(financials[[#This Row],[Discount Band]]="low",0.1,IF(financials[[#This Row],[Discount Band]]="medium",0.15,0.3))</f>
        <v>0.3</v>
      </c>
      <c r="I1763" s="9">
        <f>financials[[#This Row],[Gross Sales]]-financials[[#This Row],[Gross Sales]]*financials[[#This Row],[Discounts]]</f>
        <v>5222</v>
      </c>
      <c r="J1763" s="9">
        <f>VLOOKUP(financials[[#This Row],[productid]],Products!$B$2:$H$10,3)</f>
        <v>15</v>
      </c>
      <c r="K1763" s="9">
        <f>financials[[#This Row],[Sales]]-financials[[#This Row],[COGS]]</f>
        <v>5207</v>
      </c>
      <c r="L1763" s="17">
        <f t="shared" ca="1" si="55"/>
        <v>45226</v>
      </c>
      <c r="M1763" t="str">
        <f t="shared" ca="1" si="54"/>
        <v>C0002</v>
      </c>
    </row>
    <row r="1764" spans="1:13" x14ac:dyDescent="0.25">
      <c r="A1764" t="s">
        <v>100</v>
      </c>
      <c r="B1764" s="7" t="s">
        <v>279</v>
      </c>
      <c r="C1764" s="15">
        <v>102</v>
      </c>
      <c r="D1764" s="16" t="s">
        <v>102</v>
      </c>
      <c r="E1764">
        <v>498</v>
      </c>
      <c r="F1764" s="9">
        <v>15</v>
      </c>
      <c r="G1764" s="9">
        <f>financials[[#This Row],[Units Sold]]*financials[[#This Row],[Sale Price]]</f>
        <v>7470</v>
      </c>
      <c r="H1764" s="9">
        <f>IF(financials[[#This Row],[Discount Band]]="low",0.1,IF(financials[[#This Row],[Discount Band]]="medium",0.15,0.3))</f>
        <v>0.1</v>
      </c>
      <c r="I1764" s="9">
        <f>financials[[#This Row],[Gross Sales]]-financials[[#This Row],[Gross Sales]]*financials[[#This Row],[Discounts]]</f>
        <v>6723</v>
      </c>
      <c r="J1764" s="9">
        <f>VLOOKUP(financials[[#This Row],[productid]],Products!$B$2:$H$10,3)</f>
        <v>13.95</v>
      </c>
      <c r="K1764" s="9">
        <f>financials[[#This Row],[Sales]]-financials[[#This Row],[COGS]]</f>
        <v>6709.05</v>
      </c>
      <c r="L1764" s="17">
        <f t="shared" ca="1" si="55"/>
        <v>45413</v>
      </c>
      <c r="M1764" t="str">
        <f t="shared" ca="1" si="54"/>
        <v>C0002</v>
      </c>
    </row>
    <row r="1765" spans="1:13" x14ac:dyDescent="0.25">
      <c r="A1765" t="s">
        <v>96</v>
      </c>
      <c r="B1765" s="7" t="s">
        <v>216</v>
      </c>
      <c r="C1765" s="15">
        <v>101</v>
      </c>
      <c r="D1765" s="16" t="s">
        <v>103</v>
      </c>
      <c r="E1765">
        <v>623</v>
      </c>
      <c r="F1765" s="9">
        <v>12</v>
      </c>
      <c r="G1765" s="9">
        <f>financials[[#This Row],[Units Sold]]*financials[[#This Row],[Sale Price]]</f>
        <v>7476</v>
      </c>
      <c r="H1765" s="9">
        <f>IF(financials[[#This Row],[Discount Band]]="low",0.1,IF(financials[[#This Row],[Discount Band]]="medium",0.15,0.3))</f>
        <v>0.3</v>
      </c>
      <c r="I1765" s="9">
        <f>financials[[#This Row],[Gross Sales]]-financials[[#This Row],[Gross Sales]]*financials[[#This Row],[Discounts]]</f>
        <v>5233.2000000000007</v>
      </c>
      <c r="J1765" s="9">
        <f>VLOOKUP(financials[[#This Row],[productid]],Products!$B$2:$H$10,3)</f>
        <v>9.9499999999999993</v>
      </c>
      <c r="K1765" s="9">
        <f>financials[[#This Row],[Sales]]-financials[[#This Row],[COGS]]</f>
        <v>5223.2500000000009</v>
      </c>
      <c r="L1765" s="17">
        <f t="shared" ca="1" si="55"/>
        <v>45057</v>
      </c>
      <c r="M1765" t="str">
        <f t="shared" ca="1" si="54"/>
        <v>B0001</v>
      </c>
    </row>
    <row r="1766" spans="1:13" x14ac:dyDescent="0.25">
      <c r="A1766" t="s">
        <v>100</v>
      </c>
      <c r="B1766" s="7" t="s">
        <v>105</v>
      </c>
      <c r="C1766" s="15">
        <v>106</v>
      </c>
      <c r="D1766" s="16" t="s">
        <v>102</v>
      </c>
      <c r="E1766">
        <v>499</v>
      </c>
      <c r="F1766" s="9">
        <v>15</v>
      </c>
      <c r="G1766" s="9">
        <f>financials[[#This Row],[Units Sold]]*financials[[#This Row],[Sale Price]]</f>
        <v>7485</v>
      </c>
      <c r="H1766" s="9">
        <f>IF(financials[[#This Row],[Discount Band]]="low",0.1,IF(financials[[#This Row],[Discount Band]]="medium",0.15,0.3))</f>
        <v>0.1</v>
      </c>
      <c r="I1766" s="9">
        <f>financials[[#This Row],[Gross Sales]]-financials[[#This Row],[Gross Sales]]*financials[[#This Row],[Discounts]]</f>
        <v>6736.5</v>
      </c>
      <c r="J1766" s="9">
        <f>VLOOKUP(financials[[#This Row],[productid]],Products!$B$2:$H$10,3)</f>
        <v>9.1</v>
      </c>
      <c r="K1766" s="9">
        <f>financials[[#This Row],[Sales]]-financials[[#This Row],[COGS]]</f>
        <v>6727.4</v>
      </c>
      <c r="L1766" s="17">
        <f t="shared" ca="1" si="55"/>
        <v>45517</v>
      </c>
      <c r="M1766" t="str">
        <f t="shared" ca="1" si="54"/>
        <v>C0003</v>
      </c>
    </row>
    <row r="1767" spans="1:13" x14ac:dyDescent="0.25">
      <c r="A1767" t="s">
        <v>99</v>
      </c>
      <c r="B1767" s="7" t="s">
        <v>556</v>
      </c>
      <c r="C1767" s="15">
        <v>104</v>
      </c>
      <c r="D1767" s="16" t="s">
        <v>103</v>
      </c>
      <c r="E1767">
        <v>25</v>
      </c>
      <c r="F1767" s="9">
        <v>300</v>
      </c>
      <c r="G1767" s="9">
        <f>financials[[#This Row],[Units Sold]]*financials[[#This Row],[Sale Price]]</f>
        <v>7500</v>
      </c>
      <c r="H1767" s="9">
        <f>IF(financials[[#This Row],[Discount Band]]="low",0.1,IF(financials[[#This Row],[Discount Band]]="medium",0.15,0.3))</f>
        <v>0.3</v>
      </c>
      <c r="I1767" s="9">
        <f>financials[[#This Row],[Gross Sales]]-financials[[#This Row],[Gross Sales]]*financials[[#This Row],[Discounts]]</f>
        <v>5250</v>
      </c>
      <c r="J1767" s="9">
        <f>VLOOKUP(financials[[#This Row],[productid]],Products!$B$2:$H$10,3)</f>
        <v>2.9</v>
      </c>
      <c r="K1767" s="9">
        <f>financials[[#This Row],[Sales]]-financials[[#This Row],[COGS]]</f>
        <v>5247.1</v>
      </c>
      <c r="L1767" s="17">
        <f t="shared" ca="1" si="55"/>
        <v>44945</v>
      </c>
      <c r="M1767" t="str">
        <f t="shared" ca="1" si="54"/>
        <v>A0001</v>
      </c>
    </row>
    <row r="1768" spans="1:13" x14ac:dyDescent="0.25">
      <c r="A1768" t="s">
        <v>100</v>
      </c>
      <c r="B1768" s="7" t="s">
        <v>105</v>
      </c>
      <c r="C1768" s="15">
        <v>109</v>
      </c>
      <c r="D1768" s="16" t="s">
        <v>101</v>
      </c>
      <c r="E1768">
        <v>500</v>
      </c>
      <c r="F1768" s="9">
        <v>15</v>
      </c>
      <c r="G1768" s="9">
        <f>financials[[#This Row],[Units Sold]]*financials[[#This Row],[Sale Price]]</f>
        <v>7500</v>
      </c>
      <c r="H1768" s="9">
        <f>IF(financials[[#This Row],[Discount Band]]="low",0.1,IF(financials[[#This Row],[Discount Band]]="medium",0.15,0.3))</f>
        <v>0.15</v>
      </c>
      <c r="I1768" s="9">
        <f>financials[[#This Row],[Gross Sales]]-financials[[#This Row],[Gross Sales]]*financials[[#This Row],[Discounts]]</f>
        <v>6375</v>
      </c>
      <c r="J1768" s="9">
        <f>VLOOKUP(financials[[#This Row],[productid]],Products!$B$2:$H$10,3)</f>
        <v>16.8</v>
      </c>
      <c r="K1768" s="9">
        <f>financials[[#This Row],[Sales]]-financials[[#This Row],[COGS]]</f>
        <v>6358.2</v>
      </c>
      <c r="L1768" s="17">
        <f t="shared" ca="1" si="55"/>
        <v>44651</v>
      </c>
      <c r="M1768" t="str">
        <f t="shared" ca="1" si="54"/>
        <v>C0003</v>
      </c>
    </row>
    <row r="1769" spans="1:13" x14ac:dyDescent="0.25">
      <c r="A1769" t="s">
        <v>97</v>
      </c>
      <c r="B1769" s="7" t="s">
        <v>556</v>
      </c>
      <c r="C1769" s="15">
        <v>108</v>
      </c>
      <c r="D1769" s="16" t="s">
        <v>94</v>
      </c>
      <c r="E1769">
        <v>376</v>
      </c>
      <c r="F1769" s="9">
        <v>20</v>
      </c>
      <c r="G1769" s="9">
        <f>financials[[#This Row],[Units Sold]]*financials[[#This Row],[Sale Price]]</f>
        <v>7520</v>
      </c>
      <c r="H1769" s="9">
        <f>IF(financials[[#This Row],[Discount Band]]="low",0.1,IF(financials[[#This Row],[Discount Band]]="medium",0.15,0.3))</f>
        <v>0.3</v>
      </c>
      <c r="I1769" s="9">
        <f>financials[[#This Row],[Gross Sales]]-financials[[#This Row],[Gross Sales]]*financials[[#This Row],[Discounts]]</f>
        <v>5264</v>
      </c>
      <c r="J1769" s="9">
        <f>VLOOKUP(financials[[#This Row],[productid]],Products!$B$2:$H$10,3)</f>
        <v>3.99</v>
      </c>
      <c r="K1769" s="9">
        <f>financials[[#This Row],[Sales]]-financials[[#This Row],[COGS]]</f>
        <v>5260.01</v>
      </c>
      <c r="L1769" s="17">
        <f t="shared" ca="1" si="55"/>
        <v>44624</v>
      </c>
      <c r="M1769" t="str">
        <f t="shared" ca="1" si="54"/>
        <v>C0003</v>
      </c>
    </row>
    <row r="1770" spans="1:13" x14ac:dyDescent="0.25">
      <c r="A1770" t="s">
        <v>97</v>
      </c>
      <c r="B1770" s="7" t="s">
        <v>105</v>
      </c>
      <c r="C1770" s="15">
        <v>104</v>
      </c>
      <c r="D1770" s="16" t="s">
        <v>102</v>
      </c>
      <c r="E1770">
        <v>379</v>
      </c>
      <c r="F1770" s="9">
        <v>20</v>
      </c>
      <c r="G1770" s="9">
        <f>financials[[#This Row],[Units Sold]]*financials[[#This Row],[Sale Price]]</f>
        <v>7580</v>
      </c>
      <c r="H1770" s="9">
        <f>IF(financials[[#This Row],[Discount Band]]="low",0.1,IF(financials[[#This Row],[Discount Band]]="medium",0.15,0.3))</f>
        <v>0.1</v>
      </c>
      <c r="I1770" s="9">
        <f>financials[[#This Row],[Gross Sales]]-financials[[#This Row],[Gross Sales]]*financials[[#This Row],[Discounts]]</f>
        <v>6822</v>
      </c>
      <c r="J1770" s="9">
        <f>VLOOKUP(financials[[#This Row],[productid]],Products!$B$2:$H$10,3)</f>
        <v>2.9</v>
      </c>
      <c r="K1770" s="9">
        <f>financials[[#This Row],[Sales]]-financials[[#This Row],[COGS]]</f>
        <v>6819.1</v>
      </c>
      <c r="L1770" s="17">
        <f t="shared" ca="1" si="55"/>
        <v>44740</v>
      </c>
      <c r="M1770" t="str">
        <f t="shared" ca="1" si="54"/>
        <v>B0001</v>
      </c>
    </row>
    <row r="1771" spans="1:13" x14ac:dyDescent="0.25">
      <c r="A1771" t="s">
        <v>100</v>
      </c>
      <c r="B1771" s="7" t="s">
        <v>287</v>
      </c>
      <c r="C1771" s="15">
        <v>104</v>
      </c>
      <c r="D1771" s="16" t="s">
        <v>94</v>
      </c>
      <c r="E1771">
        <v>507</v>
      </c>
      <c r="F1771" s="9">
        <v>15</v>
      </c>
      <c r="G1771" s="9">
        <f>financials[[#This Row],[Units Sold]]*financials[[#This Row],[Sale Price]]</f>
        <v>7605</v>
      </c>
      <c r="H1771" s="9">
        <f>IF(financials[[#This Row],[Discount Band]]="low",0.1,IF(financials[[#This Row],[Discount Band]]="medium",0.15,0.3))</f>
        <v>0.3</v>
      </c>
      <c r="I1771" s="9">
        <f>financials[[#This Row],[Gross Sales]]-financials[[#This Row],[Gross Sales]]*financials[[#This Row],[Discounts]]</f>
        <v>5323.5</v>
      </c>
      <c r="J1771" s="9">
        <f>VLOOKUP(financials[[#This Row],[productid]],Products!$B$2:$H$10,3)</f>
        <v>2.9</v>
      </c>
      <c r="K1771" s="9">
        <f>financials[[#This Row],[Sales]]-financials[[#This Row],[COGS]]</f>
        <v>5320.6</v>
      </c>
      <c r="L1771" s="17">
        <f t="shared" ca="1" si="55"/>
        <v>45010</v>
      </c>
      <c r="M1771" t="str">
        <f t="shared" ca="1" si="54"/>
        <v>B0001</v>
      </c>
    </row>
    <row r="1772" spans="1:13" x14ac:dyDescent="0.25">
      <c r="A1772" t="s">
        <v>100</v>
      </c>
      <c r="B1772" s="7" t="s">
        <v>209</v>
      </c>
      <c r="C1772" s="15">
        <v>108</v>
      </c>
      <c r="D1772" s="16" t="s">
        <v>94</v>
      </c>
      <c r="E1772">
        <v>509</v>
      </c>
      <c r="F1772" s="9">
        <v>15</v>
      </c>
      <c r="G1772" s="9">
        <f>financials[[#This Row],[Units Sold]]*financials[[#This Row],[Sale Price]]</f>
        <v>7635</v>
      </c>
      <c r="H1772" s="9">
        <f>IF(financials[[#This Row],[Discount Band]]="low",0.1,IF(financials[[#This Row],[Discount Band]]="medium",0.15,0.3))</f>
        <v>0.3</v>
      </c>
      <c r="I1772" s="9">
        <f>financials[[#This Row],[Gross Sales]]-financials[[#This Row],[Gross Sales]]*financials[[#This Row],[Discounts]]</f>
        <v>5344.5</v>
      </c>
      <c r="J1772" s="9">
        <f>VLOOKUP(financials[[#This Row],[productid]],Products!$B$2:$H$10,3)</f>
        <v>3.99</v>
      </c>
      <c r="K1772" s="9">
        <f>financials[[#This Row],[Sales]]-financials[[#This Row],[COGS]]</f>
        <v>5340.51</v>
      </c>
      <c r="L1772" s="17">
        <f t="shared" ca="1" si="55"/>
        <v>45369</v>
      </c>
      <c r="M1772" t="str">
        <f t="shared" ca="1" si="54"/>
        <v>B0101</v>
      </c>
    </row>
    <row r="1773" spans="1:13" x14ac:dyDescent="0.25">
      <c r="A1773" t="s">
        <v>97</v>
      </c>
      <c r="B1773" s="7" t="s">
        <v>105</v>
      </c>
      <c r="C1773" s="15">
        <v>105</v>
      </c>
      <c r="D1773" s="16" t="s">
        <v>101</v>
      </c>
      <c r="E1773">
        <v>382</v>
      </c>
      <c r="F1773" s="9">
        <v>20</v>
      </c>
      <c r="G1773" s="9">
        <f>financials[[#This Row],[Units Sold]]*financials[[#This Row],[Sale Price]]</f>
        <v>7640</v>
      </c>
      <c r="H1773" s="9">
        <f>IF(financials[[#This Row],[Discount Band]]="low",0.1,IF(financials[[#This Row],[Discount Band]]="medium",0.15,0.3))</f>
        <v>0.15</v>
      </c>
      <c r="I1773" s="9">
        <f>financials[[#This Row],[Gross Sales]]-financials[[#This Row],[Gross Sales]]*financials[[#This Row],[Discounts]]</f>
        <v>6494</v>
      </c>
      <c r="J1773" s="9">
        <f>VLOOKUP(financials[[#This Row],[productid]],Products!$B$2:$H$10,3)</f>
        <v>10</v>
      </c>
      <c r="K1773" s="9">
        <f>financials[[#This Row],[Sales]]-financials[[#This Row],[COGS]]</f>
        <v>6484</v>
      </c>
      <c r="L1773" s="17">
        <f t="shared" ca="1" si="55"/>
        <v>45284</v>
      </c>
      <c r="M1773" t="str">
        <f t="shared" ca="1" si="54"/>
        <v>C0003</v>
      </c>
    </row>
    <row r="1774" spans="1:13" x14ac:dyDescent="0.25">
      <c r="A1774" t="s">
        <v>97</v>
      </c>
      <c r="B1774" s="7" t="s">
        <v>95</v>
      </c>
      <c r="C1774" s="15">
        <v>102</v>
      </c>
      <c r="D1774" s="16" t="s">
        <v>94</v>
      </c>
      <c r="E1774">
        <v>1092</v>
      </c>
      <c r="F1774" s="9">
        <v>7</v>
      </c>
      <c r="G1774" s="9">
        <f>financials[[#This Row],[Units Sold]]*financials[[#This Row],[Sale Price]]</f>
        <v>7644</v>
      </c>
      <c r="H1774" s="9">
        <f>IF(financials[[#This Row],[Discount Band]]="low",0.1,IF(financials[[#This Row],[Discount Band]]="medium",0.15,0.3))</f>
        <v>0.3</v>
      </c>
      <c r="I1774" s="9">
        <f>financials[[#This Row],[Gross Sales]]-financials[[#This Row],[Gross Sales]]*financials[[#This Row],[Discounts]]</f>
        <v>5350.8</v>
      </c>
      <c r="J1774" s="9">
        <f>VLOOKUP(financials[[#This Row],[productid]],Products!$B$2:$H$10,3)</f>
        <v>13.95</v>
      </c>
      <c r="K1774" s="9">
        <f>financials[[#This Row],[Sales]]-financials[[#This Row],[COGS]]</f>
        <v>5336.85</v>
      </c>
      <c r="L1774" s="17">
        <f t="shared" ca="1" si="55"/>
        <v>44651</v>
      </c>
      <c r="M1774" t="str">
        <f t="shared" ca="1" si="54"/>
        <v>A0001</v>
      </c>
    </row>
    <row r="1775" spans="1:13" x14ac:dyDescent="0.25">
      <c r="A1775" t="s">
        <v>97</v>
      </c>
      <c r="B1775" s="7" t="s">
        <v>95</v>
      </c>
      <c r="C1775" s="15">
        <v>109</v>
      </c>
      <c r="D1775" s="16" t="s">
        <v>101</v>
      </c>
      <c r="E1775">
        <v>1093</v>
      </c>
      <c r="F1775" s="9">
        <v>7</v>
      </c>
      <c r="G1775" s="9">
        <f>financials[[#This Row],[Units Sold]]*financials[[#This Row],[Sale Price]]</f>
        <v>7651</v>
      </c>
      <c r="H1775" s="9">
        <f>IF(financials[[#This Row],[Discount Band]]="low",0.1,IF(financials[[#This Row],[Discount Band]]="medium",0.15,0.3))</f>
        <v>0.15</v>
      </c>
      <c r="I1775" s="9">
        <f>financials[[#This Row],[Gross Sales]]-financials[[#This Row],[Gross Sales]]*financials[[#This Row],[Discounts]]</f>
        <v>6503.35</v>
      </c>
      <c r="J1775" s="9">
        <f>VLOOKUP(financials[[#This Row],[productid]],Products!$B$2:$H$10,3)</f>
        <v>16.8</v>
      </c>
      <c r="K1775" s="9">
        <f>financials[[#This Row],[Sales]]-financials[[#This Row],[COGS]]</f>
        <v>6486.55</v>
      </c>
      <c r="L1775" s="17">
        <f t="shared" ca="1" si="55"/>
        <v>45475</v>
      </c>
      <c r="M1775" t="str">
        <f t="shared" ca="1" si="54"/>
        <v>A0001</v>
      </c>
    </row>
    <row r="1776" spans="1:13" x14ac:dyDescent="0.25">
      <c r="A1776" t="s">
        <v>96</v>
      </c>
      <c r="B1776" s="7" t="s">
        <v>216</v>
      </c>
      <c r="C1776" s="15">
        <v>106</v>
      </c>
      <c r="D1776" s="16" t="s">
        <v>101</v>
      </c>
      <c r="E1776">
        <v>641</v>
      </c>
      <c r="F1776" s="9">
        <v>12</v>
      </c>
      <c r="G1776" s="9">
        <f>financials[[#This Row],[Units Sold]]*financials[[#This Row],[Sale Price]]</f>
        <v>7692</v>
      </c>
      <c r="H1776" s="9">
        <f>IF(financials[[#This Row],[Discount Band]]="low",0.1,IF(financials[[#This Row],[Discount Band]]="medium",0.15,0.3))</f>
        <v>0.15</v>
      </c>
      <c r="I1776" s="9">
        <f>financials[[#This Row],[Gross Sales]]-financials[[#This Row],[Gross Sales]]*financials[[#This Row],[Discounts]]</f>
        <v>6538.2</v>
      </c>
      <c r="J1776" s="9">
        <f>VLOOKUP(financials[[#This Row],[productid]],Products!$B$2:$H$10,3)</f>
        <v>9.1</v>
      </c>
      <c r="K1776" s="9">
        <f>financials[[#This Row],[Sales]]-financials[[#This Row],[COGS]]</f>
        <v>6529.0999999999995</v>
      </c>
      <c r="L1776" s="17">
        <f t="shared" ca="1" si="55"/>
        <v>45131</v>
      </c>
      <c r="M1776" t="str">
        <f t="shared" ca="1" si="54"/>
        <v>B0001</v>
      </c>
    </row>
    <row r="1777" spans="1:13" x14ac:dyDescent="0.25">
      <c r="A1777" t="s">
        <v>97</v>
      </c>
      <c r="B1777" s="7" t="s">
        <v>209</v>
      </c>
      <c r="C1777" s="15">
        <v>109</v>
      </c>
      <c r="D1777" s="16" t="s">
        <v>101</v>
      </c>
      <c r="E1777">
        <v>385</v>
      </c>
      <c r="F1777" s="9">
        <v>20</v>
      </c>
      <c r="G1777" s="9">
        <f>financials[[#This Row],[Units Sold]]*financials[[#This Row],[Sale Price]]</f>
        <v>7700</v>
      </c>
      <c r="H1777" s="9">
        <f>IF(financials[[#This Row],[Discount Band]]="low",0.1,IF(financials[[#This Row],[Discount Band]]="medium",0.15,0.3))</f>
        <v>0.15</v>
      </c>
      <c r="I1777" s="9">
        <f>financials[[#This Row],[Gross Sales]]-financials[[#This Row],[Gross Sales]]*financials[[#This Row],[Discounts]]</f>
        <v>6545</v>
      </c>
      <c r="J1777" s="9">
        <f>VLOOKUP(financials[[#This Row],[productid]],Products!$B$2:$H$10,3)</f>
        <v>16.8</v>
      </c>
      <c r="K1777" s="9">
        <f>financials[[#This Row],[Sales]]-financials[[#This Row],[COGS]]</f>
        <v>6528.2</v>
      </c>
      <c r="L1777" s="17">
        <f t="shared" ca="1" si="55"/>
        <v>44905</v>
      </c>
      <c r="M1777" t="str">
        <f t="shared" ca="1" si="54"/>
        <v>A0001</v>
      </c>
    </row>
    <row r="1778" spans="1:13" x14ac:dyDescent="0.25">
      <c r="A1778" t="s">
        <v>97</v>
      </c>
      <c r="B1778" s="7" t="s">
        <v>105</v>
      </c>
      <c r="C1778" s="15">
        <v>104</v>
      </c>
      <c r="D1778" s="16" t="s">
        <v>103</v>
      </c>
      <c r="E1778">
        <v>387</v>
      </c>
      <c r="F1778" s="9">
        <v>20</v>
      </c>
      <c r="G1778" s="9">
        <f>financials[[#This Row],[Units Sold]]*financials[[#This Row],[Sale Price]]</f>
        <v>7740</v>
      </c>
      <c r="H1778" s="9">
        <f>IF(financials[[#This Row],[Discount Band]]="low",0.1,IF(financials[[#This Row],[Discount Band]]="medium",0.15,0.3))</f>
        <v>0.3</v>
      </c>
      <c r="I1778" s="9">
        <f>financials[[#This Row],[Gross Sales]]-financials[[#This Row],[Gross Sales]]*financials[[#This Row],[Discounts]]</f>
        <v>5418</v>
      </c>
      <c r="J1778" s="9">
        <f>VLOOKUP(financials[[#This Row],[productid]],Products!$B$2:$H$10,3)</f>
        <v>2.9</v>
      </c>
      <c r="K1778" s="9">
        <f>financials[[#This Row],[Sales]]-financials[[#This Row],[COGS]]</f>
        <v>5415.1</v>
      </c>
      <c r="L1778" s="17">
        <f t="shared" ca="1" si="55"/>
        <v>45143</v>
      </c>
      <c r="M1778" t="str">
        <f t="shared" ca="1" si="54"/>
        <v>A0001</v>
      </c>
    </row>
    <row r="1779" spans="1:13" x14ac:dyDescent="0.25">
      <c r="A1779" t="s">
        <v>97</v>
      </c>
      <c r="B1779" s="7" t="s">
        <v>95</v>
      </c>
      <c r="C1779" s="13">
        <v>102</v>
      </c>
      <c r="D1779" s="10" t="s">
        <v>94</v>
      </c>
      <c r="E1779">
        <v>1107</v>
      </c>
      <c r="F1779" s="9">
        <v>7</v>
      </c>
      <c r="G1779" s="9">
        <f>financials[[#This Row],[Units Sold]]*financials[[#This Row],[Sale Price]]</f>
        <v>7749</v>
      </c>
      <c r="H1779" s="9">
        <f>IF(financials[[#This Row],[Discount Band]]="low",0.1,IF(financials[[#This Row],[Discount Band]]="medium",0.15,0.3))</f>
        <v>0.3</v>
      </c>
      <c r="I1779" s="9">
        <f>financials[[#This Row],[Gross Sales]]-financials[[#This Row],[Gross Sales]]*financials[[#This Row],[Discounts]]</f>
        <v>5424.3</v>
      </c>
      <c r="J1779" s="9">
        <f>VLOOKUP(financials[[#This Row],[productid]],Products!$B$2:$H$10,3)</f>
        <v>13.95</v>
      </c>
      <c r="K1779" s="9">
        <f>financials[[#This Row],[Sales]]-financials[[#This Row],[COGS]]</f>
        <v>5410.35</v>
      </c>
      <c r="L1779" s="17">
        <f t="shared" ca="1" si="55"/>
        <v>45240</v>
      </c>
      <c r="M1779" t="str">
        <f t="shared" ca="1" si="54"/>
        <v>A0001</v>
      </c>
    </row>
    <row r="1780" spans="1:13" x14ac:dyDescent="0.25">
      <c r="A1780" t="s">
        <v>98</v>
      </c>
      <c r="B1780" s="7" t="s">
        <v>556</v>
      </c>
      <c r="C1780" s="15">
        <v>101</v>
      </c>
      <c r="D1780" s="16" t="s">
        <v>94</v>
      </c>
      <c r="E1780">
        <v>62</v>
      </c>
      <c r="F1780" s="9">
        <v>125</v>
      </c>
      <c r="G1780" s="9">
        <f>financials[[#This Row],[Units Sold]]*financials[[#This Row],[Sale Price]]</f>
        <v>7750</v>
      </c>
      <c r="H1780" s="9">
        <f>IF(financials[[#This Row],[Discount Band]]="low",0.1,IF(financials[[#This Row],[Discount Band]]="medium",0.15,0.3))</f>
        <v>0.3</v>
      </c>
      <c r="I1780" s="9">
        <f>financials[[#This Row],[Gross Sales]]-financials[[#This Row],[Gross Sales]]*financials[[#This Row],[Discounts]]</f>
        <v>5425</v>
      </c>
      <c r="J1780" s="9">
        <f>VLOOKUP(financials[[#This Row],[productid]],Products!$B$2:$H$10,3)</f>
        <v>9.9499999999999993</v>
      </c>
      <c r="K1780" s="9">
        <f>financials[[#This Row],[Sales]]-financials[[#This Row],[COGS]]</f>
        <v>5415.05</v>
      </c>
      <c r="L1780" s="17">
        <f t="shared" ca="1" si="55"/>
        <v>45345</v>
      </c>
      <c r="M1780" t="str">
        <f t="shared" ca="1" si="54"/>
        <v>B0001</v>
      </c>
    </row>
    <row r="1781" spans="1:13" x14ac:dyDescent="0.25">
      <c r="A1781" t="s">
        <v>97</v>
      </c>
      <c r="B1781" s="7" t="s">
        <v>178</v>
      </c>
      <c r="C1781" s="15">
        <v>103</v>
      </c>
      <c r="D1781" s="16" t="s">
        <v>101</v>
      </c>
      <c r="E1781">
        <v>389</v>
      </c>
      <c r="F1781" s="9">
        <v>20</v>
      </c>
      <c r="G1781" s="9">
        <f>financials[[#This Row],[Units Sold]]*financials[[#This Row],[Sale Price]]</f>
        <v>7780</v>
      </c>
      <c r="H1781" s="9">
        <f>IF(financials[[#This Row],[Discount Band]]="low",0.1,IF(financials[[#This Row],[Discount Band]]="medium",0.15,0.3))</f>
        <v>0.15</v>
      </c>
      <c r="I1781" s="9">
        <f>financials[[#This Row],[Gross Sales]]-financials[[#This Row],[Gross Sales]]*financials[[#This Row],[Discounts]]</f>
        <v>6613</v>
      </c>
      <c r="J1781" s="9">
        <f>VLOOKUP(financials[[#This Row],[productid]],Products!$B$2:$H$10,3)</f>
        <v>15</v>
      </c>
      <c r="K1781" s="9">
        <f>financials[[#This Row],[Sales]]-financials[[#This Row],[COGS]]</f>
        <v>6598</v>
      </c>
      <c r="L1781" s="17">
        <f t="shared" ca="1" si="55"/>
        <v>45066</v>
      </c>
      <c r="M1781" t="str">
        <f t="shared" ca="1" si="54"/>
        <v>A0001</v>
      </c>
    </row>
    <row r="1782" spans="1:13" x14ac:dyDescent="0.25">
      <c r="A1782" t="s">
        <v>97</v>
      </c>
      <c r="B1782" s="7" t="s">
        <v>178</v>
      </c>
      <c r="C1782" s="13">
        <v>108</v>
      </c>
      <c r="D1782" s="10" t="s">
        <v>94</v>
      </c>
      <c r="E1782">
        <v>390</v>
      </c>
      <c r="F1782" s="9">
        <v>20</v>
      </c>
      <c r="G1782" s="9">
        <f>financials[[#This Row],[Units Sold]]*financials[[#This Row],[Sale Price]]</f>
        <v>7800</v>
      </c>
      <c r="H1782" s="9">
        <f>IF(financials[[#This Row],[Discount Band]]="low",0.1,IF(financials[[#This Row],[Discount Band]]="medium",0.15,0.3))</f>
        <v>0.3</v>
      </c>
      <c r="I1782" s="9">
        <f>financials[[#This Row],[Gross Sales]]-financials[[#This Row],[Gross Sales]]*financials[[#This Row],[Discounts]]</f>
        <v>5460</v>
      </c>
      <c r="J1782" s="9">
        <f>VLOOKUP(financials[[#This Row],[productid]],Products!$B$2:$H$10,3)</f>
        <v>3.99</v>
      </c>
      <c r="K1782" s="9">
        <f>financials[[#This Row],[Sales]]-financials[[#This Row],[COGS]]</f>
        <v>5456.01</v>
      </c>
      <c r="L1782" s="17">
        <f t="shared" ca="1" si="55"/>
        <v>45405</v>
      </c>
      <c r="M1782" t="str">
        <f t="shared" ca="1" si="54"/>
        <v>B0001</v>
      </c>
    </row>
    <row r="1783" spans="1:13" x14ac:dyDescent="0.25">
      <c r="A1783" t="s">
        <v>99</v>
      </c>
      <c r="B1783" s="7" t="s">
        <v>556</v>
      </c>
      <c r="C1783" s="15">
        <v>107</v>
      </c>
      <c r="D1783" s="16" t="s">
        <v>101</v>
      </c>
      <c r="E1783">
        <v>26</v>
      </c>
      <c r="F1783" s="9">
        <v>300</v>
      </c>
      <c r="G1783" s="9">
        <f>financials[[#This Row],[Units Sold]]*financials[[#This Row],[Sale Price]]</f>
        <v>7800</v>
      </c>
      <c r="H1783" s="9">
        <f>IF(financials[[#This Row],[Discount Band]]="low",0.1,IF(financials[[#This Row],[Discount Band]]="medium",0.15,0.3))</f>
        <v>0.15</v>
      </c>
      <c r="I1783" s="9">
        <f>financials[[#This Row],[Gross Sales]]-financials[[#This Row],[Gross Sales]]*financials[[#This Row],[Discounts]]</f>
        <v>6630</v>
      </c>
      <c r="J1783" s="9">
        <f>VLOOKUP(financials[[#This Row],[productid]],Products!$B$2:$H$10,3)</f>
        <v>5.5</v>
      </c>
      <c r="K1783" s="9">
        <f>financials[[#This Row],[Sales]]-financials[[#This Row],[COGS]]</f>
        <v>6624.5</v>
      </c>
      <c r="L1783" s="17">
        <f t="shared" ca="1" si="55"/>
        <v>45338</v>
      </c>
      <c r="M1783" t="str">
        <f t="shared" ca="1" si="54"/>
        <v>C0003</v>
      </c>
    </row>
    <row r="1784" spans="1:13" x14ac:dyDescent="0.25">
      <c r="A1784" t="s">
        <v>97</v>
      </c>
      <c r="B1784" s="7" t="s">
        <v>178</v>
      </c>
      <c r="C1784" s="15">
        <v>104</v>
      </c>
      <c r="D1784" s="16" t="s">
        <v>101</v>
      </c>
      <c r="E1784">
        <v>390</v>
      </c>
      <c r="F1784" s="9">
        <v>20</v>
      </c>
      <c r="G1784" s="9">
        <f>financials[[#This Row],[Units Sold]]*financials[[#This Row],[Sale Price]]</f>
        <v>7800</v>
      </c>
      <c r="H1784" s="9">
        <f>IF(financials[[#This Row],[Discount Band]]="low",0.1,IF(financials[[#This Row],[Discount Band]]="medium",0.15,0.3))</f>
        <v>0.15</v>
      </c>
      <c r="I1784" s="9">
        <f>financials[[#This Row],[Gross Sales]]-financials[[#This Row],[Gross Sales]]*financials[[#This Row],[Discounts]]</f>
        <v>6630</v>
      </c>
      <c r="J1784" s="9">
        <f>VLOOKUP(financials[[#This Row],[productid]],Products!$B$2:$H$10,3)</f>
        <v>2.9</v>
      </c>
      <c r="K1784" s="9">
        <f>financials[[#This Row],[Sales]]-financials[[#This Row],[COGS]]</f>
        <v>6627.1</v>
      </c>
      <c r="L1784" s="17">
        <f t="shared" ca="1" si="55"/>
        <v>45298</v>
      </c>
      <c r="M1784" t="str">
        <f t="shared" ca="1" si="54"/>
        <v>C0002</v>
      </c>
    </row>
    <row r="1785" spans="1:13" x14ac:dyDescent="0.25">
      <c r="A1785" t="s">
        <v>97</v>
      </c>
      <c r="B1785" s="7" t="s">
        <v>556</v>
      </c>
      <c r="C1785" s="15">
        <v>106</v>
      </c>
      <c r="D1785" s="16" t="s">
        <v>102</v>
      </c>
      <c r="E1785">
        <v>391</v>
      </c>
      <c r="F1785" s="9">
        <v>20</v>
      </c>
      <c r="G1785" s="9">
        <f>financials[[#This Row],[Units Sold]]*financials[[#This Row],[Sale Price]]</f>
        <v>7820</v>
      </c>
      <c r="H1785" s="9">
        <f>IF(financials[[#This Row],[Discount Band]]="low",0.1,IF(financials[[#This Row],[Discount Band]]="medium",0.15,0.3))</f>
        <v>0.1</v>
      </c>
      <c r="I1785" s="9">
        <f>financials[[#This Row],[Gross Sales]]-financials[[#This Row],[Gross Sales]]*financials[[#This Row],[Discounts]]</f>
        <v>7038</v>
      </c>
      <c r="J1785" s="9">
        <f>VLOOKUP(financials[[#This Row],[productid]],Products!$B$2:$H$10,3)</f>
        <v>9.1</v>
      </c>
      <c r="K1785" s="9">
        <f>financials[[#This Row],[Sales]]-financials[[#This Row],[COGS]]</f>
        <v>7028.9</v>
      </c>
      <c r="L1785" s="17">
        <f t="shared" ca="1" si="55"/>
        <v>45256</v>
      </c>
      <c r="M1785" t="str">
        <f t="shared" ca="1" si="54"/>
        <v>C0002</v>
      </c>
    </row>
    <row r="1786" spans="1:13" x14ac:dyDescent="0.25">
      <c r="A1786" t="s">
        <v>100</v>
      </c>
      <c r="B1786" s="7" t="s">
        <v>216</v>
      </c>
      <c r="C1786" s="15">
        <v>107</v>
      </c>
      <c r="D1786" s="16" t="s">
        <v>94</v>
      </c>
      <c r="E1786">
        <v>523</v>
      </c>
      <c r="F1786" s="9">
        <v>15</v>
      </c>
      <c r="G1786" s="9">
        <f>financials[[#This Row],[Units Sold]]*financials[[#This Row],[Sale Price]]</f>
        <v>7845</v>
      </c>
      <c r="H1786" s="9">
        <f>IF(financials[[#This Row],[Discount Band]]="low",0.1,IF(financials[[#This Row],[Discount Band]]="medium",0.15,0.3))</f>
        <v>0.3</v>
      </c>
      <c r="I1786" s="9">
        <f>financials[[#This Row],[Gross Sales]]-financials[[#This Row],[Gross Sales]]*financials[[#This Row],[Discounts]]</f>
        <v>5491.5</v>
      </c>
      <c r="J1786" s="9">
        <f>VLOOKUP(financials[[#This Row],[productid]],Products!$B$2:$H$10,3)</f>
        <v>5.5</v>
      </c>
      <c r="K1786" s="9">
        <f>financials[[#This Row],[Sales]]-financials[[#This Row],[COGS]]</f>
        <v>5486</v>
      </c>
      <c r="L1786" s="17">
        <f t="shared" ca="1" si="55"/>
        <v>44708</v>
      </c>
      <c r="M1786" t="str">
        <f t="shared" ca="1" si="54"/>
        <v>B0101</v>
      </c>
    </row>
    <row r="1787" spans="1:13" x14ac:dyDescent="0.25">
      <c r="A1787" t="s">
        <v>97</v>
      </c>
      <c r="B1787" s="7" t="s">
        <v>106</v>
      </c>
      <c r="C1787" s="13">
        <v>105</v>
      </c>
      <c r="D1787" s="10" t="s">
        <v>101</v>
      </c>
      <c r="E1787">
        <v>393</v>
      </c>
      <c r="F1787" s="9">
        <v>20</v>
      </c>
      <c r="G1787" s="9">
        <f>financials[[#This Row],[Units Sold]]*financials[[#This Row],[Sale Price]]</f>
        <v>7860</v>
      </c>
      <c r="H1787" s="9">
        <f>IF(financials[[#This Row],[Discount Band]]="low",0.1,IF(financials[[#This Row],[Discount Band]]="medium",0.15,0.3))</f>
        <v>0.15</v>
      </c>
      <c r="I1787" s="9">
        <f>financials[[#This Row],[Gross Sales]]-financials[[#This Row],[Gross Sales]]*financials[[#This Row],[Discounts]]</f>
        <v>6681</v>
      </c>
      <c r="J1787" s="9">
        <f>VLOOKUP(financials[[#This Row],[productid]],Products!$B$2:$H$10,3)</f>
        <v>10</v>
      </c>
      <c r="K1787" s="9">
        <f>financials[[#This Row],[Sales]]-financials[[#This Row],[COGS]]</f>
        <v>6671</v>
      </c>
      <c r="L1787" s="17">
        <f t="shared" ca="1" si="55"/>
        <v>45151</v>
      </c>
      <c r="M1787" t="str">
        <f t="shared" ca="1" si="54"/>
        <v>B0001</v>
      </c>
    </row>
    <row r="1788" spans="1:13" x14ac:dyDescent="0.25">
      <c r="A1788" t="s">
        <v>97</v>
      </c>
      <c r="B1788" s="7" t="s">
        <v>209</v>
      </c>
      <c r="C1788" s="15">
        <v>109</v>
      </c>
      <c r="D1788" s="16" t="s">
        <v>101</v>
      </c>
      <c r="E1788">
        <v>393</v>
      </c>
      <c r="F1788" s="9">
        <v>20</v>
      </c>
      <c r="G1788" s="9">
        <f>financials[[#This Row],[Units Sold]]*financials[[#This Row],[Sale Price]]</f>
        <v>7860</v>
      </c>
      <c r="H1788" s="9">
        <f>IF(financials[[#This Row],[Discount Band]]="low",0.1,IF(financials[[#This Row],[Discount Band]]="medium",0.15,0.3))</f>
        <v>0.15</v>
      </c>
      <c r="I1788" s="9">
        <f>financials[[#This Row],[Gross Sales]]-financials[[#This Row],[Gross Sales]]*financials[[#This Row],[Discounts]]</f>
        <v>6681</v>
      </c>
      <c r="J1788" s="9">
        <f>VLOOKUP(financials[[#This Row],[productid]],Products!$B$2:$H$10,3)</f>
        <v>16.8</v>
      </c>
      <c r="K1788" s="9">
        <f>financials[[#This Row],[Sales]]-financials[[#This Row],[COGS]]</f>
        <v>6664.2</v>
      </c>
      <c r="L1788" s="17">
        <f t="shared" ca="1" si="55"/>
        <v>44893</v>
      </c>
      <c r="M1788" t="str">
        <f t="shared" ca="1" si="54"/>
        <v>B0001</v>
      </c>
    </row>
    <row r="1789" spans="1:13" x14ac:dyDescent="0.25">
      <c r="A1789" t="s">
        <v>97</v>
      </c>
      <c r="B1789" s="7" t="s">
        <v>95</v>
      </c>
      <c r="C1789" s="15">
        <v>109</v>
      </c>
      <c r="D1789" s="16" t="s">
        <v>101</v>
      </c>
      <c r="E1789">
        <v>1125</v>
      </c>
      <c r="F1789" s="9">
        <v>7</v>
      </c>
      <c r="G1789" s="9">
        <f>financials[[#This Row],[Units Sold]]*financials[[#This Row],[Sale Price]]</f>
        <v>7875</v>
      </c>
      <c r="H1789" s="9">
        <f>IF(financials[[#This Row],[Discount Band]]="low",0.1,IF(financials[[#This Row],[Discount Band]]="medium",0.15,0.3))</f>
        <v>0.15</v>
      </c>
      <c r="I1789" s="9">
        <f>financials[[#This Row],[Gross Sales]]-financials[[#This Row],[Gross Sales]]*financials[[#This Row],[Discounts]]</f>
        <v>6693.75</v>
      </c>
      <c r="J1789" s="9">
        <f>VLOOKUP(financials[[#This Row],[productid]],Products!$B$2:$H$10,3)</f>
        <v>16.8</v>
      </c>
      <c r="K1789" s="9">
        <f>financials[[#This Row],[Sales]]-financials[[#This Row],[COGS]]</f>
        <v>6676.95</v>
      </c>
      <c r="L1789" s="17">
        <f t="shared" ca="1" si="55"/>
        <v>44818</v>
      </c>
      <c r="M1789" t="str">
        <f t="shared" ca="1" si="54"/>
        <v>B0001</v>
      </c>
    </row>
    <row r="1790" spans="1:13" x14ac:dyDescent="0.25">
      <c r="A1790" t="s">
        <v>97</v>
      </c>
      <c r="B1790" s="7" t="s">
        <v>284</v>
      </c>
      <c r="C1790" s="15">
        <v>103</v>
      </c>
      <c r="D1790" s="16" t="s">
        <v>101</v>
      </c>
      <c r="E1790">
        <v>395</v>
      </c>
      <c r="F1790" s="9">
        <v>20</v>
      </c>
      <c r="G1790" s="9">
        <f>financials[[#This Row],[Units Sold]]*financials[[#This Row],[Sale Price]]</f>
        <v>7900</v>
      </c>
      <c r="H1790" s="9">
        <f>IF(financials[[#This Row],[Discount Band]]="low",0.1,IF(financials[[#This Row],[Discount Band]]="medium",0.15,0.3))</f>
        <v>0.15</v>
      </c>
      <c r="I1790" s="9">
        <f>financials[[#This Row],[Gross Sales]]-financials[[#This Row],[Gross Sales]]*financials[[#This Row],[Discounts]]</f>
        <v>6715</v>
      </c>
      <c r="J1790" s="9">
        <f>VLOOKUP(financials[[#This Row],[productid]],Products!$B$2:$H$10,3)</f>
        <v>15</v>
      </c>
      <c r="K1790" s="9">
        <f>financials[[#This Row],[Sales]]-financials[[#This Row],[COGS]]</f>
        <v>6700</v>
      </c>
      <c r="L1790" s="17">
        <f t="shared" ca="1" si="55"/>
        <v>45100</v>
      </c>
      <c r="M1790" t="str">
        <f t="shared" ca="1" si="54"/>
        <v>B0001</v>
      </c>
    </row>
    <row r="1791" spans="1:13" x14ac:dyDescent="0.25">
      <c r="A1791" t="s">
        <v>97</v>
      </c>
      <c r="B1791" s="7" t="s">
        <v>95</v>
      </c>
      <c r="C1791" s="15">
        <v>105</v>
      </c>
      <c r="D1791" s="16" t="s">
        <v>102</v>
      </c>
      <c r="E1791">
        <v>1129</v>
      </c>
      <c r="F1791" s="9">
        <v>7</v>
      </c>
      <c r="G1791" s="9">
        <f>financials[[#This Row],[Units Sold]]*financials[[#This Row],[Sale Price]]</f>
        <v>7903</v>
      </c>
      <c r="H1791" s="9">
        <f>IF(financials[[#This Row],[Discount Band]]="low",0.1,IF(financials[[#This Row],[Discount Band]]="medium",0.15,0.3))</f>
        <v>0.1</v>
      </c>
      <c r="I1791" s="9">
        <f>financials[[#This Row],[Gross Sales]]-financials[[#This Row],[Gross Sales]]*financials[[#This Row],[Discounts]]</f>
        <v>7112.7</v>
      </c>
      <c r="J1791" s="9">
        <f>VLOOKUP(financials[[#This Row],[productid]],Products!$B$2:$H$10,3)</f>
        <v>10</v>
      </c>
      <c r="K1791" s="9">
        <f>financials[[#This Row],[Sales]]-financials[[#This Row],[COGS]]</f>
        <v>7102.7</v>
      </c>
      <c r="L1791" s="17">
        <f t="shared" ca="1" si="55"/>
        <v>44762</v>
      </c>
      <c r="M1791" t="str">
        <f t="shared" ca="1" si="54"/>
        <v>B0101</v>
      </c>
    </row>
    <row r="1792" spans="1:13" x14ac:dyDescent="0.25">
      <c r="A1792" t="s">
        <v>100</v>
      </c>
      <c r="B1792" s="7" t="s">
        <v>209</v>
      </c>
      <c r="C1792" s="15">
        <v>109</v>
      </c>
      <c r="D1792" s="16" t="s">
        <v>94</v>
      </c>
      <c r="E1792">
        <v>529</v>
      </c>
      <c r="F1792" s="9">
        <v>15</v>
      </c>
      <c r="G1792" s="9">
        <f>financials[[#This Row],[Units Sold]]*financials[[#This Row],[Sale Price]]</f>
        <v>7935</v>
      </c>
      <c r="H1792" s="9">
        <f>IF(financials[[#This Row],[Discount Band]]="low",0.1,IF(financials[[#This Row],[Discount Band]]="medium",0.15,0.3))</f>
        <v>0.3</v>
      </c>
      <c r="I1792" s="9">
        <f>financials[[#This Row],[Gross Sales]]-financials[[#This Row],[Gross Sales]]*financials[[#This Row],[Discounts]]</f>
        <v>5554.5</v>
      </c>
      <c r="J1792" s="9">
        <f>VLOOKUP(financials[[#This Row],[productid]],Products!$B$2:$H$10,3)</f>
        <v>16.8</v>
      </c>
      <c r="K1792" s="9">
        <f>financials[[#This Row],[Sales]]-financials[[#This Row],[COGS]]</f>
        <v>5537.7</v>
      </c>
      <c r="L1792" s="17">
        <f t="shared" ca="1" si="55"/>
        <v>44902</v>
      </c>
      <c r="M1792" t="str">
        <f t="shared" ca="1" si="54"/>
        <v>B0001</v>
      </c>
    </row>
    <row r="1793" spans="1:13" x14ac:dyDescent="0.25">
      <c r="A1793" t="s">
        <v>100</v>
      </c>
      <c r="B1793" s="7" t="s">
        <v>287</v>
      </c>
      <c r="C1793" s="15">
        <v>105</v>
      </c>
      <c r="D1793" s="16" t="s">
        <v>94</v>
      </c>
      <c r="E1793">
        <v>529</v>
      </c>
      <c r="F1793" s="9">
        <v>15</v>
      </c>
      <c r="G1793" s="9">
        <f>financials[[#This Row],[Units Sold]]*financials[[#This Row],[Sale Price]]</f>
        <v>7935</v>
      </c>
      <c r="H1793" s="9">
        <f>IF(financials[[#This Row],[Discount Band]]="low",0.1,IF(financials[[#This Row],[Discount Band]]="medium",0.15,0.3))</f>
        <v>0.3</v>
      </c>
      <c r="I1793" s="9">
        <f>financials[[#This Row],[Gross Sales]]-financials[[#This Row],[Gross Sales]]*financials[[#This Row],[Discounts]]</f>
        <v>5554.5</v>
      </c>
      <c r="J1793" s="9">
        <f>VLOOKUP(financials[[#This Row],[productid]],Products!$B$2:$H$10,3)</f>
        <v>10</v>
      </c>
      <c r="K1793" s="9">
        <f>financials[[#This Row],[Sales]]-financials[[#This Row],[COGS]]</f>
        <v>5544.5</v>
      </c>
      <c r="L1793" s="17">
        <f t="shared" ca="1" si="55"/>
        <v>44676</v>
      </c>
      <c r="M1793" t="str">
        <f t="shared" ca="1" si="54"/>
        <v>C0003</v>
      </c>
    </row>
    <row r="1794" spans="1:13" x14ac:dyDescent="0.25">
      <c r="A1794" t="s">
        <v>97</v>
      </c>
      <c r="B1794" s="7" t="s">
        <v>170</v>
      </c>
      <c r="C1794" s="13">
        <v>104</v>
      </c>
      <c r="D1794" s="10" t="s">
        <v>101</v>
      </c>
      <c r="E1794">
        <v>1141</v>
      </c>
      <c r="F1794" s="9">
        <v>7</v>
      </c>
      <c r="G1794" s="9">
        <f>financials[[#This Row],[Units Sold]]*financials[[#This Row],[Sale Price]]</f>
        <v>7987</v>
      </c>
      <c r="H1794" s="9">
        <f>IF(financials[[#This Row],[Discount Band]]="low",0.1,IF(financials[[#This Row],[Discount Band]]="medium",0.15,0.3))</f>
        <v>0.15</v>
      </c>
      <c r="I1794" s="9">
        <f>financials[[#This Row],[Gross Sales]]-financials[[#This Row],[Gross Sales]]*financials[[#This Row],[Discounts]]</f>
        <v>6788.95</v>
      </c>
      <c r="J1794" s="9">
        <f>VLOOKUP(financials[[#This Row],[productid]],Products!$B$2:$H$10,3)</f>
        <v>2.9</v>
      </c>
      <c r="K1794" s="9">
        <f>financials[[#This Row],[Sales]]-financials[[#This Row],[COGS]]</f>
        <v>6786.05</v>
      </c>
      <c r="L1794" s="17">
        <f t="shared" ca="1" si="55"/>
        <v>45463</v>
      </c>
      <c r="M1794" t="str">
        <f t="shared" ref="M1794:M1857" ca="1" si="56">VLOOKUP(RANDBETWEEN(1,5),rnlsalesperson,2)</f>
        <v>A0001</v>
      </c>
    </row>
    <row r="1795" spans="1:13" x14ac:dyDescent="0.25">
      <c r="A1795" t="s">
        <v>97</v>
      </c>
      <c r="B1795" s="7" t="s">
        <v>95</v>
      </c>
      <c r="C1795" s="15">
        <v>109</v>
      </c>
      <c r="D1795" s="16" t="s">
        <v>102</v>
      </c>
      <c r="E1795">
        <v>1144</v>
      </c>
      <c r="F1795" s="9">
        <v>7</v>
      </c>
      <c r="G1795" s="9">
        <f>financials[[#This Row],[Units Sold]]*financials[[#This Row],[Sale Price]]</f>
        <v>8008</v>
      </c>
      <c r="H1795" s="9">
        <f>IF(financials[[#This Row],[Discount Band]]="low",0.1,IF(financials[[#This Row],[Discount Band]]="medium",0.15,0.3))</f>
        <v>0.1</v>
      </c>
      <c r="I1795" s="9">
        <f>financials[[#This Row],[Gross Sales]]-financials[[#This Row],[Gross Sales]]*financials[[#This Row],[Discounts]]</f>
        <v>7207.2</v>
      </c>
      <c r="J1795" s="9">
        <f>VLOOKUP(financials[[#This Row],[productid]],Products!$B$2:$H$10,3)</f>
        <v>16.8</v>
      </c>
      <c r="K1795" s="9">
        <f>financials[[#This Row],[Sales]]-financials[[#This Row],[COGS]]</f>
        <v>7190.4</v>
      </c>
      <c r="L1795" s="17">
        <f t="shared" ref="L1795:L1858" ca="1" si="57">RANDBETWEEN(44562,45534)</f>
        <v>45388</v>
      </c>
      <c r="M1795" t="str">
        <f t="shared" ca="1" si="56"/>
        <v>C0003</v>
      </c>
    </row>
    <row r="1796" spans="1:13" x14ac:dyDescent="0.25">
      <c r="A1796" t="s">
        <v>97</v>
      </c>
      <c r="B1796" s="7" t="s">
        <v>284</v>
      </c>
      <c r="C1796" s="15">
        <v>101</v>
      </c>
      <c r="D1796" s="16" t="s">
        <v>103</v>
      </c>
      <c r="E1796">
        <v>401</v>
      </c>
      <c r="F1796" s="9">
        <v>20</v>
      </c>
      <c r="G1796" s="9">
        <f>financials[[#This Row],[Units Sold]]*financials[[#This Row],[Sale Price]]</f>
        <v>8020</v>
      </c>
      <c r="H1796" s="9">
        <f>IF(financials[[#This Row],[Discount Band]]="low",0.1,IF(financials[[#This Row],[Discount Band]]="medium",0.15,0.3))</f>
        <v>0.3</v>
      </c>
      <c r="I1796" s="9">
        <f>financials[[#This Row],[Gross Sales]]-financials[[#This Row],[Gross Sales]]*financials[[#This Row],[Discounts]]</f>
        <v>5614</v>
      </c>
      <c r="J1796" s="9">
        <f>VLOOKUP(financials[[#This Row],[productid]],Products!$B$2:$H$10,3)</f>
        <v>9.9499999999999993</v>
      </c>
      <c r="K1796" s="9">
        <f>financials[[#This Row],[Sales]]-financials[[#This Row],[COGS]]</f>
        <v>5604.05</v>
      </c>
      <c r="L1796" s="17">
        <f t="shared" ca="1" si="57"/>
        <v>44835</v>
      </c>
      <c r="M1796" t="str">
        <f t="shared" ca="1" si="56"/>
        <v>C0002</v>
      </c>
    </row>
    <row r="1797" spans="1:13" x14ac:dyDescent="0.25">
      <c r="A1797" t="s">
        <v>97</v>
      </c>
      <c r="B1797" s="7" t="s">
        <v>170</v>
      </c>
      <c r="C1797" s="15">
        <v>101</v>
      </c>
      <c r="D1797" s="16" t="s">
        <v>94</v>
      </c>
      <c r="E1797">
        <v>1149</v>
      </c>
      <c r="F1797" s="9">
        <v>7</v>
      </c>
      <c r="G1797" s="9">
        <f>financials[[#This Row],[Units Sold]]*financials[[#This Row],[Sale Price]]</f>
        <v>8043</v>
      </c>
      <c r="H1797" s="9">
        <f>IF(financials[[#This Row],[Discount Band]]="low",0.1,IF(financials[[#This Row],[Discount Band]]="medium",0.15,0.3))</f>
        <v>0.3</v>
      </c>
      <c r="I1797" s="9">
        <f>financials[[#This Row],[Gross Sales]]-financials[[#This Row],[Gross Sales]]*financials[[#This Row],[Discounts]]</f>
        <v>5630.1</v>
      </c>
      <c r="J1797" s="9">
        <f>VLOOKUP(financials[[#This Row],[productid]],Products!$B$2:$H$10,3)</f>
        <v>9.9499999999999993</v>
      </c>
      <c r="K1797" s="9">
        <f>financials[[#This Row],[Sales]]-financials[[#This Row],[COGS]]</f>
        <v>5620.1500000000005</v>
      </c>
      <c r="L1797" s="17">
        <f t="shared" ca="1" si="57"/>
        <v>45125</v>
      </c>
      <c r="M1797" t="str">
        <f t="shared" ca="1" si="56"/>
        <v>B0001</v>
      </c>
    </row>
    <row r="1798" spans="1:13" x14ac:dyDescent="0.25">
      <c r="A1798" t="s">
        <v>97</v>
      </c>
      <c r="B1798" s="7" t="s">
        <v>105</v>
      </c>
      <c r="C1798" s="15">
        <v>103</v>
      </c>
      <c r="D1798" s="16" t="s">
        <v>94</v>
      </c>
      <c r="E1798">
        <v>403</v>
      </c>
      <c r="F1798" s="9">
        <v>20</v>
      </c>
      <c r="G1798" s="9">
        <f>financials[[#This Row],[Units Sold]]*financials[[#This Row],[Sale Price]]</f>
        <v>8060</v>
      </c>
      <c r="H1798" s="9">
        <f>IF(financials[[#This Row],[Discount Band]]="low",0.1,IF(financials[[#This Row],[Discount Band]]="medium",0.15,0.3))</f>
        <v>0.3</v>
      </c>
      <c r="I1798" s="9">
        <f>financials[[#This Row],[Gross Sales]]-financials[[#This Row],[Gross Sales]]*financials[[#This Row],[Discounts]]</f>
        <v>5642</v>
      </c>
      <c r="J1798" s="9">
        <f>VLOOKUP(financials[[#This Row],[productid]],Products!$B$2:$H$10,3)</f>
        <v>15</v>
      </c>
      <c r="K1798" s="9">
        <f>financials[[#This Row],[Sales]]-financials[[#This Row],[COGS]]</f>
        <v>5627</v>
      </c>
      <c r="L1798" s="17">
        <f t="shared" ca="1" si="57"/>
        <v>45469</v>
      </c>
      <c r="M1798" t="str">
        <f t="shared" ca="1" si="56"/>
        <v>B0001</v>
      </c>
    </row>
    <row r="1799" spans="1:13" x14ac:dyDescent="0.25">
      <c r="A1799" t="s">
        <v>98</v>
      </c>
      <c r="B1799" s="7" t="s">
        <v>655</v>
      </c>
      <c r="C1799" s="13">
        <v>103</v>
      </c>
      <c r="D1799" s="10" t="s">
        <v>94</v>
      </c>
      <c r="E1799">
        <v>65</v>
      </c>
      <c r="F1799" s="9">
        <v>125</v>
      </c>
      <c r="G1799" s="9">
        <f>financials[[#This Row],[Units Sold]]*financials[[#This Row],[Sale Price]]</f>
        <v>8125</v>
      </c>
      <c r="H1799" s="9">
        <f>IF(financials[[#This Row],[Discount Band]]="low",0.1,IF(financials[[#This Row],[Discount Band]]="medium",0.15,0.3))</f>
        <v>0.3</v>
      </c>
      <c r="I1799" s="9">
        <f>financials[[#This Row],[Gross Sales]]-financials[[#This Row],[Gross Sales]]*financials[[#This Row],[Discounts]]</f>
        <v>5687.5</v>
      </c>
      <c r="J1799" s="9">
        <f>VLOOKUP(financials[[#This Row],[productid]],Products!$B$2:$H$10,3)</f>
        <v>15</v>
      </c>
      <c r="K1799" s="9">
        <f>financials[[#This Row],[Sales]]-financials[[#This Row],[COGS]]</f>
        <v>5672.5</v>
      </c>
      <c r="L1799" s="17">
        <f t="shared" ca="1" si="57"/>
        <v>44703</v>
      </c>
      <c r="M1799" t="str">
        <f t="shared" ca="1" si="56"/>
        <v>B0101</v>
      </c>
    </row>
    <row r="1800" spans="1:13" x14ac:dyDescent="0.25">
      <c r="A1800" t="s">
        <v>97</v>
      </c>
      <c r="B1800" s="7" t="s">
        <v>178</v>
      </c>
      <c r="C1800" s="15">
        <v>104</v>
      </c>
      <c r="D1800" s="16" t="s">
        <v>102</v>
      </c>
      <c r="E1800">
        <v>407</v>
      </c>
      <c r="F1800" s="9">
        <v>20</v>
      </c>
      <c r="G1800" s="9">
        <f>financials[[#This Row],[Units Sold]]*financials[[#This Row],[Sale Price]]</f>
        <v>8140</v>
      </c>
      <c r="H1800" s="9">
        <f>IF(financials[[#This Row],[Discount Band]]="low",0.1,IF(financials[[#This Row],[Discount Band]]="medium",0.15,0.3))</f>
        <v>0.1</v>
      </c>
      <c r="I1800" s="9">
        <f>financials[[#This Row],[Gross Sales]]-financials[[#This Row],[Gross Sales]]*financials[[#This Row],[Discounts]]</f>
        <v>7326</v>
      </c>
      <c r="J1800" s="9">
        <f>VLOOKUP(financials[[#This Row],[productid]],Products!$B$2:$H$10,3)</f>
        <v>2.9</v>
      </c>
      <c r="K1800" s="9">
        <f>financials[[#This Row],[Sales]]-financials[[#This Row],[COGS]]</f>
        <v>7323.1</v>
      </c>
      <c r="L1800" s="17">
        <f t="shared" ca="1" si="57"/>
        <v>45229</v>
      </c>
      <c r="M1800" t="str">
        <f t="shared" ca="1" si="56"/>
        <v>B0001</v>
      </c>
    </row>
    <row r="1801" spans="1:13" x14ac:dyDescent="0.25">
      <c r="A1801" t="s">
        <v>97</v>
      </c>
      <c r="B1801" s="7" t="s">
        <v>279</v>
      </c>
      <c r="C1801" s="15">
        <v>102</v>
      </c>
      <c r="D1801" s="16" t="s">
        <v>94</v>
      </c>
      <c r="E1801">
        <v>408</v>
      </c>
      <c r="F1801" s="9">
        <v>20</v>
      </c>
      <c r="G1801" s="9">
        <f>financials[[#This Row],[Units Sold]]*financials[[#This Row],[Sale Price]]</f>
        <v>8160</v>
      </c>
      <c r="H1801" s="9">
        <f>IF(financials[[#This Row],[Discount Band]]="low",0.1,IF(financials[[#This Row],[Discount Band]]="medium",0.15,0.3))</f>
        <v>0.3</v>
      </c>
      <c r="I1801" s="9">
        <f>financials[[#This Row],[Gross Sales]]-financials[[#This Row],[Gross Sales]]*financials[[#This Row],[Discounts]]</f>
        <v>5712</v>
      </c>
      <c r="J1801" s="9">
        <f>VLOOKUP(financials[[#This Row],[productid]],Products!$B$2:$H$10,3)</f>
        <v>13.95</v>
      </c>
      <c r="K1801" s="9">
        <f>financials[[#This Row],[Sales]]-financials[[#This Row],[COGS]]</f>
        <v>5698.05</v>
      </c>
      <c r="L1801" s="17">
        <f t="shared" ca="1" si="57"/>
        <v>45045</v>
      </c>
      <c r="M1801" t="str">
        <f t="shared" ca="1" si="56"/>
        <v>B0101</v>
      </c>
    </row>
    <row r="1802" spans="1:13" x14ac:dyDescent="0.25">
      <c r="A1802" t="s">
        <v>97</v>
      </c>
      <c r="B1802" s="7" t="s">
        <v>556</v>
      </c>
      <c r="C1802" s="15">
        <v>109</v>
      </c>
      <c r="D1802" s="16" t="s">
        <v>94</v>
      </c>
      <c r="E1802">
        <v>408</v>
      </c>
      <c r="F1802" s="9">
        <v>20</v>
      </c>
      <c r="G1802" s="9">
        <f>financials[[#This Row],[Units Sold]]*financials[[#This Row],[Sale Price]]</f>
        <v>8160</v>
      </c>
      <c r="H1802" s="9">
        <f>IF(financials[[#This Row],[Discount Band]]="low",0.1,IF(financials[[#This Row],[Discount Band]]="medium",0.15,0.3))</f>
        <v>0.3</v>
      </c>
      <c r="I1802" s="9">
        <f>financials[[#This Row],[Gross Sales]]-financials[[#This Row],[Gross Sales]]*financials[[#This Row],[Discounts]]</f>
        <v>5712</v>
      </c>
      <c r="J1802" s="9">
        <f>VLOOKUP(financials[[#This Row],[productid]],Products!$B$2:$H$10,3)</f>
        <v>16.8</v>
      </c>
      <c r="K1802" s="9">
        <f>financials[[#This Row],[Sales]]-financials[[#This Row],[COGS]]</f>
        <v>5695.2</v>
      </c>
      <c r="L1802" s="17">
        <f t="shared" ca="1" si="57"/>
        <v>44739</v>
      </c>
      <c r="M1802" t="str">
        <f t="shared" ca="1" si="56"/>
        <v>B0001</v>
      </c>
    </row>
    <row r="1803" spans="1:13" x14ac:dyDescent="0.25">
      <c r="A1803" t="s">
        <v>97</v>
      </c>
      <c r="B1803" s="7" t="s">
        <v>105</v>
      </c>
      <c r="C1803" s="15">
        <v>108</v>
      </c>
      <c r="D1803" s="16" t="s">
        <v>101</v>
      </c>
      <c r="E1803">
        <v>409</v>
      </c>
      <c r="F1803" s="9">
        <v>20</v>
      </c>
      <c r="G1803" s="9">
        <f>financials[[#This Row],[Units Sold]]*financials[[#This Row],[Sale Price]]</f>
        <v>8180</v>
      </c>
      <c r="H1803" s="9">
        <f>IF(financials[[#This Row],[Discount Band]]="low",0.1,IF(financials[[#This Row],[Discount Band]]="medium",0.15,0.3))</f>
        <v>0.15</v>
      </c>
      <c r="I1803" s="9">
        <f>financials[[#This Row],[Gross Sales]]-financials[[#This Row],[Gross Sales]]*financials[[#This Row],[Discounts]]</f>
        <v>6953</v>
      </c>
      <c r="J1803" s="9">
        <f>VLOOKUP(financials[[#This Row],[productid]],Products!$B$2:$H$10,3)</f>
        <v>3.99</v>
      </c>
      <c r="K1803" s="9">
        <f>financials[[#This Row],[Sales]]-financials[[#This Row],[COGS]]</f>
        <v>6949.01</v>
      </c>
      <c r="L1803" s="17">
        <f t="shared" ca="1" si="57"/>
        <v>45356</v>
      </c>
      <c r="M1803" t="str">
        <f t="shared" ca="1" si="56"/>
        <v>B0101</v>
      </c>
    </row>
    <row r="1804" spans="1:13" x14ac:dyDescent="0.25">
      <c r="A1804" t="s">
        <v>97</v>
      </c>
      <c r="B1804" s="7" t="s">
        <v>178</v>
      </c>
      <c r="C1804" s="15">
        <v>108</v>
      </c>
      <c r="D1804" s="16" t="s">
        <v>102</v>
      </c>
      <c r="E1804">
        <v>410</v>
      </c>
      <c r="F1804" s="9">
        <v>20</v>
      </c>
      <c r="G1804" s="9">
        <f>financials[[#This Row],[Units Sold]]*financials[[#This Row],[Sale Price]]</f>
        <v>8200</v>
      </c>
      <c r="H1804" s="9">
        <f>IF(financials[[#This Row],[Discount Band]]="low",0.1,IF(financials[[#This Row],[Discount Band]]="medium",0.15,0.3))</f>
        <v>0.1</v>
      </c>
      <c r="I1804" s="9">
        <f>financials[[#This Row],[Gross Sales]]-financials[[#This Row],[Gross Sales]]*financials[[#This Row],[Discounts]]</f>
        <v>7380</v>
      </c>
      <c r="J1804" s="9">
        <f>VLOOKUP(financials[[#This Row],[productid]],Products!$B$2:$H$10,3)</f>
        <v>3.99</v>
      </c>
      <c r="K1804" s="9">
        <f>financials[[#This Row],[Sales]]-financials[[#This Row],[COGS]]</f>
        <v>7376.01</v>
      </c>
      <c r="L1804" s="17">
        <f t="shared" ca="1" si="57"/>
        <v>44781</v>
      </c>
      <c r="M1804" t="str">
        <f t="shared" ca="1" si="56"/>
        <v>B0101</v>
      </c>
    </row>
    <row r="1805" spans="1:13" x14ac:dyDescent="0.25">
      <c r="A1805" t="s">
        <v>97</v>
      </c>
      <c r="B1805" s="7" t="s">
        <v>95</v>
      </c>
      <c r="C1805" s="15">
        <v>103</v>
      </c>
      <c r="D1805" s="16" t="s">
        <v>94</v>
      </c>
      <c r="E1805">
        <v>1174</v>
      </c>
      <c r="F1805" s="9">
        <v>7</v>
      </c>
      <c r="G1805" s="9">
        <f>financials[[#This Row],[Units Sold]]*financials[[#This Row],[Sale Price]]</f>
        <v>8218</v>
      </c>
      <c r="H1805" s="9">
        <f>IF(financials[[#This Row],[Discount Band]]="low",0.1,IF(financials[[#This Row],[Discount Band]]="medium",0.15,0.3))</f>
        <v>0.3</v>
      </c>
      <c r="I1805" s="9">
        <f>financials[[#This Row],[Gross Sales]]-financials[[#This Row],[Gross Sales]]*financials[[#This Row],[Discounts]]</f>
        <v>5752.6</v>
      </c>
      <c r="J1805" s="9">
        <f>VLOOKUP(financials[[#This Row],[productid]],Products!$B$2:$H$10,3)</f>
        <v>15</v>
      </c>
      <c r="K1805" s="9">
        <f>financials[[#This Row],[Sales]]-financials[[#This Row],[COGS]]</f>
        <v>5737.6</v>
      </c>
      <c r="L1805" s="17">
        <f t="shared" ca="1" si="57"/>
        <v>44792</v>
      </c>
      <c r="M1805" t="str">
        <f t="shared" ca="1" si="56"/>
        <v>B0001</v>
      </c>
    </row>
    <row r="1806" spans="1:13" x14ac:dyDescent="0.25">
      <c r="A1806" t="s">
        <v>97</v>
      </c>
      <c r="B1806" s="7" t="s">
        <v>95</v>
      </c>
      <c r="C1806" s="15">
        <v>108</v>
      </c>
      <c r="D1806" s="16" t="s">
        <v>101</v>
      </c>
      <c r="E1806">
        <v>1175</v>
      </c>
      <c r="F1806" s="9">
        <v>7</v>
      </c>
      <c r="G1806" s="9">
        <f>financials[[#This Row],[Units Sold]]*financials[[#This Row],[Sale Price]]</f>
        <v>8225</v>
      </c>
      <c r="H1806" s="9">
        <f>IF(financials[[#This Row],[Discount Band]]="low",0.1,IF(financials[[#This Row],[Discount Band]]="medium",0.15,0.3))</f>
        <v>0.15</v>
      </c>
      <c r="I1806" s="9">
        <f>financials[[#This Row],[Gross Sales]]-financials[[#This Row],[Gross Sales]]*financials[[#This Row],[Discounts]]</f>
        <v>6991.25</v>
      </c>
      <c r="J1806" s="9">
        <f>VLOOKUP(financials[[#This Row],[productid]],Products!$B$2:$H$10,3)</f>
        <v>3.99</v>
      </c>
      <c r="K1806" s="9">
        <f>financials[[#This Row],[Sales]]-financials[[#This Row],[COGS]]</f>
        <v>6987.26</v>
      </c>
      <c r="L1806" s="17">
        <f t="shared" ca="1" si="57"/>
        <v>44568</v>
      </c>
      <c r="M1806" t="str">
        <f t="shared" ca="1" si="56"/>
        <v>C0002</v>
      </c>
    </row>
    <row r="1807" spans="1:13" x14ac:dyDescent="0.25">
      <c r="A1807" t="s">
        <v>96</v>
      </c>
      <c r="B1807" s="7" t="s">
        <v>216</v>
      </c>
      <c r="C1807" s="15">
        <v>101</v>
      </c>
      <c r="D1807" s="16" t="s">
        <v>101</v>
      </c>
      <c r="E1807">
        <v>686</v>
      </c>
      <c r="F1807" s="9">
        <v>12</v>
      </c>
      <c r="G1807" s="9">
        <f>financials[[#This Row],[Units Sold]]*financials[[#This Row],[Sale Price]]</f>
        <v>8232</v>
      </c>
      <c r="H1807" s="9">
        <f>IF(financials[[#This Row],[Discount Band]]="low",0.1,IF(financials[[#This Row],[Discount Band]]="medium",0.15,0.3))</f>
        <v>0.15</v>
      </c>
      <c r="I1807" s="9">
        <f>financials[[#This Row],[Gross Sales]]-financials[[#This Row],[Gross Sales]]*financials[[#This Row],[Discounts]]</f>
        <v>6997.2</v>
      </c>
      <c r="J1807" s="9">
        <f>VLOOKUP(financials[[#This Row],[productid]],Products!$B$2:$H$10,3)</f>
        <v>9.9499999999999993</v>
      </c>
      <c r="K1807" s="9">
        <f>financials[[#This Row],[Sales]]-financials[[#This Row],[COGS]]</f>
        <v>6987.25</v>
      </c>
      <c r="L1807" s="17">
        <f t="shared" ca="1" si="57"/>
        <v>44577</v>
      </c>
      <c r="M1807" t="str">
        <f t="shared" ca="1" si="56"/>
        <v>C0002</v>
      </c>
    </row>
    <row r="1808" spans="1:13" x14ac:dyDescent="0.25">
      <c r="A1808" t="s">
        <v>97</v>
      </c>
      <c r="B1808" s="7" t="s">
        <v>284</v>
      </c>
      <c r="C1808" s="15">
        <v>101</v>
      </c>
      <c r="D1808" s="16" t="s">
        <v>101</v>
      </c>
      <c r="E1808">
        <v>412</v>
      </c>
      <c r="F1808" s="9">
        <v>20</v>
      </c>
      <c r="G1808" s="9">
        <f>financials[[#This Row],[Units Sold]]*financials[[#This Row],[Sale Price]]</f>
        <v>8240</v>
      </c>
      <c r="H1808" s="9">
        <f>IF(financials[[#This Row],[Discount Band]]="low",0.1,IF(financials[[#This Row],[Discount Band]]="medium",0.15,0.3))</f>
        <v>0.15</v>
      </c>
      <c r="I1808" s="9">
        <f>financials[[#This Row],[Gross Sales]]-financials[[#This Row],[Gross Sales]]*financials[[#This Row],[Discounts]]</f>
        <v>7004</v>
      </c>
      <c r="J1808" s="9">
        <f>VLOOKUP(financials[[#This Row],[productid]],Products!$B$2:$H$10,3)</f>
        <v>9.9499999999999993</v>
      </c>
      <c r="K1808" s="9">
        <f>financials[[#This Row],[Sales]]-financials[[#This Row],[COGS]]</f>
        <v>6994.05</v>
      </c>
      <c r="L1808" s="17">
        <f t="shared" ca="1" si="57"/>
        <v>45395</v>
      </c>
      <c r="M1808" t="str">
        <f t="shared" ca="1" si="56"/>
        <v>B0001</v>
      </c>
    </row>
    <row r="1809" spans="1:13" x14ac:dyDescent="0.25">
      <c r="A1809" t="s">
        <v>97</v>
      </c>
      <c r="B1809" s="7" t="s">
        <v>178</v>
      </c>
      <c r="C1809" s="15">
        <v>102</v>
      </c>
      <c r="D1809" s="16" t="s">
        <v>103</v>
      </c>
      <c r="E1809">
        <v>412</v>
      </c>
      <c r="F1809" s="9">
        <v>20</v>
      </c>
      <c r="G1809" s="9">
        <f>financials[[#This Row],[Units Sold]]*financials[[#This Row],[Sale Price]]</f>
        <v>8240</v>
      </c>
      <c r="H1809" s="9">
        <f>IF(financials[[#This Row],[Discount Band]]="low",0.1,IF(financials[[#This Row],[Discount Band]]="medium",0.15,0.3))</f>
        <v>0.3</v>
      </c>
      <c r="I1809" s="9">
        <f>financials[[#This Row],[Gross Sales]]-financials[[#This Row],[Gross Sales]]*financials[[#This Row],[Discounts]]</f>
        <v>5768</v>
      </c>
      <c r="J1809" s="9">
        <f>VLOOKUP(financials[[#This Row],[productid]],Products!$B$2:$H$10,3)</f>
        <v>13.95</v>
      </c>
      <c r="K1809" s="9">
        <f>financials[[#This Row],[Sales]]-financials[[#This Row],[COGS]]</f>
        <v>5754.05</v>
      </c>
      <c r="L1809" s="17">
        <f t="shared" ca="1" si="57"/>
        <v>45005</v>
      </c>
      <c r="M1809" t="str">
        <f t="shared" ca="1" si="56"/>
        <v>A0001</v>
      </c>
    </row>
    <row r="1810" spans="1:13" x14ac:dyDescent="0.25">
      <c r="A1810" t="s">
        <v>97</v>
      </c>
      <c r="B1810" s="7" t="s">
        <v>170</v>
      </c>
      <c r="C1810" s="15">
        <v>106</v>
      </c>
      <c r="D1810" s="16" t="s">
        <v>102</v>
      </c>
      <c r="E1810">
        <v>1179</v>
      </c>
      <c r="F1810" s="9">
        <v>7</v>
      </c>
      <c r="G1810" s="9">
        <f>financials[[#This Row],[Units Sold]]*financials[[#This Row],[Sale Price]]</f>
        <v>8253</v>
      </c>
      <c r="H1810" s="9">
        <f>IF(financials[[#This Row],[Discount Band]]="low",0.1,IF(financials[[#This Row],[Discount Band]]="medium",0.15,0.3))</f>
        <v>0.1</v>
      </c>
      <c r="I1810" s="9">
        <f>financials[[#This Row],[Gross Sales]]-financials[[#This Row],[Gross Sales]]*financials[[#This Row],[Discounts]]</f>
        <v>7427.7</v>
      </c>
      <c r="J1810" s="9">
        <f>VLOOKUP(financials[[#This Row],[productid]],Products!$B$2:$H$10,3)</f>
        <v>9.1</v>
      </c>
      <c r="K1810" s="9">
        <f>financials[[#This Row],[Sales]]-financials[[#This Row],[COGS]]</f>
        <v>7418.5999999999995</v>
      </c>
      <c r="L1810" s="17">
        <f t="shared" ca="1" si="57"/>
        <v>45207</v>
      </c>
      <c r="M1810" t="str">
        <f t="shared" ca="1" si="56"/>
        <v>C0002</v>
      </c>
    </row>
    <row r="1811" spans="1:13" x14ac:dyDescent="0.25">
      <c r="A1811" t="s">
        <v>100</v>
      </c>
      <c r="B1811" s="7" t="s">
        <v>209</v>
      </c>
      <c r="C1811" s="13">
        <v>108</v>
      </c>
      <c r="D1811" s="10" t="s">
        <v>94</v>
      </c>
      <c r="E1811">
        <v>552</v>
      </c>
      <c r="F1811" s="9">
        <v>15</v>
      </c>
      <c r="G1811" s="9">
        <f>financials[[#This Row],[Units Sold]]*financials[[#This Row],[Sale Price]]</f>
        <v>8280</v>
      </c>
      <c r="H1811" s="9">
        <f>IF(financials[[#This Row],[Discount Band]]="low",0.1,IF(financials[[#This Row],[Discount Band]]="medium",0.15,0.3))</f>
        <v>0.3</v>
      </c>
      <c r="I1811" s="9">
        <f>financials[[#This Row],[Gross Sales]]-financials[[#This Row],[Gross Sales]]*financials[[#This Row],[Discounts]]</f>
        <v>5796</v>
      </c>
      <c r="J1811" s="9">
        <f>VLOOKUP(financials[[#This Row],[productid]],Products!$B$2:$H$10,3)</f>
        <v>3.99</v>
      </c>
      <c r="K1811" s="9">
        <f>financials[[#This Row],[Sales]]-financials[[#This Row],[COGS]]</f>
        <v>5792.01</v>
      </c>
      <c r="L1811" s="17">
        <f t="shared" ca="1" si="57"/>
        <v>45177</v>
      </c>
      <c r="M1811" t="str">
        <f t="shared" ca="1" si="56"/>
        <v>C0003</v>
      </c>
    </row>
    <row r="1812" spans="1:13" x14ac:dyDescent="0.25">
      <c r="A1812" t="s">
        <v>97</v>
      </c>
      <c r="B1812" s="7" t="s">
        <v>279</v>
      </c>
      <c r="C1812" s="15">
        <v>104</v>
      </c>
      <c r="D1812" s="16" t="s">
        <v>101</v>
      </c>
      <c r="E1812">
        <v>414</v>
      </c>
      <c r="F1812" s="9">
        <v>20</v>
      </c>
      <c r="G1812" s="9">
        <f>financials[[#This Row],[Units Sold]]*financials[[#This Row],[Sale Price]]</f>
        <v>8280</v>
      </c>
      <c r="H1812" s="9">
        <f>IF(financials[[#This Row],[Discount Band]]="low",0.1,IF(financials[[#This Row],[Discount Band]]="medium",0.15,0.3))</f>
        <v>0.15</v>
      </c>
      <c r="I1812" s="9">
        <f>financials[[#This Row],[Gross Sales]]-financials[[#This Row],[Gross Sales]]*financials[[#This Row],[Discounts]]</f>
        <v>7038</v>
      </c>
      <c r="J1812" s="9">
        <f>VLOOKUP(financials[[#This Row],[productid]],Products!$B$2:$H$10,3)</f>
        <v>2.9</v>
      </c>
      <c r="K1812" s="9">
        <f>financials[[#This Row],[Sales]]-financials[[#This Row],[COGS]]</f>
        <v>7035.1</v>
      </c>
      <c r="L1812" s="17">
        <f t="shared" ca="1" si="57"/>
        <v>44637</v>
      </c>
      <c r="M1812" t="str">
        <f t="shared" ca="1" si="56"/>
        <v>C0003</v>
      </c>
    </row>
    <row r="1813" spans="1:13" x14ac:dyDescent="0.25">
      <c r="A1813" t="s">
        <v>97</v>
      </c>
      <c r="B1813" s="7" t="s">
        <v>287</v>
      </c>
      <c r="C1813" s="15">
        <v>101</v>
      </c>
      <c r="D1813" s="16" t="s">
        <v>101</v>
      </c>
      <c r="E1813">
        <v>414</v>
      </c>
      <c r="F1813" s="9">
        <v>20</v>
      </c>
      <c r="G1813" s="9">
        <f>financials[[#This Row],[Units Sold]]*financials[[#This Row],[Sale Price]]</f>
        <v>8280</v>
      </c>
      <c r="H1813" s="9">
        <f>IF(financials[[#This Row],[Discount Band]]="low",0.1,IF(financials[[#This Row],[Discount Band]]="medium",0.15,0.3))</f>
        <v>0.15</v>
      </c>
      <c r="I1813" s="9">
        <f>financials[[#This Row],[Gross Sales]]-financials[[#This Row],[Gross Sales]]*financials[[#This Row],[Discounts]]</f>
        <v>7038</v>
      </c>
      <c r="J1813" s="9">
        <f>VLOOKUP(financials[[#This Row],[productid]],Products!$B$2:$H$10,3)</f>
        <v>9.9499999999999993</v>
      </c>
      <c r="K1813" s="9">
        <f>financials[[#This Row],[Sales]]-financials[[#This Row],[COGS]]</f>
        <v>7028.05</v>
      </c>
      <c r="L1813" s="17">
        <f t="shared" ca="1" si="57"/>
        <v>45494</v>
      </c>
      <c r="M1813" t="str">
        <f t="shared" ca="1" si="56"/>
        <v>B0001</v>
      </c>
    </row>
    <row r="1814" spans="1:13" x14ac:dyDescent="0.25">
      <c r="A1814" t="s">
        <v>97</v>
      </c>
      <c r="B1814" s="7" t="s">
        <v>287</v>
      </c>
      <c r="C1814" s="15">
        <v>103</v>
      </c>
      <c r="D1814" s="16" t="s">
        <v>94</v>
      </c>
      <c r="E1814">
        <v>415</v>
      </c>
      <c r="F1814" s="9">
        <v>20</v>
      </c>
      <c r="G1814" s="9">
        <f>financials[[#This Row],[Units Sold]]*financials[[#This Row],[Sale Price]]</f>
        <v>8300</v>
      </c>
      <c r="H1814" s="9">
        <f>IF(financials[[#This Row],[Discount Band]]="low",0.1,IF(financials[[#This Row],[Discount Band]]="medium",0.15,0.3))</f>
        <v>0.3</v>
      </c>
      <c r="I1814" s="9">
        <f>financials[[#This Row],[Gross Sales]]-financials[[#This Row],[Gross Sales]]*financials[[#This Row],[Discounts]]</f>
        <v>5810</v>
      </c>
      <c r="J1814" s="9">
        <f>VLOOKUP(financials[[#This Row],[productid]],Products!$B$2:$H$10,3)</f>
        <v>15</v>
      </c>
      <c r="K1814" s="9">
        <f>financials[[#This Row],[Sales]]-financials[[#This Row],[COGS]]</f>
        <v>5795</v>
      </c>
      <c r="L1814" s="17">
        <f t="shared" ca="1" si="57"/>
        <v>44613</v>
      </c>
      <c r="M1814" t="str">
        <f t="shared" ca="1" si="56"/>
        <v>B0101</v>
      </c>
    </row>
    <row r="1815" spans="1:13" x14ac:dyDescent="0.25">
      <c r="A1815" t="s">
        <v>100</v>
      </c>
      <c r="B1815" s="7" t="s">
        <v>216</v>
      </c>
      <c r="C1815" s="15">
        <v>107</v>
      </c>
      <c r="D1815" s="16" t="s">
        <v>101</v>
      </c>
      <c r="E1815">
        <v>554</v>
      </c>
      <c r="F1815" s="9">
        <v>15</v>
      </c>
      <c r="G1815" s="9">
        <f>financials[[#This Row],[Units Sold]]*financials[[#This Row],[Sale Price]]</f>
        <v>8310</v>
      </c>
      <c r="H1815" s="9">
        <f>IF(financials[[#This Row],[Discount Band]]="low",0.1,IF(financials[[#This Row],[Discount Band]]="medium",0.15,0.3))</f>
        <v>0.15</v>
      </c>
      <c r="I1815" s="9">
        <f>financials[[#This Row],[Gross Sales]]-financials[[#This Row],[Gross Sales]]*financials[[#This Row],[Discounts]]</f>
        <v>7063.5</v>
      </c>
      <c r="J1815" s="9">
        <f>VLOOKUP(financials[[#This Row],[productid]],Products!$B$2:$H$10,3)</f>
        <v>5.5</v>
      </c>
      <c r="K1815" s="9">
        <f>financials[[#This Row],[Sales]]-financials[[#This Row],[COGS]]</f>
        <v>7058</v>
      </c>
      <c r="L1815" s="17">
        <f t="shared" ca="1" si="57"/>
        <v>45361</v>
      </c>
      <c r="M1815" t="str">
        <f t="shared" ca="1" si="56"/>
        <v>C0002</v>
      </c>
    </row>
    <row r="1816" spans="1:13" x14ac:dyDescent="0.25">
      <c r="A1816" t="s">
        <v>97</v>
      </c>
      <c r="B1816" s="7" t="s">
        <v>95</v>
      </c>
      <c r="C1816" s="15">
        <v>108</v>
      </c>
      <c r="D1816" s="16" t="s">
        <v>101</v>
      </c>
      <c r="E1816">
        <v>1192</v>
      </c>
      <c r="F1816" s="9">
        <v>7</v>
      </c>
      <c r="G1816" s="9">
        <f>financials[[#This Row],[Units Sold]]*financials[[#This Row],[Sale Price]]</f>
        <v>8344</v>
      </c>
      <c r="H1816" s="9">
        <f>IF(financials[[#This Row],[Discount Band]]="low",0.1,IF(financials[[#This Row],[Discount Band]]="medium",0.15,0.3))</f>
        <v>0.15</v>
      </c>
      <c r="I1816" s="9">
        <f>financials[[#This Row],[Gross Sales]]-financials[[#This Row],[Gross Sales]]*financials[[#This Row],[Discounts]]</f>
        <v>7092.4</v>
      </c>
      <c r="J1816" s="9">
        <f>VLOOKUP(financials[[#This Row],[productid]],Products!$B$2:$H$10,3)</f>
        <v>3.99</v>
      </c>
      <c r="K1816" s="9">
        <f>financials[[#This Row],[Sales]]-financials[[#This Row],[COGS]]</f>
        <v>7088.41</v>
      </c>
      <c r="L1816" s="17">
        <f t="shared" ca="1" si="57"/>
        <v>44835</v>
      </c>
      <c r="M1816" t="str">
        <f t="shared" ca="1" si="56"/>
        <v>B0101</v>
      </c>
    </row>
    <row r="1817" spans="1:13" x14ac:dyDescent="0.25">
      <c r="A1817" t="s">
        <v>97</v>
      </c>
      <c r="B1817" s="7" t="s">
        <v>284</v>
      </c>
      <c r="C1817" s="15">
        <v>105</v>
      </c>
      <c r="D1817" s="16" t="s">
        <v>101</v>
      </c>
      <c r="E1817">
        <v>419</v>
      </c>
      <c r="F1817" s="9">
        <v>20</v>
      </c>
      <c r="G1817" s="9">
        <f>financials[[#This Row],[Units Sold]]*financials[[#This Row],[Sale Price]]</f>
        <v>8380</v>
      </c>
      <c r="H1817" s="9">
        <f>IF(financials[[#This Row],[Discount Band]]="low",0.1,IF(financials[[#This Row],[Discount Band]]="medium",0.15,0.3))</f>
        <v>0.15</v>
      </c>
      <c r="I1817" s="9">
        <f>financials[[#This Row],[Gross Sales]]-financials[[#This Row],[Gross Sales]]*financials[[#This Row],[Discounts]]</f>
        <v>7123</v>
      </c>
      <c r="J1817" s="9">
        <f>VLOOKUP(financials[[#This Row],[productid]],Products!$B$2:$H$10,3)</f>
        <v>10</v>
      </c>
      <c r="K1817" s="9">
        <f>financials[[#This Row],[Sales]]-financials[[#This Row],[COGS]]</f>
        <v>7113</v>
      </c>
      <c r="L1817" s="17">
        <f t="shared" ca="1" si="57"/>
        <v>44911</v>
      </c>
      <c r="M1817" t="str">
        <f t="shared" ca="1" si="56"/>
        <v>B0001</v>
      </c>
    </row>
    <row r="1818" spans="1:13" x14ac:dyDescent="0.25">
      <c r="A1818" t="s">
        <v>97</v>
      </c>
      <c r="B1818" s="7" t="s">
        <v>216</v>
      </c>
      <c r="C1818" s="15">
        <v>108</v>
      </c>
      <c r="D1818" s="16" t="s">
        <v>102</v>
      </c>
      <c r="E1818">
        <v>419</v>
      </c>
      <c r="F1818" s="9">
        <v>20</v>
      </c>
      <c r="G1818" s="9">
        <f>financials[[#This Row],[Units Sold]]*financials[[#This Row],[Sale Price]]</f>
        <v>8380</v>
      </c>
      <c r="H1818" s="9">
        <f>IF(financials[[#This Row],[Discount Band]]="low",0.1,IF(financials[[#This Row],[Discount Band]]="medium",0.15,0.3))</f>
        <v>0.1</v>
      </c>
      <c r="I1818" s="9">
        <f>financials[[#This Row],[Gross Sales]]-financials[[#This Row],[Gross Sales]]*financials[[#This Row],[Discounts]]</f>
        <v>7542</v>
      </c>
      <c r="J1818" s="9">
        <f>VLOOKUP(financials[[#This Row],[productid]],Products!$B$2:$H$10,3)</f>
        <v>3.99</v>
      </c>
      <c r="K1818" s="9">
        <f>financials[[#This Row],[Sales]]-financials[[#This Row],[COGS]]</f>
        <v>7538.01</v>
      </c>
      <c r="L1818" s="17">
        <f t="shared" ca="1" si="57"/>
        <v>44857</v>
      </c>
      <c r="M1818" t="str">
        <f t="shared" ca="1" si="56"/>
        <v>B0001</v>
      </c>
    </row>
    <row r="1819" spans="1:13" x14ac:dyDescent="0.25">
      <c r="A1819" t="s">
        <v>97</v>
      </c>
      <c r="B1819" s="7" t="s">
        <v>170</v>
      </c>
      <c r="C1819" s="15">
        <v>101</v>
      </c>
      <c r="D1819" s="16" t="s">
        <v>94</v>
      </c>
      <c r="E1819">
        <v>1198</v>
      </c>
      <c r="F1819" s="9">
        <v>7</v>
      </c>
      <c r="G1819" s="9">
        <f>financials[[#This Row],[Units Sold]]*financials[[#This Row],[Sale Price]]</f>
        <v>8386</v>
      </c>
      <c r="H1819" s="9">
        <f>IF(financials[[#This Row],[Discount Band]]="low",0.1,IF(financials[[#This Row],[Discount Band]]="medium",0.15,0.3))</f>
        <v>0.3</v>
      </c>
      <c r="I1819" s="9">
        <f>financials[[#This Row],[Gross Sales]]-financials[[#This Row],[Gross Sales]]*financials[[#This Row],[Discounts]]</f>
        <v>5870.2000000000007</v>
      </c>
      <c r="J1819" s="9">
        <f>VLOOKUP(financials[[#This Row],[productid]],Products!$B$2:$H$10,3)</f>
        <v>9.9499999999999993</v>
      </c>
      <c r="K1819" s="9">
        <f>financials[[#This Row],[Sales]]-financials[[#This Row],[COGS]]</f>
        <v>5860.2500000000009</v>
      </c>
      <c r="L1819" s="17">
        <f t="shared" ca="1" si="57"/>
        <v>45447</v>
      </c>
      <c r="M1819" t="str">
        <f t="shared" ca="1" si="56"/>
        <v>A0001</v>
      </c>
    </row>
    <row r="1820" spans="1:13" x14ac:dyDescent="0.25">
      <c r="A1820" t="s">
        <v>97</v>
      </c>
      <c r="B1820" s="7" t="s">
        <v>95</v>
      </c>
      <c r="C1820" s="15">
        <v>108</v>
      </c>
      <c r="D1820" s="16" t="s">
        <v>94</v>
      </c>
      <c r="E1820">
        <v>1202</v>
      </c>
      <c r="F1820" s="9">
        <v>7</v>
      </c>
      <c r="G1820" s="9">
        <f>financials[[#This Row],[Units Sold]]*financials[[#This Row],[Sale Price]]</f>
        <v>8414</v>
      </c>
      <c r="H1820" s="9">
        <f>IF(financials[[#This Row],[Discount Band]]="low",0.1,IF(financials[[#This Row],[Discount Band]]="medium",0.15,0.3))</f>
        <v>0.3</v>
      </c>
      <c r="I1820" s="9">
        <f>financials[[#This Row],[Gross Sales]]-financials[[#This Row],[Gross Sales]]*financials[[#This Row],[Discounts]]</f>
        <v>5889.8</v>
      </c>
      <c r="J1820" s="9">
        <f>VLOOKUP(financials[[#This Row],[productid]],Products!$B$2:$H$10,3)</f>
        <v>3.99</v>
      </c>
      <c r="K1820" s="9">
        <f>financials[[#This Row],[Sales]]-financials[[#This Row],[COGS]]</f>
        <v>5885.81</v>
      </c>
      <c r="L1820" s="17">
        <f t="shared" ca="1" si="57"/>
        <v>45253</v>
      </c>
      <c r="M1820" t="str">
        <f t="shared" ca="1" si="56"/>
        <v>B0101</v>
      </c>
    </row>
    <row r="1821" spans="1:13" x14ac:dyDescent="0.25">
      <c r="A1821" t="s">
        <v>97</v>
      </c>
      <c r="B1821" s="7" t="s">
        <v>105</v>
      </c>
      <c r="C1821" s="15">
        <v>104</v>
      </c>
      <c r="D1821" s="16" t="s">
        <v>102</v>
      </c>
      <c r="E1821">
        <v>423</v>
      </c>
      <c r="F1821" s="9">
        <v>20</v>
      </c>
      <c r="G1821" s="9">
        <f>financials[[#This Row],[Units Sold]]*financials[[#This Row],[Sale Price]]</f>
        <v>8460</v>
      </c>
      <c r="H1821" s="9">
        <f>IF(financials[[#This Row],[Discount Band]]="low",0.1,IF(financials[[#This Row],[Discount Band]]="medium",0.15,0.3))</f>
        <v>0.1</v>
      </c>
      <c r="I1821" s="9">
        <f>financials[[#This Row],[Gross Sales]]-financials[[#This Row],[Gross Sales]]*financials[[#This Row],[Discounts]]</f>
        <v>7614</v>
      </c>
      <c r="J1821" s="9">
        <f>VLOOKUP(financials[[#This Row],[productid]],Products!$B$2:$H$10,3)</f>
        <v>2.9</v>
      </c>
      <c r="K1821" s="9">
        <f>financials[[#This Row],[Sales]]-financials[[#This Row],[COGS]]</f>
        <v>7611.1</v>
      </c>
      <c r="L1821" s="17">
        <f t="shared" ca="1" si="57"/>
        <v>44790</v>
      </c>
      <c r="M1821" t="str">
        <f t="shared" ca="1" si="56"/>
        <v>B0001</v>
      </c>
    </row>
    <row r="1822" spans="1:13" x14ac:dyDescent="0.25">
      <c r="A1822" t="s">
        <v>100</v>
      </c>
      <c r="B1822" s="7" t="s">
        <v>287</v>
      </c>
      <c r="C1822" s="15">
        <v>101</v>
      </c>
      <c r="D1822" s="16" t="s">
        <v>103</v>
      </c>
      <c r="E1822">
        <v>564</v>
      </c>
      <c r="F1822" s="9">
        <v>15</v>
      </c>
      <c r="G1822" s="9">
        <f>financials[[#This Row],[Units Sold]]*financials[[#This Row],[Sale Price]]</f>
        <v>8460</v>
      </c>
      <c r="H1822" s="9">
        <f>IF(financials[[#This Row],[Discount Band]]="low",0.1,IF(financials[[#This Row],[Discount Band]]="medium",0.15,0.3))</f>
        <v>0.3</v>
      </c>
      <c r="I1822" s="9">
        <f>financials[[#This Row],[Gross Sales]]-financials[[#This Row],[Gross Sales]]*financials[[#This Row],[Discounts]]</f>
        <v>5922</v>
      </c>
      <c r="J1822" s="9">
        <f>VLOOKUP(financials[[#This Row],[productid]],Products!$B$2:$H$10,3)</f>
        <v>9.9499999999999993</v>
      </c>
      <c r="K1822" s="9">
        <f>financials[[#This Row],[Sales]]-financials[[#This Row],[COGS]]</f>
        <v>5912.05</v>
      </c>
      <c r="L1822" s="17">
        <f t="shared" ca="1" si="57"/>
        <v>45165</v>
      </c>
      <c r="M1822" t="str">
        <f t="shared" ca="1" si="56"/>
        <v>B0101</v>
      </c>
    </row>
    <row r="1823" spans="1:13" x14ac:dyDescent="0.25">
      <c r="A1823" t="s">
        <v>97</v>
      </c>
      <c r="B1823" s="7" t="s">
        <v>106</v>
      </c>
      <c r="C1823" s="13">
        <v>101</v>
      </c>
      <c r="D1823" s="10" t="s">
        <v>101</v>
      </c>
      <c r="E1823">
        <v>427</v>
      </c>
      <c r="F1823" s="9">
        <v>20</v>
      </c>
      <c r="G1823" s="9">
        <f>financials[[#This Row],[Units Sold]]*financials[[#This Row],[Sale Price]]</f>
        <v>8540</v>
      </c>
      <c r="H1823" s="9">
        <f>IF(financials[[#This Row],[Discount Band]]="low",0.1,IF(financials[[#This Row],[Discount Band]]="medium",0.15,0.3))</f>
        <v>0.15</v>
      </c>
      <c r="I1823" s="9">
        <f>financials[[#This Row],[Gross Sales]]-financials[[#This Row],[Gross Sales]]*financials[[#This Row],[Discounts]]</f>
        <v>7259</v>
      </c>
      <c r="J1823" s="9">
        <f>VLOOKUP(financials[[#This Row],[productid]],Products!$B$2:$H$10,3)</f>
        <v>9.9499999999999993</v>
      </c>
      <c r="K1823" s="9">
        <f>financials[[#This Row],[Sales]]-financials[[#This Row],[COGS]]</f>
        <v>7249.05</v>
      </c>
      <c r="L1823" s="17">
        <f t="shared" ca="1" si="57"/>
        <v>44892</v>
      </c>
      <c r="M1823" t="str">
        <f t="shared" ca="1" si="56"/>
        <v>C0003</v>
      </c>
    </row>
    <row r="1824" spans="1:13" x14ac:dyDescent="0.25">
      <c r="A1824" t="s">
        <v>97</v>
      </c>
      <c r="B1824" s="7" t="s">
        <v>95</v>
      </c>
      <c r="C1824" s="15">
        <v>103</v>
      </c>
      <c r="D1824" s="16" t="s">
        <v>101</v>
      </c>
      <c r="E1824">
        <v>1224</v>
      </c>
      <c r="F1824" s="9">
        <v>7</v>
      </c>
      <c r="G1824" s="9">
        <f>financials[[#This Row],[Units Sold]]*financials[[#This Row],[Sale Price]]</f>
        <v>8568</v>
      </c>
      <c r="H1824" s="9">
        <f>IF(financials[[#This Row],[Discount Band]]="low",0.1,IF(financials[[#This Row],[Discount Band]]="medium",0.15,0.3))</f>
        <v>0.15</v>
      </c>
      <c r="I1824" s="9">
        <f>financials[[#This Row],[Gross Sales]]-financials[[#This Row],[Gross Sales]]*financials[[#This Row],[Discounts]]</f>
        <v>7282.8</v>
      </c>
      <c r="J1824" s="9">
        <f>VLOOKUP(financials[[#This Row],[productid]],Products!$B$2:$H$10,3)</f>
        <v>15</v>
      </c>
      <c r="K1824" s="9">
        <f>financials[[#This Row],[Sales]]-financials[[#This Row],[COGS]]</f>
        <v>7267.8</v>
      </c>
      <c r="L1824" s="17">
        <f t="shared" ca="1" si="57"/>
        <v>44989</v>
      </c>
      <c r="M1824" t="str">
        <f t="shared" ca="1" si="56"/>
        <v>C0003</v>
      </c>
    </row>
    <row r="1825" spans="1:13" x14ac:dyDescent="0.25">
      <c r="A1825" t="s">
        <v>97</v>
      </c>
      <c r="B1825" s="7" t="s">
        <v>170</v>
      </c>
      <c r="C1825" s="15">
        <v>108</v>
      </c>
      <c r="D1825" s="16" t="s">
        <v>101</v>
      </c>
      <c r="E1825">
        <v>1224</v>
      </c>
      <c r="F1825" s="9">
        <v>7</v>
      </c>
      <c r="G1825" s="9">
        <f>financials[[#This Row],[Units Sold]]*financials[[#This Row],[Sale Price]]</f>
        <v>8568</v>
      </c>
      <c r="H1825" s="9">
        <f>IF(financials[[#This Row],[Discount Band]]="low",0.1,IF(financials[[#This Row],[Discount Band]]="medium",0.15,0.3))</f>
        <v>0.15</v>
      </c>
      <c r="I1825" s="9">
        <f>financials[[#This Row],[Gross Sales]]-financials[[#This Row],[Gross Sales]]*financials[[#This Row],[Discounts]]</f>
        <v>7282.8</v>
      </c>
      <c r="J1825" s="9">
        <f>VLOOKUP(financials[[#This Row],[productid]],Products!$B$2:$H$10,3)</f>
        <v>3.99</v>
      </c>
      <c r="K1825" s="9">
        <f>financials[[#This Row],[Sales]]-financials[[#This Row],[COGS]]</f>
        <v>7278.81</v>
      </c>
      <c r="L1825" s="17">
        <f t="shared" ca="1" si="57"/>
        <v>44706</v>
      </c>
      <c r="M1825" t="str">
        <f t="shared" ca="1" si="56"/>
        <v>C0002</v>
      </c>
    </row>
    <row r="1826" spans="1:13" x14ac:dyDescent="0.25">
      <c r="A1826" t="s">
        <v>97</v>
      </c>
      <c r="B1826" s="7" t="s">
        <v>209</v>
      </c>
      <c r="C1826" s="15">
        <v>101</v>
      </c>
      <c r="D1826" s="16" t="s">
        <v>94</v>
      </c>
      <c r="E1826">
        <v>431</v>
      </c>
      <c r="F1826" s="9">
        <v>20</v>
      </c>
      <c r="G1826" s="9">
        <f>financials[[#This Row],[Units Sold]]*financials[[#This Row],[Sale Price]]</f>
        <v>8620</v>
      </c>
      <c r="H1826" s="9">
        <f>IF(financials[[#This Row],[Discount Band]]="low",0.1,IF(financials[[#This Row],[Discount Band]]="medium",0.15,0.3))</f>
        <v>0.3</v>
      </c>
      <c r="I1826" s="9">
        <f>financials[[#This Row],[Gross Sales]]-financials[[#This Row],[Gross Sales]]*financials[[#This Row],[Discounts]]</f>
        <v>6034</v>
      </c>
      <c r="J1826" s="9">
        <f>VLOOKUP(financials[[#This Row],[productid]],Products!$B$2:$H$10,3)</f>
        <v>9.9499999999999993</v>
      </c>
      <c r="K1826" s="9">
        <f>financials[[#This Row],[Sales]]-financials[[#This Row],[COGS]]</f>
        <v>6024.05</v>
      </c>
      <c r="L1826" s="17">
        <f t="shared" ca="1" si="57"/>
        <v>45421</v>
      </c>
      <c r="M1826" t="str">
        <f t="shared" ca="1" si="56"/>
        <v>C0002</v>
      </c>
    </row>
    <row r="1827" spans="1:13" x14ac:dyDescent="0.25">
      <c r="A1827" t="s">
        <v>97</v>
      </c>
      <c r="B1827" s="7" t="s">
        <v>170</v>
      </c>
      <c r="C1827" s="13">
        <v>103</v>
      </c>
      <c r="D1827" s="10" t="s">
        <v>101</v>
      </c>
      <c r="E1827">
        <v>1232</v>
      </c>
      <c r="F1827" s="9">
        <v>7</v>
      </c>
      <c r="G1827" s="9">
        <f>financials[[#This Row],[Units Sold]]*financials[[#This Row],[Sale Price]]</f>
        <v>8624</v>
      </c>
      <c r="H1827" s="9">
        <f>IF(financials[[#This Row],[Discount Band]]="low",0.1,IF(financials[[#This Row],[Discount Band]]="medium",0.15,0.3))</f>
        <v>0.15</v>
      </c>
      <c r="I1827" s="9">
        <f>financials[[#This Row],[Gross Sales]]-financials[[#This Row],[Gross Sales]]*financials[[#This Row],[Discounts]]</f>
        <v>7330.4</v>
      </c>
      <c r="J1827" s="9">
        <f>VLOOKUP(financials[[#This Row],[productid]],Products!$B$2:$H$10,3)</f>
        <v>15</v>
      </c>
      <c r="K1827" s="9">
        <f>financials[[#This Row],[Sales]]-financials[[#This Row],[COGS]]</f>
        <v>7315.4</v>
      </c>
      <c r="L1827" s="17">
        <f t="shared" ca="1" si="57"/>
        <v>45494</v>
      </c>
      <c r="M1827" t="str">
        <f t="shared" ca="1" si="56"/>
        <v>C0002</v>
      </c>
    </row>
    <row r="1828" spans="1:13" x14ac:dyDescent="0.25">
      <c r="A1828" t="s">
        <v>98</v>
      </c>
      <c r="B1828" s="7" t="s">
        <v>277</v>
      </c>
      <c r="C1828" s="15">
        <v>103</v>
      </c>
      <c r="D1828" s="16" t="s">
        <v>103</v>
      </c>
      <c r="E1828">
        <v>69</v>
      </c>
      <c r="F1828" s="9">
        <v>125</v>
      </c>
      <c r="G1828" s="9">
        <f>financials[[#This Row],[Units Sold]]*financials[[#This Row],[Sale Price]]</f>
        <v>8625</v>
      </c>
      <c r="H1828" s="9">
        <f>IF(financials[[#This Row],[Discount Band]]="low",0.1,IF(financials[[#This Row],[Discount Band]]="medium",0.15,0.3))</f>
        <v>0.3</v>
      </c>
      <c r="I1828" s="9">
        <f>financials[[#This Row],[Gross Sales]]-financials[[#This Row],[Gross Sales]]*financials[[#This Row],[Discounts]]</f>
        <v>6037.5</v>
      </c>
      <c r="J1828" s="9">
        <f>VLOOKUP(financials[[#This Row],[productid]],Products!$B$2:$H$10,3)</f>
        <v>15</v>
      </c>
      <c r="K1828" s="9">
        <f>financials[[#This Row],[Sales]]-financials[[#This Row],[COGS]]</f>
        <v>6022.5</v>
      </c>
      <c r="L1828" s="17">
        <f t="shared" ca="1" si="57"/>
        <v>44789</v>
      </c>
      <c r="M1828" t="str">
        <f t="shared" ca="1" si="56"/>
        <v>A0001</v>
      </c>
    </row>
    <row r="1829" spans="1:13" x14ac:dyDescent="0.25">
      <c r="A1829" t="s">
        <v>97</v>
      </c>
      <c r="B1829" s="7" t="s">
        <v>209</v>
      </c>
      <c r="C1829" s="15">
        <v>104</v>
      </c>
      <c r="D1829" s="16" t="s">
        <v>94</v>
      </c>
      <c r="E1829">
        <v>432</v>
      </c>
      <c r="F1829" s="9">
        <v>20</v>
      </c>
      <c r="G1829" s="9">
        <f>financials[[#This Row],[Units Sold]]*financials[[#This Row],[Sale Price]]</f>
        <v>8640</v>
      </c>
      <c r="H1829" s="9">
        <f>IF(financials[[#This Row],[Discount Band]]="low",0.1,IF(financials[[#This Row],[Discount Band]]="medium",0.15,0.3))</f>
        <v>0.3</v>
      </c>
      <c r="I1829" s="9">
        <f>financials[[#This Row],[Gross Sales]]-financials[[#This Row],[Gross Sales]]*financials[[#This Row],[Discounts]]</f>
        <v>6048</v>
      </c>
      <c r="J1829" s="9">
        <f>VLOOKUP(financials[[#This Row],[productid]],Products!$B$2:$H$10,3)</f>
        <v>2.9</v>
      </c>
      <c r="K1829" s="9">
        <f>financials[[#This Row],[Sales]]-financials[[#This Row],[COGS]]</f>
        <v>6045.1</v>
      </c>
      <c r="L1829" s="17">
        <f t="shared" ca="1" si="57"/>
        <v>44722</v>
      </c>
      <c r="M1829" t="str">
        <f t="shared" ca="1" si="56"/>
        <v>B0101</v>
      </c>
    </row>
    <row r="1830" spans="1:13" x14ac:dyDescent="0.25">
      <c r="A1830" t="s">
        <v>97</v>
      </c>
      <c r="B1830" s="7" t="s">
        <v>95</v>
      </c>
      <c r="C1830" s="15">
        <v>106</v>
      </c>
      <c r="D1830" s="16" t="s">
        <v>101</v>
      </c>
      <c r="E1830">
        <v>1237</v>
      </c>
      <c r="F1830" s="9">
        <v>7</v>
      </c>
      <c r="G1830" s="9">
        <f>financials[[#This Row],[Units Sold]]*financials[[#This Row],[Sale Price]]</f>
        <v>8659</v>
      </c>
      <c r="H1830" s="9">
        <f>IF(financials[[#This Row],[Discount Band]]="low",0.1,IF(financials[[#This Row],[Discount Band]]="medium",0.15,0.3))</f>
        <v>0.15</v>
      </c>
      <c r="I1830" s="9">
        <f>financials[[#This Row],[Gross Sales]]-financials[[#This Row],[Gross Sales]]*financials[[#This Row],[Discounts]]</f>
        <v>7360.15</v>
      </c>
      <c r="J1830" s="9">
        <f>VLOOKUP(financials[[#This Row],[productid]],Products!$B$2:$H$10,3)</f>
        <v>9.1</v>
      </c>
      <c r="K1830" s="9">
        <f>financials[[#This Row],[Sales]]-financials[[#This Row],[COGS]]</f>
        <v>7351.0499999999993</v>
      </c>
      <c r="L1830" s="17">
        <f t="shared" ca="1" si="57"/>
        <v>44791</v>
      </c>
      <c r="M1830" t="str">
        <f t="shared" ca="1" si="56"/>
        <v>B0101</v>
      </c>
    </row>
    <row r="1831" spans="1:13" x14ac:dyDescent="0.25">
      <c r="A1831" t="s">
        <v>100</v>
      </c>
      <c r="B1831" s="7" t="s">
        <v>209</v>
      </c>
      <c r="C1831" s="15">
        <v>101</v>
      </c>
      <c r="D1831" s="16" t="s">
        <v>101</v>
      </c>
      <c r="E1831">
        <v>578</v>
      </c>
      <c r="F1831" s="9">
        <v>15</v>
      </c>
      <c r="G1831" s="9">
        <f>financials[[#This Row],[Units Sold]]*financials[[#This Row],[Sale Price]]</f>
        <v>8670</v>
      </c>
      <c r="H1831" s="9">
        <f>IF(financials[[#This Row],[Discount Band]]="low",0.1,IF(financials[[#This Row],[Discount Band]]="medium",0.15,0.3))</f>
        <v>0.15</v>
      </c>
      <c r="I1831" s="9">
        <f>financials[[#This Row],[Gross Sales]]-financials[[#This Row],[Gross Sales]]*financials[[#This Row],[Discounts]]</f>
        <v>7369.5</v>
      </c>
      <c r="J1831" s="9">
        <f>VLOOKUP(financials[[#This Row],[productid]],Products!$B$2:$H$10,3)</f>
        <v>9.9499999999999993</v>
      </c>
      <c r="K1831" s="9">
        <f>financials[[#This Row],[Sales]]-financials[[#This Row],[COGS]]</f>
        <v>7359.55</v>
      </c>
      <c r="L1831" s="17">
        <f t="shared" ca="1" si="57"/>
        <v>45455</v>
      </c>
      <c r="M1831" t="str">
        <f t="shared" ca="1" si="56"/>
        <v>C0002</v>
      </c>
    </row>
    <row r="1832" spans="1:13" x14ac:dyDescent="0.25">
      <c r="A1832" t="s">
        <v>97</v>
      </c>
      <c r="B1832" s="7" t="s">
        <v>105</v>
      </c>
      <c r="C1832" s="15">
        <v>101</v>
      </c>
      <c r="D1832" s="16" t="s">
        <v>102</v>
      </c>
      <c r="E1832">
        <v>436</v>
      </c>
      <c r="F1832" s="9">
        <v>20</v>
      </c>
      <c r="G1832" s="9">
        <f>financials[[#This Row],[Units Sold]]*financials[[#This Row],[Sale Price]]</f>
        <v>8720</v>
      </c>
      <c r="H1832" s="9">
        <f>IF(financials[[#This Row],[Discount Band]]="low",0.1,IF(financials[[#This Row],[Discount Band]]="medium",0.15,0.3))</f>
        <v>0.1</v>
      </c>
      <c r="I1832" s="9">
        <f>financials[[#This Row],[Gross Sales]]-financials[[#This Row],[Gross Sales]]*financials[[#This Row],[Discounts]]</f>
        <v>7848</v>
      </c>
      <c r="J1832" s="9">
        <f>VLOOKUP(financials[[#This Row],[productid]],Products!$B$2:$H$10,3)</f>
        <v>9.9499999999999993</v>
      </c>
      <c r="K1832" s="9">
        <f>financials[[#This Row],[Sales]]-financials[[#This Row],[COGS]]</f>
        <v>7838.05</v>
      </c>
      <c r="L1832" s="17">
        <f t="shared" ca="1" si="57"/>
        <v>44793</v>
      </c>
      <c r="M1832" t="str">
        <f t="shared" ca="1" si="56"/>
        <v>B0101</v>
      </c>
    </row>
    <row r="1833" spans="1:13" x14ac:dyDescent="0.25">
      <c r="A1833" t="s">
        <v>97</v>
      </c>
      <c r="B1833" s="7" t="s">
        <v>556</v>
      </c>
      <c r="C1833" s="15">
        <v>106</v>
      </c>
      <c r="D1833" s="16" t="s">
        <v>101</v>
      </c>
      <c r="E1833">
        <v>437</v>
      </c>
      <c r="F1833" s="9">
        <v>20</v>
      </c>
      <c r="G1833" s="9">
        <f>financials[[#This Row],[Units Sold]]*financials[[#This Row],[Sale Price]]</f>
        <v>8740</v>
      </c>
      <c r="H1833" s="9">
        <f>IF(financials[[#This Row],[Discount Band]]="low",0.1,IF(financials[[#This Row],[Discount Band]]="medium",0.15,0.3))</f>
        <v>0.15</v>
      </c>
      <c r="I1833" s="9">
        <f>financials[[#This Row],[Gross Sales]]-financials[[#This Row],[Gross Sales]]*financials[[#This Row],[Discounts]]</f>
        <v>7429</v>
      </c>
      <c r="J1833" s="9">
        <f>VLOOKUP(financials[[#This Row],[productid]],Products!$B$2:$H$10,3)</f>
        <v>9.1</v>
      </c>
      <c r="K1833" s="9">
        <f>financials[[#This Row],[Sales]]-financials[[#This Row],[COGS]]</f>
        <v>7419.9</v>
      </c>
      <c r="L1833" s="17">
        <f t="shared" ca="1" si="57"/>
        <v>44690</v>
      </c>
      <c r="M1833" t="str">
        <f t="shared" ca="1" si="56"/>
        <v>B0101</v>
      </c>
    </row>
    <row r="1834" spans="1:13" x14ac:dyDescent="0.25">
      <c r="A1834" t="s">
        <v>97</v>
      </c>
      <c r="B1834" s="7" t="s">
        <v>170</v>
      </c>
      <c r="C1834" s="15">
        <v>109</v>
      </c>
      <c r="D1834" s="16" t="s">
        <v>102</v>
      </c>
      <c r="E1834">
        <v>1249</v>
      </c>
      <c r="F1834" s="9">
        <v>7</v>
      </c>
      <c r="G1834" s="9">
        <f>financials[[#This Row],[Units Sold]]*financials[[#This Row],[Sale Price]]</f>
        <v>8743</v>
      </c>
      <c r="H1834" s="9">
        <f>IF(financials[[#This Row],[Discount Band]]="low",0.1,IF(financials[[#This Row],[Discount Band]]="medium",0.15,0.3))</f>
        <v>0.1</v>
      </c>
      <c r="I1834" s="9">
        <f>financials[[#This Row],[Gross Sales]]-financials[[#This Row],[Gross Sales]]*financials[[#This Row],[Discounts]]</f>
        <v>7868.7</v>
      </c>
      <c r="J1834" s="9">
        <f>VLOOKUP(financials[[#This Row],[productid]],Products!$B$2:$H$10,3)</f>
        <v>16.8</v>
      </c>
      <c r="K1834" s="9">
        <f>financials[[#This Row],[Sales]]-financials[[#This Row],[COGS]]</f>
        <v>7851.9</v>
      </c>
      <c r="L1834" s="17">
        <f t="shared" ca="1" si="57"/>
        <v>44690</v>
      </c>
      <c r="M1834" t="str">
        <f t="shared" ca="1" si="56"/>
        <v>B0101</v>
      </c>
    </row>
    <row r="1835" spans="1:13" x14ac:dyDescent="0.25">
      <c r="A1835" t="s">
        <v>98</v>
      </c>
      <c r="B1835" s="7" t="s">
        <v>655</v>
      </c>
      <c r="C1835" s="15">
        <v>105</v>
      </c>
      <c r="D1835" s="16" t="s">
        <v>101</v>
      </c>
      <c r="E1835">
        <v>70</v>
      </c>
      <c r="F1835" s="9">
        <v>125</v>
      </c>
      <c r="G1835" s="9">
        <f>financials[[#This Row],[Units Sold]]*financials[[#This Row],[Sale Price]]</f>
        <v>8750</v>
      </c>
      <c r="H1835" s="9">
        <f>IF(financials[[#This Row],[Discount Band]]="low",0.1,IF(financials[[#This Row],[Discount Band]]="medium",0.15,0.3))</f>
        <v>0.15</v>
      </c>
      <c r="I1835" s="9">
        <f>financials[[#This Row],[Gross Sales]]-financials[[#This Row],[Gross Sales]]*financials[[#This Row],[Discounts]]</f>
        <v>7437.5</v>
      </c>
      <c r="J1835" s="9">
        <f>VLOOKUP(financials[[#This Row],[productid]],Products!$B$2:$H$10,3)</f>
        <v>10</v>
      </c>
      <c r="K1835" s="9">
        <f>financials[[#This Row],[Sales]]-financials[[#This Row],[COGS]]</f>
        <v>7427.5</v>
      </c>
      <c r="L1835" s="17">
        <f t="shared" ca="1" si="57"/>
        <v>44625</v>
      </c>
      <c r="M1835" t="str">
        <f t="shared" ca="1" si="56"/>
        <v>C0003</v>
      </c>
    </row>
    <row r="1836" spans="1:13" x14ac:dyDescent="0.25">
      <c r="A1836" t="s">
        <v>97</v>
      </c>
      <c r="B1836" s="7" t="s">
        <v>95</v>
      </c>
      <c r="C1836" s="15">
        <v>103</v>
      </c>
      <c r="D1836" s="16" t="s">
        <v>101</v>
      </c>
      <c r="E1836">
        <v>1250</v>
      </c>
      <c r="F1836" s="9">
        <v>7</v>
      </c>
      <c r="G1836" s="9">
        <f>financials[[#This Row],[Units Sold]]*financials[[#This Row],[Sale Price]]</f>
        <v>8750</v>
      </c>
      <c r="H1836" s="9">
        <f>IF(financials[[#This Row],[Discount Band]]="low",0.1,IF(financials[[#This Row],[Discount Band]]="medium",0.15,0.3))</f>
        <v>0.15</v>
      </c>
      <c r="I1836" s="9">
        <f>financials[[#This Row],[Gross Sales]]-financials[[#This Row],[Gross Sales]]*financials[[#This Row],[Discounts]]</f>
        <v>7437.5</v>
      </c>
      <c r="J1836" s="9">
        <f>VLOOKUP(financials[[#This Row],[productid]],Products!$B$2:$H$10,3)</f>
        <v>15</v>
      </c>
      <c r="K1836" s="9">
        <f>financials[[#This Row],[Sales]]-financials[[#This Row],[COGS]]</f>
        <v>7422.5</v>
      </c>
      <c r="L1836" s="17">
        <f t="shared" ca="1" si="57"/>
        <v>44756</v>
      </c>
      <c r="M1836" t="str">
        <f t="shared" ca="1" si="56"/>
        <v>B0001</v>
      </c>
    </row>
    <row r="1837" spans="1:13" x14ac:dyDescent="0.25">
      <c r="A1837" t="s">
        <v>97</v>
      </c>
      <c r="B1837" s="7" t="s">
        <v>95</v>
      </c>
      <c r="C1837" s="15">
        <v>104</v>
      </c>
      <c r="D1837" s="16" t="s">
        <v>101</v>
      </c>
      <c r="E1837">
        <v>1250</v>
      </c>
      <c r="F1837" s="9">
        <v>7</v>
      </c>
      <c r="G1837" s="9">
        <f>financials[[#This Row],[Units Sold]]*financials[[#This Row],[Sale Price]]</f>
        <v>8750</v>
      </c>
      <c r="H1837" s="9">
        <f>IF(financials[[#This Row],[Discount Band]]="low",0.1,IF(financials[[#This Row],[Discount Band]]="medium",0.15,0.3))</f>
        <v>0.15</v>
      </c>
      <c r="I1837" s="9">
        <f>financials[[#This Row],[Gross Sales]]-financials[[#This Row],[Gross Sales]]*financials[[#This Row],[Discounts]]</f>
        <v>7437.5</v>
      </c>
      <c r="J1837" s="9">
        <f>VLOOKUP(financials[[#This Row],[productid]],Products!$B$2:$H$10,3)</f>
        <v>2.9</v>
      </c>
      <c r="K1837" s="9">
        <f>financials[[#This Row],[Sales]]-financials[[#This Row],[COGS]]</f>
        <v>7434.6</v>
      </c>
      <c r="L1837" s="17">
        <f t="shared" ca="1" si="57"/>
        <v>44954</v>
      </c>
      <c r="M1837" t="str">
        <f t="shared" ca="1" si="56"/>
        <v>C0003</v>
      </c>
    </row>
    <row r="1838" spans="1:13" x14ac:dyDescent="0.25">
      <c r="A1838" t="s">
        <v>97</v>
      </c>
      <c r="B1838" s="7" t="s">
        <v>209</v>
      </c>
      <c r="C1838" s="15">
        <v>101</v>
      </c>
      <c r="D1838" s="16" t="s">
        <v>102</v>
      </c>
      <c r="E1838">
        <v>438</v>
      </c>
      <c r="F1838" s="9">
        <v>20</v>
      </c>
      <c r="G1838" s="9">
        <f>financials[[#This Row],[Units Sold]]*financials[[#This Row],[Sale Price]]</f>
        <v>8760</v>
      </c>
      <c r="H1838" s="9">
        <f>IF(financials[[#This Row],[Discount Band]]="low",0.1,IF(financials[[#This Row],[Discount Band]]="medium",0.15,0.3))</f>
        <v>0.1</v>
      </c>
      <c r="I1838" s="9">
        <f>financials[[#This Row],[Gross Sales]]-financials[[#This Row],[Gross Sales]]*financials[[#This Row],[Discounts]]</f>
        <v>7884</v>
      </c>
      <c r="J1838" s="9">
        <f>VLOOKUP(financials[[#This Row],[productid]],Products!$B$2:$H$10,3)</f>
        <v>9.9499999999999993</v>
      </c>
      <c r="K1838" s="9">
        <f>financials[[#This Row],[Sales]]-financials[[#This Row],[COGS]]</f>
        <v>7874.05</v>
      </c>
      <c r="L1838" s="17">
        <f t="shared" ca="1" si="57"/>
        <v>45415</v>
      </c>
      <c r="M1838" t="str">
        <f t="shared" ca="1" si="56"/>
        <v>B0101</v>
      </c>
    </row>
    <row r="1839" spans="1:13" x14ac:dyDescent="0.25">
      <c r="A1839" t="s">
        <v>97</v>
      </c>
      <c r="B1839" s="7" t="s">
        <v>105</v>
      </c>
      <c r="C1839" s="15">
        <v>105</v>
      </c>
      <c r="D1839" s="16" t="s">
        <v>102</v>
      </c>
      <c r="E1839">
        <v>440</v>
      </c>
      <c r="F1839" s="9">
        <v>20</v>
      </c>
      <c r="G1839" s="9">
        <f>financials[[#This Row],[Units Sold]]*financials[[#This Row],[Sale Price]]</f>
        <v>8800</v>
      </c>
      <c r="H1839" s="9">
        <f>IF(financials[[#This Row],[Discount Band]]="low",0.1,IF(financials[[#This Row],[Discount Band]]="medium",0.15,0.3))</f>
        <v>0.1</v>
      </c>
      <c r="I1839" s="9">
        <f>financials[[#This Row],[Gross Sales]]-financials[[#This Row],[Gross Sales]]*financials[[#This Row],[Discounts]]</f>
        <v>7920</v>
      </c>
      <c r="J1839" s="9">
        <f>VLOOKUP(financials[[#This Row],[productid]],Products!$B$2:$H$10,3)</f>
        <v>10</v>
      </c>
      <c r="K1839" s="9">
        <f>financials[[#This Row],[Sales]]-financials[[#This Row],[COGS]]</f>
        <v>7910</v>
      </c>
      <c r="L1839" s="17">
        <f t="shared" ca="1" si="57"/>
        <v>45062</v>
      </c>
      <c r="M1839" t="str">
        <f t="shared" ca="1" si="56"/>
        <v>C0003</v>
      </c>
    </row>
    <row r="1840" spans="1:13" x14ac:dyDescent="0.25">
      <c r="A1840" t="s">
        <v>100</v>
      </c>
      <c r="B1840" s="7" t="s">
        <v>216</v>
      </c>
      <c r="C1840" s="15">
        <v>102</v>
      </c>
      <c r="D1840" s="16" t="s">
        <v>94</v>
      </c>
      <c r="E1840">
        <v>587</v>
      </c>
      <c r="F1840" s="9">
        <v>15</v>
      </c>
      <c r="G1840" s="9">
        <f>financials[[#This Row],[Units Sold]]*financials[[#This Row],[Sale Price]]</f>
        <v>8805</v>
      </c>
      <c r="H1840" s="9">
        <f>IF(financials[[#This Row],[Discount Band]]="low",0.1,IF(financials[[#This Row],[Discount Band]]="medium",0.15,0.3))</f>
        <v>0.3</v>
      </c>
      <c r="I1840" s="9">
        <f>financials[[#This Row],[Gross Sales]]-financials[[#This Row],[Gross Sales]]*financials[[#This Row],[Discounts]]</f>
        <v>6163.5</v>
      </c>
      <c r="J1840" s="9">
        <f>VLOOKUP(financials[[#This Row],[productid]],Products!$B$2:$H$10,3)</f>
        <v>13.95</v>
      </c>
      <c r="K1840" s="9">
        <f>financials[[#This Row],[Sales]]-financials[[#This Row],[COGS]]</f>
        <v>6149.55</v>
      </c>
      <c r="L1840" s="17">
        <f t="shared" ca="1" si="57"/>
        <v>44910</v>
      </c>
      <c r="M1840" t="str">
        <f t="shared" ca="1" si="56"/>
        <v>C0002</v>
      </c>
    </row>
    <row r="1841" spans="1:13" x14ac:dyDescent="0.25">
      <c r="A1841" t="s">
        <v>97</v>
      </c>
      <c r="B1841" s="7" t="s">
        <v>95</v>
      </c>
      <c r="C1841" s="15">
        <v>101</v>
      </c>
      <c r="D1841" s="16" t="s">
        <v>94</v>
      </c>
      <c r="E1841">
        <v>1258</v>
      </c>
      <c r="F1841" s="9">
        <v>7</v>
      </c>
      <c r="G1841" s="9">
        <f>financials[[#This Row],[Units Sold]]*financials[[#This Row],[Sale Price]]</f>
        <v>8806</v>
      </c>
      <c r="H1841" s="9">
        <f>IF(financials[[#This Row],[Discount Band]]="low",0.1,IF(financials[[#This Row],[Discount Band]]="medium",0.15,0.3))</f>
        <v>0.3</v>
      </c>
      <c r="I1841" s="9">
        <f>financials[[#This Row],[Gross Sales]]-financials[[#This Row],[Gross Sales]]*financials[[#This Row],[Discounts]]</f>
        <v>6164.2000000000007</v>
      </c>
      <c r="J1841" s="9">
        <f>VLOOKUP(financials[[#This Row],[productid]],Products!$B$2:$H$10,3)</f>
        <v>9.9499999999999993</v>
      </c>
      <c r="K1841" s="9">
        <f>financials[[#This Row],[Sales]]-financials[[#This Row],[COGS]]</f>
        <v>6154.2500000000009</v>
      </c>
      <c r="L1841" s="17">
        <f t="shared" ca="1" si="57"/>
        <v>44576</v>
      </c>
      <c r="M1841" t="str">
        <f t="shared" ca="1" si="56"/>
        <v>B0101</v>
      </c>
    </row>
    <row r="1842" spans="1:13" x14ac:dyDescent="0.25">
      <c r="A1842" t="s">
        <v>97</v>
      </c>
      <c r="B1842" s="7" t="s">
        <v>287</v>
      </c>
      <c r="C1842" s="15">
        <v>109</v>
      </c>
      <c r="D1842" s="16" t="s">
        <v>101</v>
      </c>
      <c r="E1842">
        <v>441</v>
      </c>
      <c r="F1842" s="9">
        <v>20</v>
      </c>
      <c r="G1842" s="9">
        <f>financials[[#This Row],[Units Sold]]*financials[[#This Row],[Sale Price]]</f>
        <v>8820</v>
      </c>
      <c r="H1842" s="9">
        <f>IF(financials[[#This Row],[Discount Band]]="low",0.1,IF(financials[[#This Row],[Discount Band]]="medium",0.15,0.3))</f>
        <v>0.15</v>
      </c>
      <c r="I1842" s="9">
        <f>financials[[#This Row],[Gross Sales]]-financials[[#This Row],[Gross Sales]]*financials[[#This Row],[Discounts]]</f>
        <v>7497</v>
      </c>
      <c r="J1842" s="9">
        <f>VLOOKUP(financials[[#This Row],[productid]],Products!$B$2:$H$10,3)</f>
        <v>16.8</v>
      </c>
      <c r="K1842" s="9">
        <f>financials[[#This Row],[Sales]]-financials[[#This Row],[COGS]]</f>
        <v>7480.2</v>
      </c>
      <c r="L1842" s="17">
        <f t="shared" ca="1" si="57"/>
        <v>44804</v>
      </c>
      <c r="M1842" t="str">
        <f t="shared" ca="1" si="56"/>
        <v>A0001</v>
      </c>
    </row>
    <row r="1843" spans="1:13" x14ac:dyDescent="0.25">
      <c r="A1843" t="s">
        <v>97</v>
      </c>
      <c r="B1843" s="7" t="s">
        <v>178</v>
      </c>
      <c r="C1843" s="15">
        <v>109</v>
      </c>
      <c r="D1843" s="16" t="s">
        <v>101</v>
      </c>
      <c r="E1843">
        <v>441</v>
      </c>
      <c r="F1843" s="9">
        <v>20</v>
      </c>
      <c r="G1843" s="9">
        <f>financials[[#This Row],[Units Sold]]*financials[[#This Row],[Sale Price]]</f>
        <v>8820</v>
      </c>
      <c r="H1843" s="9">
        <f>IF(financials[[#This Row],[Discount Band]]="low",0.1,IF(financials[[#This Row],[Discount Band]]="medium",0.15,0.3))</f>
        <v>0.15</v>
      </c>
      <c r="I1843" s="9">
        <f>financials[[#This Row],[Gross Sales]]-financials[[#This Row],[Gross Sales]]*financials[[#This Row],[Discounts]]</f>
        <v>7497</v>
      </c>
      <c r="J1843" s="9">
        <f>VLOOKUP(financials[[#This Row],[productid]],Products!$B$2:$H$10,3)</f>
        <v>16.8</v>
      </c>
      <c r="K1843" s="9">
        <f>financials[[#This Row],[Sales]]-financials[[#This Row],[COGS]]</f>
        <v>7480.2</v>
      </c>
      <c r="L1843" s="17">
        <f t="shared" ca="1" si="57"/>
        <v>44891</v>
      </c>
      <c r="M1843" t="str">
        <f t="shared" ca="1" si="56"/>
        <v>C0002</v>
      </c>
    </row>
    <row r="1844" spans="1:13" x14ac:dyDescent="0.25">
      <c r="A1844" t="s">
        <v>97</v>
      </c>
      <c r="B1844" s="7" t="s">
        <v>106</v>
      </c>
      <c r="C1844" s="15">
        <v>105</v>
      </c>
      <c r="D1844" s="16" t="s">
        <v>101</v>
      </c>
      <c r="E1844">
        <v>441</v>
      </c>
      <c r="F1844" s="9">
        <v>20</v>
      </c>
      <c r="G1844" s="9">
        <f>financials[[#This Row],[Units Sold]]*financials[[#This Row],[Sale Price]]</f>
        <v>8820</v>
      </c>
      <c r="H1844" s="9">
        <f>IF(financials[[#This Row],[Discount Band]]="low",0.1,IF(financials[[#This Row],[Discount Band]]="medium",0.15,0.3))</f>
        <v>0.15</v>
      </c>
      <c r="I1844" s="9">
        <f>financials[[#This Row],[Gross Sales]]-financials[[#This Row],[Gross Sales]]*financials[[#This Row],[Discounts]]</f>
        <v>7497</v>
      </c>
      <c r="J1844" s="9">
        <f>VLOOKUP(financials[[#This Row],[productid]],Products!$B$2:$H$10,3)</f>
        <v>10</v>
      </c>
      <c r="K1844" s="9">
        <f>financials[[#This Row],[Sales]]-financials[[#This Row],[COGS]]</f>
        <v>7487</v>
      </c>
      <c r="L1844" s="17">
        <f t="shared" ca="1" si="57"/>
        <v>44703</v>
      </c>
      <c r="M1844" t="str">
        <f t="shared" ca="1" si="56"/>
        <v>C0002</v>
      </c>
    </row>
    <row r="1845" spans="1:13" x14ac:dyDescent="0.25">
      <c r="A1845" t="s">
        <v>97</v>
      </c>
      <c r="B1845" s="7" t="s">
        <v>216</v>
      </c>
      <c r="C1845" s="13">
        <v>103</v>
      </c>
      <c r="D1845" s="10" t="s">
        <v>94</v>
      </c>
      <c r="E1845">
        <v>442</v>
      </c>
      <c r="F1845" s="9">
        <v>20</v>
      </c>
      <c r="G1845" s="9">
        <f>financials[[#This Row],[Units Sold]]*financials[[#This Row],[Sale Price]]</f>
        <v>8840</v>
      </c>
      <c r="H1845" s="9">
        <f>IF(financials[[#This Row],[Discount Band]]="low",0.1,IF(financials[[#This Row],[Discount Band]]="medium",0.15,0.3))</f>
        <v>0.3</v>
      </c>
      <c r="I1845" s="9">
        <f>financials[[#This Row],[Gross Sales]]-financials[[#This Row],[Gross Sales]]*financials[[#This Row],[Discounts]]</f>
        <v>6188</v>
      </c>
      <c r="J1845" s="9">
        <f>VLOOKUP(financials[[#This Row],[productid]],Products!$B$2:$H$10,3)</f>
        <v>15</v>
      </c>
      <c r="K1845" s="9">
        <f>financials[[#This Row],[Sales]]-financials[[#This Row],[COGS]]</f>
        <v>6173</v>
      </c>
      <c r="L1845" s="17">
        <f t="shared" ca="1" si="57"/>
        <v>45157</v>
      </c>
      <c r="M1845" t="str">
        <f t="shared" ca="1" si="56"/>
        <v>C0002</v>
      </c>
    </row>
    <row r="1846" spans="1:13" x14ac:dyDescent="0.25">
      <c r="A1846" t="s">
        <v>100</v>
      </c>
      <c r="B1846" s="7" t="s">
        <v>216</v>
      </c>
      <c r="C1846" s="15">
        <v>109</v>
      </c>
      <c r="D1846" s="16" t="s">
        <v>94</v>
      </c>
      <c r="E1846">
        <v>590</v>
      </c>
      <c r="F1846" s="9">
        <v>15</v>
      </c>
      <c r="G1846" s="9">
        <f>financials[[#This Row],[Units Sold]]*financials[[#This Row],[Sale Price]]</f>
        <v>8850</v>
      </c>
      <c r="H1846" s="9">
        <f>IF(financials[[#This Row],[Discount Band]]="low",0.1,IF(financials[[#This Row],[Discount Band]]="medium",0.15,0.3))</f>
        <v>0.3</v>
      </c>
      <c r="I1846" s="9">
        <f>financials[[#This Row],[Gross Sales]]-financials[[#This Row],[Gross Sales]]*financials[[#This Row],[Discounts]]</f>
        <v>6195</v>
      </c>
      <c r="J1846" s="9">
        <f>VLOOKUP(financials[[#This Row],[productid]],Products!$B$2:$H$10,3)</f>
        <v>16.8</v>
      </c>
      <c r="K1846" s="9">
        <f>financials[[#This Row],[Sales]]-financials[[#This Row],[COGS]]</f>
        <v>6178.2</v>
      </c>
      <c r="L1846" s="17">
        <f t="shared" ca="1" si="57"/>
        <v>44970</v>
      </c>
      <c r="M1846" t="str">
        <f t="shared" ca="1" si="56"/>
        <v>C0003</v>
      </c>
    </row>
    <row r="1847" spans="1:13" x14ac:dyDescent="0.25">
      <c r="A1847" t="s">
        <v>97</v>
      </c>
      <c r="B1847" s="7" t="s">
        <v>106</v>
      </c>
      <c r="C1847" s="15">
        <v>106</v>
      </c>
      <c r="D1847" s="16" t="s">
        <v>94</v>
      </c>
      <c r="E1847">
        <v>443</v>
      </c>
      <c r="F1847" s="9">
        <v>20</v>
      </c>
      <c r="G1847" s="9">
        <f>financials[[#This Row],[Units Sold]]*financials[[#This Row],[Sale Price]]</f>
        <v>8860</v>
      </c>
      <c r="H1847" s="9">
        <f>IF(financials[[#This Row],[Discount Band]]="low",0.1,IF(financials[[#This Row],[Discount Band]]="medium",0.15,0.3))</f>
        <v>0.3</v>
      </c>
      <c r="I1847" s="9">
        <f>financials[[#This Row],[Gross Sales]]-financials[[#This Row],[Gross Sales]]*financials[[#This Row],[Discounts]]</f>
        <v>6202</v>
      </c>
      <c r="J1847" s="9">
        <f>VLOOKUP(financials[[#This Row],[productid]],Products!$B$2:$H$10,3)</f>
        <v>9.1</v>
      </c>
      <c r="K1847" s="9">
        <f>financials[[#This Row],[Sales]]-financials[[#This Row],[COGS]]</f>
        <v>6192.9</v>
      </c>
      <c r="L1847" s="17">
        <f t="shared" ca="1" si="57"/>
        <v>44934</v>
      </c>
      <c r="M1847" t="str">
        <f t="shared" ca="1" si="56"/>
        <v>C0003</v>
      </c>
    </row>
    <row r="1848" spans="1:13" x14ac:dyDescent="0.25">
      <c r="A1848" t="s">
        <v>100</v>
      </c>
      <c r="B1848" s="7" t="s">
        <v>216</v>
      </c>
      <c r="C1848" s="15">
        <v>102</v>
      </c>
      <c r="D1848" s="16" t="s">
        <v>94</v>
      </c>
      <c r="E1848">
        <v>594</v>
      </c>
      <c r="F1848" s="9">
        <v>15</v>
      </c>
      <c r="G1848" s="9">
        <f>financials[[#This Row],[Units Sold]]*financials[[#This Row],[Sale Price]]</f>
        <v>8910</v>
      </c>
      <c r="H1848" s="9">
        <f>IF(financials[[#This Row],[Discount Band]]="low",0.1,IF(financials[[#This Row],[Discount Band]]="medium",0.15,0.3))</f>
        <v>0.3</v>
      </c>
      <c r="I1848" s="9">
        <f>financials[[#This Row],[Gross Sales]]-financials[[#This Row],[Gross Sales]]*financials[[#This Row],[Discounts]]</f>
        <v>6237</v>
      </c>
      <c r="J1848" s="9">
        <f>VLOOKUP(financials[[#This Row],[productid]],Products!$B$2:$H$10,3)</f>
        <v>13.95</v>
      </c>
      <c r="K1848" s="9">
        <f>financials[[#This Row],[Sales]]-financials[[#This Row],[COGS]]</f>
        <v>6223.05</v>
      </c>
      <c r="L1848" s="17">
        <f t="shared" ca="1" si="57"/>
        <v>45427</v>
      </c>
      <c r="M1848" t="str">
        <f t="shared" ca="1" si="56"/>
        <v>C0002</v>
      </c>
    </row>
    <row r="1849" spans="1:13" x14ac:dyDescent="0.25">
      <c r="A1849" t="s">
        <v>100</v>
      </c>
      <c r="B1849" s="7" t="s">
        <v>287</v>
      </c>
      <c r="C1849" s="15">
        <v>108</v>
      </c>
      <c r="D1849" s="16" t="s">
        <v>94</v>
      </c>
      <c r="E1849">
        <v>594</v>
      </c>
      <c r="F1849" s="9">
        <v>15</v>
      </c>
      <c r="G1849" s="9">
        <f>financials[[#This Row],[Units Sold]]*financials[[#This Row],[Sale Price]]</f>
        <v>8910</v>
      </c>
      <c r="H1849" s="9">
        <f>IF(financials[[#This Row],[Discount Band]]="low",0.1,IF(financials[[#This Row],[Discount Band]]="medium",0.15,0.3))</f>
        <v>0.3</v>
      </c>
      <c r="I1849" s="9">
        <f>financials[[#This Row],[Gross Sales]]-financials[[#This Row],[Gross Sales]]*financials[[#This Row],[Discounts]]</f>
        <v>6237</v>
      </c>
      <c r="J1849" s="9">
        <f>VLOOKUP(financials[[#This Row],[productid]],Products!$B$2:$H$10,3)</f>
        <v>3.99</v>
      </c>
      <c r="K1849" s="9">
        <f>financials[[#This Row],[Sales]]-financials[[#This Row],[COGS]]</f>
        <v>6233.01</v>
      </c>
      <c r="L1849" s="17">
        <f t="shared" ca="1" si="57"/>
        <v>45160</v>
      </c>
      <c r="M1849" t="str">
        <f t="shared" ca="1" si="56"/>
        <v>B0101</v>
      </c>
    </row>
    <row r="1850" spans="1:13" x14ac:dyDescent="0.25">
      <c r="A1850" t="s">
        <v>97</v>
      </c>
      <c r="B1850" s="7" t="s">
        <v>170</v>
      </c>
      <c r="C1850" s="15">
        <v>104</v>
      </c>
      <c r="D1850" s="16" t="s">
        <v>101</v>
      </c>
      <c r="E1850">
        <v>1275</v>
      </c>
      <c r="F1850" s="9">
        <v>7</v>
      </c>
      <c r="G1850" s="9">
        <f>financials[[#This Row],[Units Sold]]*financials[[#This Row],[Sale Price]]</f>
        <v>8925</v>
      </c>
      <c r="H1850" s="9">
        <f>IF(financials[[#This Row],[Discount Band]]="low",0.1,IF(financials[[#This Row],[Discount Band]]="medium",0.15,0.3))</f>
        <v>0.15</v>
      </c>
      <c r="I1850" s="9">
        <f>financials[[#This Row],[Gross Sales]]-financials[[#This Row],[Gross Sales]]*financials[[#This Row],[Discounts]]</f>
        <v>7586.25</v>
      </c>
      <c r="J1850" s="9">
        <f>VLOOKUP(financials[[#This Row],[productid]],Products!$B$2:$H$10,3)</f>
        <v>2.9</v>
      </c>
      <c r="K1850" s="9">
        <f>financials[[#This Row],[Sales]]-financials[[#This Row],[COGS]]</f>
        <v>7583.35</v>
      </c>
      <c r="L1850" s="17">
        <f t="shared" ca="1" si="57"/>
        <v>44676</v>
      </c>
      <c r="M1850" t="str">
        <f t="shared" ca="1" si="56"/>
        <v>B0001</v>
      </c>
    </row>
    <row r="1851" spans="1:13" x14ac:dyDescent="0.25">
      <c r="A1851" t="s">
        <v>100</v>
      </c>
      <c r="B1851" s="7" t="s">
        <v>216</v>
      </c>
      <c r="C1851" s="15">
        <v>106</v>
      </c>
      <c r="D1851" s="16" t="s">
        <v>101</v>
      </c>
      <c r="E1851">
        <v>596</v>
      </c>
      <c r="F1851" s="9">
        <v>15</v>
      </c>
      <c r="G1851" s="9">
        <f>financials[[#This Row],[Units Sold]]*financials[[#This Row],[Sale Price]]</f>
        <v>8940</v>
      </c>
      <c r="H1851" s="9">
        <f>IF(financials[[#This Row],[Discount Band]]="low",0.1,IF(financials[[#This Row],[Discount Band]]="medium",0.15,0.3))</f>
        <v>0.15</v>
      </c>
      <c r="I1851" s="9">
        <f>financials[[#This Row],[Gross Sales]]-financials[[#This Row],[Gross Sales]]*financials[[#This Row],[Discounts]]</f>
        <v>7599</v>
      </c>
      <c r="J1851" s="9">
        <f>VLOOKUP(financials[[#This Row],[productid]],Products!$B$2:$H$10,3)</f>
        <v>9.1</v>
      </c>
      <c r="K1851" s="9">
        <f>financials[[#This Row],[Sales]]-financials[[#This Row],[COGS]]</f>
        <v>7589.9</v>
      </c>
      <c r="L1851" s="17">
        <f t="shared" ca="1" si="57"/>
        <v>45034</v>
      </c>
      <c r="M1851" t="str">
        <f t="shared" ca="1" si="56"/>
        <v>C0003</v>
      </c>
    </row>
    <row r="1852" spans="1:13" x14ac:dyDescent="0.25">
      <c r="A1852" t="s">
        <v>100</v>
      </c>
      <c r="B1852" s="7" t="s">
        <v>209</v>
      </c>
      <c r="C1852" s="13">
        <v>103</v>
      </c>
      <c r="D1852" s="10" t="s">
        <v>94</v>
      </c>
      <c r="E1852">
        <v>597</v>
      </c>
      <c r="F1852" s="9">
        <v>15</v>
      </c>
      <c r="G1852" s="9">
        <f>financials[[#This Row],[Units Sold]]*financials[[#This Row],[Sale Price]]</f>
        <v>8955</v>
      </c>
      <c r="H1852" s="9">
        <f>IF(financials[[#This Row],[Discount Band]]="low",0.1,IF(financials[[#This Row],[Discount Band]]="medium",0.15,0.3))</f>
        <v>0.3</v>
      </c>
      <c r="I1852" s="9">
        <f>financials[[#This Row],[Gross Sales]]-financials[[#This Row],[Gross Sales]]*financials[[#This Row],[Discounts]]</f>
        <v>6268.5</v>
      </c>
      <c r="J1852" s="9">
        <f>VLOOKUP(financials[[#This Row],[productid]],Products!$B$2:$H$10,3)</f>
        <v>15</v>
      </c>
      <c r="K1852" s="9">
        <f>financials[[#This Row],[Sales]]-financials[[#This Row],[COGS]]</f>
        <v>6253.5</v>
      </c>
      <c r="L1852" s="17">
        <f t="shared" ca="1" si="57"/>
        <v>45250</v>
      </c>
      <c r="M1852" t="str">
        <f t="shared" ca="1" si="56"/>
        <v>C0002</v>
      </c>
    </row>
    <row r="1853" spans="1:13" x14ac:dyDescent="0.25">
      <c r="A1853" t="s">
        <v>97</v>
      </c>
      <c r="B1853" s="7" t="s">
        <v>287</v>
      </c>
      <c r="C1853" s="15">
        <v>107</v>
      </c>
      <c r="D1853" s="16" t="s">
        <v>101</v>
      </c>
      <c r="E1853">
        <v>448</v>
      </c>
      <c r="F1853" s="9">
        <v>20</v>
      </c>
      <c r="G1853" s="9">
        <f>financials[[#This Row],[Units Sold]]*financials[[#This Row],[Sale Price]]</f>
        <v>8960</v>
      </c>
      <c r="H1853" s="9">
        <f>IF(financials[[#This Row],[Discount Band]]="low",0.1,IF(financials[[#This Row],[Discount Band]]="medium",0.15,0.3))</f>
        <v>0.15</v>
      </c>
      <c r="I1853" s="9">
        <f>financials[[#This Row],[Gross Sales]]-financials[[#This Row],[Gross Sales]]*financials[[#This Row],[Discounts]]</f>
        <v>7616</v>
      </c>
      <c r="J1853" s="9">
        <f>VLOOKUP(financials[[#This Row],[productid]],Products!$B$2:$H$10,3)</f>
        <v>5.5</v>
      </c>
      <c r="K1853" s="9">
        <f>financials[[#This Row],[Sales]]-financials[[#This Row],[COGS]]</f>
        <v>7610.5</v>
      </c>
      <c r="L1853" s="17">
        <f t="shared" ca="1" si="57"/>
        <v>44977</v>
      </c>
      <c r="M1853" t="str">
        <f t="shared" ca="1" si="56"/>
        <v>A0001</v>
      </c>
    </row>
    <row r="1854" spans="1:13" x14ac:dyDescent="0.25">
      <c r="A1854" t="s">
        <v>100</v>
      </c>
      <c r="B1854" s="7" t="s">
        <v>287</v>
      </c>
      <c r="C1854" s="13">
        <v>102</v>
      </c>
      <c r="D1854" s="10" t="s">
        <v>101</v>
      </c>
      <c r="E1854">
        <v>598</v>
      </c>
      <c r="F1854" s="9">
        <v>15</v>
      </c>
      <c r="G1854" s="9">
        <f>financials[[#This Row],[Units Sold]]*financials[[#This Row],[Sale Price]]</f>
        <v>8970</v>
      </c>
      <c r="H1854" s="9">
        <f>IF(financials[[#This Row],[Discount Band]]="low",0.1,IF(financials[[#This Row],[Discount Band]]="medium",0.15,0.3))</f>
        <v>0.15</v>
      </c>
      <c r="I1854" s="9">
        <f>financials[[#This Row],[Gross Sales]]-financials[[#This Row],[Gross Sales]]*financials[[#This Row],[Discounts]]</f>
        <v>7624.5</v>
      </c>
      <c r="J1854" s="9">
        <f>VLOOKUP(financials[[#This Row],[productid]],Products!$B$2:$H$10,3)</f>
        <v>13.95</v>
      </c>
      <c r="K1854" s="9">
        <f>financials[[#This Row],[Sales]]-financials[[#This Row],[COGS]]</f>
        <v>7610.55</v>
      </c>
      <c r="L1854" s="17">
        <f t="shared" ca="1" si="57"/>
        <v>45235</v>
      </c>
      <c r="M1854" t="str">
        <f t="shared" ca="1" si="56"/>
        <v>C0003</v>
      </c>
    </row>
    <row r="1855" spans="1:13" x14ac:dyDescent="0.25">
      <c r="A1855" t="s">
        <v>100</v>
      </c>
      <c r="B1855" s="7" t="s">
        <v>216</v>
      </c>
      <c r="C1855" s="15">
        <v>102</v>
      </c>
      <c r="D1855" s="16" t="s">
        <v>101</v>
      </c>
      <c r="E1855">
        <v>598</v>
      </c>
      <c r="F1855" s="9">
        <v>15</v>
      </c>
      <c r="G1855" s="9">
        <f>financials[[#This Row],[Units Sold]]*financials[[#This Row],[Sale Price]]</f>
        <v>8970</v>
      </c>
      <c r="H1855" s="9">
        <f>IF(financials[[#This Row],[Discount Band]]="low",0.1,IF(financials[[#This Row],[Discount Band]]="medium",0.15,0.3))</f>
        <v>0.15</v>
      </c>
      <c r="I1855" s="9">
        <f>financials[[#This Row],[Gross Sales]]-financials[[#This Row],[Gross Sales]]*financials[[#This Row],[Discounts]]</f>
        <v>7624.5</v>
      </c>
      <c r="J1855" s="9">
        <f>VLOOKUP(financials[[#This Row],[productid]],Products!$B$2:$H$10,3)</f>
        <v>13.95</v>
      </c>
      <c r="K1855" s="9">
        <f>financials[[#This Row],[Sales]]-financials[[#This Row],[COGS]]</f>
        <v>7610.55</v>
      </c>
      <c r="L1855" s="17">
        <f t="shared" ca="1" si="57"/>
        <v>45451</v>
      </c>
      <c r="M1855" t="str">
        <f t="shared" ca="1" si="56"/>
        <v>C0003</v>
      </c>
    </row>
    <row r="1856" spans="1:13" x14ac:dyDescent="0.25">
      <c r="A1856" t="s">
        <v>97</v>
      </c>
      <c r="B1856" s="7" t="s">
        <v>106</v>
      </c>
      <c r="C1856" s="13">
        <v>103</v>
      </c>
      <c r="D1856" s="10" t="s">
        <v>102</v>
      </c>
      <c r="E1856">
        <v>450</v>
      </c>
      <c r="F1856" s="9">
        <v>20</v>
      </c>
      <c r="G1856" s="9">
        <f>financials[[#This Row],[Units Sold]]*financials[[#This Row],[Sale Price]]</f>
        <v>9000</v>
      </c>
      <c r="H1856" s="9">
        <f>IF(financials[[#This Row],[Discount Band]]="low",0.1,IF(financials[[#This Row],[Discount Band]]="medium",0.15,0.3))</f>
        <v>0.1</v>
      </c>
      <c r="I1856" s="9">
        <f>financials[[#This Row],[Gross Sales]]-financials[[#This Row],[Gross Sales]]*financials[[#This Row],[Discounts]]</f>
        <v>8100</v>
      </c>
      <c r="J1856" s="9">
        <f>VLOOKUP(financials[[#This Row],[productid]],Products!$B$2:$H$10,3)</f>
        <v>15</v>
      </c>
      <c r="K1856" s="9">
        <f>financials[[#This Row],[Sales]]-financials[[#This Row],[COGS]]</f>
        <v>8085</v>
      </c>
      <c r="L1856" s="17">
        <f t="shared" ca="1" si="57"/>
        <v>44686</v>
      </c>
      <c r="M1856" t="str">
        <f t="shared" ca="1" si="56"/>
        <v>B0101</v>
      </c>
    </row>
    <row r="1857" spans="1:13" x14ac:dyDescent="0.25">
      <c r="A1857" t="s">
        <v>98</v>
      </c>
      <c r="B1857" s="7" t="s">
        <v>655</v>
      </c>
      <c r="C1857" s="15">
        <v>101</v>
      </c>
      <c r="D1857" s="16" t="s">
        <v>94</v>
      </c>
      <c r="E1857">
        <v>72</v>
      </c>
      <c r="F1857" s="9">
        <v>125</v>
      </c>
      <c r="G1857" s="9">
        <f>financials[[#This Row],[Units Sold]]*financials[[#This Row],[Sale Price]]</f>
        <v>9000</v>
      </c>
      <c r="H1857" s="9">
        <f>IF(financials[[#This Row],[Discount Band]]="low",0.1,IF(financials[[#This Row],[Discount Band]]="medium",0.15,0.3))</f>
        <v>0.3</v>
      </c>
      <c r="I1857" s="9">
        <f>financials[[#This Row],[Gross Sales]]-financials[[#This Row],[Gross Sales]]*financials[[#This Row],[Discounts]]</f>
        <v>6300</v>
      </c>
      <c r="J1857" s="9">
        <f>VLOOKUP(financials[[#This Row],[productid]],Products!$B$2:$H$10,3)</f>
        <v>9.9499999999999993</v>
      </c>
      <c r="K1857" s="9">
        <f>financials[[#This Row],[Sales]]-financials[[#This Row],[COGS]]</f>
        <v>6290.05</v>
      </c>
      <c r="L1857" s="17">
        <f t="shared" ca="1" si="57"/>
        <v>45163</v>
      </c>
      <c r="M1857" t="str">
        <f t="shared" ca="1" si="56"/>
        <v>B0001</v>
      </c>
    </row>
    <row r="1858" spans="1:13" x14ac:dyDescent="0.25">
      <c r="A1858" t="s">
        <v>97</v>
      </c>
      <c r="B1858" s="7" t="s">
        <v>95</v>
      </c>
      <c r="C1858" s="15">
        <v>103</v>
      </c>
      <c r="D1858" s="16" t="s">
        <v>102</v>
      </c>
      <c r="E1858">
        <v>1288</v>
      </c>
      <c r="F1858" s="9">
        <v>7</v>
      </c>
      <c r="G1858" s="9">
        <f>financials[[#This Row],[Units Sold]]*financials[[#This Row],[Sale Price]]</f>
        <v>9016</v>
      </c>
      <c r="H1858" s="9">
        <f>IF(financials[[#This Row],[Discount Band]]="low",0.1,IF(financials[[#This Row],[Discount Band]]="medium",0.15,0.3))</f>
        <v>0.1</v>
      </c>
      <c r="I1858" s="9">
        <f>financials[[#This Row],[Gross Sales]]-financials[[#This Row],[Gross Sales]]*financials[[#This Row],[Discounts]]</f>
        <v>8114.4</v>
      </c>
      <c r="J1858" s="9">
        <f>VLOOKUP(financials[[#This Row],[productid]],Products!$B$2:$H$10,3)</f>
        <v>15</v>
      </c>
      <c r="K1858" s="9">
        <f>financials[[#This Row],[Sales]]-financials[[#This Row],[COGS]]</f>
        <v>8099.4</v>
      </c>
      <c r="L1858" s="17">
        <f t="shared" ca="1" si="57"/>
        <v>44579</v>
      </c>
      <c r="M1858" t="str">
        <f t="shared" ref="M1858:M1921" ca="1" si="58">VLOOKUP(RANDBETWEEN(1,5),rnlsalesperson,2)</f>
        <v>B0001</v>
      </c>
    </row>
    <row r="1859" spans="1:13" x14ac:dyDescent="0.25">
      <c r="A1859" t="s">
        <v>97</v>
      </c>
      <c r="B1859" s="7" t="s">
        <v>170</v>
      </c>
      <c r="C1859" s="15">
        <v>108</v>
      </c>
      <c r="D1859" s="16" t="s">
        <v>101</v>
      </c>
      <c r="E1859">
        <v>1288</v>
      </c>
      <c r="F1859" s="9">
        <v>7</v>
      </c>
      <c r="G1859" s="9">
        <f>financials[[#This Row],[Units Sold]]*financials[[#This Row],[Sale Price]]</f>
        <v>9016</v>
      </c>
      <c r="H1859" s="9">
        <f>IF(financials[[#This Row],[Discount Band]]="low",0.1,IF(financials[[#This Row],[Discount Band]]="medium",0.15,0.3))</f>
        <v>0.15</v>
      </c>
      <c r="I1859" s="9">
        <f>financials[[#This Row],[Gross Sales]]-financials[[#This Row],[Gross Sales]]*financials[[#This Row],[Discounts]]</f>
        <v>7663.6</v>
      </c>
      <c r="J1859" s="9">
        <f>VLOOKUP(financials[[#This Row],[productid]],Products!$B$2:$H$10,3)</f>
        <v>3.99</v>
      </c>
      <c r="K1859" s="9">
        <f>financials[[#This Row],[Sales]]-financials[[#This Row],[COGS]]</f>
        <v>7659.6100000000006</v>
      </c>
      <c r="L1859" s="17">
        <f t="shared" ref="L1859:L1922" ca="1" si="59">RANDBETWEEN(44562,45534)</f>
        <v>44609</v>
      </c>
      <c r="M1859" t="str">
        <f t="shared" ca="1" si="58"/>
        <v>B0101</v>
      </c>
    </row>
    <row r="1860" spans="1:13" x14ac:dyDescent="0.25">
      <c r="A1860" t="s">
        <v>97</v>
      </c>
      <c r="B1860" s="7" t="s">
        <v>95</v>
      </c>
      <c r="C1860" s="15">
        <v>105</v>
      </c>
      <c r="D1860" s="16" t="s">
        <v>102</v>
      </c>
      <c r="E1860">
        <v>1295</v>
      </c>
      <c r="F1860" s="9">
        <v>7</v>
      </c>
      <c r="G1860" s="9">
        <f>financials[[#This Row],[Units Sold]]*financials[[#This Row],[Sale Price]]</f>
        <v>9065</v>
      </c>
      <c r="H1860" s="9">
        <f>IF(financials[[#This Row],[Discount Band]]="low",0.1,IF(financials[[#This Row],[Discount Band]]="medium",0.15,0.3))</f>
        <v>0.1</v>
      </c>
      <c r="I1860" s="9">
        <f>financials[[#This Row],[Gross Sales]]-financials[[#This Row],[Gross Sales]]*financials[[#This Row],[Discounts]]</f>
        <v>8158.5</v>
      </c>
      <c r="J1860" s="9">
        <f>VLOOKUP(financials[[#This Row],[productid]],Products!$B$2:$H$10,3)</f>
        <v>10</v>
      </c>
      <c r="K1860" s="9">
        <f>financials[[#This Row],[Sales]]-financials[[#This Row],[COGS]]</f>
        <v>8148.5</v>
      </c>
      <c r="L1860" s="17">
        <f t="shared" ca="1" si="59"/>
        <v>45425</v>
      </c>
      <c r="M1860" t="str">
        <f t="shared" ca="1" si="58"/>
        <v>B0101</v>
      </c>
    </row>
    <row r="1861" spans="1:13" x14ac:dyDescent="0.25">
      <c r="A1861" t="s">
        <v>97</v>
      </c>
      <c r="B1861" s="7" t="s">
        <v>178</v>
      </c>
      <c r="C1861" s="15">
        <v>108</v>
      </c>
      <c r="D1861" s="16" t="s">
        <v>101</v>
      </c>
      <c r="E1861">
        <v>454</v>
      </c>
      <c r="F1861" s="9">
        <v>20</v>
      </c>
      <c r="G1861" s="9">
        <f>financials[[#This Row],[Units Sold]]*financials[[#This Row],[Sale Price]]</f>
        <v>9080</v>
      </c>
      <c r="H1861" s="9">
        <f>IF(financials[[#This Row],[Discount Band]]="low",0.1,IF(financials[[#This Row],[Discount Band]]="medium",0.15,0.3))</f>
        <v>0.15</v>
      </c>
      <c r="I1861" s="9">
        <f>financials[[#This Row],[Gross Sales]]-financials[[#This Row],[Gross Sales]]*financials[[#This Row],[Discounts]]</f>
        <v>7718</v>
      </c>
      <c r="J1861" s="9">
        <f>VLOOKUP(financials[[#This Row],[productid]],Products!$B$2:$H$10,3)</f>
        <v>3.99</v>
      </c>
      <c r="K1861" s="9">
        <f>financials[[#This Row],[Sales]]-financials[[#This Row],[COGS]]</f>
        <v>7714.01</v>
      </c>
      <c r="L1861" s="17">
        <f t="shared" ca="1" si="59"/>
        <v>44841</v>
      </c>
      <c r="M1861" t="str">
        <f t="shared" ca="1" si="58"/>
        <v>C0002</v>
      </c>
    </row>
    <row r="1862" spans="1:13" x14ac:dyDescent="0.25">
      <c r="A1862" t="s">
        <v>97</v>
      </c>
      <c r="B1862" s="7" t="s">
        <v>95</v>
      </c>
      <c r="C1862" s="13">
        <v>107</v>
      </c>
      <c r="D1862" s="10" t="s">
        <v>101</v>
      </c>
      <c r="E1862">
        <v>1299</v>
      </c>
      <c r="F1862" s="9">
        <v>7</v>
      </c>
      <c r="G1862" s="9">
        <f>financials[[#This Row],[Units Sold]]*financials[[#This Row],[Sale Price]]</f>
        <v>9093</v>
      </c>
      <c r="H1862" s="9">
        <f>IF(financials[[#This Row],[Discount Band]]="low",0.1,IF(financials[[#This Row],[Discount Band]]="medium",0.15,0.3))</f>
        <v>0.15</v>
      </c>
      <c r="I1862" s="9">
        <f>financials[[#This Row],[Gross Sales]]-financials[[#This Row],[Gross Sales]]*financials[[#This Row],[Discounts]]</f>
        <v>7729.05</v>
      </c>
      <c r="J1862" s="9">
        <f>VLOOKUP(financials[[#This Row],[productid]],Products!$B$2:$H$10,3)</f>
        <v>5.5</v>
      </c>
      <c r="K1862" s="9">
        <f>financials[[#This Row],[Sales]]-financials[[#This Row],[COGS]]</f>
        <v>7723.55</v>
      </c>
      <c r="L1862" s="17">
        <f t="shared" ca="1" si="59"/>
        <v>45250</v>
      </c>
      <c r="M1862" t="str">
        <f t="shared" ca="1" si="58"/>
        <v>B0101</v>
      </c>
    </row>
    <row r="1863" spans="1:13" x14ac:dyDescent="0.25">
      <c r="A1863" t="s">
        <v>98</v>
      </c>
      <c r="B1863" s="7" t="s">
        <v>277</v>
      </c>
      <c r="C1863" s="15">
        <v>101</v>
      </c>
      <c r="D1863" s="16" t="s">
        <v>94</v>
      </c>
      <c r="E1863">
        <v>73</v>
      </c>
      <c r="F1863" s="9">
        <v>125</v>
      </c>
      <c r="G1863" s="9">
        <f>financials[[#This Row],[Units Sold]]*financials[[#This Row],[Sale Price]]</f>
        <v>9125</v>
      </c>
      <c r="H1863" s="9">
        <f>IF(financials[[#This Row],[Discount Band]]="low",0.1,IF(financials[[#This Row],[Discount Band]]="medium",0.15,0.3))</f>
        <v>0.3</v>
      </c>
      <c r="I1863" s="9">
        <f>financials[[#This Row],[Gross Sales]]-financials[[#This Row],[Gross Sales]]*financials[[#This Row],[Discounts]]</f>
        <v>6387.5</v>
      </c>
      <c r="J1863" s="9">
        <f>VLOOKUP(financials[[#This Row],[productid]],Products!$B$2:$H$10,3)</f>
        <v>9.9499999999999993</v>
      </c>
      <c r="K1863" s="9">
        <f>financials[[#This Row],[Sales]]-financials[[#This Row],[COGS]]</f>
        <v>6377.55</v>
      </c>
      <c r="L1863" s="17">
        <f t="shared" ca="1" si="59"/>
        <v>44617</v>
      </c>
      <c r="M1863" t="str">
        <f t="shared" ca="1" si="58"/>
        <v>A0001</v>
      </c>
    </row>
    <row r="1864" spans="1:13" x14ac:dyDescent="0.25">
      <c r="A1864" t="s">
        <v>100</v>
      </c>
      <c r="B1864" s="7" t="s">
        <v>216</v>
      </c>
      <c r="C1864" s="15">
        <v>104</v>
      </c>
      <c r="D1864" s="16" t="s">
        <v>101</v>
      </c>
      <c r="E1864">
        <v>610</v>
      </c>
      <c r="F1864" s="9">
        <v>15</v>
      </c>
      <c r="G1864" s="9">
        <f>financials[[#This Row],[Units Sold]]*financials[[#This Row],[Sale Price]]</f>
        <v>9150</v>
      </c>
      <c r="H1864" s="9">
        <f>IF(financials[[#This Row],[Discount Band]]="low",0.1,IF(financials[[#This Row],[Discount Band]]="medium",0.15,0.3))</f>
        <v>0.15</v>
      </c>
      <c r="I1864" s="9">
        <f>financials[[#This Row],[Gross Sales]]-financials[[#This Row],[Gross Sales]]*financials[[#This Row],[Discounts]]</f>
        <v>7777.5</v>
      </c>
      <c r="J1864" s="9">
        <f>VLOOKUP(financials[[#This Row],[productid]],Products!$B$2:$H$10,3)</f>
        <v>2.9</v>
      </c>
      <c r="K1864" s="9">
        <f>financials[[#This Row],[Sales]]-financials[[#This Row],[COGS]]</f>
        <v>7774.6</v>
      </c>
      <c r="L1864" s="17">
        <f t="shared" ca="1" si="59"/>
        <v>45046</v>
      </c>
      <c r="M1864" t="str">
        <f t="shared" ca="1" si="58"/>
        <v>C0002</v>
      </c>
    </row>
    <row r="1865" spans="1:13" x14ac:dyDescent="0.25">
      <c r="A1865" t="s">
        <v>97</v>
      </c>
      <c r="B1865" s="7" t="s">
        <v>105</v>
      </c>
      <c r="C1865" s="15">
        <v>109</v>
      </c>
      <c r="D1865" s="16" t="s">
        <v>102</v>
      </c>
      <c r="E1865">
        <v>458</v>
      </c>
      <c r="F1865" s="9">
        <v>20</v>
      </c>
      <c r="G1865" s="9">
        <f>financials[[#This Row],[Units Sold]]*financials[[#This Row],[Sale Price]]</f>
        <v>9160</v>
      </c>
      <c r="H1865" s="9">
        <f>IF(financials[[#This Row],[Discount Band]]="low",0.1,IF(financials[[#This Row],[Discount Band]]="medium",0.15,0.3))</f>
        <v>0.1</v>
      </c>
      <c r="I1865" s="9">
        <f>financials[[#This Row],[Gross Sales]]-financials[[#This Row],[Gross Sales]]*financials[[#This Row],[Discounts]]</f>
        <v>8244</v>
      </c>
      <c r="J1865" s="9">
        <f>VLOOKUP(financials[[#This Row],[productid]],Products!$B$2:$H$10,3)</f>
        <v>16.8</v>
      </c>
      <c r="K1865" s="9">
        <f>financials[[#This Row],[Sales]]-financials[[#This Row],[COGS]]</f>
        <v>8227.2000000000007</v>
      </c>
      <c r="L1865" s="17">
        <f t="shared" ca="1" si="59"/>
        <v>45301</v>
      </c>
      <c r="M1865" t="str">
        <f t="shared" ca="1" si="58"/>
        <v>A0001</v>
      </c>
    </row>
    <row r="1866" spans="1:13" x14ac:dyDescent="0.25">
      <c r="A1866" t="s">
        <v>97</v>
      </c>
      <c r="B1866" s="7" t="s">
        <v>209</v>
      </c>
      <c r="C1866" s="15">
        <v>101</v>
      </c>
      <c r="D1866" s="16" t="s">
        <v>101</v>
      </c>
      <c r="E1866">
        <v>462</v>
      </c>
      <c r="F1866" s="9">
        <v>20</v>
      </c>
      <c r="G1866" s="9">
        <f>financials[[#This Row],[Units Sold]]*financials[[#This Row],[Sale Price]]</f>
        <v>9240</v>
      </c>
      <c r="H1866" s="9">
        <f>IF(financials[[#This Row],[Discount Band]]="low",0.1,IF(financials[[#This Row],[Discount Band]]="medium",0.15,0.3))</f>
        <v>0.15</v>
      </c>
      <c r="I1866" s="9">
        <f>financials[[#This Row],[Gross Sales]]-financials[[#This Row],[Gross Sales]]*financials[[#This Row],[Discounts]]</f>
        <v>7854</v>
      </c>
      <c r="J1866" s="9">
        <f>VLOOKUP(financials[[#This Row],[productid]],Products!$B$2:$H$10,3)</f>
        <v>9.9499999999999993</v>
      </c>
      <c r="K1866" s="9">
        <f>financials[[#This Row],[Sales]]-financials[[#This Row],[COGS]]</f>
        <v>7844.05</v>
      </c>
      <c r="L1866" s="17">
        <f t="shared" ca="1" si="59"/>
        <v>45088</v>
      </c>
      <c r="M1866" t="str">
        <f t="shared" ca="1" si="58"/>
        <v>C0002</v>
      </c>
    </row>
    <row r="1867" spans="1:13" x14ac:dyDescent="0.25">
      <c r="A1867" t="s">
        <v>97</v>
      </c>
      <c r="B1867" s="7" t="s">
        <v>95</v>
      </c>
      <c r="C1867" s="15">
        <v>107</v>
      </c>
      <c r="D1867" s="16" t="s">
        <v>94</v>
      </c>
      <c r="E1867">
        <v>1322</v>
      </c>
      <c r="F1867" s="9">
        <v>7</v>
      </c>
      <c r="G1867" s="9">
        <f>financials[[#This Row],[Units Sold]]*financials[[#This Row],[Sale Price]]</f>
        <v>9254</v>
      </c>
      <c r="H1867" s="9">
        <f>IF(financials[[#This Row],[Discount Band]]="low",0.1,IF(financials[[#This Row],[Discount Band]]="medium",0.15,0.3))</f>
        <v>0.3</v>
      </c>
      <c r="I1867" s="9">
        <f>financials[[#This Row],[Gross Sales]]-financials[[#This Row],[Gross Sales]]*financials[[#This Row],[Discounts]]</f>
        <v>6477.8</v>
      </c>
      <c r="J1867" s="9">
        <f>VLOOKUP(financials[[#This Row],[productid]],Products!$B$2:$H$10,3)</f>
        <v>5.5</v>
      </c>
      <c r="K1867" s="9">
        <f>financials[[#This Row],[Sales]]-financials[[#This Row],[COGS]]</f>
        <v>6472.3</v>
      </c>
      <c r="L1867" s="17">
        <f t="shared" ca="1" si="59"/>
        <v>44870</v>
      </c>
      <c r="M1867" t="str">
        <f t="shared" ca="1" si="58"/>
        <v>B0101</v>
      </c>
    </row>
    <row r="1868" spans="1:13" x14ac:dyDescent="0.25">
      <c r="A1868" t="s">
        <v>97</v>
      </c>
      <c r="B1868" s="7" t="s">
        <v>279</v>
      </c>
      <c r="C1868" s="15">
        <v>102</v>
      </c>
      <c r="D1868" s="16" t="s">
        <v>101</v>
      </c>
      <c r="E1868">
        <v>464</v>
      </c>
      <c r="F1868" s="9">
        <v>20</v>
      </c>
      <c r="G1868" s="9">
        <f>financials[[#This Row],[Units Sold]]*financials[[#This Row],[Sale Price]]</f>
        <v>9280</v>
      </c>
      <c r="H1868" s="9">
        <f>IF(financials[[#This Row],[Discount Band]]="low",0.1,IF(financials[[#This Row],[Discount Band]]="medium",0.15,0.3))</f>
        <v>0.15</v>
      </c>
      <c r="I1868" s="9">
        <f>financials[[#This Row],[Gross Sales]]-financials[[#This Row],[Gross Sales]]*financials[[#This Row],[Discounts]]</f>
        <v>7888</v>
      </c>
      <c r="J1868" s="9">
        <f>VLOOKUP(financials[[#This Row],[productid]],Products!$B$2:$H$10,3)</f>
        <v>13.95</v>
      </c>
      <c r="K1868" s="9">
        <f>financials[[#This Row],[Sales]]-financials[[#This Row],[COGS]]</f>
        <v>7874.05</v>
      </c>
      <c r="L1868" s="17">
        <f t="shared" ca="1" si="59"/>
        <v>45394</v>
      </c>
      <c r="M1868" t="str">
        <f t="shared" ca="1" si="58"/>
        <v>C0002</v>
      </c>
    </row>
    <row r="1869" spans="1:13" x14ac:dyDescent="0.25">
      <c r="A1869" t="s">
        <v>97</v>
      </c>
      <c r="B1869" s="7" t="s">
        <v>106</v>
      </c>
      <c r="C1869" s="15">
        <v>106</v>
      </c>
      <c r="D1869" s="16" t="s">
        <v>101</v>
      </c>
      <c r="E1869">
        <v>467</v>
      </c>
      <c r="F1869" s="9">
        <v>20</v>
      </c>
      <c r="G1869" s="9">
        <f>financials[[#This Row],[Units Sold]]*financials[[#This Row],[Sale Price]]</f>
        <v>9340</v>
      </c>
      <c r="H1869" s="9">
        <f>IF(financials[[#This Row],[Discount Band]]="low",0.1,IF(financials[[#This Row],[Discount Band]]="medium",0.15,0.3))</f>
        <v>0.15</v>
      </c>
      <c r="I1869" s="9">
        <f>financials[[#This Row],[Gross Sales]]-financials[[#This Row],[Gross Sales]]*financials[[#This Row],[Discounts]]</f>
        <v>7939</v>
      </c>
      <c r="J1869" s="9">
        <f>VLOOKUP(financials[[#This Row],[productid]],Products!$B$2:$H$10,3)</f>
        <v>9.1</v>
      </c>
      <c r="K1869" s="9">
        <f>financials[[#This Row],[Sales]]-financials[[#This Row],[COGS]]</f>
        <v>7929.9</v>
      </c>
      <c r="L1869" s="17">
        <f t="shared" ca="1" si="59"/>
        <v>45092</v>
      </c>
      <c r="M1869" t="str">
        <f t="shared" ca="1" si="58"/>
        <v>C0002</v>
      </c>
    </row>
    <row r="1870" spans="1:13" x14ac:dyDescent="0.25">
      <c r="A1870" t="s">
        <v>97</v>
      </c>
      <c r="B1870" s="7" t="s">
        <v>95</v>
      </c>
      <c r="C1870" s="13">
        <v>102</v>
      </c>
      <c r="D1870" s="10" t="s">
        <v>102</v>
      </c>
      <c r="E1870">
        <v>1340</v>
      </c>
      <c r="F1870" s="9">
        <v>7</v>
      </c>
      <c r="G1870" s="9">
        <f>financials[[#This Row],[Units Sold]]*financials[[#This Row],[Sale Price]]</f>
        <v>9380</v>
      </c>
      <c r="H1870" s="9">
        <f>IF(financials[[#This Row],[Discount Band]]="low",0.1,IF(financials[[#This Row],[Discount Band]]="medium",0.15,0.3))</f>
        <v>0.1</v>
      </c>
      <c r="I1870" s="9">
        <f>financials[[#This Row],[Gross Sales]]-financials[[#This Row],[Gross Sales]]*financials[[#This Row],[Discounts]]</f>
        <v>8442</v>
      </c>
      <c r="J1870" s="9">
        <f>VLOOKUP(financials[[#This Row],[productid]],Products!$B$2:$H$10,3)</f>
        <v>13.95</v>
      </c>
      <c r="K1870" s="9">
        <f>financials[[#This Row],[Sales]]-financials[[#This Row],[COGS]]</f>
        <v>8428.0499999999993</v>
      </c>
      <c r="L1870" s="17">
        <f t="shared" ca="1" si="59"/>
        <v>45018</v>
      </c>
      <c r="M1870" t="str">
        <f t="shared" ca="1" si="58"/>
        <v>C0003</v>
      </c>
    </row>
    <row r="1871" spans="1:13" x14ac:dyDescent="0.25">
      <c r="A1871" t="s">
        <v>97</v>
      </c>
      <c r="B1871" s="7" t="s">
        <v>209</v>
      </c>
      <c r="C1871" s="15">
        <v>104</v>
      </c>
      <c r="D1871" s="16" t="s">
        <v>94</v>
      </c>
      <c r="E1871">
        <v>470</v>
      </c>
      <c r="F1871" s="9">
        <v>20</v>
      </c>
      <c r="G1871" s="9">
        <f>financials[[#This Row],[Units Sold]]*financials[[#This Row],[Sale Price]]</f>
        <v>9400</v>
      </c>
      <c r="H1871" s="9">
        <f>IF(financials[[#This Row],[Discount Band]]="low",0.1,IF(financials[[#This Row],[Discount Band]]="medium",0.15,0.3))</f>
        <v>0.3</v>
      </c>
      <c r="I1871" s="9">
        <f>financials[[#This Row],[Gross Sales]]-financials[[#This Row],[Gross Sales]]*financials[[#This Row],[Discounts]]</f>
        <v>6580</v>
      </c>
      <c r="J1871" s="9">
        <f>VLOOKUP(financials[[#This Row],[productid]],Products!$B$2:$H$10,3)</f>
        <v>2.9</v>
      </c>
      <c r="K1871" s="9">
        <f>financials[[#This Row],[Sales]]-financials[[#This Row],[COGS]]</f>
        <v>6577.1</v>
      </c>
      <c r="L1871" s="17">
        <f t="shared" ca="1" si="59"/>
        <v>45445</v>
      </c>
      <c r="M1871" t="str">
        <f t="shared" ca="1" si="58"/>
        <v>B0001</v>
      </c>
    </row>
    <row r="1872" spans="1:13" x14ac:dyDescent="0.25">
      <c r="A1872" t="s">
        <v>97</v>
      </c>
      <c r="B1872" s="7" t="s">
        <v>95</v>
      </c>
      <c r="C1872" s="15">
        <v>105</v>
      </c>
      <c r="D1872" s="16" t="s">
        <v>103</v>
      </c>
      <c r="E1872">
        <v>1344</v>
      </c>
      <c r="F1872" s="9">
        <v>7</v>
      </c>
      <c r="G1872" s="9">
        <f>financials[[#This Row],[Units Sold]]*financials[[#This Row],[Sale Price]]</f>
        <v>9408</v>
      </c>
      <c r="H1872" s="9">
        <f>IF(financials[[#This Row],[Discount Band]]="low",0.1,IF(financials[[#This Row],[Discount Band]]="medium",0.15,0.3))</f>
        <v>0.3</v>
      </c>
      <c r="I1872" s="9">
        <f>financials[[#This Row],[Gross Sales]]-financials[[#This Row],[Gross Sales]]*financials[[#This Row],[Discounts]]</f>
        <v>6585.6</v>
      </c>
      <c r="J1872" s="9">
        <f>VLOOKUP(financials[[#This Row],[productid]],Products!$B$2:$H$10,3)</f>
        <v>10</v>
      </c>
      <c r="K1872" s="9">
        <f>financials[[#This Row],[Sales]]-financials[[#This Row],[COGS]]</f>
        <v>6575.6</v>
      </c>
      <c r="L1872" s="17">
        <f t="shared" ca="1" si="59"/>
        <v>45346</v>
      </c>
      <c r="M1872" t="str">
        <f t="shared" ca="1" si="58"/>
        <v>C0002</v>
      </c>
    </row>
    <row r="1873" spans="1:13" x14ac:dyDescent="0.25">
      <c r="A1873" t="s">
        <v>97</v>
      </c>
      <c r="B1873" s="7" t="s">
        <v>287</v>
      </c>
      <c r="C1873" s="15">
        <v>109</v>
      </c>
      <c r="D1873" s="16" t="s">
        <v>101</v>
      </c>
      <c r="E1873">
        <v>471</v>
      </c>
      <c r="F1873" s="9">
        <v>20</v>
      </c>
      <c r="G1873" s="9">
        <f>financials[[#This Row],[Units Sold]]*financials[[#This Row],[Sale Price]]</f>
        <v>9420</v>
      </c>
      <c r="H1873" s="9">
        <f>IF(financials[[#This Row],[Discount Band]]="low",0.1,IF(financials[[#This Row],[Discount Band]]="medium",0.15,0.3))</f>
        <v>0.15</v>
      </c>
      <c r="I1873" s="9">
        <f>financials[[#This Row],[Gross Sales]]-financials[[#This Row],[Gross Sales]]*financials[[#This Row],[Discounts]]</f>
        <v>8007</v>
      </c>
      <c r="J1873" s="9">
        <f>VLOOKUP(financials[[#This Row],[productid]],Products!$B$2:$H$10,3)</f>
        <v>16.8</v>
      </c>
      <c r="K1873" s="9">
        <f>financials[[#This Row],[Sales]]-financials[[#This Row],[COGS]]</f>
        <v>7990.2</v>
      </c>
      <c r="L1873" s="17">
        <f t="shared" ca="1" si="59"/>
        <v>44782</v>
      </c>
      <c r="M1873" t="str">
        <f t="shared" ca="1" si="58"/>
        <v>B0101</v>
      </c>
    </row>
    <row r="1874" spans="1:13" x14ac:dyDescent="0.25">
      <c r="A1874" t="s">
        <v>97</v>
      </c>
      <c r="B1874" s="7" t="s">
        <v>105</v>
      </c>
      <c r="C1874" s="15">
        <v>103</v>
      </c>
      <c r="D1874" s="16" t="s">
        <v>94</v>
      </c>
      <c r="E1874">
        <v>471</v>
      </c>
      <c r="F1874" s="9">
        <v>20</v>
      </c>
      <c r="G1874" s="9">
        <f>financials[[#This Row],[Units Sold]]*financials[[#This Row],[Sale Price]]</f>
        <v>9420</v>
      </c>
      <c r="H1874" s="9">
        <f>IF(financials[[#This Row],[Discount Band]]="low",0.1,IF(financials[[#This Row],[Discount Band]]="medium",0.15,0.3))</f>
        <v>0.3</v>
      </c>
      <c r="I1874" s="9">
        <f>financials[[#This Row],[Gross Sales]]-financials[[#This Row],[Gross Sales]]*financials[[#This Row],[Discounts]]</f>
        <v>6594</v>
      </c>
      <c r="J1874" s="9">
        <f>VLOOKUP(financials[[#This Row],[productid]],Products!$B$2:$H$10,3)</f>
        <v>15</v>
      </c>
      <c r="K1874" s="9">
        <f>financials[[#This Row],[Sales]]-financials[[#This Row],[COGS]]</f>
        <v>6579</v>
      </c>
      <c r="L1874" s="17">
        <f t="shared" ca="1" si="59"/>
        <v>45266</v>
      </c>
      <c r="M1874" t="str">
        <f t="shared" ca="1" si="58"/>
        <v>B0001</v>
      </c>
    </row>
    <row r="1875" spans="1:13" x14ac:dyDescent="0.25">
      <c r="A1875" t="s">
        <v>97</v>
      </c>
      <c r="B1875" s="7" t="s">
        <v>655</v>
      </c>
      <c r="C1875" s="15">
        <v>107</v>
      </c>
      <c r="D1875" s="16" t="s">
        <v>102</v>
      </c>
      <c r="E1875">
        <v>27</v>
      </c>
      <c r="F1875" s="9">
        <v>350</v>
      </c>
      <c r="G1875" s="9">
        <f>financials[[#This Row],[Units Sold]]*financials[[#This Row],[Sale Price]]</f>
        <v>9450</v>
      </c>
      <c r="H1875" s="9">
        <f>IF(financials[[#This Row],[Discount Band]]="low",0.1,IF(financials[[#This Row],[Discount Band]]="medium",0.15,0.3))</f>
        <v>0.1</v>
      </c>
      <c r="I1875" s="9">
        <f>financials[[#This Row],[Gross Sales]]-financials[[#This Row],[Gross Sales]]*financials[[#This Row],[Discounts]]</f>
        <v>8505</v>
      </c>
      <c r="J1875" s="9">
        <f>VLOOKUP(financials[[#This Row],[productid]],Products!$B$2:$H$10,3)</f>
        <v>5.5</v>
      </c>
      <c r="K1875" s="9">
        <f>financials[[#This Row],[Sales]]-financials[[#This Row],[COGS]]</f>
        <v>8499.5</v>
      </c>
      <c r="L1875" s="17">
        <f t="shared" ca="1" si="59"/>
        <v>44680</v>
      </c>
      <c r="M1875" t="str">
        <f t="shared" ca="1" si="58"/>
        <v>B0001</v>
      </c>
    </row>
    <row r="1876" spans="1:13" x14ac:dyDescent="0.25">
      <c r="A1876" t="s">
        <v>97</v>
      </c>
      <c r="B1876" s="7" t="s">
        <v>170</v>
      </c>
      <c r="C1876" s="15">
        <v>104</v>
      </c>
      <c r="D1876" s="16" t="s">
        <v>94</v>
      </c>
      <c r="E1876">
        <v>1351</v>
      </c>
      <c r="F1876" s="9">
        <v>7</v>
      </c>
      <c r="G1876" s="9">
        <f>financials[[#This Row],[Units Sold]]*financials[[#This Row],[Sale Price]]</f>
        <v>9457</v>
      </c>
      <c r="H1876" s="9">
        <f>IF(financials[[#This Row],[Discount Band]]="low",0.1,IF(financials[[#This Row],[Discount Band]]="medium",0.15,0.3))</f>
        <v>0.3</v>
      </c>
      <c r="I1876" s="9">
        <f>financials[[#This Row],[Gross Sales]]-financials[[#This Row],[Gross Sales]]*financials[[#This Row],[Discounts]]</f>
        <v>6619.9</v>
      </c>
      <c r="J1876" s="9">
        <f>VLOOKUP(financials[[#This Row],[productid]],Products!$B$2:$H$10,3)</f>
        <v>2.9</v>
      </c>
      <c r="K1876" s="9">
        <f>financials[[#This Row],[Sales]]-financials[[#This Row],[COGS]]</f>
        <v>6617</v>
      </c>
      <c r="L1876" s="17">
        <f t="shared" ca="1" si="59"/>
        <v>45311</v>
      </c>
      <c r="M1876" t="str">
        <f t="shared" ca="1" si="58"/>
        <v>A0001</v>
      </c>
    </row>
    <row r="1877" spans="1:13" x14ac:dyDescent="0.25">
      <c r="A1877" t="s">
        <v>97</v>
      </c>
      <c r="B1877" s="7" t="s">
        <v>284</v>
      </c>
      <c r="C1877" s="15">
        <v>109</v>
      </c>
      <c r="D1877" s="16" t="s">
        <v>101</v>
      </c>
      <c r="E1877">
        <v>473</v>
      </c>
      <c r="F1877" s="9">
        <v>20</v>
      </c>
      <c r="G1877" s="9">
        <f>financials[[#This Row],[Units Sold]]*financials[[#This Row],[Sale Price]]</f>
        <v>9460</v>
      </c>
      <c r="H1877" s="9">
        <f>IF(financials[[#This Row],[Discount Band]]="low",0.1,IF(financials[[#This Row],[Discount Band]]="medium",0.15,0.3))</f>
        <v>0.15</v>
      </c>
      <c r="I1877" s="9">
        <f>financials[[#This Row],[Gross Sales]]-financials[[#This Row],[Gross Sales]]*financials[[#This Row],[Discounts]]</f>
        <v>8041</v>
      </c>
      <c r="J1877" s="9">
        <f>VLOOKUP(financials[[#This Row],[productid]],Products!$B$2:$H$10,3)</f>
        <v>16.8</v>
      </c>
      <c r="K1877" s="9">
        <f>financials[[#This Row],[Sales]]-financials[[#This Row],[COGS]]</f>
        <v>8024.2</v>
      </c>
      <c r="L1877" s="17">
        <f t="shared" ca="1" si="59"/>
        <v>45177</v>
      </c>
      <c r="M1877" t="str">
        <f t="shared" ca="1" si="58"/>
        <v>C0003</v>
      </c>
    </row>
    <row r="1878" spans="1:13" x14ac:dyDescent="0.25">
      <c r="A1878" t="s">
        <v>97</v>
      </c>
      <c r="B1878" s="7" t="s">
        <v>178</v>
      </c>
      <c r="C1878" s="13">
        <v>101</v>
      </c>
      <c r="D1878" s="10" t="s">
        <v>103</v>
      </c>
      <c r="E1878">
        <v>478</v>
      </c>
      <c r="F1878" s="9">
        <v>20</v>
      </c>
      <c r="G1878" s="9">
        <f>financials[[#This Row],[Units Sold]]*financials[[#This Row],[Sale Price]]</f>
        <v>9560</v>
      </c>
      <c r="H1878" s="9">
        <f>IF(financials[[#This Row],[Discount Band]]="low",0.1,IF(financials[[#This Row],[Discount Band]]="medium",0.15,0.3))</f>
        <v>0.3</v>
      </c>
      <c r="I1878" s="9">
        <f>financials[[#This Row],[Gross Sales]]-financials[[#This Row],[Gross Sales]]*financials[[#This Row],[Discounts]]</f>
        <v>6692</v>
      </c>
      <c r="J1878" s="9">
        <f>VLOOKUP(financials[[#This Row],[productid]],Products!$B$2:$H$10,3)</f>
        <v>9.9499999999999993</v>
      </c>
      <c r="K1878" s="9">
        <f>financials[[#This Row],[Sales]]-financials[[#This Row],[COGS]]</f>
        <v>6682.05</v>
      </c>
      <c r="L1878" s="17">
        <f t="shared" ca="1" si="59"/>
        <v>44640</v>
      </c>
      <c r="M1878" t="str">
        <f t="shared" ca="1" si="58"/>
        <v>C0003</v>
      </c>
    </row>
    <row r="1879" spans="1:13" x14ac:dyDescent="0.25">
      <c r="A1879" t="s">
        <v>97</v>
      </c>
      <c r="B1879" s="7" t="s">
        <v>178</v>
      </c>
      <c r="C1879" s="15">
        <v>103</v>
      </c>
      <c r="D1879" s="16" t="s">
        <v>101</v>
      </c>
      <c r="E1879">
        <v>479</v>
      </c>
      <c r="F1879" s="9">
        <v>20</v>
      </c>
      <c r="G1879" s="9">
        <f>financials[[#This Row],[Units Sold]]*financials[[#This Row],[Sale Price]]</f>
        <v>9580</v>
      </c>
      <c r="H1879" s="9">
        <f>IF(financials[[#This Row],[Discount Band]]="low",0.1,IF(financials[[#This Row],[Discount Band]]="medium",0.15,0.3))</f>
        <v>0.15</v>
      </c>
      <c r="I1879" s="9">
        <f>financials[[#This Row],[Gross Sales]]-financials[[#This Row],[Gross Sales]]*financials[[#This Row],[Discounts]]</f>
        <v>8143</v>
      </c>
      <c r="J1879" s="9">
        <f>VLOOKUP(financials[[#This Row],[productid]],Products!$B$2:$H$10,3)</f>
        <v>15</v>
      </c>
      <c r="K1879" s="9">
        <f>financials[[#This Row],[Sales]]-financials[[#This Row],[COGS]]</f>
        <v>8128</v>
      </c>
      <c r="L1879" s="17">
        <f t="shared" ca="1" si="59"/>
        <v>45305</v>
      </c>
      <c r="M1879" t="str">
        <f t="shared" ca="1" si="58"/>
        <v>C0002</v>
      </c>
    </row>
    <row r="1880" spans="1:13" x14ac:dyDescent="0.25">
      <c r="A1880" t="s">
        <v>97</v>
      </c>
      <c r="B1880" s="7" t="s">
        <v>95</v>
      </c>
      <c r="C1880" s="15">
        <v>101</v>
      </c>
      <c r="D1880" s="16" t="s">
        <v>101</v>
      </c>
      <c r="E1880">
        <v>1371</v>
      </c>
      <c r="F1880" s="9">
        <v>7</v>
      </c>
      <c r="G1880" s="9">
        <f>financials[[#This Row],[Units Sold]]*financials[[#This Row],[Sale Price]]</f>
        <v>9597</v>
      </c>
      <c r="H1880" s="9">
        <f>IF(financials[[#This Row],[Discount Band]]="low",0.1,IF(financials[[#This Row],[Discount Band]]="medium",0.15,0.3))</f>
        <v>0.15</v>
      </c>
      <c r="I1880" s="9">
        <f>financials[[#This Row],[Gross Sales]]-financials[[#This Row],[Gross Sales]]*financials[[#This Row],[Discounts]]</f>
        <v>8157.45</v>
      </c>
      <c r="J1880" s="9">
        <f>VLOOKUP(financials[[#This Row],[productid]],Products!$B$2:$H$10,3)</f>
        <v>9.9499999999999993</v>
      </c>
      <c r="K1880" s="9">
        <f>financials[[#This Row],[Sales]]-financials[[#This Row],[COGS]]</f>
        <v>8147.5</v>
      </c>
      <c r="L1880" s="17">
        <f t="shared" ca="1" si="59"/>
        <v>44959</v>
      </c>
      <c r="M1880" t="str">
        <f t="shared" ca="1" si="58"/>
        <v>B0101</v>
      </c>
    </row>
    <row r="1881" spans="1:13" x14ac:dyDescent="0.25">
      <c r="A1881" t="s">
        <v>98</v>
      </c>
      <c r="B1881" s="7" t="s">
        <v>655</v>
      </c>
      <c r="C1881" s="15">
        <v>108</v>
      </c>
      <c r="D1881" s="16" t="s">
        <v>101</v>
      </c>
      <c r="E1881">
        <v>77</v>
      </c>
      <c r="F1881" s="9">
        <v>125</v>
      </c>
      <c r="G1881" s="9">
        <f>financials[[#This Row],[Units Sold]]*financials[[#This Row],[Sale Price]]</f>
        <v>9625</v>
      </c>
      <c r="H1881" s="9">
        <f>IF(financials[[#This Row],[Discount Band]]="low",0.1,IF(financials[[#This Row],[Discount Band]]="medium",0.15,0.3))</f>
        <v>0.15</v>
      </c>
      <c r="I1881" s="9">
        <f>financials[[#This Row],[Gross Sales]]-financials[[#This Row],[Gross Sales]]*financials[[#This Row],[Discounts]]</f>
        <v>8181.25</v>
      </c>
      <c r="J1881" s="9">
        <f>VLOOKUP(financials[[#This Row],[productid]],Products!$B$2:$H$10,3)</f>
        <v>3.99</v>
      </c>
      <c r="K1881" s="9">
        <f>financials[[#This Row],[Sales]]-financials[[#This Row],[COGS]]</f>
        <v>8177.26</v>
      </c>
      <c r="L1881" s="17">
        <f t="shared" ca="1" si="59"/>
        <v>44573</v>
      </c>
      <c r="M1881" t="str">
        <f t="shared" ca="1" si="58"/>
        <v>A0001</v>
      </c>
    </row>
    <row r="1882" spans="1:13" x14ac:dyDescent="0.25">
      <c r="A1882" t="s">
        <v>97</v>
      </c>
      <c r="B1882" s="7" t="s">
        <v>95</v>
      </c>
      <c r="C1882" s="15">
        <v>109</v>
      </c>
      <c r="D1882" s="16" t="s">
        <v>102</v>
      </c>
      <c r="E1882">
        <v>1380</v>
      </c>
      <c r="F1882" s="9">
        <v>7</v>
      </c>
      <c r="G1882" s="9">
        <f>financials[[#This Row],[Units Sold]]*financials[[#This Row],[Sale Price]]</f>
        <v>9660</v>
      </c>
      <c r="H1882" s="9">
        <f>IF(financials[[#This Row],[Discount Band]]="low",0.1,IF(financials[[#This Row],[Discount Band]]="medium",0.15,0.3))</f>
        <v>0.1</v>
      </c>
      <c r="I1882" s="9">
        <f>financials[[#This Row],[Gross Sales]]-financials[[#This Row],[Gross Sales]]*financials[[#This Row],[Discounts]]</f>
        <v>8694</v>
      </c>
      <c r="J1882" s="9">
        <f>VLOOKUP(financials[[#This Row],[productid]],Products!$B$2:$H$10,3)</f>
        <v>16.8</v>
      </c>
      <c r="K1882" s="9">
        <f>financials[[#This Row],[Sales]]-financials[[#This Row],[COGS]]</f>
        <v>8677.2000000000007</v>
      </c>
      <c r="L1882" s="17">
        <f t="shared" ca="1" si="59"/>
        <v>45046</v>
      </c>
      <c r="M1882" t="str">
        <f t="shared" ca="1" si="58"/>
        <v>B0001</v>
      </c>
    </row>
    <row r="1883" spans="1:13" x14ac:dyDescent="0.25">
      <c r="A1883" t="s">
        <v>97</v>
      </c>
      <c r="B1883" s="7" t="s">
        <v>170</v>
      </c>
      <c r="C1883" s="15">
        <v>102</v>
      </c>
      <c r="D1883" s="16" t="s">
        <v>101</v>
      </c>
      <c r="E1883">
        <v>1381</v>
      </c>
      <c r="F1883" s="9">
        <v>7</v>
      </c>
      <c r="G1883" s="9">
        <f>financials[[#This Row],[Units Sold]]*financials[[#This Row],[Sale Price]]</f>
        <v>9667</v>
      </c>
      <c r="H1883" s="9">
        <f>IF(financials[[#This Row],[Discount Band]]="low",0.1,IF(financials[[#This Row],[Discount Band]]="medium",0.15,0.3))</f>
        <v>0.15</v>
      </c>
      <c r="I1883" s="9">
        <f>financials[[#This Row],[Gross Sales]]-financials[[#This Row],[Gross Sales]]*financials[[#This Row],[Discounts]]</f>
        <v>8216.9500000000007</v>
      </c>
      <c r="J1883" s="9">
        <f>VLOOKUP(financials[[#This Row],[productid]],Products!$B$2:$H$10,3)</f>
        <v>13.95</v>
      </c>
      <c r="K1883" s="9">
        <f>financials[[#This Row],[Sales]]-financials[[#This Row],[COGS]]</f>
        <v>8203</v>
      </c>
      <c r="L1883" s="17">
        <f t="shared" ca="1" si="59"/>
        <v>44857</v>
      </c>
      <c r="M1883" t="str">
        <f t="shared" ca="1" si="58"/>
        <v>C0003</v>
      </c>
    </row>
    <row r="1884" spans="1:13" x14ac:dyDescent="0.25">
      <c r="A1884" t="s">
        <v>97</v>
      </c>
      <c r="B1884" s="7" t="s">
        <v>216</v>
      </c>
      <c r="C1884" s="15">
        <v>109</v>
      </c>
      <c r="D1884" s="16" t="s">
        <v>101</v>
      </c>
      <c r="E1884">
        <v>484</v>
      </c>
      <c r="F1884" s="9">
        <v>20</v>
      </c>
      <c r="G1884" s="9">
        <f>financials[[#This Row],[Units Sold]]*financials[[#This Row],[Sale Price]]</f>
        <v>9680</v>
      </c>
      <c r="H1884" s="9">
        <f>IF(financials[[#This Row],[Discount Band]]="low",0.1,IF(financials[[#This Row],[Discount Band]]="medium",0.15,0.3))</f>
        <v>0.15</v>
      </c>
      <c r="I1884" s="9">
        <f>financials[[#This Row],[Gross Sales]]-financials[[#This Row],[Gross Sales]]*financials[[#This Row],[Discounts]]</f>
        <v>8228</v>
      </c>
      <c r="J1884" s="9">
        <f>VLOOKUP(financials[[#This Row],[productid]],Products!$B$2:$H$10,3)</f>
        <v>16.8</v>
      </c>
      <c r="K1884" s="9">
        <f>financials[[#This Row],[Sales]]-financials[[#This Row],[COGS]]</f>
        <v>8211.2000000000007</v>
      </c>
      <c r="L1884" s="17">
        <f t="shared" ca="1" si="59"/>
        <v>45006</v>
      </c>
      <c r="M1884" t="str">
        <f t="shared" ca="1" si="58"/>
        <v>C0002</v>
      </c>
    </row>
    <row r="1885" spans="1:13" x14ac:dyDescent="0.25">
      <c r="A1885" t="s">
        <v>100</v>
      </c>
      <c r="B1885" s="7" t="s">
        <v>216</v>
      </c>
      <c r="C1885" s="15">
        <v>108</v>
      </c>
      <c r="D1885" s="16" t="s">
        <v>101</v>
      </c>
      <c r="E1885">
        <v>647</v>
      </c>
      <c r="F1885" s="9">
        <v>15</v>
      </c>
      <c r="G1885" s="9">
        <f>financials[[#This Row],[Units Sold]]*financials[[#This Row],[Sale Price]]</f>
        <v>9705</v>
      </c>
      <c r="H1885" s="9">
        <f>IF(financials[[#This Row],[Discount Band]]="low",0.1,IF(financials[[#This Row],[Discount Band]]="medium",0.15,0.3))</f>
        <v>0.15</v>
      </c>
      <c r="I1885" s="9">
        <f>financials[[#This Row],[Gross Sales]]-financials[[#This Row],[Gross Sales]]*financials[[#This Row],[Discounts]]</f>
        <v>8249.25</v>
      </c>
      <c r="J1885" s="9">
        <f>VLOOKUP(financials[[#This Row],[productid]],Products!$B$2:$H$10,3)</f>
        <v>3.99</v>
      </c>
      <c r="K1885" s="9">
        <f>financials[[#This Row],[Sales]]-financials[[#This Row],[COGS]]</f>
        <v>8245.26</v>
      </c>
      <c r="L1885" s="17">
        <f t="shared" ca="1" si="59"/>
        <v>45047</v>
      </c>
      <c r="M1885" t="str">
        <f t="shared" ca="1" si="58"/>
        <v>B0101</v>
      </c>
    </row>
    <row r="1886" spans="1:13" x14ac:dyDescent="0.25">
      <c r="A1886" t="s">
        <v>97</v>
      </c>
      <c r="B1886" s="7" t="s">
        <v>209</v>
      </c>
      <c r="C1886" s="15">
        <v>103</v>
      </c>
      <c r="D1886" s="16" t="s">
        <v>94</v>
      </c>
      <c r="E1886">
        <v>486</v>
      </c>
      <c r="F1886" s="9">
        <v>20</v>
      </c>
      <c r="G1886" s="9">
        <f>financials[[#This Row],[Units Sold]]*financials[[#This Row],[Sale Price]]</f>
        <v>9720</v>
      </c>
      <c r="H1886" s="9">
        <f>IF(financials[[#This Row],[Discount Band]]="low",0.1,IF(financials[[#This Row],[Discount Band]]="medium",0.15,0.3))</f>
        <v>0.3</v>
      </c>
      <c r="I1886" s="9">
        <f>financials[[#This Row],[Gross Sales]]-financials[[#This Row],[Gross Sales]]*financials[[#This Row],[Discounts]]</f>
        <v>6804</v>
      </c>
      <c r="J1886" s="9">
        <f>VLOOKUP(financials[[#This Row],[productid]],Products!$B$2:$H$10,3)</f>
        <v>15</v>
      </c>
      <c r="K1886" s="9">
        <f>financials[[#This Row],[Sales]]-financials[[#This Row],[COGS]]</f>
        <v>6789</v>
      </c>
      <c r="L1886" s="17">
        <f t="shared" ca="1" si="59"/>
        <v>45416</v>
      </c>
      <c r="M1886" t="str">
        <f t="shared" ca="1" si="58"/>
        <v>C0002</v>
      </c>
    </row>
    <row r="1887" spans="1:13" x14ac:dyDescent="0.25">
      <c r="A1887" t="s">
        <v>97</v>
      </c>
      <c r="B1887" s="7" t="s">
        <v>106</v>
      </c>
      <c r="C1887" s="15">
        <v>103</v>
      </c>
      <c r="D1887" s="16" t="s">
        <v>101</v>
      </c>
      <c r="E1887">
        <v>487</v>
      </c>
      <c r="F1887" s="9">
        <v>20</v>
      </c>
      <c r="G1887" s="9">
        <f>financials[[#This Row],[Units Sold]]*financials[[#This Row],[Sale Price]]</f>
        <v>9740</v>
      </c>
      <c r="H1887" s="9">
        <f>IF(financials[[#This Row],[Discount Band]]="low",0.1,IF(financials[[#This Row],[Discount Band]]="medium",0.15,0.3))</f>
        <v>0.15</v>
      </c>
      <c r="I1887" s="9">
        <f>financials[[#This Row],[Gross Sales]]-financials[[#This Row],[Gross Sales]]*financials[[#This Row],[Discounts]]</f>
        <v>8279</v>
      </c>
      <c r="J1887" s="9">
        <f>VLOOKUP(financials[[#This Row],[productid]],Products!$B$2:$H$10,3)</f>
        <v>15</v>
      </c>
      <c r="K1887" s="9">
        <f>financials[[#This Row],[Sales]]-financials[[#This Row],[COGS]]</f>
        <v>8264</v>
      </c>
      <c r="L1887" s="17">
        <f t="shared" ca="1" si="59"/>
        <v>45464</v>
      </c>
      <c r="M1887" t="str">
        <f t="shared" ca="1" si="58"/>
        <v>C0003</v>
      </c>
    </row>
    <row r="1888" spans="1:13" x14ac:dyDescent="0.25">
      <c r="A1888" t="s">
        <v>97</v>
      </c>
      <c r="B1888" s="7" t="s">
        <v>209</v>
      </c>
      <c r="C1888" s="15">
        <v>103</v>
      </c>
      <c r="D1888" s="16" t="s">
        <v>94</v>
      </c>
      <c r="E1888">
        <v>487</v>
      </c>
      <c r="F1888" s="9">
        <v>20</v>
      </c>
      <c r="G1888" s="9">
        <f>financials[[#This Row],[Units Sold]]*financials[[#This Row],[Sale Price]]</f>
        <v>9740</v>
      </c>
      <c r="H1888" s="9">
        <f>IF(financials[[#This Row],[Discount Band]]="low",0.1,IF(financials[[#This Row],[Discount Band]]="medium",0.15,0.3))</f>
        <v>0.3</v>
      </c>
      <c r="I1888" s="9">
        <f>financials[[#This Row],[Gross Sales]]-financials[[#This Row],[Gross Sales]]*financials[[#This Row],[Discounts]]</f>
        <v>6818</v>
      </c>
      <c r="J1888" s="9">
        <f>VLOOKUP(financials[[#This Row],[productid]],Products!$B$2:$H$10,3)</f>
        <v>15</v>
      </c>
      <c r="K1888" s="9">
        <f>financials[[#This Row],[Sales]]-financials[[#This Row],[COGS]]</f>
        <v>6803</v>
      </c>
      <c r="L1888" s="17">
        <f t="shared" ca="1" si="59"/>
        <v>44826</v>
      </c>
      <c r="M1888" t="str">
        <f t="shared" ca="1" si="58"/>
        <v>A0001</v>
      </c>
    </row>
    <row r="1889" spans="1:13" x14ac:dyDescent="0.25">
      <c r="A1889" t="s">
        <v>97</v>
      </c>
      <c r="B1889" s="7" t="s">
        <v>284</v>
      </c>
      <c r="C1889" s="15">
        <v>102</v>
      </c>
      <c r="D1889" s="16" t="s">
        <v>94</v>
      </c>
      <c r="E1889">
        <v>487</v>
      </c>
      <c r="F1889" s="9">
        <v>20</v>
      </c>
      <c r="G1889" s="9">
        <f>financials[[#This Row],[Units Sold]]*financials[[#This Row],[Sale Price]]</f>
        <v>9740</v>
      </c>
      <c r="H1889" s="9">
        <f>IF(financials[[#This Row],[Discount Band]]="low",0.1,IF(financials[[#This Row],[Discount Band]]="medium",0.15,0.3))</f>
        <v>0.3</v>
      </c>
      <c r="I1889" s="9">
        <f>financials[[#This Row],[Gross Sales]]-financials[[#This Row],[Gross Sales]]*financials[[#This Row],[Discounts]]</f>
        <v>6818</v>
      </c>
      <c r="J1889" s="9">
        <f>VLOOKUP(financials[[#This Row],[productid]],Products!$B$2:$H$10,3)</f>
        <v>13.95</v>
      </c>
      <c r="K1889" s="9">
        <f>financials[[#This Row],[Sales]]-financials[[#This Row],[COGS]]</f>
        <v>6804.05</v>
      </c>
      <c r="L1889" s="17">
        <f t="shared" ca="1" si="59"/>
        <v>45127</v>
      </c>
      <c r="M1889" t="str">
        <f t="shared" ca="1" si="58"/>
        <v>C0003</v>
      </c>
    </row>
    <row r="1890" spans="1:13" x14ac:dyDescent="0.25">
      <c r="A1890" t="s">
        <v>97</v>
      </c>
      <c r="B1890" s="7" t="s">
        <v>105</v>
      </c>
      <c r="C1890" s="15">
        <v>105</v>
      </c>
      <c r="D1890" s="16" t="s">
        <v>103</v>
      </c>
      <c r="E1890">
        <v>490</v>
      </c>
      <c r="F1890" s="9">
        <v>20</v>
      </c>
      <c r="G1890" s="9">
        <f>financials[[#This Row],[Units Sold]]*financials[[#This Row],[Sale Price]]</f>
        <v>9800</v>
      </c>
      <c r="H1890" s="9">
        <f>IF(financials[[#This Row],[Discount Band]]="low",0.1,IF(financials[[#This Row],[Discount Band]]="medium",0.15,0.3))</f>
        <v>0.3</v>
      </c>
      <c r="I1890" s="9">
        <f>financials[[#This Row],[Gross Sales]]-financials[[#This Row],[Gross Sales]]*financials[[#This Row],[Discounts]]</f>
        <v>6860</v>
      </c>
      <c r="J1890" s="9">
        <f>VLOOKUP(financials[[#This Row],[productid]],Products!$B$2:$H$10,3)</f>
        <v>10</v>
      </c>
      <c r="K1890" s="9">
        <f>financials[[#This Row],[Sales]]-financials[[#This Row],[COGS]]</f>
        <v>6850</v>
      </c>
      <c r="L1890" s="17">
        <f t="shared" ca="1" si="59"/>
        <v>44772</v>
      </c>
      <c r="M1890" t="str">
        <f t="shared" ca="1" si="58"/>
        <v>A0001</v>
      </c>
    </row>
    <row r="1891" spans="1:13" x14ac:dyDescent="0.25">
      <c r="A1891" t="s">
        <v>97</v>
      </c>
      <c r="B1891" s="7" t="s">
        <v>284</v>
      </c>
      <c r="C1891" s="13">
        <v>107</v>
      </c>
      <c r="D1891" s="10" t="s">
        <v>94</v>
      </c>
      <c r="E1891">
        <v>491</v>
      </c>
      <c r="F1891" s="9">
        <v>20</v>
      </c>
      <c r="G1891" s="9">
        <f>financials[[#This Row],[Units Sold]]*financials[[#This Row],[Sale Price]]</f>
        <v>9820</v>
      </c>
      <c r="H1891" s="9">
        <f>IF(financials[[#This Row],[Discount Band]]="low",0.1,IF(financials[[#This Row],[Discount Band]]="medium",0.15,0.3))</f>
        <v>0.3</v>
      </c>
      <c r="I1891" s="9">
        <f>financials[[#This Row],[Gross Sales]]-financials[[#This Row],[Gross Sales]]*financials[[#This Row],[Discounts]]</f>
        <v>6874</v>
      </c>
      <c r="J1891" s="9">
        <f>VLOOKUP(financials[[#This Row],[productid]],Products!$B$2:$H$10,3)</f>
        <v>5.5</v>
      </c>
      <c r="K1891" s="9">
        <f>financials[[#This Row],[Sales]]-financials[[#This Row],[COGS]]</f>
        <v>6868.5</v>
      </c>
      <c r="L1891" s="17">
        <f t="shared" ca="1" si="59"/>
        <v>44660</v>
      </c>
      <c r="M1891" t="str">
        <f t="shared" ca="1" si="58"/>
        <v>C0003</v>
      </c>
    </row>
    <row r="1892" spans="1:13" x14ac:dyDescent="0.25">
      <c r="A1892" t="s">
        <v>97</v>
      </c>
      <c r="B1892" s="7" t="s">
        <v>170</v>
      </c>
      <c r="C1892" s="15">
        <v>106</v>
      </c>
      <c r="D1892" s="16" t="s">
        <v>101</v>
      </c>
      <c r="E1892">
        <v>1409</v>
      </c>
      <c r="F1892" s="9">
        <v>7</v>
      </c>
      <c r="G1892" s="9">
        <f>financials[[#This Row],[Units Sold]]*financials[[#This Row],[Sale Price]]</f>
        <v>9863</v>
      </c>
      <c r="H1892" s="9">
        <f>IF(financials[[#This Row],[Discount Band]]="low",0.1,IF(financials[[#This Row],[Discount Band]]="medium",0.15,0.3))</f>
        <v>0.15</v>
      </c>
      <c r="I1892" s="9">
        <f>financials[[#This Row],[Gross Sales]]-financials[[#This Row],[Gross Sales]]*financials[[#This Row],[Discounts]]</f>
        <v>8383.5499999999993</v>
      </c>
      <c r="J1892" s="9">
        <f>VLOOKUP(financials[[#This Row],[productid]],Products!$B$2:$H$10,3)</f>
        <v>9.1</v>
      </c>
      <c r="K1892" s="9">
        <f>financials[[#This Row],[Sales]]-financials[[#This Row],[COGS]]</f>
        <v>8374.4499999999989</v>
      </c>
      <c r="L1892" s="17">
        <f t="shared" ca="1" si="59"/>
        <v>45117</v>
      </c>
      <c r="M1892" t="str">
        <f t="shared" ca="1" si="58"/>
        <v>B0101</v>
      </c>
    </row>
    <row r="1893" spans="1:13" x14ac:dyDescent="0.25">
      <c r="A1893" t="s">
        <v>97</v>
      </c>
      <c r="B1893" s="7" t="s">
        <v>95</v>
      </c>
      <c r="C1893" s="15">
        <v>102</v>
      </c>
      <c r="D1893" s="16" t="s">
        <v>101</v>
      </c>
      <c r="E1893">
        <v>1410</v>
      </c>
      <c r="F1893" s="9">
        <v>7</v>
      </c>
      <c r="G1893" s="9">
        <f>financials[[#This Row],[Units Sold]]*financials[[#This Row],[Sale Price]]</f>
        <v>9870</v>
      </c>
      <c r="H1893" s="9">
        <f>IF(financials[[#This Row],[Discount Band]]="low",0.1,IF(financials[[#This Row],[Discount Band]]="medium",0.15,0.3))</f>
        <v>0.15</v>
      </c>
      <c r="I1893" s="9">
        <f>financials[[#This Row],[Gross Sales]]-financials[[#This Row],[Gross Sales]]*financials[[#This Row],[Discounts]]</f>
        <v>8389.5</v>
      </c>
      <c r="J1893" s="9">
        <f>VLOOKUP(financials[[#This Row],[productid]],Products!$B$2:$H$10,3)</f>
        <v>13.95</v>
      </c>
      <c r="K1893" s="9">
        <f>financials[[#This Row],[Sales]]-financials[[#This Row],[COGS]]</f>
        <v>8375.5499999999993</v>
      </c>
      <c r="L1893" s="17">
        <f t="shared" ca="1" si="59"/>
        <v>45133</v>
      </c>
      <c r="M1893" t="str">
        <f t="shared" ca="1" si="58"/>
        <v>C0003</v>
      </c>
    </row>
    <row r="1894" spans="1:13" x14ac:dyDescent="0.25">
      <c r="A1894" t="s">
        <v>97</v>
      </c>
      <c r="B1894" s="7" t="s">
        <v>106</v>
      </c>
      <c r="C1894" s="13">
        <v>108</v>
      </c>
      <c r="D1894" s="10" t="s">
        <v>94</v>
      </c>
      <c r="E1894">
        <v>495</v>
      </c>
      <c r="F1894" s="9">
        <v>20</v>
      </c>
      <c r="G1894" s="9">
        <f>financials[[#This Row],[Units Sold]]*financials[[#This Row],[Sale Price]]</f>
        <v>9900</v>
      </c>
      <c r="H1894" s="9">
        <f>IF(financials[[#This Row],[Discount Band]]="low",0.1,IF(financials[[#This Row],[Discount Band]]="medium",0.15,0.3))</f>
        <v>0.3</v>
      </c>
      <c r="I1894" s="9">
        <f>financials[[#This Row],[Gross Sales]]-financials[[#This Row],[Gross Sales]]*financials[[#This Row],[Discounts]]</f>
        <v>6930</v>
      </c>
      <c r="J1894" s="9">
        <f>VLOOKUP(financials[[#This Row],[productid]],Products!$B$2:$H$10,3)</f>
        <v>3.99</v>
      </c>
      <c r="K1894" s="9">
        <f>financials[[#This Row],[Sales]]-financials[[#This Row],[COGS]]</f>
        <v>6926.01</v>
      </c>
      <c r="L1894" s="17">
        <f t="shared" ca="1" si="59"/>
        <v>45226</v>
      </c>
      <c r="M1894" t="str">
        <f t="shared" ca="1" si="58"/>
        <v>C0002</v>
      </c>
    </row>
    <row r="1895" spans="1:13" x14ac:dyDescent="0.25">
      <c r="A1895" t="s">
        <v>97</v>
      </c>
      <c r="B1895" s="7" t="s">
        <v>170</v>
      </c>
      <c r="C1895" s="15">
        <v>102</v>
      </c>
      <c r="D1895" s="16" t="s">
        <v>101</v>
      </c>
      <c r="E1895">
        <v>1415</v>
      </c>
      <c r="F1895" s="9">
        <v>7</v>
      </c>
      <c r="G1895" s="9">
        <f>financials[[#This Row],[Units Sold]]*financials[[#This Row],[Sale Price]]</f>
        <v>9905</v>
      </c>
      <c r="H1895" s="9">
        <f>IF(financials[[#This Row],[Discount Band]]="low",0.1,IF(financials[[#This Row],[Discount Band]]="medium",0.15,0.3))</f>
        <v>0.15</v>
      </c>
      <c r="I1895" s="9">
        <f>financials[[#This Row],[Gross Sales]]-financials[[#This Row],[Gross Sales]]*financials[[#This Row],[Discounts]]</f>
        <v>8419.25</v>
      </c>
      <c r="J1895" s="9">
        <f>VLOOKUP(financials[[#This Row],[productid]],Products!$B$2:$H$10,3)</f>
        <v>13.95</v>
      </c>
      <c r="K1895" s="9">
        <f>financials[[#This Row],[Sales]]-financials[[#This Row],[COGS]]</f>
        <v>8405.2999999999993</v>
      </c>
      <c r="L1895" s="17">
        <f t="shared" ca="1" si="59"/>
        <v>44770</v>
      </c>
      <c r="M1895" t="str">
        <f t="shared" ca="1" si="58"/>
        <v>B0001</v>
      </c>
    </row>
    <row r="1896" spans="1:13" x14ac:dyDescent="0.25">
      <c r="A1896" t="s">
        <v>97</v>
      </c>
      <c r="B1896" s="7" t="s">
        <v>95</v>
      </c>
      <c r="C1896" s="13">
        <v>108</v>
      </c>
      <c r="D1896" s="10" t="s">
        <v>101</v>
      </c>
      <c r="E1896">
        <v>1420</v>
      </c>
      <c r="F1896" s="9">
        <v>7</v>
      </c>
      <c r="G1896" s="9">
        <f>financials[[#This Row],[Units Sold]]*financials[[#This Row],[Sale Price]]</f>
        <v>9940</v>
      </c>
      <c r="H1896" s="9">
        <f>IF(financials[[#This Row],[Discount Band]]="low",0.1,IF(financials[[#This Row],[Discount Band]]="medium",0.15,0.3))</f>
        <v>0.15</v>
      </c>
      <c r="I1896" s="9">
        <f>financials[[#This Row],[Gross Sales]]-financials[[#This Row],[Gross Sales]]*financials[[#This Row],[Discounts]]</f>
        <v>8449</v>
      </c>
      <c r="J1896" s="9">
        <f>VLOOKUP(financials[[#This Row],[productid]],Products!$B$2:$H$10,3)</f>
        <v>3.99</v>
      </c>
      <c r="K1896" s="9">
        <f>financials[[#This Row],[Sales]]-financials[[#This Row],[COGS]]</f>
        <v>8445.01</v>
      </c>
      <c r="L1896" s="17">
        <f t="shared" ca="1" si="59"/>
        <v>45414</v>
      </c>
      <c r="M1896" t="str">
        <f t="shared" ca="1" si="58"/>
        <v>A0001</v>
      </c>
    </row>
    <row r="1897" spans="1:13" x14ac:dyDescent="0.25">
      <c r="A1897" t="s">
        <v>100</v>
      </c>
      <c r="B1897" s="7" t="s">
        <v>216</v>
      </c>
      <c r="C1897" s="13">
        <v>104</v>
      </c>
      <c r="D1897" s="10" t="s">
        <v>94</v>
      </c>
      <c r="E1897">
        <v>663</v>
      </c>
      <c r="F1897" s="9">
        <v>15</v>
      </c>
      <c r="G1897" s="9">
        <f>financials[[#This Row],[Units Sold]]*financials[[#This Row],[Sale Price]]</f>
        <v>9945</v>
      </c>
      <c r="H1897" s="9">
        <f>IF(financials[[#This Row],[Discount Band]]="low",0.1,IF(financials[[#This Row],[Discount Band]]="medium",0.15,0.3))</f>
        <v>0.3</v>
      </c>
      <c r="I1897" s="9">
        <f>financials[[#This Row],[Gross Sales]]-financials[[#This Row],[Gross Sales]]*financials[[#This Row],[Discounts]]</f>
        <v>6961.5</v>
      </c>
      <c r="J1897" s="9">
        <f>VLOOKUP(financials[[#This Row],[productid]],Products!$B$2:$H$10,3)</f>
        <v>2.9</v>
      </c>
      <c r="K1897" s="9">
        <f>financials[[#This Row],[Sales]]-financials[[#This Row],[COGS]]</f>
        <v>6958.6</v>
      </c>
      <c r="L1897" s="17">
        <f t="shared" ca="1" si="59"/>
        <v>44852</v>
      </c>
      <c r="M1897" t="str">
        <f t="shared" ca="1" si="58"/>
        <v>B0101</v>
      </c>
    </row>
    <row r="1898" spans="1:13" x14ac:dyDescent="0.25">
      <c r="A1898" t="s">
        <v>97</v>
      </c>
      <c r="B1898" s="7" t="s">
        <v>279</v>
      </c>
      <c r="C1898" s="15">
        <v>108</v>
      </c>
      <c r="D1898" s="16" t="s">
        <v>103</v>
      </c>
      <c r="E1898">
        <v>498</v>
      </c>
      <c r="F1898" s="9">
        <v>20</v>
      </c>
      <c r="G1898" s="9">
        <f>financials[[#This Row],[Units Sold]]*financials[[#This Row],[Sale Price]]</f>
        <v>9960</v>
      </c>
      <c r="H1898" s="9">
        <f>IF(financials[[#This Row],[Discount Band]]="low",0.1,IF(financials[[#This Row],[Discount Band]]="medium",0.15,0.3))</f>
        <v>0.3</v>
      </c>
      <c r="I1898" s="9">
        <f>financials[[#This Row],[Gross Sales]]-financials[[#This Row],[Gross Sales]]*financials[[#This Row],[Discounts]]</f>
        <v>6972</v>
      </c>
      <c r="J1898" s="9">
        <f>VLOOKUP(financials[[#This Row],[productid]],Products!$B$2:$H$10,3)</f>
        <v>3.99</v>
      </c>
      <c r="K1898" s="9">
        <f>financials[[#This Row],[Sales]]-financials[[#This Row],[COGS]]</f>
        <v>6968.01</v>
      </c>
      <c r="L1898" s="17">
        <f t="shared" ca="1" si="59"/>
        <v>45480</v>
      </c>
      <c r="M1898" t="str">
        <f t="shared" ca="1" si="58"/>
        <v>C0003</v>
      </c>
    </row>
    <row r="1899" spans="1:13" x14ac:dyDescent="0.25">
      <c r="A1899" t="s">
        <v>97</v>
      </c>
      <c r="B1899" s="7" t="s">
        <v>284</v>
      </c>
      <c r="C1899" s="13">
        <v>101</v>
      </c>
      <c r="D1899" s="10" t="s">
        <v>102</v>
      </c>
      <c r="E1899">
        <v>499</v>
      </c>
      <c r="F1899" s="9">
        <v>20</v>
      </c>
      <c r="G1899" s="9">
        <f>financials[[#This Row],[Units Sold]]*financials[[#This Row],[Sale Price]]</f>
        <v>9980</v>
      </c>
      <c r="H1899" s="9">
        <f>IF(financials[[#This Row],[Discount Band]]="low",0.1,IF(financials[[#This Row],[Discount Band]]="medium",0.15,0.3))</f>
        <v>0.1</v>
      </c>
      <c r="I1899" s="9">
        <f>financials[[#This Row],[Gross Sales]]-financials[[#This Row],[Gross Sales]]*financials[[#This Row],[Discounts]]</f>
        <v>8982</v>
      </c>
      <c r="J1899" s="9">
        <f>VLOOKUP(financials[[#This Row],[productid]],Products!$B$2:$H$10,3)</f>
        <v>9.9499999999999993</v>
      </c>
      <c r="K1899" s="9">
        <f>financials[[#This Row],[Sales]]-financials[[#This Row],[COGS]]</f>
        <v>8972.0499999999993</v>
      </c>
      <c r="L1899" s="17">
        <f t="shared" ca="1" si="59"/>
        <v>45044</v>
      </c>
      <c r="M1899" t="str">
        <f t="shared" ca="1" si="58"/>
        <v>C0002</v>
      </c>
    </row>
    <row r="1900" spans="1:13" x14ac:dyDescent="0.25">
      <c r="A1900" t="s">
        <v>97</v>
      </c>
      <c r="B1900" s="7" t="s">
        <v>209</v>
      </c>
      <c r="C1900" s="15">
        <v>102</v>
      </c>
      <c r="D1900" s="16" t="s">
        <v>94</v>
      </c>
      <c r="E1900">
        <v>502</v>
      </c>
      <c r="F1900" s="9">
        <v>20</v>
      </c>
      <c r="G1900" s="9">
        <f>financials[[#This Row],[Units Sold]]*financials[[#This Row],[Sale Price]]</f>
        <v>10040</v>
      </c>
      <c r="H1900" s="9">
        <f>IF(financials[[#This Row],[Discount Band]]="low",0.1,IF(financials[[#This Row],[Discount Band]]="medium",0.15,0.3))</f>
        <v>0.3</v>
      </c>
      <c r="I1900" s="9">
        <f>financials[[#This Row],[Gross Sales]]-financials[[#This Row],[Gross Sales]]*financials[[#This Row],[Discounts]]</f>
        <v>7028</v>
      </c>
      <c r="J1900" s="9">
        <f>VLOOKUP(financials[[#This Row],[productid]],Products!$B$2:$H$10,3)</f>
        <v>13.95</v>
      </c>
      <c r="K1900" s="9">
        <f>financials[[#This Row],[Sales]]-financials[[#This Row],[COGS]]</f>
        <v>7014.05</v>
      </c>
      <c r="L1900" s="17">
        <f t="shared" ca="1" si="59"/>
        <v>45499</v>
      </c>
      <c r="M1900" t="str">
        <f t="shared" ca="1" si="58"/>
        <v>A0001</v>
      </c>
    </row>
    <row r="1901" spans="1:13" x14ac:dyDescent="0.25">
      <c r="A1901" t="s">
        <v>97</v>
      </c>
      <c r="B1901" s="7" t="s">
        <v>170</v>
      </c>
      <c r="C1901" s="13">
        <v>106</v>
      </c>
      <c r="D1901" s="10" t="s">
        <v>102</v>
      </c>
      <c r="E1901">
        <v>1440</v>
      </c>
      <c r="F1901" s="9">
        <v>7</v>
      </c>
      <c r="G1901" s="9">
        <f>financials[[#This Row],[Units Sold]]*financials[[#This Row],[Sale Price]]</f>
        <v>10080</v>
      </c>
      <c r="H1901" s="9">
        <f>IF(financials[[#This Row],[Discount Band]]="low",0.1,IF(financials[[#This Row],[Discount Band]]="medium",0.15,0.3))</f>
        <v>0.1</v>
      </c>
      <c r="I1901" s="9">
        <f>financials[[#This Row],[Gross Sales]]-financials[[#This Row],[Gross Sales]]*financials[[#This Row],[Discounts]]</f>
        <v>9072</v>
      </c>
      <c r="J1901" s="9">
        <f>VLOOKUP(financials[[#This Row],[productid]],Products!$B$2:$H$10,3)</f>
        <v>9.1</v>
      </c>
      <c r="K1901" s="9">
        <f>financials[[#This Row],[Sales]]-financials[[#This Row],[COGS]]</f>
        <v>9062.9</v>
      </c>
      <c r="L1901" s="17">
        <f t="shared" ca="1" si="59"/>
        <v>44566</v>
      </c>
      <c r="M1901" t="str">
        <f t="shared" ca="1" si="58"/>
        <v>B0101</v>
      </c>
    </row>
    <row r="1902" spans="1:13" x14ac:dyDescent="0.25">
      <c r="A1902" t="s">
        <v>97</v>
      </c>
      <c r="B1902" s="7" t="s">
        <v>95</v>
      </c>
      <c r="C1902" s="15">
        <v>105</v>
      </c>
      <c r="D1902" s="16" t="s">
        <v>94</v>
      </c>
      <c r="E1902">
        <v>1444</v>
      </c>
      <c r="F1902" s="9">
        <v>7</v>
      </c>
      <c r="G1902" s="9">
        <f>financials[[#This Row],[Units Sold]]*financials[[#This Row],[Sale Price]]</f>
        <v>10108</v>
      </c>
      <c r="H1902" s="9">
        <f>IF(financials[[#This Row],[Discount Band]]="low",0.1,IF(financials[[#This Row],[Discount Band]]="medium",0.15,0.3))</f>
        <v>0.3</v>
      </c>
      <c r="I1902" s="9">
        <f>financials[[#This Row],[Gross Sales]]-financials[[#This Row],[Gross Sales]]*financials[[#This Row],[Discounts]]</f>
        <v>7075.6</v>
      </c>
      <c r="J1902" s="9">
        <f>VLOOKUP(financials[[#This Row],[productid]],Products!$B$2:$H$10,3)</f>
        <v>10</v>
      </c>
      <c r="K1902" s="9">
        <f>financials[[#This Row],[Sales]]-financials[[#This Row],[COGS]]</f>
        <v>7065.6</v>
      </c>
      <c r="L1902" s="17">
        <f t="shared" ca="1" si="59"/>
        <v>44918</v>
      </c>
      <c r="M1902" t="str">
        <f t="shared" ca="1" si="58"/>
        <v>B0101</v>
      </c>
    </row>
    <row r="1903" spans="1:13" x14ac:dyDescent="0.25">
      <c r="A1903" t="s">
        <v>98</v>
      </c>
      <c r="B1903" s="7" t="s">
        <v>655</v>
      </c>
      <c r="C1903" s="15">
        <v>106</v>
      </c>
      <c r="D1903" s="16" t="s">
        <v>102</v>
      </c>
      <c r="E1903">
        <v>81</v>
      </c>
      <c r="F1903" s="9">
        <v>125</v>
      </c>
      <c r="G1903" s="9">
        <f>financials[[#This Row],[Units Sold]]*financials[[#This Row],[Sale Price]]</f>
        <v>10125</v>
      </c>
      <c r="H1903" s="9">
        <f>IF(financials[[#This Row],[Discount Band]]="low",0.1,IF(financials[[#This Row],[Discount Band]]="medium",0.15,0.3))</f>
        <v>0.1</v>
      </c>
      <c r="I1903" s="9">
        <f>financials[[#This Row],[Gross Sales]]-financials[[#This Row],[Gross Sales]]*financials[[#This Row],[Discounts]]</f>
        <v>9112.5</v>
      </c>
      <c r="J1903" s="9">
        <f>VLOOKUP(financials[[#This Row],[productid]],Products!$B$2:$H$10,3)</f>
        <v>9.1</v>
      </c>
      <c r="K1903" s="9">
        <f>financials[[#This Row],[Sales]]-financials[[#This Row],[COGS]]</f>
        <v>9103.4</v>
      </c>
      <c r="L1903" s="17">
        <f t="shared" ca="1" si="59"/>
        <v>44911</v>
      </c>
      <c r="M1903" t="str">
        <f t="shared" ca="1" si="58"/>
        <v>C0003</v>
      </c>
    </row>
    <row r="1904" spans="1:13" x14ac:dyDescent="0.25">
      <c r="A1904" t="s">
        <v>97</v>
      </c>
      <c r="B1904" s="7" t="s">
        <v>95</v>
      </c>
      <c r="C1904" s="15">
        <v>102</v>
      </c>
      <c r="D1904" s="16" t="s">
        <v>94</v>
      </c>
      <c r="E1904">
        <v>1448</v>
      </c>
      <c r="F1904" s="9">
        <v>7</v>
      </c>
      <c r="G1904" s="9">
        <f>financials[[#This Row],[Units Sold]]*financials[[#This Row],[Sale Price]]</f>
        <v>10136</v>
      </c>
      <c r="H1904" s="9">
        <f>IF(financials[[#This Row],[Discount Band]]="low",0.1,IF(financials[[#This Row],[Discount Band]]="medium",0.15,0.3))</f>
        <v>0.3</v>
      </c>
      <c r="I1904" s="9">
        <f>financials[[#This Row],[Gross Sales]]-financials[[#This Row],[Gross Sales]]*financials[[#This Row],[Discounts]]</f>
        <v>7095.2000000000007</v>
      </c>
      <c r="J1904" s="9">
        <f>VLOOKUP(financials[[#This Row],[productid]],Products!$B$2:$H$10,3)</f>
        <v>13.95</v>
      </c>
      <c r="K1904" s="9">
        <f>financials[[#This Row],[Sales]]-financials[[#This Row],[COGS]]</f>
        <v>7081.2500000000009</v>
      </c>
      <c r="L1904" s="17">
        <f t="shared" ca="1" si="59"/>
        <v>44972</v>
      </c>
      <c r="M1904" t="str">
        <f t="shared" ca="1" si="58"/>
        <v>C0002</v>
      </c>
    </row>
    <row r="1905" spans="1:13" x14ac:dyDescent="0.25">
      <c r="A1905" t="s">
        <v>97</v>
      </c>
      <c r="B1905" s="7" t="s">
        <v>170</v>
      </c>
      <c r="C1905" s="15">
        <v>104</v>
      </c>
      <c r="D1905" s="16" t="s">
        <v>101</v>
      </c>
      <c r="E1905">
        <v>1459</v>
      </c>
      <c r="F1905" s="9">
        <v>7</v>
      </c>
      <c r="G1905" s="9">
        <f>financials[[#This Row],[Units Sold]]*financials[[#This Row],[Sale Price]]</f>
        <v>10213</v>
      </c>
      <c r="H1905" s="9">
        <f>IF(financials[[#This Row],[Discount Band]]="low",0.1,IF(financials[[#This Row],[Discount Band]]="medium",0.15,0.3))</f>
        <v>0.15</v>
      </c>
      <c r="I1905" s="9">
        <f>financials[[#This Row],[Gross Sales]]-financials[[#This Row],[Gross Sales]]*financials[[#This Row],[Discounts]]</f>
        <v>8681.0499999999993</v>
      </c>
      <c r="J1905" s="9">
        <f>VLOOKUP(financials[[#This Row],[productid]],Products!$B$2:$H$10,3)</f>
        <v>2.9</v>
      </c>
      <c r="K1905" s="9">
        <f>financials[[#This Row],[Sales]]-financials[[#This Row],[COGS]]</f>
        <v>8678.15</v>
      </c>
      <c r="L1905" s="17">
        <f t="shared" ca="1" si="59"/>
        <v>45053</v>
      </c>
      <c r="M1905" t="str">
        <f t="shared" ca="1" si="58"/>
        <v>C0002</v>
      </c>
    </row>
    <row r="1906" spans="1:13" x14ac:dyDescent="0.25">
      <c r="A1906" t="s">
        <v>97</v>
      </c>
      <c r="B1906" s="7" t="s">
        <v>95</v>
      </c>
      <c r="C1906" s="15">
        <v>105</v>
      </c>
      <c r="D1906" s="16" t="s">
        <v>101</v>
      </c>
      <c r="E1906">
        <v>1464</v>
      </c>
      <c r="F1906" s="9">
        <v>7</v>
      </c>
      <c r="G1906" s="9">
        <f>financials[[#This Row],[Units Sold]]*financials[[#This Row],[Sale Price]]</f>
        <v>10248</v>
      </c>
      <c r="H1906" s="9">
        <f>IF(financials[[#This Row],[Discount Band]]="low",0.1,IF(financials[[#This Row],[Discount Band]]="medium",0.15,0.3))</f>
        <v>0.15</v>
      </c>
      <c r="I1906" s="9">
        <f>financials[[#This Row],[Gross Sales]]-financials[[#This Row],[Gross Sales]]*financials[[#This Row],[Discounts]]</f>
        <v>8710.7999999999993</v>
      </c>
      <c r="J1906" s="9">
        <f>VLOOKUP(financials[[#This Row],[productid]],Products!$B$2:$H$10,3)</f>
        <v>10</v>
      </c>
      <c r="K1906" s="9">
        <f>financials[[#This Row],[Sales]]-financials[[#This Row],[COGS]]</f>
        <v>8700.7999999999993</v>
      </c>
      <c r="L1906" s="17">
        <f t="shared" ca="1" si="59"/>
        <v>44754</v>
      </c>
      <c r="M1906" t="str">
        <f t="shared" ca="1" si="58"/>
        <v>A0001</v>
      </c>
    </row>
    <row r="1907" spans="1:13" x14ac:dyDescent="0.25">
      <c r="A1907" t="s">
        <v>97</v>
      </c>
      <c r="B1907" s="7" t="s">
        <v>95</v>
      </c>
      <c r="C1907" s="15">
        <v>105</v>
      </c>
      <c r="D1907" s="16" t="s">
        <v>94</v>
      </c>
      <c r="E1907">
        <v>1466</v>
      </c>
      <c r="F1907" s="9">
        <v>7</v>
      </c>
      <c r="G1907" s="9">
        <f>financials[[#This Row],[Units Sold]]*financials[[#This Row],[Sale Price]]</f>
        <v>10262</v>
      </c>
      <c r="H1907" s="9">
        <f>IF(financials[[#This Row],[Discount Band]]="low",0.1,IF(financials[[#This Row],[Discount Band]]="medium",0.15,0.3))</f>
        <v>0.3</v>
      </c>
      <c r="I1907" s="9">
        <f>financials[[#This Row],[Gross Sales]]-financials[[#This Row],[Gross Sales]]*financials[[#This Row],[Discounts]]</f>
        <v>7183.4</v>
      </c>
      <c r="J1907" s="9">
        <f>VLOOKUP(financials[[#This Row],[productid]],Products!$B$2:$H$10,3)</f>
        <v>10</v>
      </c>
      <c r="K1907" s="9">
        <f>financials[[#This Row],[Sales]]-financials[[#This Row],[COGS]]</f>
        <v>7173.4</v>
      </c>
      <c r="L1907" s="17">
        <f t="shared" ca="1" si="59"/>
        <v>44956</v>
      </c>
      <c r="M1907" t="str">
        <f t="shared" ca="1" si="58"/>
        <v>C0002</v>
      </c>
    </row>
    <row r="1908" spans="1:13" x14ac:dyDescent="0.25">
      <c r="A1908" t="s">
        <v>97</v>
      </c>
      <c r="B1908" s="7" t="s">
        <v>95</v>
      </c>
      <c r="C1908" s="15">
        <v>108</v>
      </c>
      <c r="D1908" s="16" t="s">
        <v>101</v>
      </c>
      <c r="E1908">
        <v>1477</v>
      </c>
      <c r="F1908" s="9">
        <v>7</v>
      </c>
      <c r="G1908" s="9">
        <f>financials[[#This Row],[Units Sold]]*financials[[#This Row],[Sale Price]]</f>
        <v>10339</v>
      </c>
      <c r="H1908" s="9">
        <f>IF(financials[[#This Row],[Discount Band]]="low",0.1,IF(financials[[#This Row],[Discount Band]]="medium",0.15,0.3))</f>
        <v>0.15</v>
      </c>
      <c r="I1908" s="9">
        <f>financials[[#This Row],[Gross Sales]]-financials[[#This Row],[Gross Sales]]*financials[[#This Row],[Discounts]]</f>
        <v>8788.15</v>
      </c>
      <c r="J1908" s="9">
        <f>VLOOKUP(financials[[#This Row],[productid]],Products!$B$2:$H$10,3)</f>
        <v>3.99</v>
      </c>
      <c r="K1908" s="9">
        <f>financials[[#This Row],[Sales]]-financials[[#This Row],[COGS]]</f>
        <v>8784.16</v>
      </c>
      <c r="L1908" s="17">
        <f t="shared" ca="1" si="59"/>
        <v>44685</v>
      </c>
      <c r="M1908" t="str">
        <f t="shared" ca="1" si="58"/>
        <v>C0003</v>
      </c>
    </row>
    <row r="1909" spans="1:13" x14ac:dyDescent="0.25">
      <c r="A1909" t="s">
        <v>97</v>
      </c>
      <c r="B1909" s="7" t="s">
        <v>216</v>
      </c>
      <c r="C1909" s="15">
        <v>106</v>
      </c>
      <c r="D1909" s="16" t="s">
        <v>94</v>
      </c>
      <c r="E1909">
        <v>519</v>
      </c>
      <c r="F1909" s="9">
        <v>20</v>
      </c>
      <c r="G1909" s="9">
        <f>financials[[#This Row],[Units Sold]]*financials[[#This Row],[Sale Price]]</f>
        <v>10380</v>
      </c>
      <c r="H1909" s="9">
        <f>IF(financials[[#This Row],[Discount Band]]="low",0.1,IF(financials[[#This Row],[Discount Band]]="medium",0.15,0.3))</f>
        <v>0.3</v>
      </c>
      <c r="I1909" s="9">
        <f>financials[[#This Row],[Gross Sales]]-financials[[#This Row],[Gross Sales]]*financials[[#This Row],[Discounts]]</f>
        <v>7266</v>
      </c>
      <c r="J1909" s="9">
        <f>VLOOKUP(financials[[#This Row],[productid]],Products!$B$2:$H$10,3)</f>
        <v>9.1</v>
      </c>
      <c r="K1909" s="9">
        <f>financials[[#This Row],[Sales]]-financials[[#This Row],[COGS]]</f>
        <v>7256.9</v>
      </c>
      <c r="L1909" s="17">
        <f t="shared" ca="1" si="59"/>
        <v>44690</v>
      </c>
      <c r="M1909" t="str">
        <f t="shared" ca="1" si="58"/>
        <v>B0001</v>
      </c>
    </row>
    <row r="1910" spans="1:13" x14ac:dyDescent="0.25">
      <c r="A1910" t="s">
        <v>97</v>
      </c>
      <c r="B1910" s="7" t="s">
        <v>95</v>
      </c>
      <c r="C1910" s="13">
        <v>107</v>
      </c>
      <c r="D1910" s="10" t="s">
        <v>102</v>
      </c>
      <c r="E1910">
        <v>1503</v>
      </c>
      <c r="F1910" s="9">
        <v>7</v>
      </c>
      <c r="G1910" s="9">
        <f>financials[[#This Row],[Units Sold]]*financials[[#This Row],[Sale Price]]</f>
        <v>10521</v>
      </c>
      <c r="H1910" s="9">
        <f>IF(financials[[#This Row],[Discount Band]]="low",0.1,IF(financials[[#This Row],[Discount Band]]="medium",0.15,0.3))</f>
        <v>0.1</v>
      </c>
      <c r="I1910" s="9">
        <f>financials[[#This Row],[Gross Sales]]-financials[[#This Row],[Gross Sales]]*financials[[#This Row],[Discounts]]</f>
        <v>9468.9</v>
      </c>
      <c r="J1910" s="9">
        <f>VLOOKUP(financials[[#This Row],[productid]],Products!$B$2:$H$10,3)</f>
        <v>5.5</v>
      </c>
      <c r="K1910" s="9">
        <f>financials[[#This Row],[Sales]]-financials[[#This Row],[COGS]]</f>
        <v>9463.4</v>
      </c>
      <c r="L1910" s="17">
        <f t="shared" ca="1" si="59"/>
        <v>44740</v>
      </c>
      <c r="M1910" t="str">
        <f t="shared" ca="1" si="58"/>
        <v>C0002</v>
      </c>
    </row>
    <row r="1911" spans="1:13" x14ac:dyDescent="0.25">
      <c r="A1911" t="s">
        <v>97</v>
      </c>
      <c r="B1911" s="7" t="s">
        <v>284</v>
      </c>
      <c r="C1911" s="15">
        <v>106</v>
      </c>
      <c r="D1911" s="16" t="s">
        <v>94</v>
      </c>
      <c r="E1911">
        <v>530</v>
      </c>
      <c r="F1911" s="9">
        <v>20</v>
      </c>
      <c r="G1911" s="9">
        <f>financials[[#This Row],[Units Sold]]*financials[[#This Row],[Sale Price]]</f>
        <v>10600</v>
      </c>
      <c r="H1911" s="9">
        <f>IF(financials[[#This Row],[Discount Band]]="low",0.1,IF(financials[[#This Row],[Discount Band]]="medium",0.15,0.3))</f>
        <v>0.3</v>
      </c>
      <c r="I1911" s="9">
        <f>financials[[#This Row],[Gross Sales]]-financials[[#This Row],[Gross Sales]]*financials[[#This Row],[Discounts]]</f>
        <v>7420</v>
      </c>
      <c r="J1911" s="9">
        <f>VLOOKUP(financials[[#This Row],[productid]],Products!$B$2:$H$10,3)</f>
        <v>9.1</v>
      </c>
      <c r="K1911" s="9">
        <f>financials[[#This Row],[Sales]]-financials[[#This Row],[COGS]]</f>
        <v>7410.9</v>
      </c>
      <c r="L1911" s="17">
        <f t="shared" ca="1" si="59"/>
        <v>45128</v>
      </c>
      <c r="M1911" t="str">
        <f t="shared" ca="1" si="58"/>
        <v>C0002</v>
      </c>
    </row>
    <row r="1912" spans="1:13" x14ac:dyDescent="0.25">
      <c r="A1912" t="s">
        <v>97</v>
      </c>
      <c r="B1912" s="7" t="s">
        <v>209</v>
      </c>
      <c r="C1912" s="13">
        <v>106</v>
      </c>
      <c r="D1912" s="10" t="s">
        <v>94</v>
      </c>
      <c r="E1912">
        <v>531</v>
      </c>
      <c r="F1912" s="9">
        <v>20</v>
      </c>
      <c r="G1912" s="9">
        <f>financials[[#This Row],[Units Sold]]*financials[[#This Row],[Sale Price]]</f>
        <v>10620</v>
      </c>
      <c r="H1912" s="9">
        <f>IF(financials[[#This Row],[Discount Band]]="low",0.1,IF(financials[[#This Row],[Discount Band]]="medium",0.15,0.3))</f>
        <v>0.3</v>
      </c>
      <c r="I1912" s="9">
        <f>financials[[#This Row],[Gross Sales]]-financials[[#This Row],[Gross Sales]]*financials[[#This Row],[Discounts]]</f>
        <v>7434</v>
      </c>
      <c r="J1912" s="9">
        <f>VLOOKUP(financials[[#This Row],[productid]],Products!$B$2:$H$10,3)</f>
        <v>9.1</v>
      </c>
      <c r="K1912" s="9">
        <f>financials[[#This Row],[Sales]]-financials[[#This Row],[COGS]]</f>
        <v>7424.9</v>
      </c>
      <c r="L1912" s="17">
        <f t="shared" ca="1" si="59"/>
        <v>44880</v>
      </c>
      <c r="M1912" t="str">
        <f t="shared" ca="1" si="58"/>
        <v>C0003</v>
      </c>
    </row>
    <row r="1913" spans="1:13" x14ac:dyDescent="0.25">
      <c r="A1913" t="s">
        <v>98</v>
      </c>
      <c r="B1913" s="7" t="s">
        <v>277</v>
      </c>
      <c r="C1913" s="15">
        <v>107</v>
      </c>
      <c r="D1913" s="16" t="s">
        <v>94</v>
      </c>
      <c r="E1913">
        <v>85</v>
      </c>
      <c r="F1913" s="9">
        <v>125</v>
      </c>
      <c r="G1913" s="9">
        <f>financials[[#This Row],[Units Sold]]*financials[[#This Row],[Sale Price]]</f>
        <v>10625</v>
      </c>
      <c r="H1913" s="9">
        <f>IF(financials[[#This Row],[Discount Band]]="low",0.1,IF(financials[[#This Row],[Discount Band]]="medium",0.15,0.3))</f>
        <v>0.3</v>
      </c>
      <c r="I1913" s="9">
        <f>financials[[#This Row],[Gross Sales]]-financials[[#This Row],[Gross Sales]]*financials[[#This Row],[Discounts]]</f>
        <v>7437.5</v>
      </c>
      <c r="J1913" s="9">
        <f>VLOOKUP(financials[[#This Row],[productid]],Products!$B$2:$H$10,3)</f>
        <v>5.5</v>
      </c>
      <c r="K1913" s="9">
        <f>financials[[#This Row],[Sales]]-financials[[#This Row],[COGS]]</f>
        <v>7432</v>
      </c>
      <c r="L1913" s="17">
        <f t="shared" ca="1" si="59"/>
        <v>44982</v>
      </c>
      <c r="M1913" t="str">
        <f t="shared" ca="1" si="58"/>
        <v>B0101</v>
      </c>
    </row>
    <row r="1914" spans="1:13" x14ac:dyDescent="0.25">
      <c r="A1914" t="s">
        <v>97</v>
      </c>
      <c r="B1914" s="7" t="s">
        <v>170</v>
      </c>
      <c r="C1914" s="15">
        <v>107</v>
      </c>
      <c r="D1914" s="16" t="s">
        <v>101</v>
      </c>
      <c r="E1914">
        <v>1518</v>
      </c>
      <c r="F1914" s="9">
        <v>7</v>
      </c>
      <c r="G1914" s="9">
        <f>financials[[#This Row],[Units Sold]]*financials[[#This Row],[Sale Price]]</f>
        <v>10626</v>
      </c>
      <c r="H1914" s="9">
        <f>IF(financials[[#This Row],[Discount Band]]="low",0.1,IF(financials[[#This Row],[Discount Band]]="medium",0.15,0.3))</f>
        <v>0.15</v>
      </c>
      <c r="I1914" s="9">
        <f>financials[[#This Row],[Gross Sales]]-financials[[#This Row],[Gross Sales]]*financials[[#This Row],[Discounts]]</f>
        <v>9032.1</v>
      </c>
      <c r="J1914" s="9">
        <f>VLOOKUP(financials[[#This Row],[productid]],Products!$B$2:$H$10,3)</f>
        <v>5.5</v>
      </c>
      <c r="K1914" s="9">
        <f>financials[[#This Row],[Sales]]-financials[[#This Row],[COGS]]</f>
        <v>9026.6</v>
      </c>
      <c r="L1914" s="17">
        <f t="shared" ca="1" si="59"/>
        <v>45380</v>
      </c>
      <c r="M1914" t="str">
        <f t="shared" ca="1" si="58"/>
        <v>C0003</v>
      </c>
    </row>
    <row r="1915" spans="1:13" x14ac:dyDescent="0.25">
      <c r="A1915" t="s">
        <v>97</v>
      </c>
      <c r="B1915" s="7" t="s">
        <v>216</v>
      </c>
      <c r="C1915" s="15">
        <v>104</v>
      </c>
      <c r="D1915" s="16" t="s">
        <v>94</v>
      </c>
      <c r="E1915">
        <v>534</v>
      </c>
      <c r="F1915" s="9">
        <v>20</v>
      </c>
      <c r="G1915" s="9">
        <f>financials[[#This Row],[Units Sold]]*financials[[#This Row],[Sale Price]]</f>
        <v>10680</v>
      </c>
      <c r="H1915" s="9">
        <f>IF(financials[[#This Row],[Discount Band]]="low",0.1,IF(financials[[#This Row],[Discount Band]]="medium",0.15,0.3))</f>
        <v>0.3</v>
      </c>
      <c r="I1915" s="9">
        <f>financials[[#This Row],[Gross Sales]]-financials[[#This Row],[Gross Sales]]*financials[[#This Row],[Discounts]]</f>
        <v>7476</v>
      </c>
      <c r="J1915" s="9">
        <f>VLOOKUP(financials[[#This Row],[productid]],Products!$B$2:$H$10,3)</f>
        <v>2.9</v>
      </c>
      <c r="K1915" s="9">
        <f>financials[[#This Row],[Sales]]-financials[[#This Row],[COGS]]</f>
        <v>7473.1</v>
      </c>
      <c r="L1915" s="17">
        <f t="shared" ca="1" si="59"/>
        <v>45454</v>
      </c>
      <c r="M1915" t="str">
        <f t="shared" ca="1" si="58"/>
        <v>B0101</v>
      </c>
    </row>
    <row r="1916" spans="1:13" x14ac:dyDescent="0.25">
      <c r="A1916" t="s">
        <v>97</v>
      </c>
      <c r="B1916" s="7" t="s">
        <v>135</v>
      </c>
      <c r="C1916" s="15">
        <v>109</v>
      </c>
      <c r="D1916" s="16" t="s">
        <v>94</v>
      </c>
      <c r="E1916">
        <v>1527</v>
      </c>
      <c r="F1916" s="9">
        <v>7</v>
      </c>
      <c r="G1916" s="9">
        <f>financials[[#This Row],[Units Sold]]*financials[[#This Row],[Sale Price]]</f>
        <v>10689</v>
      </c>
      <c r="H1916" s="9">
        <f>IF(financials[[#This Row],[Discount Band]]="low",0.1,IF(financials[[#This Row],[Discount Band]]="medium",0.15,0.3))</f>
        <v>0.3</v>
      </c>
      <c r="I1916" s="9">
        <f>financials[[#This Row],[Gross Sales]]-financials[[#This Row],[Gross Sales]]*financials[[#This Row],[Discounts]]</f>
        <v>7482.3</v>
      </c>
      <c r="J1916" s="9">
        <f>VLOOKUP(financials[[#This Row],[productid]],Products!$B$2:$H$10,3)</f>
        <v>16.8</v>
      </c>
      <c r="K1916" s="9">
        <f>financials[[#This Row],[Sales]]-financials[[#This Row],[COGS]]</f>
        <v>7465.5</v>
      </c>
      <c r="L1916" s="17">
        <f t="shared" ca="1" si="59"/>
        <v>45427</v>
      </c>
      <c r="M1916" t="str">
        <f t="shared" ca="1" si="58"/>
        <v>C0003</v>
      </c>
    </row>
    <row r="1917" spans="1:13" x14ac:dyDescent="0.25">
      <c r="A1917" t="s">
        <v>97</v>
      </c>
      <c r="B1917" s="7" t="s">
        <v>95</v>
      </c>
      <c r="C1917" s="15">
        <v>107</v>
      </c>
      <c r="D1917" s="16" t="s">
        <v>94</v>
      </c>
      <c r="E1917">
        <v>1530</v>
      </c>
      <c r="F1917" s="9">
        <v>7</v>
      </c>
      <c r="G1917" s="9">
        <f>financials[[#This Row],[Units Sold]]*financials[[#This Row],[Sale Price]]</f>
        <v>10710</v>
      </c>
      <c r="H1917" s="9">
        <f>IF(financials[[#This Row],[Discount Band]]="low",0.1,IF(financials[[#This Row],[Discount Band]]="medium",0.15,0.3))</f>
        <v>0.3</v>
      </c>
      <c r="I1917" s="9">
        <f>financials[[#This Row],[Gross Sales]]-financials[[#This Row],[Gross Sales]]*financials[[#This Row],[Discounts]]</f>
        <v>7497</v>
      </c>
      <c r="J1917" s="9">
        <f>VLOOKUP(financials[[#This Row],[productid]],Products!$B$2:$H$10,3)</f>
        <v>5.5</v>
      </c>
      <c r="K1917" s="9">
        <f>financials[[#This Row],[Sales]]-financials[[#This Row],[COGS]]</f>
        <v>7491.5</v>
      </c>
      <c r="L1917" s="17">
        <f t="shared" ca="1" si="59"/>
        <v>45216</v>
      </c>
      <c r="M1917" t="str">
        <f t="shared" ca="1" si="58"/>
        <v>B0001</v>
      </c>
    </row>
    <row r="1918" spans="1:13" x14ac:dyDescent="0.25">
      <c r="A1918" t="s">
        <v>97</v>
      </c>
      <c r="B1918" s="7" t="s">
        <v>216</v>
      </c>
      <c r="C1918" s="15">
        <v>102</v>
      </c>
      <c r="D1918" s="16" t="s">
        <v>101</v>
      </c>
      <c r="E1918">
        <v>536</v>
      </c>
      <c r="F1918" s="9">
        <v>20</v>
      </c>
      <c r="G1918" s="9">
        <f>financials[[#This Row],[Units Sold]]*financials[[#This Row],[Sale Price]]</f>
        <v>10720</v>
      </c>
      <c r="H1918" s="9">
        <f>IF(financials[[#This Row],[Discount Band]]="low",0.1,IF(financials[[#This Row],[Discount Band]]="medium",0.15,0.3))</f>
        <v>0.15</v>
      </c>
      <c r="I1918" s="9">
        <f>financials[[#This Row],[Gross Sales]]-financials[[#This Row],[Gross Sales]]*financials[[#This Row],[Discounts]]</f>
        <v>9112</v>
      </c>
      <c r="J1918" s="9">
        <f>VLOOKUP(financials[[#This Row],[productid]],Products!$B$2:$H$10,3)</f>
        <v>13.95</v>
      </c>
      <c r="K1918" s="9">
        <f>financials[[#This Row],[Sales]]-financials[[#This Row],[COGS]]</f>
        <v>9098.0499999999993</v>
      </c>
      <c r="L1918" s="17">
        <f t="shared" ca="1" si="59"/>
        <v>45052</v>
      </c>
      <c r="M1918" t="str">
        <f t="shared" ca="1" si="58"/>
        <v>B0001</v>
      </c>
    </row>
    <row r="1919" spans="1:13" x14ac:dyDescent="0.25">
      <c r="A1919" t="s">
        <v>97</v>
      </c>
      <c r="B1919" s="7" t="s">
        <v>170</v>
      </c>
      <c r="C1919" s="15">
        <v>107</v>
      </c>
      <c r="D1919" s="16" t="s">
        <v>101</v>
      </c>
      <c r="E1919">
        <v>1541</v>
      </c>
      <c r="F1919" s="9">
        <v>7</v>
      </c>
      <c r="G1919" s="9">
        <f>financials[[#This Row],[Units Sold]]*financials[[#This Row],[Sale Price]]</f>
        <v>10787</v>
      </c>
      <c r="H1919" s="9">
        <f>IF(financials[[#This Row],[Discount Band]]="low",0.1,IF(financials[[#This Row],[Discount Band]]="medium",0.15,0.3))</f>
        <v>0.15</v>
      </c>
      <c r="I1919" s="9">
        <f>financials[[#This Row],[Gross Sales]]-financials[[#This Row],[Gross Sales]]*financials[[#This Row],[Discounts]]</f>
        <v>9168.9500000000007</v>
      </c>
      <c r="J1919" s="9">
        <f>VLOOKUP(financials[[#This Row],[productid]],Products!$B$2:$H$10,3)</f>
        <v>5.5</v>
      </c>
      <c r="K1919" s="9">
        <f>financials[[#This Row],[Sales]]-financials[[#This Row],[COGS]]</f>
        <v>9163.4500000000007</v>
      </c>
      <c r="L1919" s="17">
        <f t="shared" ca="1" si="59"/>
        <v>44618</v>
      </c>
      <c r="M1919" t="str">
        <f t="shared" ca="1" si="58"/>
        <v>B0101</v>
      </c>
    </row>
    <row r="1920" spans="1:13" x14ac:dyDescent="0.25">
      <c r="A1920" t="s">
        <v>97</v>
      </c>
      <c r="B1920" s="7" t="s">
        <v>95</v>
      </c>
      <c r="C1920" s="15">
        <v>104</v>
      </c>
      <c r="D1920" s="16" t="s">
        <v>101</v>
      </c>
      <c r="E1920">
        <v>1542</v>
      </c>
      <c r="F1920" s="9">
        <v>7</v>
      </c>
      <c r="G1920" s="9">
        <f>financials[[#This Row],[Units Sold]]*financials[[#This Row],[Sale Price]]</f>
        <v>10794</v>
      </c>
      <c r="H1920" s="9">
        <f>IF(financials[[#This Row],[Discount Band]]="low",0.1,IF(financials[[#This Row],[Discount Band]]="medium",0.15,0.3))</f>
        <v>0.15</v>
      </c>
      <c r="I1920" s="9">
        <f>financials[[#This Row],[Gross Sales]]-financials[[#This Row],[Gross Sales]]*financials[[#This Row],[Discounts]]</f>
        <v>9174.9</v>
      </c>
      <c r="J1920" s="9">
        <f>VLOOKUP(financials[[#This Row],[productid]],Products!$B$2:$H$10,3)</f>
        <v>2.9</v>
      </c>
      <c r="K1920" s="9">
        <f>financials[[#This Row],[Sales]]-financials[[#This Row],[COGS]]</f>
        <v>9172</v>
      </c>
      <c r="L1920" s="17">
        <f t="shared" ca="1" si="59"/>
        <v>45482</v>
      </c>
      <c r="M1920" t="str">
        <f t="shared" ca="1" si="58"/>
        <v>C0002</v>
      </c>
    </row>
    <row r="1921" spans="1:13" x14ac:dyDescent="0.25">
      <c r="A1921" t="s">
        <v>99</v>
      </c>
      <c r="B1921" s="7" t="s">
        <v>655</v>
      </c>
      <c r="C1921" s="15">
        <v>107</v>
      </c>
      <c r="D1921" s="16" t="s">
        <v>101</v>
      </c>
      <c r="E1921">
        <v>36</v>
      </c>
      <c r="F1921" s="9">
        <v>300</v>
      </c>
      <c r="G1921" s="9">
        <f>financials[[#This Row],[Units Sold]]*financials[[#This Row],[Sale Price]]</f>
        <v>10800</v>
      </c>
      <c r="H1921" s="9">
        <f>IF(financials[[#This Row],[Discount Band]]="low",0.1,IF(financials[[#This Row],[Discount Band]]="medium",0.15,0.3))</f>
        <v>0.15</v>
      </c>
      <c r="I1921" s="9">
        <f>financials[[#This Row],[Gross Sales]]-financials[[#This Row],[Gross Sales]]*financials[[#This Row],[Discounts]]</f>
        <v>9180</v>
      </c>
      <c r="J1921" s="9">
        <f>VLOOKUP(financials[[#This Row],[productid]],Products!$B$2:$H$10,3)</f>
        <v>5.5</v>
      </c>
      <c r="K1921" s="9">
        <f>financials[[#This Row],[Sales]]-financials[[#This Row],[COGS]]</f>
        <v>9174.5</v>
      </c>
      <c r="L1921" s="17">
        <f t="shared" ca="1" si="59"/>
        <v>45062</v>
      </c>
      <c r="M1921" t="str">
        <f t="shared" ca="1" si="58"/>
        <v>B0101</v>
      </c>
    </row>
    <row r="1922" spans="1:13" x14ac:dyDescent="0.25">
      <c r="A1922" t="s">
        <v>97</v>
      </c>
      <c r="B1922" s="7" t="s">
        <v>216</v>
      </c>
      <c r="C1922" s="15">
        <v>109</v>
      </c>
      <c r="D1922" s="16" t="s">
        <v>101</v>
      </c>
      <c r="E1922">
        <v>540</v>
      </c>
      <c r="F1922" s="9">
        <v>20</v>
      </c>
      <c r="G1922" s="9">
        <f>financials[[#This Row],[Units Sold]]*financials[[#This Row],[Sale Price]]</f>
        <v>10800</v>
      </c>
      <c r="H1922" s="9">
        <f>IF(financials[[#This Row],[Discount Band]]="low",0.1,IF(financials[[#This Row],[Discount Band]]="medium",0.15,0.3))</f>
        <v>0.15</v>
      </c>
      <c r="I1922" s="9">
        <f>financials[[#This Row],[Gross Sales]]-financials[[#This Row],[Gross Sales]]*financials[[#This Row],[Discounts]]</f>
        <v>9180</v>
      </c>
      <c r="J1922" s="9">
        <f>VLOOKUP(financials[[#This Row],[productid]],Products!$B$2:$H$10,3)</f>
        <v>16.8</v>
      </c>
      <c r="K1922" s="9">
        <f>financials[[#This Row],[Sales]]-financials[[#This Row],[COGS]]</f>
        <v>9163.2000000000007</v>
      </c>
      <c r="L1922" s="17">
        <f t="shared" ca="1" si="59"/>
        <v>44876</v>
      </c>
      <c r="M1922" t="str">
        <f t="shared" ref="M1922:M1985" ca="1" si="60">VLOOKUP(RANDBETWEEN(1,5),rnlsalesperson,2)</f>
        <v>A0001</v>
      </c>
    </row>
    <row r="1923" spans="1:13" x14ac:dyDescent="0.25">
      <c r="A1923" t="s">
        <v>97</v>
      </c>
      <c r="B1923" s="7" t="s">
        <v>287</v>
      </c>
      <c r="C1923" s="15">
        <v>101</v>
      </c>
      <c r="D1923" s="16" t="s">
        <v>94</v>
      </c>
      <c r="E1923">
        <v>541</v>
      </c>
      <c r="F1923" s="9">
        <v>20</v>
      </c>
      <c r="G1923" s="9">
        <f>financials[[#This Row],[Units Sold]]*financials[[#This Row],[Sale Price]]</f>
        <v>10820</v>
      </c>
      <c r="H1923" s="9">
        <f>IF(financials[[#This Row],[Discount Band]]="low",0.1,IF(financials[[#This Row],[Discount Band]]="medium",0.15,0.3))</f>
        <v>0.3</v>
      </c>
      <c r="I1923" s="9">
        <f>financials[[#This Row],[Gross Sales]]-financials[[#This Row],[Gross Sales]]*financials[[#This Row],[Discounts]]</f>
        <v>7574</v>
      </c>
      <c r="J1923" s="9">
        <f>VLOOKUP(financials[[#This Row],[productid]],Products!$B$2:$H$10,3)</f>
        <v>9.9499999999999993</v>
      </c>
      <c r="K1923" s="9">
        <f>financials[[#This Row],[Sales]]-financials[[#This Row],[COGS]]</f>
        <v>7564.05</v>
      </c>
      <c r="L1923" s="17">
        <f t="shared" ref="L1923:L1986" ca="1" si="61">RANDBETWEEN(44562,45534)</f>
        <v>45241</v>
      </c>
      <c r="M1923" t="str">
        <f t="shared" ca="1" si="60"/>
        <v>B0001</v>
      </c>
    </row>
    <row r="1924" spans="1:13" x14ac:dyDescent="0.25">
      <c r="A1924" t="s">
        <v>97</v>
      </c>
      <c r="B1924" s="7" t="s">
        <v>135</v>
      </c>
      <c r="C1924" s="15">
        <v>105</v>
      </c>
      <c r="D1924" s="16" t="s">
        <v>102</v>
      </c>
      <c r="E1924">
        <v>1546</v>
      </c>
      <c r="F1924" s="9">
        <v>7</v>
      </c>
      <c r="G1924" s="9">
        <f>financials[[#This Row],[Units Sold]]*financials[[#This Row],[Sale Price]]</f>
        <v>10822</v>
      </c>
      <c r="H1924" s="9">
        <f>IF(financials[[#This Row],[Discount Band]]="low",0.1,IF(financials[[#This Row],[Discount Band]]="medium",0.15,0.3))</f>
        <v>0.1</v>
      </c>
      <c r="I1924" s="9">
        <f>financials[[#This Row],[Gross Sales]]-financials[[#This Row],[Gross Sales]]*financials[[#This Row],[Discounts]]</f>
        <v>9739.7999999999993</v>
      </c>
      <c r="J1924" s="9">
        <f>VLOOKUP(financials[[#This Row],[productid]],Products!$B$2:$H$10,3)</f>
        <v>10</v>
      </c>
      <c r="K1924" s="9">
        <f>financials[[#This Row],[Sales]]-financials[[#This Row],[COGS]]</f>
        <v>9729.7999999999993</v>
      </c>
      <c r="L1924" s="17">
        <f t="shared" ca="1" si="61"/>
        <v>44746</v>
      </c>
      <c r="M1924" t="str">
        <f t="shared" ca="1" si="60"/>
        <v>C0003</v>
      </c>
    </row>
    <row r="1925" spans="1:13" x14ac:dyDescent="0.25">
      <c r="A1925" t="s">
        <v>97</v>
      </c>
      <c r="B1925" s="7" t="s">
        <v>655</v>
      </c>
      <c r="C1925" s="15">
        <v>102</v>
      </c>
      <c r="D1925" s="16" t="s">
        <v>102</v>
      </c>
      <c r="E1925">
        <v>31</v>
      </c>
      <c r="F1925" s="9">
        <v>350</v>
      </c>
      <c r="G1925" s="9">
        <f>financials[[#This Row],[Units Sold]]*financials[[#This Row],[Sale Price]]</f>
        <v>10850</v>
      </c>
      <c r="H1925" s="9">
        <f>IF(financials[[#This Row],[Discount Band]]="low",0.1,IF(financials[[#This Row],[Discount Band]]="medium",0.15,0.3))</f>
        <v>0.1</v>
      </c>
      <c r="I1925" s="9">
        <f>financials[[#This Row],[Gross Sales]]-financials[[#This Row],[Gross Sales]]*financials[[#This Row],[Discounts]]</f>
        <v>9765</v>
      </c>
      <c r="J1925" s="9">
        <f>VLOOKUP(financials[[#This Row],[productid]],Products!$B$2:$H$10,3)</f>
        <v>13.95</v>
      </c>
      <c r="K1925" s="9">
        <f>financials[[#This Row],[Sales]]-financials[[#This Row],[COGS]]</f>
        <v>9751.0499999999993</v>
      </c>
      <c r="L1925" s="17">
        <f t="shared" ca="1" si="61"/>
        <v>45006</v>
      </c>
      <c r="M1925" t="str">
        <f t="shared" ca="1" si="60"/>
        <v>C0002</v>
      </c>
    </row>
    <row r="1926" spans="1:13" x14ac:dyDescent="0.25">
      <c r="A1926" t="s">
        <v>97</v>
      </c>
      <c r="B1926" s="7" t="s">
        <v>170</v>
      </c>
      <c r="C1926" s="15">
        <v>104</v>
      </c>
      <c r="D1926" s="16" t="s">
        <v>102</v>
      </c>
      <c r="E1926">
        <v>1555</v>
      </c>
      <c r="F1926" s="9">
        <v>7</v>
      </c>
      <c r="G1926" s="9">
        <f>financials[[#This Row],[Units Sold]]*financials[[#This Row],[Sale Price]]</f>
        <v>10885</v>
      </c>
      <c r="H1926" s="9">
        <f>IF(financials[[#This Row],[Discount Band]]="low",0.1,IF(financials[[#This Row],[Discount Band]]="medium",0.15,0.3))</f>
        <v>0.1</v>
      </c>
      <c r="I1926" s="9">
        <f>financials[[#This Row],[Gross Sales]]-financials[[#This Row],[Gross Sales]]*financials[[#This Row],[Discounts]]</f>
        <v>9796.5</v>
      </c>
      <c r="J1926" s="9">
        <f>VLOOKUP(financials[[#This Row],[productid]],Products!$B$2:$H$10,3)</f>
        <v>2.9</v>
      </c>
      <c r="K1926" s="9">
        <f>financials[[#This Row],[Sales]]-financials[[#This Row],[COGS]]</f>
        <v>9793.6</v>
      </c>
      <c r="L1926" s="17">
        <f t="shared" ca="1" si="61"/>
        <v>45496</v>
      </c>
      <c r="M1926" t="str">
        <f t="shared" ca="1" si="60"/>
        <v>C0003</v>
      </c>
    </row>
    <row r="1927" spans="1:13" x14ac:dyDescent="0.25">
      <c r="A1927" t="s">
        <v>97</v>
      </c>
      <c r="B1927" s="7" t="s">
        <v>95</v>
      </c>
      <c r="C1927" s="15">
        <v>102</v>
      </c>
      <c r="D1927" s="16" t="s">
        <v>94</v>
      </c>
      <c r="E1927">
        <v>1557</v>
      </c>
      <c r="F1927" s="9">
        <v>7</v>
      </c>
      <c r="G1927" s="9">
        <f>financials[[#This Row],[Units Sold]]*financials[[#This Row],[Sale Price]]</f>
        <v>10899</v>
      </c>
      <c r="H1927" s="9">
        <f>IF(financials[[#This Row],[Discount Band]]="low",0.1,IF(financials[[#This Row],[Discount Band]]="medium",0.15,0.3))</f>
        <v>0.3</v>
      </c>
      <c r="I1927" s="9">
        <f>financials[[#This Row],[Gross Sales]]-financials[[#This Row],[Gross Sales]]*financials[[#This Row],[Discounts]]</f>
        <v>7629.3</v>
      </c>
      <c r="J1927" s="9">
        <f>VLOOKUP(financials[[#This Row],[productid]],Products!$B$2:$H$10,3)</f>
        <v>13.95</v>
      </c>
      <c r="K1927" s="9">
        <f>financials[[#This Row],[Sales]]-financials[[#This Row],[COGS]]</f>
        <v>7615.35</v>
      </c>
      <c r="L1927" s="17">
        <f t="shared" ca="1" si="61"/>
        <v>44945</v>
      </c>
      <c r="M1927" t="str">
        <f t="shared" ca="1" si="60"/>
        <v>C0003</v>
      </c>
    </row>
    <row r="1928" spans="1:13" x14ac:dyDescent="0.25">
      <c r="A1928" t="s">
        <v>97</v>
      </c>
      <c r="B1928" s="7" t="s">
        <v>135</v>
      </c>
      <c r="C1928" s="15">
        <v>102</v>
      </c>
      <c r="D1928" s="16" t="s">
        <v>102</v>
      </c>
      <c r="E1928">
        <v>1561</v>
      </c>
      <c r="F1928" s="9">
        <v>7</v>
      </c>
      <c r="G1928" s="9">
        <f>financials[[#This Row],[Units Sold]]*financials[[#This Row],[Sale Price]]</f>
        <v>10927</v>
      </c>
      <c r="H1928" s="9">
        <f>IF(financials[[#This Row],[Discount Band]]="low",0.1,IF(financials[[#This Row],[Discount Band]]="medium",0.15,0.3))</f>
        <v>0.1</v>
      </c>
      <c r="I1928" s="9">
        <f>financials[[#This Row],[Gross Sales]]-financials[[#This Row],[Gross Sales]]*financials[[#This Row],[Discounts]]</f>
        <v>9834.2999999999993</v>
      </c>
      <c r="J1928" s="9">
        <f>VLOOKUP(financials[[#This Row],[productid]],Products!$B$2:$H$10,3)</f>
        <v>13.95</v>
      </c>
      <c r="K1928" s="9">
        <f>financials[[#This Row],[Sales]]-financials[[#This Row],[COGS]]</f>
        <v>9820.3499999999985</v>
      </c>
      <c r="L1928" s="17">
        <f t="shared" ca="1" si="61"/>
        <v>45189</v>
      </c>
      <c r="M1928" t="str">
        <f t="shared" ca="1" si="60"/>
        <v>C0002</v>
      </c>
    </row>
    <row r="1929" spans="1:13" x14ac:dyDescent="0.25">
      <c r="A1929" t="s">
        <v>97</v>
      </c>
      <c r="B1929" s="7" t="s">
        <v>170</v>
      </c>
      <c r="C1929" s="15">
        <v>109</v>
      </c>
      <c r="D1929" s="16" t="s">
        <v>102</v>
      </c>
      <c r="E1929">
        <v>1561</v>
      </c>
      <c r="F1929" s="9">
        <v>7</v>
      </c>
      <c r="G1929" s="9">
        <f>financials[[#This Row],[Units Sold]]*financials[[#This Row],[Sale Price]]</f>
        <v>10927</v>
      </c>
      <c r="H1929" s="9">
        <f>IF(financials[[#This Row],[Discount Band]]="low",0.1,IF(financials[[#This Row],[Discount Band]]="medium",0.15,0.3))</f>
        <v>0.1</v>
      </c>
      <c r="I1929" s="9">
        <f>financials[[#This Row],[Gross Sales]]-financials[[#This Row],[Gross Sales]]*financials[[#This Row],[Discounts]]</f>
        <v>9834.2999999999993</v>
      </c>
      <c r="J1929" s="9">
        <f>VLOOKUP(financials[[#This Row],[productid]],Products!$B$2:$H$10,3)</f>
        <v>16.8</v>
      </c>
      <c r="K1929" s="9">
        <f>financials[[#This Row],[Sales]]-financials[[#This Row],[COGS]]</f>
        <v>9817.5</v>
      </c>
      <c r="L1929" s="17">
        <f t="shared" ca="1" si="61"/>
        <v>45455</v>
      </c>
      <c r="M1929" t="str">
        <f t="shared" ca="1" si="60"/>
        <v>C0002</v>
      </c>
    </row>
    <row r="1930" spans="1:13" x14ac:dyDescent="0.25">
      <c r="A1930" t="s">
        <v>97</v>
      </c>
      <c r="B1930" s="7" t="s">
        <v>95</v>
      </c>
      <c r="C1930" s="15">
        <v>104</v>
      </c>
      <c r="D1930" s="16" t="s">
        <v>101</v>
      </c>
      <c r="E1930">
        <v>1562</v>
      </c>
      <c r="F1930" s="9">
        <v>7</v>
      </c>
      <c r="G1930" s="9">
        <f>financials[[#This Row],[Units Sold]]*financials[[#This Row],[Sale Price]]</f>
        <v>10934</v>
      </c>
      <c r="H1930" s="9">
        <f>IF(financials[[#This Row],[Discount Band]]="low",0.1,IF(financials[[#This Row],[Discount Band]]="medium",0.15,0.3))</f>
        <v>0.15</v>
      </c>
      <c r="I1930" s="9">
        <f>financials[[#This Row],[Gross Sales]]-financials[[#This Row],[Gross Sales]]*financials[[#This Row],[Discounts]]</f>
        <v>9293.9</v>
      </c>
      <c r="J1930" s="9">
        <f>VLOOKUP(financials[[#This Row],[productid]],Products!$B$2:$H$10,3)</f>
        <v>2.9</v>
      </c>
      <c r="K1930" s="9">
        <f>financials[[#This Row],[Sales]]-financials[[#This Row],[COGS]]</f>
        <v>9291</v>
      </c>
      <c r="L1930" s="17">
        <f t="shared" ca="1" si="61"/>
        <v>44709</v>
      </c>
      <c r="M1930" t="str">
        <f t="shared" ca="1" si="60"/>
        <v>C0003</v>
      </c>
    </row>
    <row r="1931" spans="1:13" x14ac:dyDescent="0.25">
      <c r="A1931" t="s">
        <v>97</v>
      </c>
      <c r="B1931" s="7" t="s">
        <v>95</v>
      </c>
      <c r="C1931" s="15">
        <v>103</v>
      </c>
      <c r="D1931" s="16" t="s">
        <v>102</v>
      </c>
      <c r="E1931">
        <v>1578</v>
      </c>
      <c r="F1931" s="9">
        <v>7</v>
      </c>
      <c r="G1931" s="9">
        <f>financials[[#This Row],[Units Sold]]*financials[[#This Row],[Sale Price]]</f>
        <v>11046</v>
      </c>
      <c r="H1931" s="9">
        <f>IF(financials[[#This Row],[Discount Band]]="low",0.1,IF(financials[[#This Row],[Discount Band]]="medium",0.15,0.3))</f>
        <v>0.1</v>
      </c>
      <c r="I1931" s="9">
        <f>financials[[#This Row],[Gross Sales]]-financials[[#This Row],[Gross Sales]]*financials[[#This Row],[Discounts]]</f>
        <v>9941.4</v>
      </c>
      <c r="J1931" s="9">
        <f>VLOOKUP(financials[[#This Row],[productid]],Products!$B$2:$H$10,3)</f>
        <v>15</v>
      </c>
      <c r="K1931" s="9">
        <f>financials[[#This Row],[Sales]]-financials[[#This Row],[COGS]]</f>
        <v>9926.4</v>
      </c>
      <c r="L1931" s="17">
        <f t="shared" ca="1" si="61"/>
        <v>44945</v>
      </c>
      <c r="M1931" t="str">
        <f t="shared" ca="1" si="60"/>
        <v>A0001</v>
      </c>
    </row>
    <row r="1932" spans="1:13" x14ac:dyDescent="0.25">
      <c r="A1932" t="s">
        <v>97</v>
      </c>
      <c r="B1932" s="7" t="s">
        <v>135</v>
      </c>
      <c r="C1932" s="15">
        <v>105</v>
      </c>
      <c r="D1932" s="16" t="s">
        <v>101</v>
      </c>
      <c r="E1932">
        <v>1582</v>
      </c>
      <c r="F1932" s="9">
        <v>7</v>
      </c>
      <c r="G1932" s="9">
        <f>financials[[#This Row],[Units Sold]]*financials[[#This Row],[Sale Price]]</f>
        <v>11074</v>
      </c>
      <c r="H1932" s="9">
        <f>IF(financials[[#This Row],[Discount Band]]="low",0.1,IF(financials[[#This Row],[Discount Band]]="medium",0.15,0.3))</f>
        <v>0.15</v>
      </c>
      <c r="I1932" s="9">
        <f>financials[[#This Row],[Gross Sales]]-financials[[#This Row],[Gross Sales]]*financials[[#This Row],[Discounts]]</f>
        <v>9412.9</v>
      </c>
      <c r="J1932" s="9">
        <f>VLOOKUP(financials[[#This Row],[productid]],Products!$B$2:$H$10,3)</f>
        <v>10</v>
      </c>
      <c r="K1932" s="9">
        <f>financials[[#This Row],[Sales]]-financials[[#This Row],[COGS]]</f>
        <v>9402.9</v>
      </c>
      <c r="L1932" s="17">
        <f t="shared" ca="1" si="61"/>
        <v>45534</v>
      </c>
      <c r="M1932" t="str">
        <f t="shared" ca="1" si="60"/>
        <v>C0002</v>
      </c>
    </row>
    <row r="1933" spans="1:13" x14ac:dyDescent="0.25">
      <c r="A1933" t="s">
        <v>97</v>
      </c>
      <c r="B1933" s="7" t="s">
        <v>170</v>
      </c>
      <c r="C1933" s="15">
        <v>103</v>
      </c>
      <c r="D1933" s="16" t="s">
        <v>101</v>
      </c>
      <c r="E1933">
        <v>1583</v>
      </c>
      <c r="F1933" s="9">
        <v>7</v>
      </c>
      <c r="G1933" s="9">
        <f>financials[[#This Row],[Units Sold]]*financials[[#This Row],[Sale Price]]</f>
        <v>11081</v>
      </c>
      <c r="H1933" s="9">
        <f>IF(financials[[#This Row],[Discount Band]]="low",0.1,IF(financials[[#This Row],[Discount Band]]="medium",0.15,0.3))</f>
        <v>0.15</v>
      </c>
      <c r="I1933" s="9">
        <f>financials[[#This Row],[Gross Sales]]-financials[[#This Row],[Gross Sales]]*financials[[#This Row],[Discounts]]</f>
        <v>9418.85</v>
      </c>
      <c r="J1933" s="9">
        <f>VLOOKUP(financials[[#This Row],[productid]],Products!$B$2:$H$10,3)</f>
        <v>15</v>
      </c>
      <c r="K1933" s="9">
        <f>financials[[#This Row],[Sales]]-financials[[#This Row],[COGS]]</f>
        <v>9403.85</v>
      </c>
      <c r="L1933" s="17">
        <f t="shared" ca="1" si="61"/>
        <v>45174</v>
      </c>
      <c r="M1933" t="str">
        <f t="shared" ca="1" si="60"/>
        <v>B0101</v>
      </c>
    </row>
    <row r="1934" spans="1:13" x14ac:dyDescent="0.25">
      <c r="A1934" t="s">
        <v>97</v>
      </c>
      <c r="B1934" s="7" t="s">
        <v>170</v>
      </c>
      <c r="C1934" s="15">
        <v>107</v>
      </c>
      <c r="D1934" s="16" t="s">
        <v>103</v>
      </c>
      <c r="E1934">
        <v>1589</v>
      </c>
      <c r="F1934" s="9">
        <v>7</v>
      </c>
      <c r="G1934" s="9">
        <f>financials[[#This Row],[Units Sold]]*financials[[#This Row],[Sale Price]]</f>
        <v>11123</v>
      </c>
      <c r="H1934" s="9">
        <f>IF(financials[[#This Row],[Discount Band]]="low",0.1,IF(financials[[#This Row],[Discount Band]]="medium",0.15,0.3))</f>
        <v>0.3</v>
      </c>
      <c r="I1934" s="9">
        <f>financials[[#This Row],[Gross Sales]]-financials[[#This Row],[Gross Sales]]*financials[[#This Row],[Discounts]]</f>
        <v>7786.1</v>
      </c>
      <c r="J1934" s="9">
        <f>VLOOKUP(financials[[#This Row],[productid]],Products!$B$2:$H$10,3)</f>
        <v>5.5</v>
      </c>
      <c r="K1934" s="9">
        <f>financials[[#This Row],[Sales]]-financials[[#This Row],[COGS]]</f>
        <v>7780.6</v>
      </c>
      <c r="L1934" s="17">
        <f t="shared" ca="1" si="61"/>
        <v>45301</v>
      </c>
      <c r="M1934" t="str">
        <f t="shared" ca="1" si="60"/>
        <v>A0001</v>
      </c>
    </row>
    <row r="1935" spans="1:13" x14ac:dyDescent="0.25">
      <c r="A1935" t="s">
        <v>97</v>
      </c>
      <c r="B1935" s="7" t="s">
        <v>170</v>
      </c>
      <c r="C1935" s="15">
        <v>109</v>
      </c>
      <c r="D1935" s="16" t="s">
        <v>94</v>
      </c>
      <c r="E1935">
        <v>1596</v>
      </c>
      <c r="F1935" s="9">
        <v>7</v>
      </c>
      <c r="G1935" s="9">
        <f>financials[[#This Row],[Units Sold]]*financials[[#This Row],[Sale Price]]</f>
        <v>11172</v>
      </c>
      <c r="H1935" s="9">
        <f>IF(financials[[#This Row],[Discount Band]]="low",0.1,IF(financials[[#This Row],[Discount Band]]="medium",0.15,0.3))</f>
        <v>0.3</v>
      </c>
      <c r="I1935" s="9">
        <f>financials[[#This Row],[Gross Sales]]-financials[[#This Row],[Gross Sales]]*financials[[#This Row],[Discounts]]</f>
        <v>7820.4</v>
      </c>
      <c r="J1935" s="9">
        <f>VLOOKUP(financials[[#This Row],[productid]],Products!$B$2:$H$10,3)</f>
        <v>16.8</v>
      </c>
      <c r="K1935" s="9">
        <f>financials[[#This Row],[Sales]]-financials[[#This Row],[COGS]]</f>
        <v>7803.5999999999995</v>
      </c>
      <c r="L1935" s="17">
        <f t="shared" ca="1" si="61"/>
        <v>44638</v>
      </c>
      <c r="M1935" t="str">
        <f t="shared" ca="1" si="60"/>
        <v>C0003</v>
      </c>
    </row>
    <row r="1936" spans="1:13" x14ac:dyDescent="0.25">
      <c r="A1936" t="s">
        <v>97</v>
      </c>
      <c r="B1936" s="7" t="s">
        <v>655</v>
      </c>
      <c r="C1936" s="13">
        <v>104</v>
      </c>
      <c r="D1936" s="10" t="s">
        <v>102</v>
      </c>
      <c r="E1936">
        <v>32</v>
      </c>
      <c r="F1936" s="9">
        <v>350</v>
      </c>
      <c r="G1936" s="9">
        <f>financials[[#This Row],[Units Sold]]*financials[[#This Row],[Sale Price]]</f>
        <v>11200</v>
      </c>
      <c r="H1936" s="9">
        <f>IF(financials[[#This Row],[Discount Band]]="low",0.1,IF(financials[[#This Row],[Discount Band]]="medium",0.15,0.3))</f>
        <v>0.1</v>
      </c>
      <c r="I1936" s="9">
        <f>financials[[#This Row],[Gross Sales]]-financials[[#This Row],[Gross Sales]]*financials[[#This Row],[Discounts]]</f>
        <v>10080</v>
      </c>
      <c r="J1936" s="9">
        <f>VLOOKUP(financials[[#This Row],[productid]],Products!$B$2:$H$10,3)</f>
        <v>2.9</v>
      </c>
      <c r="K1936" s="9">
        <f>financials[[#This Row],[Sales]]-financials[[#This Row],[COGS]]</f>
        <v>10077.1</v>
      </c>
      <c r="L1936" s="17">
        <f t="shared" ca="1" si="61"/>
        <v>44778</v>
      </c>
      <c r="M1936" t="str">
        <f t="shared" ca="1" si="60"/>
        <v>B0101</v>
      </c>
    </row>
    <row r="1937" spans="1:13" x14ac:dyDescent="0.25">
      <c r="A1937" t="s">
        <v>97</v>
      </c>
      <c r="B1937" s="7" t="s">
        <v>170</v>
      </c>
      <c r="C1937" s="15">
        <v>101</v>
      </c>
      <c r="D1937" s="16" t="s">
        <v>101</v>
      </c>
      <c r="E1937">
        <v>1602</v>
      </c>
      <c r="F1937" s="9">
        <v>7</v>
      </c>
      <c r="G1937" s="9">
        <f>financials[[#This Row],[Units Sold]]*financials[[#This Row],[Sale Price]]</f>
        <v>11214</v>
      </c>
      <c r="H1937" s="9">
        <f>IF(financials[[#This Row],[Discount Band]]="low",0.1,IF(financials[[#This Row],[Discount Band]]="medium",0.15,0.3))</f>
        <v>0.15</v>
      </c>
      <c r="I1937" s="9">
        <f>financials[[#This Row],[Gross Sales]]-financials[[#This Row],[Gross Sales]]*financials[[#This Row],[Discounts]]</f>
        <v>9531.9</v>
      </c>
      <c r="J1937" s="9">
        <f>VLOOKUP(financials[[#This Row],[productid]],Products!$B$2:$H$10,3)</f>
        <v>9.9499999999999993</v>
      </c>
      <c r="K1937" s="9">
        <f>financials[[#This Row],[Sales]]-financials[[#This Row],[COGS]]</f>
        <v>9521.9499999999989</v>
      </c>
      <c r="L1937" s="17">
        <f t="shared" ca="1" si="61"/>
        <v>44964</v>
      </c>
      <c r="M1937" t="str">
        <f t="shared" ca="1" si="60"/>
        <v>C0002</v>
      </c>
    </row>
    <row r="1938" spans="1:13" x14ac:dyDescent="0.25">
      <c r="A1938" t="s">
        <v>97</v>
      </c>
      <c r="B1938" s="7" t="s">
        <v>135</v>
      </c>
      <c r="C1938" s="15">
        <v>109</v>
      </c>
      <c r="D1938" s="16" t="s">
        <v>101</v>
      </c>
      <c r="E1938">
        <v>1613</v>
      </c>
      <c r="F1938" s="9">
        <v>7</v>
      </c>
      <c r="G1938" s="9">
        <f>financials[[#This Row],[Units Sold]]*financials[[#This Row],[Sale Price]]</f>
        <v>11291</v>
      </c>
      <c r="H1938" s="9">
        <f>IF(financials[[#This Row],[Discount Band]]="low",0.1,IF(financials[[#This Row],[Discount Band]]="medium",0.15,0.3))</f>
        <v>0.15</v>
      </c>
      <c r="I1938" s="9">
        <f>financials[[#This Row],[Gross Sales]]-financials[[#This Row],[Gross Sales]]*financials[[#This Row],[Discounts]]</f>
        <v>9597.35</v>
      </c>
      <c r="J1938" s="9">
        <f>VLOOKUP(financials[[#This Row],[productid]],Products!$B$2:$H$10,3)</f>
        <v>16.8</v>
      </c>
      <c r="K1938" s="9">
        <f>financials[[#This Row],[Sales]]-financials[[#This Row],[COGS]]</f>
        <v>9580.5500000000011</v>
      </c>
      <c r="L1938" s="17">
        <f t="shared" ca="1" si="61"/>
        <v>44910</v>
      </c>
      <c r="M1938" t="str">
        <f t="shared" ca="1" si="60"/>
        <v>B0001</v>
      </c>
    </row>
    <row r="1939" spans="1:13" x14ac:dyDescent="0.25">
      <c r="A1939" t="s">
        <v>97</v>
      </c>
      <c r="B1939" s="7" t="s">
        <v>216</v>
      </c>
      <c r="C1939" s="15">
        <v>104</v>
      </c>
      <c r="D1939" s="16" t="s">
        <v>101</v>
      </c>
      <c r="E1939">
        <v>568</v>
      </c>
      <c r="F1939" s="9">
        <v>20</v>
      </c>
      <c r="G1939" s="9">
        <f>financials[[#This Row],[Units Sold]]*financials[[#This Row],[Sale Price]]</f>
        <v>11360</v>
      </c>
      <c r="H1939" s="9">
        <f>IF(financials[[#This Row],[Discount Band]]="low",0.1,IF(financials[[#This Row],[Discount Band]]="medium",0.15,0.3))</f>
        <v>0.15</v>
      </c>
      <c r="I1939" s="9">
        <f>financials[[#This Row],[Gross Sales]]-financials[[#This Row],[Gross Sales]]*financials[[#This Row],[Discounts]]</f>
        <v>9656</v>
      </c>
      <c r="J1939" s="9">
        <f>VLOOKUP(financials[[#This Row],[productid]],Products!$B$2:$H$10,3)</f>
        <v>2.9</v>
      </c>
      <c r="K1939" s="9">
        <f>financials[[#This Row],[Sales]]-financials[[#This Row],[COGS]]</f>
        <v>9653.1</v>
      </c>
      <c r="L1939" s="17">
        <f t="shared" ca="1" si="61"/>
        <v>45516</v>
      </c>
      <c r="M1939" t="str">
        <f t="shared" ca="1" si="60"/>
        <v>C0002</v>
      </c>
    </row>
    <row r="1940" spans="1:13" x14ac:dyDescent="0.25">
      <c r="A1940" t="s">
        <v>98</v>
      </c>
      <c r="B1940" s="7" t="s">
        <v>655</v>
      </c>
      <c r="C1940" s="15">
        <v>103</v>
      </c>
      <c r="D1940" s="16" t="s">
        <v>101</v>
      </c>
      <c r="E1940">
        <v>91</v>
      </c>
      <c r="F1940" s="9">
        <v>125</v>
      </c>
      <c r="G1940" s="9">
        <f>financials[[#This Row],[Units Sold]]*financials[[#This Row],[Sale Price]]</f>
        <v>11375</v>
      </c>
      <c r="H1940" s="9">
        <f>IF(financials[[#This Row],[Discount Band]]="low",0.1,IF(financials[[#This Row],[Discount Band]]="medium",0.15,0.3))</f>
        <v>0.15</v>
      </c>
      <c r="I1940" s="9">
        <f>financials[[#This Row],[Gross Sales]]-financials[[#This Row],[Gross Sales]]*financials[[#This Row],[Discounts]]</f>
        <v>9668.75</v>
      </c>
      <c r="J1940" s="9">
        <f>VLOOKUP(financials[[#This Row],[productid]],Products!$B$2:$H$10,3)</f>
        <v>15</v>
      </c>
      <c r="K1940" s="9">
        <f>financials[[#This Row],[Sales]]-financials[[#This Row],[COGS]]</f>
        <v>9653.75</v>
      </c>
      <c r="L1940" s="17">
        <f t="shared" ca="1" si="61"/>
        <v>45307</v>
      </c>
      <c r="M1940" t="str">
        <f t="shared" ca="1" si="60"/>
        <v>C0002</v>
      </c>
    </row>
    <row r="1941" spans="1:13" x14ac:dyDescent="0.25">
      <c r="A1941" t="s">
        <v>97</v>
      </c>
      <c r="B1941" s="7" t="s">
        <v>95</v>
      </c>
      <c r="C1941" s="15">
        <v>105</v>
      </c>
      <c r="D1941" s="16" t="s">
        <v>102</v>
      </c>
      <c r="E1941">
        <v>1627</v>
      </c>
      <c r="F1941" s="9">
        <v>7</v>
      </c>
      <c r="G1941" s="9">
        <f>financials[[#This Row],[Units Sold]]*financials[[#This Row],[Sale Price]]</f>
        <v>11389</v>
      </c>
      <c r="H1941" s="9">
        <f>IF(financials[[#This Row],[Discount Band]]="low",0.1,IF(financials[[#This Row],[Discount Band]]="medium",0.15,0.3))</f>
        <v>0.1</v>
      </c>
      <c r="I1941" s="9">
        <f>financials[[#This Row],[Gross Sales]]-financials[[#This Row],[Gross Sales]]*financials[[#This Row],[Discounts]]</f>
        <v>10250.1</v>
      </c>
      <c r="J1941" s="9">
        <f>VLOOKUP(financials[[#This Row],[productid]],Products!$B$2:$H$10,3)</f>
        <v>10</v>
      </c>
      <c r="K1941" s="9">
        <f>financials[[#This Row],[Sales]]-financials[[#This Row],[COGS]]</f>
        <v>10240.1</v>
      </c>
      <c r="L1941" s="17">
        <f t="shared" ca="1" si="61"/>
        <v>44645</v>
      </c>
      <c r="M1941" t="str">
        <f t="shared" ca="1" si="60"/>
        <v>A0001</v>
      </c>
    </row>
    <row r="1942" spans="1:13" x14ac:dyDescent="0.25">
      <c r="A1942" t="s">
        <v>97</v>
      </c>
      <c r="B1942" s="7" t="s">
        <v>95</v>
      </c>
      <c r="C1942" s="15">
        <v>109</v>
      </c>
      <c r="D1942" s="16" t="s">
        <v>101</v>
      </c>
      <c r="E1942">
        <v>1628</v>
      </c>
      <c r="F1942" s="9">
        <v>7</v>
      </c>
      <c r="G1942" s="9">
        <f>financials[[#This Row],[Units Sold]]*financials[[#This Row],[Sale Price]]</f>
        <v>11396</v>
      </c>
      <c r="H1942" s="9">
        <f>IF(financials[[#This Row],[Discount Band]]="low",0.1,IF(financials[[#This Row],[Discount Band]]="medium",0.15,0.3))</f>
        <v>0.15</v>
      </c>
      <c r="I1942" s="9">
        <f>financials[[#This Row],[Gross Sales]]-financials[[#This Row],[Gross Sales]]*financials[[#This Row],[Discounts]]</f>
        <v>9686.6</v>
      </c>
      <c r="J1942" s="9">
        <f>VLOOKUP(financials[[#This Row],[productid]],Products!$B$2:$H$10,3)</f>
        <v>16.8</v>
      </c>
      <c r="K1942" s="9">
        <f>financials[[#This Row],[Sales]]-financials[[#This Row],[COGS]]</f>
        <v>9669.8000000000011</v>
      </c>
      <c r="L1942" s="17">
        <f t="shared" ca="1" si="61"/>
        <v>44846</v>
      </c>
      <c r="M1942" t="str">
        <f t="shared" ca="1" si="60"/>
        <v>C0002</v>
      </c>
    </row>
    <row r="1943" spans="1:13" x14ac:dyDescent="0.25">
      <c r="A1943" t="s">
        <v>97</v>
      </c>
      <c r="B1943" s="7" t="s">
        <v>95</v>
      </c>
      <c r="C1943" s="15">
        <v>108</v>
      </c>
      <c r="D1943" s="16" t="s">
        <v>101</v>
      </c>
      <c r="E1943">
        <v>1630</v>
      </c>
      <c r="F1943" s="9">
        <v>7</v>
      </c>
      <c r="G1943" s="9">
        <f>financials[[#This Row],[Units Sold]]*financials[[#This Row],[Sale Price]]</f>
        <v>11410</v>
      </c>
      <c r="H1943" s="9">
        <f>IF(financials[[#This Row],[Discount Band]]="low",0.1,IF(financials[[#This Row],[Discount Band]]="medium",0.15,0.3))</f>
        <v>0.15</v>
      </c>
      <c r="I1943" s="9">
        <f>financials[[#This Row],[Gross Sales]]-financials[[#This Row],[Gross Sales]]*financials[[#This Row],[Discounts]]</f>
        <v>9698.5</v>
      </c>
      <c r="J1943" s="9">
        <f>VLOOKUP(financials[[#This Row],[productid]],Products!$B$2:$H$10,3)</f>
        <v>3.99</v>
      </c>
      <c r="K1943" s="9">
        <f>financials[[#This Row],[Sales]]-financials[[#This Row],[COGS]]</f>
        <v>9694.51</v>
      </c>
      <c r="L1943" s="17">
        <f t="shared" ca="1" si="61"/>
        <v>45328</v>
      </c>
      <c r="M1943" t="str">
        <f t="shared" ca="1" si="60"/>
        <v>B0101</v>
      </c>
    </row>
    <row r="1944" spans="1:13" x14ac:dyDescent="0.25">
      <c r="A1944" t="s">
        <v>97</v>
      </c>
      <c r="B1944" s="7" t="s">
        <v>170</v>
      </c>
      <c r="C1944" s="13">
        <v>109</v>
      </c>
      <c r="D1944" s="10" t="s">
        <v>94</v>
      </c>
      <c r="E1944">
        <v>1635</v>
      </c>
      <c r="F1944" s="9">
        <v>7</v>
      </c>
      <c r="G1944" s="9">
        <f>financials[[#This Row],[Units Sold]]*financials[[#This Row],[Sale Price]]</f>
        <v>11445</v>
      </c>
      <c r="H1944" s="9">
        <f>IF(financials[[#This Row],[Discount Band]]="low",0.1,IF(financials[[#This Row],[Discount Band]]="medium",0.15,0.3))</f>
        <v>0.3</v>
      </c>
      <c r="I1944" s="9">
        <f>financials[[#This Row],[Gross Sales]]-financials[[#This Row],[Gross Sales]]*financials[[#This Row],[Discounts]]</f>
        <v>8011.5</v>
      </c>
      <c r="J1944" s="9">
        <f>VLOOKUP(financials[[#This Row],[productid]],Products!$B$2:$H$10,3)</f>
        <v>16.8</v>
      </c>
      <c r="K1944" s="9">
        <f>financials[[#This Row],[Sales]]-financials[[#This Row],[COGS]]</f>
        <v>7994.7</v>
      </c>
      <c r="L1944" s="17">
        <f t="shared" ca="1" si="61"/>
        <v>45218</v>
      </c>
      <c r="M1944" t="str">
        <f t="shared" ca="1" si="60"/>
        <v>B0101</v>
      </c>
    </row>
    <row r="1945" spans="1:13" x14ac:dyDescent="0.25">
      <c r="A1945" t="s">
        <v>97</v>
      </c>
      <c r="B1945" s="7" t="s">
        <v>95</v>
      </c>
      <c r="C1945" s="15">
        <v>105</v>
      </c>
      <c r="D1945" s="16" t="s">
        <v>102</v>
      </c>
      <c r="E1945">
        <v>1645</v>
      </c>
      <c r="F1945" s="9">
        <v>7</v>
      </c>
      <c r="G1945" s="9">
        <f>financials[[#This Row],[Units Sold]]*financials[[#This Row],[Sale Price]]</f>
        <v>11515</v>
      </c>
      <c r="H1945" s="9">
        <f>IF(financials[[#This Row],[Discount Band]]="low",0.1,IF(financials[[#This Row],[Discount Band]]="medium",0.15,0.3))</f>
        <v>0.1</v>
      </c>
      <c r="I1945" s="9">
        <f>financials[[#This Row],[Gross Sales]]-financials[[#This Row],[Gross Sales]]*financials[[#This Row],[Discounts]]</f>
        <v>10363.5</v>
      </c>
      <c r="J1945" s="9">
        <f>VLOOKUP(financials[[#This Row],[productid]],Products!$B$2:$H$10,3)</f>
        <v>10</v>
      </c>
      <c r="K1945" s="9">
        <f>financials[[#This Row],[Sales]]-financials[[#This Row],[COGS]]</f>
        <v>10353.5</v>
      </c>
      <c r="L1945" s="17">
        <f t="shared" ca="1" si="61"/>
        <v>45150</v>
      </c>
      <c r="M1945" t="str">
        <f t="shared" ca="1" si="60"/>
        <v>B0101</v>
      </c>
    </row>
    <row r="1946" spans="1:13" x14ac:dyDescent="0.25">
      <c r="A1946" t="s">
        <v>97</v>
      </c>
      <c r="B1946" s="7" t="s">
        <v>95</v>
      </c>
      <c r="C1946" s="15">
        <v>109</v>
      </c>
      <c r="D1946" s="16" t="s">
        <v>101</v>
      </c>
      <c r="E1946">
        <v>1649</v>
      </c>
      <c r="F1946" s="9">
        <v>7</v>
      </c>
      <c r="G1946" s="9">
        <f>financials[[#This Row],[Units Sold]]*financials[[#This Row],[Sale Price]]</f>
        <v>11543</v>
      </c>
      <c r="H1946" s="9">
        <f>IF(financials[[#This Row],[Discount Band]]="low",0.1,IF(financials[[#This Row],[Discount Band]]="medium",0.15,0.3))</f>
        <v>0.15</v>
      </c>
      <c r="I1946" s="9">
        <f>financials[[#This Row],[Gross Sales]]-financials[[#This Row],[Gross Sales]]*financials[[#This Row],[Discounts]]</f>
        <v>9811.5499999999993</v>
      </c>
      <c r="J1946" s="9">
        <f>VLOOKUP(financials[[#This Row],[productid]],Products!$B$2:$H$10,3)</f>
        <v>16.8</v>
      </c>
      <c r="K1946" s="9">
        <f>financials[[#This Row],[Sales]]-financials[[#This Row],[COGS]]</f>
        <v>9794.75</v>
      </c>
      <c r="L1946" s="17">
        <f t="shared" ca="1" si="61"/>
        <v>44575</v>
      </c>
      <c r="M1946" t="str">
        <f t="shared" ca="1" si="60"/>
        <v>B0001</v>
      </c>
    </row>
    <row r="1947" spans="1:13" x14ac:dyDescent="0.25">
      <c r="A1947" t="s">
        <v>97</v>
      </c>
      <c r="B1947" s="7" t="s">
        <v>216</v>
      </c>
      <c r="C1947" s="15">
        <v>104</v>
      </c>
      <c r="D1947" s="16" t="s">
        <v>94</v>
      </c>
      <c r="E1947">
        <v>579</v>
      </c>
      <c r="F1947" s="9">
        <v>20</v>
      </c>
      <c r="G1947" s="9">
        <f>financials[[#This Row],[Units Sold]]*financials[[#This Row],[Sale Price]]</f>
        <v>11580</v>
      </c>
      <c r="H1947" s="9">
        <f>IF(financials[[#This Row],[Discount Band]]="low",0.1,IF(financials[[#This Row],[Discount Band]]="medium",0.15,0.3))</f>
        <v>0.3</v>
      </c>
      <c r="I1947" s="9">
        <f>financials[[#This Row],[Gross Sales]]-financials[[#This Row],[Gross Sales]]*financials[[#This Row],[Discounts]]</f>
        <v>8106</v>
      </c>
      <c r="J1947" s="9">
        <f>VLOOKUP(financials[[#This Row],[productid]],Products!$B$2:$H$10,3)</f>
        <v>2.9</v>
      </c>
      <c r="K1947" s="9">
        <f>financials[[#This Row],[Sales]]-financials[[#This Row],[COGS]]</f>
        <v>8103.1</v>
      </c>
      <c r="L1947" s="17">
        <f t="shared" ca="1" si="61"/>
        <v>45066</v>
      </c>
      <c r="M1947" t="str">
        <f t="shared" ca="1" si="60"/>
        <v>A0001</v>
      </c>
    </row>
    <row r="1948" spans="1:13" x14ac:dyDescent="0.25">
      <c r="A1948" t="s">
        <v>97</v>
      </c>
      <c r="B1948" s="7" t="s">
        <v>209</v>
      </c>
      <c r="C1948" s="15">
        <v>103</v>
      </c>
      <c r="D1948" s="16" t="s">
        <v>101</v>
      </c>
      <c r="E1948">
        <v>584</v>
      </c>
      <c r="F1948" s="9">
        <v>20</v>
      </c>
      <c r="G1948" s="9">
        <f>financials[[#This Row],[Units Sold]]*financials[[#This Row],[Sale Price]]</f>
        <v>11680</v>
      </c>
      <c r="H1948" s="9">
        <f>IF(financials[[#This Row],[Discount Band]]="low",0.1,IF(financials[[#This Row],[Discount Band]]="medium",0.15,0.3))</f>
        <v>0.15</v>
      </c>
      <c r="I1948" s="9">
        <f>financials[[#This Row],[Gross Sales]]-financials[[#This Row],[Gross Sales]]*financials[[#This Row],[Discounts]]</f>
        <v>9928</v>
      </c>
      <c r="J1948" s="9">
        <f>VLOOKUP(financials[[#This Row],[productid]],Products!$B$2:$H$10,3)</f>
        <v>15</v>
      </c>
      <c r="K1948" s="9">
        <f>financials[[#This Row],[Sales]]-financials[[#This Row],[COGS]]</f>
        <v>9913</v>
      </c>
      <c r="L1948" s="17">
        <f t="shared" ca="1" si="61"/>
        <v>45305</v>
      </c>
      <c r="M1948" t="str">
        <f t="shared" ca="1" si="60"/>
        <v>C0003</v>
      </c>
    </row>
    <row r="1949" spans="1:13" x14ac:dyDescent="0.25">
      <c r="A1949" t="s">
        <v>98</v>
      </c>
      <c r="B1949" s="7" t="s">
        <v>655</v>
      </c>
      <c r="C1949" s="15">
        <v>109</v>
      </c>
      <c r="D1949" s="16" t="s">
        <v>101</v>
      </c>
      <c r="E1949">
        <v>94</v>
      </c>
      <c r="F1949" s="9">
        <v>125</v>
      </c>
      <c r="G1949" s="9">
        <f>financials[[#This Row],[Units Sold]]*financials[[#This Row],[Sale Price]]</f>
        <v>11750</v>
      </c>
      <c r="H1949" s="9">
        <f>IF(financials[[#This Row],[Discount Band]]="low",0.1,IF(financials[[#This Row],[Discount Band]]="medium",0.15,0.3))</f>
        <v>0.15</v>
      </c>
      <c r="I1949" s="9">
        <f>financials[[#This Row],[Gross Sales]]-financials[[#This Row],[Gross Sales]]*financials[[#This Row],[Discounts]]</f>
        <v>9987.5</v>
      </c>
      <c r="J1949" s="9">
        <f>VLOOKUP(financials[[#This Row],[productid]],Products!$B$2:$H$10,3)</f>
        <v>16.8</v>
      </c>
      <c r="K1949" s="9">
        <f>financials[[#This Row],[Sales]]-financials[[#This Row],[COGS]]</f>
        <v>9970.7000000000007</v>
      </c>
      <c r="L1949" s="17">
        <f t="shared" ca="1" si="61"/>
        <v>44652</v>
      </c>
      <c r="M1949" t="str">
        <f t="shared" ca="1" si="60"/>
        <v>B0001</v>
      </c>
    </row>
    <row r="1950" spans="1:13" x14ac:dyDescent="0.25">
      <c r="A1950" t="s">
        <v>97</v>
      </c>
      <c r="B1950" s="7" t="s">
        <v>216</v>
      </c>
      <c r="C1950" s="15">
        <v>103</v>
      </c>
      <c r="D1950" s="16" t="s">
        <v>102</v>
      </c>
      <c r="E1950">
        <v>590</v>
      </c>
      <c r="F1950" s="9">
        <v>20</v>
      </c>
      <c r="G1950" s="9">
        <f>financials[[#This Row],[Units Sold]]*financials[[#This Row],[Sale Price]]</f>
        <v>11800</v>
      </c>
      <c r="H1950" s="9">
        <f>IF(financials[[#This Row],[Discount Band]]="low",0.1,IF(financials[[#This Row],[Discount Band]]="medium",0.15,0.3))</f>
        <v>0.1</v>
      </c>
      <c r="I1950" s="9">
        <f>financials[[#This Row],[Gross Sales]]-financials[[#This Row],[Gross Sales]]*financials[[#This Row],[Discounts]]</f>
        <v>10620</v>
      </c>
      <c r="J1950" s="9">
        <f>VLOOKUP(financials[[#This Row],[productid]],Products!$B$2:$H$10,3)</f>
        <v>15</v>
      </c>
      <c r="K1950" s="9">
        <f>financials[[#This Row],[Sales]]-financials[[#This Row],[COGS]]</f>
        <v>10605</v>
      </c>
      <c r="L1950" s="17">
        <f t="shared" ca="1" si="61"/>
        <v>45065</v>
      </c>
      <c r="M1950" t="str">
        <f t="shared" ca="1" si="60"/>
        <v>B0001</v>
      </c>
    </row>
    <row r="1951" spans="1:13" x14ac:dyDescent="0.25">
      <c r="A1951" t="s">
        <v>97</v>
      </c>
      <c r="B1951" s="7" t="s">
        <v>95</v>
      </c>
      <c r="C1951" s="15">
        <v>108</v>
      </c>
      <c r="D1951" s="16" t="s">
        <v>94</v>
      </c>
      <c r="E1951">
        <v>1688</v>
      </c>
      <c r="F1951" s="9">
        <v>7</v>
      </c>
      <c r="G1951" s="9">
        <f>financials[[#This Row],[Units Sold]]*financials[[#This Row],[Sale Price]]</f>
        <v>11816</v>
      </c>
      <c r="H1951" s="9">
        <f>IF(financials[[#This Row],[Discount Band]]="low",0.1,IF(financials[[#This Row],[Discount Band]]="medium",0.15,0.3))</f>
        <v>0.3</v>
      </c>
      <c r="I1951" s="9">
        <f>financials[[#This Row],[Gross Sales]]-financials[[#This Row],[Gross Sales]]*financials[[#This Row],[Discounts]]</f>
        <v>8271.2000000000007</v>
      </c>
      <c r="J1951" s="9">
        <f>VLOOKUP(financials[[#This Row],[productid]],Products!$B$2:$H$10,3)</f>
        <v>3.99</v>
      </c>
      <c r="K1951" s="9">
        <f>financials[[#This Row],[Sales]]-financials[[#This Row],[COGS]]</f>
        <v>8267.2100000000009</v>
      </c>
      <c r="L1951" s="17">
        <f t="shared" ca="1" si="61"/>
        <v>44606</v>
      </c>
      <c r="M1951" t="str">
        <f t="shared" ca="1" si="60"/>
        <v>A0001</v>
      </c>
    </row>
    <row r="1952" spans="1:13" x14ac:dyDescent="0.25">
      <c r="A1952" t="s">
        <v>97</v>
      </c>
      <c r="B1952" s="7" t="s">
        <v>135</v>
      </c>
      <c r="C1952" s="15">
        <v>108</v>
      </c>
      <c r="D1952" s="16" t="s">
        <v>101</v>
      </c>
      <c r="E1952">
        <v>1694</v>
      </c>
      <c r="F1952" s="9">
        <v>7</v>
      </c>
      <c r="G1952" s="9">
        <f>financials[[#This Row],[Units Sold]]*financials[[#This Row],[Sale Price]]</f>
        <v>11858</v>
      </c>
      <c r="H1952" s="9">
        <f>IF(financials[[#This Row],[Discount Band]]="low",0.1,IF(financials[[#This Row],[Discount Band]]="medium",0.15,0.3))</f>
        <v>0.15</v>
      </c>
      <c r="I1952" s="9">
        <f>financials[[#This Row],[Gross Sales]]-financials[[#This Row],[Gross Sales]]*financials[[#This Row],[Discounts]]</f>
        <v>10079.299999999999</v>
      </c>
      <c r="J1952" s="9">
        <f>VLOOKUP(financials[[#This Row],[productid]],Products!$B$2:$H$10,3)</f>
        <v>3.99</v>
      </c>
      <c r="K1952" s="9">
        <f>financials[[#This Row],[Sales]]-financials[[#This Row],[COGS]]</f>
        <v>10075.31</v>
      </c>
      <c r="L1952" s="17">
        <f t="shared" ca="1" si="61"/>
        <v>45351</v>
      </c>
      <c r="M1952" t="str">
        <f t="shared" ca="1" si="60"/>
        <v>C0003</v>
      </c>
    </row>
    <row r="1953" spans="1:13" x14ac:dyDescent="0.25">
      <c r="A1953" t="s">
        <v>97</v>
      </c>
      <c r="B1953" s="7" t="s">
        <v>95</v>
      </c>
      <c r="C1953" s="15">
        <v>109</v>
      </c>
      <c r="D1953" s="16" t="s">
        <v>102</v>
      </c>
      <c r="E1953">
        <v>1696</v>
      </c>
      <c r="F1953" s="9">
        <v>7</v>
      </c>
      <c r="G1953" s="9">
        <f>financials[[#This Row],[Units Sold]]*financials[[#This Row],[Sale Price]]</f>
        <v>11872</v>
      </c>
      <c r="H1953" s="9">
        <f>IF(financials[[#This Row],[Discount Band]]="low",0.1,IF(financials[[#This Row],[Discount Band]]="medium",0.15,0.3))</f>
        <v>0.1</v>
      </c>
      <c r="I1953" s="9">
        <f>financials[[#This Row],[Gross Sales]]-financials[[#This Row],[Gross Sales]]*financials[[#This Row],[Discounts]]</f>
        <v>10684.8</v>
      </c>
      <c r="J1953" s="9">
        <f>VLOOKUP(financials[[#This Row],[productid]],Products!$B$2:$H$10,3)</f>
        <v>16.8</v>
      </c>
      <c r="K1953" s="9">
        <f>financials[[#This Row],[Sales]]-financials[[#This Row],[COGS]]</f>
        <v>10668</v>
      </c>
      <c r="L1953" s="17">
        <f t="shared" ca="1" si="61"/>
        <v>45382</v>
      </c>
      <c r="M1953" t="str">
        <f t="shared" ca="1" si="60"/>
        <v>C0003</v>
      </c>
    </row>
    <row r="1954" spans="1:13" x14ac:dyDescent="0.25">
      <c r="A1954" t="s">
        <v>98</v>
      </c>
      <c r="B1954" s="7" t="s">
        <v>655</v>
      </c>
      <c r="C1954" s="15">
        <v>108</v>
      </c>
      <c r="D1954" s="16" t="s">
        <v>101</v>
      </c>
      <c r="E1954">
        <v>95</v>
      </c>
      <c r="F1954" s="9">
        <v>125</v>
      </c>
      <c r="G1954" s="9">
        <f>financials[[#This Row],[Units Sold]]*financials[[#This Row],[Sale Price]]</f>
        <v>11875</v>
      </c>
      <c r="H1954" s="9">
        <f>IF(financials[[#This Row],[Discount Band]]="low",0.1,IF(financials[[#This Row],[Discount Band]]="medium",0.15,0.3))</f>
        <v>0.15</v>
      </c>
      <c r="I1954" s="9">
        <f>financials[[#This Row],[Gross Sales]]-financials[[#This Row],[Gross Sales]]*financials[[#This Row],[Discounts]]</f>
        <v>10093.75</v>
      </c>
      <c r="J1954" s="9">
        <f>VLOOKUP(financials[[#This Row],[productid]],Products!$B$2:$H$10,3)</f>
        <v>3.99</v>
      </c>
      <c r="K1954" s="9">
        <f>financials[[#This Row],[Sales]]-financials[[#This Row],[COGS]]</f>
        <v>10089.76</v>
      </c>
      <c r="L1954" s="17">
        <f t="shared" ca="1" si="61"/>
        <v>45257</v>
      </c>
      <c r="M1954" t="str">
        <f t="shared" ca="1" si="60"/>
        <v>A0001</v>
      </c>
    </row>
    <row r="1955" spans="1:13" x14ac:dyDescent="0.25">
      <c r="A1955" t="s">
        <v>97</v>
      </c>
      <c r="B1955" s="7" t="s">
        <v>95</v>
      </c>
      <c r="C1955" s="15">
        <v>107</v>
      </c>
      <c r="D1955" s="16" t="s">
        <v>101</v>
      </c>
      <c r="E1955">
        <v>1698</v>
      </c>
      <c r="F1955" s="9">
        <v>7</v>
      </c>
      <c r="G1955" s="9">
        <f>financials[[#This Row],[Units Sold]]*financials[[#This Row],[Sale Price]]</f>
        <v>11886</v>
      </c>
      <c r="H1955" s="9">
        <f>IF(financials[[#This Row],[Discount Band]]="low",0.1,IF(financials[[#This Row],[Discount Band]]="medium",0.15,0.3))</f>
        <v>0.15</v>
      </c>
      <c r="I1955" s="9">
        <f>financials[[#This Row],[Gross Sales]]-financials[[#This Row],[Gross Sales]]*financials[[#This Row],[Discounts]]</f>
        <v>10103.1</v>
      </c>
      <c r="J1955" s="9">
        <f>VLOOKUP(financials[[#This Row],[productid]],Products!$B$2:$H$10,3)</f>
        <v>5.5</v>
      </c>
      <c r="K1955" s="9">
        <f>financials[[#This Row],[Sales]]-financials[[#This Row],[COGS]]</f>
        <v>10097.6</v>
      </c>
      <c r="L1955" s="17">
        <f t="shared" ca="1" si="61"/>
        <v>45281</v>
      </c>
      <c r="M1955" t="str">
        <f t="shared" ca="1" si="60"/>
        <v>B0001</v>
      </c>
    </row>
    <row r="1956" spans="1:13" x14ac:dyDescent="0.25">
      <c r="A1956" t="s">
        <v>97</v>
      </c>
      <c r="B1956" s="7" t="s">
        <v>170</v>
      </c>
      <c r="C1956" s="15">
        <v>103</v>
      </c>
      <c r="D1956" s="16" t="s">
        <v>101</v>
      </c>
      <c r="E1956">
        <v>1698</v>
      </c>
      <c r="F1956" s="9">
        <v>7</v>
      </c>
      <c r="G1956" s="9">
        <f>financials[[#This Row],[Units Sold]]*financials[[#This Row],[Sale Price]]</f>
        <v>11886</v>
      </c>
      <c r="H1956" s="9">
        <f>IF(financials[[#This Row],[Discount Band]]="low",0.1,IF(financials[[#This Row],[Discount Band]]="medium",0.15,0.3))</f>
        <v>0.15</v>
      </c>
      <c r="I1956" s="9">
        <f>financials[[#This Row],[Gross Sales]]-financials[[#This Row],[Gross Sales]]*financials[[#This Row],[Discounts]]</f>
        <v>10103.1</v>
      </c>
      <c r="J1956" s="9">
        <f>VLOOKUP(financials[[#This Row],[productid]],Products!$B$2:$H$10,3)</f>
        <v>15</v>
      </c>
      <c r="K1956" s="9">
        <f>financials[[#This Row],[Sales]]-financials[[#This Row],[COGS]]</f>
        <v>10088.1</v>
      </c>
      <c r="L1956" s="17">
        <f t="shared" ca="1" si="61"/>
        <v>44815</v>
      </c>
      <c r="M1956" t="str">
        <f t="shared" ca="1" si="60"/>
        <v>C0002</v>
      </c>
    </row>
    <row r="1957" spans="1:13" x14ac:dyDescent="0.25">
      <c r="A1957" t="s">
        <v>97</v>
      </c>
      <c r="B1957" s="7" t="s">
        <v>95</v>
      </c>
      <c r="C1957" s="15">
        <v>108</v>
      </c>
      <c r="D1957" s="16" t="s">
        <v>94</v>
      </c>
      <c r="E1957">
        <v>1700</v>
      </c>
      <c r="F1957" s="9">
        <v>7</v>
      </c>
      <c r="G1957" s="9">
        <f>financials[[#This Row],[Units Sold]]*financials[[#This Row],[Sale Price]]</f>
        <v>11900</v>
      </c>
      <c r="H1957" s="9">
        <f>IF(financials[[#This Row],[Discount Band]]="low",0.1,IF(financials[[#This Row],[Discount Band]]="medium",0.15,0.3))</f>
        <v>0.3</v>
      </c>
      <c r="I1957" s="9">
        <f>financials[[#This Row],[Gross Sales]]-financials[[#This Row],[Gross Sales]]*financials[[#This Row],[Discounts]]</f>
        <v>8330</v>
      </c>
      <c r="J1957" s="9">
        <f>VLOOKUP(financials[[#This Row],[productid]],Products!$B$2:$H$10,3)</f>
        <v>3.99</v>
      </c>
      <c r="K1957" s="9">
        <f>financials[[#This Row],[Sales]]-financials[[#This Row],[COGS]]</f>
        <v>8326.01</v>
      </c>
      <c r="L1957" s="17">
        <f t="shared" ca="1" si="61"/>
        <v>45487</v>
      </c>
      <c r="M1957" t="str">
        <f t="shared" ca="1" si="60"/>
        <v>C0003</v>
      </c>
    </row>
    <row r="1958" spans="1:13" x14ac:dyDescent="0.25">
      <c r="A1958" t="s">
        <v>97</v>
      </c>
      <c r="B1958" s="7" t="s">
        <v>209</v>
      </c>
      <c r="C1958" s="15">
        <v>103</v>
      </c>
      <c r="D1958" s="16" t="s">
        <v>101</v>
      </c>
      <c r="E1958">
        <v>595</v>
      </c>
      <c r="F1958" s="9">
        <v>20</v>
      </c>
      <c r="G1958" s="9">
        <f>financials[[#This Row],[Units Sold]]*financials[[#This Row],[Sale Price]]</f>
        <v>11900</v>
      </c>
      <c r="H1958" s="9">
        <f>IF(financials[[#This Row],[Discount Band]]="low",0.1,IF(financials[[#This Row],[Discount Band]]="medium",0.15,0.3))</f>
        <v>0.15</v>
      </c>
      <c r="I1958" s="9">
        <f>financials[[#This Row],[Gross Sales]]-financials[[#This Row],[Gross Sales]]*financials[[#This Row],[Discounts]]</f>
        <v>10115</v>
      </c>
      <c r="J1958" s="9">
        <f>VLOOKUP(financials[[#This Row],[productid]],Products!$B$2:$H$10,3)</f>
        <v>15</v>
      </c>
      <c r="K1958" s="9">
        <f>financials[[#This Row],[Sales]]-financials[[#This Row],[COGS]]</f>
        <v>10100</v>
      </c>
      <c r="L1958" s="17">
        <f t="shared" ca="1" si="61"/>
        <v>45173</v>
      </c>
      <c r="M1958" t="str">
        <f t="shared" ca="1" si="60"/>
        <v>C0002</v>
      </c>
    </row>
    <row r="1959" spans="1:13" x14ac:dyDescent="0.25">
      <c r="A1959" t="s">
        <v>97</v>
      </c>
      <c r="B1959" s="7" t="s">
        <v>95</v>
      </c>
      <c r="C1959" s="15">
        <v>108</v>
      </c>
      <c r="D1959" s="16" t="s">
        <v>94</v>
      </c>
      <c r="E1959">
        <v>1700</v>
      </c>
      <c r="F1959" s="9">
        <v>7</v>
      </c>
      <c r="G1959" s="9">
        <f>financials[[#This Row],[Units Sold]]*financials[[#This Row],[Sale Price]]</f>
        <v>11900</v>
      </c>
      <c r="H1959" s="9">
        <f>IF(financials[[#This Row],[Discount Band]]="low",0.1,IF(financials[[#This Row],[Discount Band]]="medium",0.15,0.3))</f>
        <v>0.3</v>
      </c>
      <c r="I1959" s="9">
        <f>financials[[#This Row],[Gross Sales]]-financials[[#This Row],[Gross Sales]]*financials[[#This Row],[Discounts]]</f>
        <v>8330</v>
      </c>
      <c r="J1959" s="9">
        <f>VLOOKUP(financials[[#This Row],[productid]],Products!$B$2:$H$10,3)</f>
        <v>3.99</v>
      </c>
      <c r="K1959" s="9">
        <f>financials[[#This Row],[Sales]]-financials[[#This Row],[COGS]]</f>
        <v>8326.01</v>
      </c>
      <c r="L1959" s="17">
        <f t="shared" ca="1" si="61"/>
        <v>45360</v>
      </c>
      <c r="M1959" t="str">
        <f t="shared" ca="1" si="60"/>
        <v>C0003</v>
      </c>
    </row>
    <row r="1960" spans="1:13" x14ac:dyDescent="0.25">
      <c r="A1960" t="s">
        <v>97</v>
      </c>
      <c r="B1960" s="7" t="s">
        <v>216</v>
      </c>
      <c r="C1960" s="15">
        <v>102</v>
      </c>
      <c r="D1960" s="16" t="s">
        <v>94</v>
      </c>
      <c r="E1960">
        <v>599</v>
      </c>
      <c r="F1960" s="9">
        <v>20</v>
      </c>
      <c r="G1960" s="9">
        <f>financials[[#This Row],[Units Sold]]*financials[[#This Row],[Sale Price]]</f>
        <v>11980</v>
      </c>
      <c r="H1960" s="9">
        <f>IF(financials[[#This Row],[Discount Band]]="low",0.1,IF(financials[[#This Row],[Discount Band]]="medium",0.15,0.3))</f>
        <v>0.3</v>
      </c>
      <c r="I1960" s="9">
        <f>financials[[#This Row],[Gross Sales]]-financials[[#This Row],[Gross Sales]]*financials[[#This Row],[Discounts]]</f>
        <v>8386</v>
      </c>
      <c r="J1960" s="9">
        <f>VLOOKUP(financials[[#This Row],[productid]],Products!$B$2:$H$10,3)</f>
        <v>13.95</v>
      </c>
      <c r="K1960" s="9">
        <f>financials[[#This Row],[Sales]]-financials[[#This Row],[COGS]]</f>
        <v>8372.0499999999993</v>
      </c>
      <c r="L1960" s="17">
        <f t="shared" ca="1" si="61"/>
        <v>44864</v>
      </c>
      <c r="M1960" t="str">
        <f t="shared" ca="1" si="60"/>
        <v>C0003</v>
      </c>
    </row>
    <row r="1961" spans="1:13" x14ac:dyDescent="0.25">
      <c r="A1961" t="s">
        <v>97</v>
      </c>
      <c r="B1961" s="7" t="s">
        <v>170</v>
      </c>
      <c r="C1961" s="15">
        <v>104</v>
      </c>
      <c r="D1961" s="16" t="s">
        <v>101</v>
      </c>
      <c r="E1961">
        <v>1713</v>
      </c>
      <c r="F1961" s="9">
        <v>7</v>
      </c>
      <c r="G1961" s="9">
        <f>financials[[#This Row],[Units Sold]]*financials[[#This Row],[Sale Price]]</f>
        <v>11991</v>
      </c>
      <c r="H1961" s="9">
        <f>IF(financials[[#This Row],[Discount Band]]="low",0.1,IF(financials[[#This Row],[Discount Band]]="medium",0.15,0.3))</f>
        <v>0.15</v>
      </c>
      <c r="I1961" s="9">
        <f>financials[[#This Row],[Gross Sales]]-financials[[#This Row],[Gross Sales]]*financials[[#This Row],[Discounts]]</f>
        <v>10192.35</v>
      </c>
      <c r="J1961" s="9">
        <f>VLOOKUP(financials[[#This Row],[productid]],Products!$B$2:$H$10,3)</f>
        <v>2.9</v>
      </c>
      <c r="K1961" s="9">
        <f>financials[[#This Row],[Sales]]-financials[[#This Row],[COGS]]</f>
        <v>10189.450000000001</v>
      </c>
      <c r="L1961" s="17">
        <f t="shared" ca="1" si="61"/>
        <v>45438</v>
      </c>
      <c r="M1961" t="str">
        <f t="shared" ca="1" si="60"/>
        <v>B0101</v>
      </c>
    </row>
    <row r="1962" spans="1:13" x14ac:dyDescent="0.25">
      <c r="A1962" t="s">
        <v>97</v>
      </c>
      <c r="B1962" s="7" t="s">
        <v>95</v>
      </c>
      <c r="C1962" s="15">
        <v>104</v>
      </c>
      <c r="D1962" s="16" t="s">
        <v>101</v>
      </c>
      <c r="E1962">
        <v>1725</v>
      </c>
      <c r="F1962" s="9">
        <v>7</v>
      </c>
      <c r="G1962" s="9">
        <f>financials[[#This Row],[Units Sold]]*financials[[#This Row],[Sale Price]]</f>
        <v>12075</v>
      </c>
      <c r="H1962" s="9">
        <f>IF(financials[[#This Row],[Discount Band]]="low",0.1,IF(financials[[#This Row],[Discount Band]]="medium",0.15,0.3))</f>
        <v>0.15</v>
      </c>
      <c r="I1962" s="9">
        <f>financials[[#This Row],[Gross Sales]]-financials[[#This Row],[Gross Sales]]*financials[[#This Row],[Discounts]]</f>
        <v>10263.75</v>
      </c>
      <c r="J1962" s="9">
        <f>VLOOKUP(financials[[#This Row],[productid]],Products!$B$2:$H$10,3)</f>
        <v>2.9</v>
      </c>
      <c r="K1962" s="9">
        <f>financials[[#This Row],[Sales]]-financials[[#This Row],[COGS]]</f>
        <v>10260.85</v>
      </c>
      <c r="L1962" s="17">
        <f t="shared" ca="1" si="61"/>
        <v>44611</v>
      </c>
      <c r="M1962" t="str">
        <f t="shared" ca="1" si="60"/>
        <v>B0101</v>
      </c>
    </row>
    <row r="1963" spans="1:13" x14ac:dyDescent="0.25">
      <c r="A1963" t="s">
        <v>97</v>
      </c>
      <c r="B1963" s="7" t="s">
        <v>170</v>
      </c>
      <c r="C1963" s="15">
        <v>102</v>
      </c>
      <c r="D1963" s="16" t="s">
        <v>94</v>
      </c>
      <c r="E1963">
        <v>1736</v>
      </c>
      <c r="F1963" s="9">
        <v>7</v>
      </c>
      <c r="G1963" s="9">
        <f>financials[[#This Row],[Units Sold]]*financials[[#This Row],[Sale Price]]</f>
        <v>12152</v>
      </c>
      <c r="H1963" s="9">
        <f>IF(financials[[#This Row],[Discount Band]]="low",0.1,IF(financials[[#This Row],[Discount Band]]="medium",0.15,0.3))</f>
        <v>0.3</v>
      </c>
      <c r="I1963" s="9">
        <f>financials[[#This Row],[Gross Sales]]-financials[[#This Row],[Gross Sales]]*financials[[#This Row],[Discounts]]</f>
        <v>8506.4</v>
      </c>
      <c r="J1963" s="9">
        <f>VLOOKUP(financials[[#This Row],[productid]],Products!$B$2:$H$10,3)</f>
        <v>13.95</v>
      </c>
      <c r="K1963" s="9">
        <f>financials[[#This Row],[Sales]]-financials[[#This Row],[COGS]]</f>
        <v>8492.4499999999989</v>
      </c>
      <c r="L1963" s="17">
        <f t="shared" ca="1" si="61"/>
        <v>45149</v>
      </c>
      <c r="M1963" t="str">
        <f t="shared" ca="1" si="60"/>
        <v>B0101</v>
      </c>
    </row>
    <row r="1964" spans="1:13" x14ac:dyDescent="0.25">
      <c r="A1964" t="s">
        <v>96</v>
      </c>
      <c r="B1964" s="7" t="s">
        <v>95</v>
      </c>
      <c r="C1964" s="15">
        <v>101</v>
      </c>
      <c r="D1964" s="16" t="s">
        <v>94</v>
      </c>
      <c r="E1964">
        <v>1017</v>
      </c>
      <c r="F1964" s="9">
        <v>12</v>
      </c>
      <c r="G1964" s="9">
        <f>financials[[#This Row],[Units Sold]]*financials[[#This Row],[Sale Price]]</f>
        <v>12204</v>
      </c>
      <c r="H1964" s="9">
        <f>IF(financials[[#This Row],[Discount Band]]="low",0.1,IF(financials[[#This Row],[Discount Band]]="medium",0.15,0.3))</f>
        <v>0.3</v>
      </c>
      <c r="I1964" s="9">
        <f>financials[[#This Row],[Gross Sales]]-financials[[#This Row],[Gross Sales]]*financials[[#This Row],[Discounts]]</f>
        <v>8542.7999999999993</v>
      </c>
      <c r="J1964" s="9">
        <f>VLOOKUP(financials[[#This Row],[productid]],Products!$B$2:$H$10,3)</f>
        <v>9.9499999999999993</v>
      </c>
      <c r="K1964" s="9">
        <f>financials[[#This Row],[Sales]]-financials[[#This Row],[COGS]]</f>
        <v>8532.8499999999985</v>
      </c>
      <c r="L1964" s="17">
        <f t="shared" ca="1" si="61"/>
        <v>44864</v>
      </c>
      <c r="M1964" t="str">
        <f t="shared" ca="1" si="60"/>
        <v>C0003</v>
      </c>
    </row>
    <row r="1965" spans="1:13" x14ac:dyDescent="0.25">
      <c r="A1965" t="s">
        <v>96</v>
      </c>
      <c r="B1965" s="7" t="s">
        <v>95</v>
      </c>
      <c r="C1965" s="15">
        <v>106</v>
      </c>
      <c r="D1965" s="16" t="s">
        <v>101</v>
      </c>
      <c r="E1965">
        <v>1022</v>
      </c>
      <c r="F1965" s="9">
        <v>12</v>
      </c>
      <c r="G1965" s="9">
        <f>financials[[#This Row],[Units Sold]]*financials[[#This Row],[Sale Price]]</f>
        <v>12264</v>
      </c>
      <c r="H1965" s="9">
        <f>IF(financials[[#This Row],[Discount Band]]="low",0.1,IF(financials[[#This Row],[Discount Band]]="medium",0.15,0.3))</f>
        <v>0.15</v>
      </c>
      <c r="I1965" s="9">
        <f>financials[[#This Row],[Gross Sales]]-financials[[#This Row],[Gross Sales]]*financials[[#This Row],[Discounts]]</f>
        <v>10424.4</v>
      </c>
      <c r="J1965" s="9">
        <f>VLOOKUP(financials[[#This Row],[productid]],Products!$B$2:$H$10,3)</f>
        <v>9.1</v>
      </c>
      <c r="K1965" s="9">
        <f>financials[[#This Row],[Sales]]-financials[[#This Row],[COGS]]</f>
        <v>10415.299999999999</v>
      </c>
      <c r="L1965" s="17">
        <f t="shared" ca="1" si="61"/>
        <v>44592</v>
      </c>
      <c r="M1965" t="str">
        <f t="shared" ca="1" si="60"/>
        <v>B0101</v>
      </c>
    </row>
    <row r="1966" spans="1:13" x14ac:dyDescent="0.25">
      <c r="A1966" t="s">
        <v>97</v>
      </c>
      <c r="B1966" s="7" t="s">
        <v>135</v>
      </c>
      <c r="C1966" s="13">
        <v>109</v>
      </c>
      <c r="D1966" s="10" t="s">
        <v>102</v>
      </c>
      <c r="E1966">
        <v>1755</v>
      </c>
      <c r="F1966" s="9">
        <v>7</v>
      </c>
      <c r="G1966" s="9">
        <f>financials[[#This Row],[Units Sold]]*financials[[#This Row],[Sale Price]]</f>
        <v>12285</v>
      </c>
      <c r="H1966" s="9">
        <f>IF(financials[[#This Row],[Discount Band]]="low",0.1,IF(financials[[#This Row],[Discount Band]]="medium",0.15,0.3))</f>
        <v>0.1</v>
      </c>
      <c r="I1966" s="9">
        <f>financials[[#This Row],[Gross Sales]]-financials[[#This Row],[Gross Sales]]*financials[[#This Row],[Discounts]]</f>
        <v>11056.5</v>
      </c>
      <c r="J1966" s="9">
        <f>VLOOKUP(financials[[#This Row],[productid]],Products!$B$2:$H$10,3)</f>
        <v>16.8</v>
      </c>
      <c r="K1966" s="9">
        <f>financials[[#This Row],[Sales]]-financials[[#This Row],[COGS]]</f>
        <v>11039.7</v>
      </c>
      <c r="L1966" s="17">
        <f t="shared" ca="1" si="61"/>
        <v>44834</v>
      </c>
      <c r="M1966" t="str">
        <f t="shared" ca="1" si="60"/>
        <v>B0001</v>
      </c>
    </row>
    <row r="1967" spans="1:13" x14ac:dyDescent="0.25">
      <c r="A1967" t="s">
        <v>97</v>
      </c>
      <c r="B1967" s="7" t="s">
        <v>95</v>
      </c>
      <c r="C1967" s="15">
        <v>107</v>
      </c>
      <c r="D1967" s="16" t="s">
        <v>94</v>
      </c>
      <c r="E1967">
        <v>1762</v>
      </c>
      <c r="F1967" s="9">
        <v>7</v>
      </c>
      <c r="G1967" s="9">
        <f>financials[[#This Row],[Units Sold]]*financials[[#This Row],[Sale Price]]</f>
        <v>12334</v>
      </c>
      <c r="H1967" s="9">
        <f>IF(financials[[#This Row],[Discount Band]]="low",0.1,IF(financials[[#This Row],[Discount Band]]="medium",0.15,0.3))</f>
        <v>0.3</v>
      </c>
      <c r="I1967" s="9">
        <f>financials[[#This Row],[Gross Sales]]-financials[[#This Row],[Gross Sales]]*financials[[#This Row],[Discounts]]</f>
        <v>8633.7999999999993</v>
      </c>
      <c r="J1967" s="9">
        <f>VLOOKUP(financials[[#This Row],[productid]],Products!$B$2:$H$10,3)</f>
        <v>5.5</v>
      </c>
      <c r="K1967" s="9">
        <f>financials[[#This Row],[Sales]]-financials[[#This Row],[COGS]]</f>
        <v>8628.2999999999993</v>
      </c>
      <c r="L1967" s="17">
        <f t="shared" ca="1" si="61"/>
        <v>45019</v>
      </c>
      <c r="M1967" t="str">
        <f t="shared" ca="1" si="60"/>
        <v>C0002</v>
      </c>
    </row>
    <row r="1968" spans="1:13" x14ac:dyDescent="0.25">
      <c r="A1968" t="s">
        <v>97</v>
      </c>
      <c r="B1968" s="7" t="s">
        <v>95</v>
      </c>
      <c r="C1968" s="15">
        <v>104</v>
      </c>
      <c r="D1968" s="16" t="s">
        <v>94</v>
      </c>
      <c r="E1968">
        <v>1765</v>
      </c>
      <c r="F1968" s="9">
        <v>7</v>
      </c>
      <c r="G1968" s="9">
        <f>financials[[#This Row],[Units Sold]]*financials[[#This Row],[Sale Price]]</f>
        <v>12355</v>
      </c>
      <c r="H1968" s="9">
        <f>IF(financials[[#This Row],[Discount Band]]="low",0.1,IF(financials[[#This Row],[Discount Band]]="medium",0.15,0.3))</f>
        <v>0.3</v>
      </c>
      <c r="I1968" s="9">
        <f>financials[[#This Row],[Gross Sales]]-financials[[#This Row],[Gross Sales]]*financials[[#This Row],[Discounts]]</f>
        <v>8648.5</v>
      </c>
      <c r="J1968" s="9">
        <f>VLOOKUP(financials[[#This Row],[productid]],Products!$B$2:$H$10,3)</f>
        <v>2.9</v>
      </c>
      <c r="K1968" s="9">
        <f>financials[[#This Row],[Sales]]-financials[[#This Row],[COGS]]</f>
        <v>8645.6</v>
      </c>
      <c r="L1968" s="17">
        <f t="shared" ca="1" si="61"/>
        <v>45451</v>
      </c>
      <c r="M1968" t="str">
        <f t="shared" ca="1" si="60"/>
        <v>B0001</v>
      </c>
    </row>
    <row r="1969" spans="1:13" x14ac:dyDescent="0.25">
      <c r="A1969" t="s">
        <v>97</v>
      </c>
      <c r="B1969" s="7" t="s">
        <v>95</v>
      </c>
      <c r="C1969" s="15">
        <v>108</v>
      </c>
      <c r="D1969" s="16" t="s">
        <v>94</v>
      </c>
      <c r="E1969">
        <v>1775</v>
      </c>
      <c r="F1969" s="9">
        <v>7</v>
      </c>
      <c r="G1969" s="9">
        <f>financials[[#This Row],[Units Sold]]*financials[[#This Row],[Sale Price]]</f>
        <v>12425</v>
      </c>
      <c r="H1969" s="9">
        <f>IF(financials[[#This Row],[Discount Band]]="low",0.1,IF(financials[[#This Row],[Discount Band]]="medium",0.15,0.3))</f>
        <v>0.3</v>
      </c>
      <c r="I1969" s="9">
        <f>financials[[#This Row],[Gross Sales]]-financials[[#This Row],[Gross Sales]]*financials[[#This Row],[Discounts]]</f>
        <v>8697.5</v>
      </c>
      <c r="J1969" s="9">
        <f>VLOOKUP(financials[[#This Row],[productid]],Products!$B$2:$H$10,3)</f>
        <v>3.99</v>
      </c>
      <c r="K1969" s="9">
        <f>financials[[#This Row],[Sales]]-financials[[#This Row],[COGS]]</f>
        <v>8693.51</v>
      </c>
      <c r="L1969" s="17">
        <f t="shared" ca="1" si="61"/>
        <v>45397</v>
      </c>
      <c r="M1969" t="str">
        <f t="shared" ca="1" si="60"/>
        <v>C0003</v>
      </c>
    </row>
    <row r="1970" spans="1:13" x14ac:dyDescent="0.25">
      <c r="A1970" t="s">
        <v>97</v>
      </c>
      <c r="B1970" s="7" t="s">
        <v>135</v>
      </c>
      <c r="C1970" s="13">
        <v>107</v>
      </c>
      <c r="D1970" s="10" t="s">
        <v>101</v>
      </c>
      <c r="E1970">
        <v>1782</v>
      </c>
      <c r="F1970" s="9">
        <v>7</v>
      </c>
      <c r="G1970" s="9">
        <f>financials[[#This Row],[Units Sold]]*financials[[#This Row],[Sale Price]]</f>
        <v>12474</v>
      </c>
      <c r="H1970" s="9">
        <f>IF(financials[[#This Row],[Discount Band]]="low",0.1,IF(financials[[#This Row],[Discount Band]]="medium",0.15,0.3))</f>
        <v>0.15</v>
      </c>
      <c r="I1970" s="9">
        <f>financials[[#This Row],[Gross Sales]]-financials[[#This Row],[Gross Sales]]*financials[[#This Row],[Discounts]]</f>
        <v>10602.9</v>
      </c>
      <c r="J1970" s="9">
        <f>VLOOKUP(financials[[#This Row],[productid]],Products!$B$2:$H$10,3)</f>
        <v>5.5</v>
      </c>
      <c r="K1970" s="9">
        <f>financials[[#This Row],[Sales]]-financials[[#This Row],[COGS]]</f>
        <v>10597.4</v>
      </c>
      <c r="L1970" s="17">
        <f t="shared" ca="1" si="61"/>
        <v>45357</v>
      </c>
      <c r="M1970" t="str">
        <f t="shared" ca="1" si="60"/>
        <v>B0001</v>
      </c>
    </row>
    <row r="1971" spans="1:13" x14ac:dyDescent="0.25">
      <c r="A1971" t="s">
        <v>97</v>
      </c>
      <c r="B1971" s="7" t="s">
        <v>95</v>
      </c>
      <c r="C1971" s="15">
        <v>104</v>
      </c>
      <c r="D1971" s="16" t="s">
        <v>94</v>
      </c>
      <c r="E1971">
        <v>1785</v>
      </c>
      <c r="F1971" s="9">
        <v>7</v>
      </c>
      <c r="G1971" s="9">
        <f>financials[[#This Row],[Units Sold]]*financials[[#This Row],[Sale Price]]</f>
        <v>12495</v>
      </c>
      <c r="H1971" s="9">
        <f>IF(financials[[#This Row],[Discount Band]]="low",0.1,IF(financials[[#This Row],[Discount Band]]="medium",0.15,0.3))</f>
        <v>0.3</v>
      </c>
      <c r="I1971" s="9">
        <f>financials[[#This Row],[Gross Sales]]-financials[[#This Row],[Gross Sales]]*financials[[#This Row],[Discounts]]</f>
        <v>8746.5</v>
      </c>
      <c r="J1971" s="9">
        <f>VLOOKUP(financials[[#This Row],[productid]],Products!$B$2:$H$10,3)</f>
        <v>2.9</v>
      </c>
      <c r="K1971" s="9">
        <f>financials[[#This Row],[Sales]]-financials[[#This Row],[COGS]]</f>
        <v>8743.6</v>
      </c>
      <c r="L1971" s="17">
        <f t="shared" ca="1" si="61"/>
        <v>44755</v>
      </c>
      <c r="M1971" t="str">
        <f t="shared" ca="1" si="60"/>
        <v>A0001</v>
      </c>
    </row>
    <row r="1972" spans="1:13" x14ac:dyDescent="0.25">
      <c r="A1972" t="s">
        <v>97</v>
      </c>
      <c r="B1972" s="7" t="s">
        <v>95</v>
      </c>
      <c r="C1972" s="15">
        <v>109</v>
      </c>
      <c r="D1972" s="16" t="s">
        <v>101</v>
      </c>
      <c r="E1972">
        <v>1789</v>
      </c>
      <c r="F1972" s="9">
        <v>7</v>
      </c>
      <c r="G1972" s="9">
        <f>financials[[#This Row],[Units Sold]]*financials[[#This Row],[Sale Price]]</f>
        <v>12523</v>
      </c>
      <c r="H1972" s="9">
        <f>IF(financials[[#This Row],[Discount Band]]="low",0.1,IF(financials[[#This Row],[Discount Band]]="medium",0.15,0.3))</f>
        <v>0.15</v>
      </c>
      <c r="I1972" s="9">
        <f>financials[[#This Row],[Gross Sales]]-financials[[#This Row],[Gross Sales]]*financials[[#This Row],[Discounts]]</f>
        <v>10644.55</v>
      </c>
      <c r="J1972" s="9">
        <f>VLOOKUP(financials[[#This Row],[productid]],Products!$B$2:$H$10,3)</f>
        <v>16.8</v>
      </c>
      <c r="K1972" s="9">
        <f>financials[[#This Row],[Sales]]-financials[[#This Row],[COGS]]</f>
        <v>10627.75</v>
      </c>
      <c r="L1972" s="17">
        <f t="shared" ca="1" si="61"/>
        <v>45124</v>
      </c>
      <c r="M1972" t="str">
        <f t="shared" ca="1" si="60"/>
        <v>B0101</v>
      </c>
    </row>
    <row r="1973" spans="1:13" x14ac:dyDescent="0.25">
      <c r="A1973" t="s">
        <v>97</v>
      </c>
      <c r="B1973" s="7" t="s">
        <v>135</v>
      </c>
      <c r="C1973" s="15">
        <v>102</v>
      </c>
      <c r="D1973" s="16" t="s">
        <v>101</v>
      </c>
      <c r="E1973">
        <v>1801</v>
      </c>
      <c r="F1973" s="9">
        <v>7</v>
      </c>
      <c r="G1973" s="9">
        <f>financials[[#This Row],[Units Sold]]*financials[[#This Row],[Sale Price]]</f>
        <v>12607</v>
      </c>
      <c r="H1973" s="9">
        <f>IF(financials[[#This Row],[Discount Band]]="low",0.1,IF(financials[[#This Row],[Discount Band]]="medium",0.15,0.3))</f>
        <v>0.15</v>
      </c>
      <c r="I1973" s="9">
        <f>financials[[#This Row],[Gross Sales]]-financials[[#This Row],[Gross Sales]]*financials[[#This Row],[Discounts]]</f>
        <v>10715.95</v>
      </c>
      <c r="J1973" s="9">
        <f>VLOOKUP(financials[[#This Row],[productid]],Products!$B$2:$H$10,3)</f>
        <v>13.95</v>
      </c>
      <c r="K1973" s="9">
        <f>financials[[#This Row],[Sales]]-financials[[#This Row],[COGS]]</f>
        <v>10702</v>
      </c>
      <c r="L1973" s="17">
        <f t="shared" ca="1" si="61"/>
        <v>45530</v>
      </c>
      <c r="M1973" t="str">
        <f t="shared" ca="1" si="60"/>
        <v>B0001</v>
      </c>
    </row>
    <row r="1974" spans="1:13" x14ac:dyDescent="0.25">
      <c r="A1974" t="s">
        <v>96</v>
      </c>
      <c r="B1974" s="7" t="s">
        <v>170</v>
      </c>
      <c r="C1974" s="15">
        <v>109</v>
      </c>
      <c r="D1974" s="16" t="s">
        <v>101</v>
      </c>
      <c r="E1974">
        <v>1055</v>
      </c>
      <c r="F1974" s="9">
        <v>12</v>
      </c>
      <c r="G1974" s="9">
        <f>financials[[#This Row],[Units Sold]]*financials[[#This Row],[Sale Price]]</f>
        <v>12660</v>
      </c>
      <c r="H1974" s="9">
        <f>IF(financials[[#This Row],[Discount Band]]="low",0.1,IF(financials[[#This Row],[Discount Band]]="medium",0.15,0.3))</f>
        <v>0.15</v>
      </c>
      <c r="I1974" s="9">
        <f>financials[[#This Row],[Gross Sales]]-financials[[#This Row],[Gross Sales]]*financials[[#This Row],[Discounts]]</f>
        <v>10761</v>
      </c>
      <c r="J1974" s="9">
        <f>VLOOKUP(financials[[#This Row],[productid]],Products!$B$2:$H$10,3)</f>
        <v>16.8</v>
      </c>
      <c r="K1974" s="9">
        <f>financials[[#This Row],[Sales]]-financials[[#This Row],[COGS]]</f>
        <v>10744.2</v>
      </c>
      <c r="L1974" s="17">
        <f t="shared" ca="1" si="61"/>
        <v>45326</v>
      </c>
      <c r="M1974" t="str">
        <f t="shared" ca="1" si="60"/>
        <v>B0001</v>
      </c>
    </row>
    <row r="1975" spans="1:13" x14ac:dyDescent="0.25">
      <c r="A1975" t="s">
        <v>97</v>
      </c>
      <c r="B1975" s="7" t="s">
        <v>170</v>
      </c>
      <c r="C1975" s="15">
        <v>107</v>
      </c>
      <c r="D1975" s="16" t="s">
        <v>101</v>
      </c>
      <c r="E1975">
        <v>1820</v>
      </c>
      <c r="F1975" s="9">
        <v>7</v>
      </c>
      <c r="G1975" s="9">
        <f>financials[[#This Row],[Units Sold]]*financials[[#This Row],[Sale Price]]</f>
        <v>12740</v>
      </c>
      <c r="H1975" s="9">
        <f>IF(financials[[#This Row],[Discount Band]]="low",0.1,IF(financials[[#This Row],[Discount Band]]="medium",0.15,0.3))</f>
        <v>0.15</v>
      </c>
      <c r="I1975" s="9">
        <f>financials[[#This Row],[Gross Sales]]-financials[[#This Row],[Gross Sales]]*financials[[#This Row],[Discounts]]</f>
        <v>10829</v>
      </c>
      <c r="J1975" s="9">
        <f>VLOOKUP(financials[[#This Row],[productid]],Products!$B$2:$H$10,3)</f>
        <v>5.5</v>
      </c>
      <c r="K1975" s="9">
        <f>financials[[#This Row],[Sales]]-financials[[#This Row],[COGS]]</f>
        <v>10823.5</v>
      </c>
      <c r="L1975" s="17">
        <f t="shared" ca="1" si="61"/>
        <v>45097</v>
      </c>
      <c r="M1975" t="str">
        <f t="shared" ca="1" si="60"/>
        <v>C0003</v>
      </c>
    </row>
    <row r="1976" spans="1:13" x14ac:dyDescent="0.25">
      <c r="A1976" t="s">
        <v>96</v>
      </c>
      <c r="B1976" s="7" t="s">
        <v>95</v>
      </c>
      <c r="C1976" s="15">
        <v>109</v>
      </c>
      <c r="D1976" s="16" t="s">
        <v>94</v>
      </c>
      <c r="E1976">
        <v>1065</v>
      </c>
      <c r="F1976" s="9">
        <v>12</v>
      </c>
      <c r="G1976" s="9">
        <f>financials[[#This Row],[Units Sold]]*financials[[#This Row],[Sale Price]]</f>
        <v>12780</v>
      </c>
      <c r="H1976" s="9">
        <f>IF(financials[[#This Row],[Discount Band]]="low",0.1,IF(financials[[#This Row],[Discount Band]]="medium",0.15,0.3))</f>
        <v>0.3</v>
      </c>
      <c r="I1976" s="9">
        <f>financials[[#This Row],[Gross Sales]]-financials[[#This Row],[Gross Sales]]*financials[[#This Row],[Discounts]]</f>
        <v>8946</v>
      </c>
      <c r="J1976" s="9">
        <f>VLOOKUP(financials[[#This Row],[productid]],Products!$B$2:$H$10,3)</f>
        <v>16.8</v>
      </c>
      <c r="K1976" s="9">
        <f>financials[[#This Row],[Sales]]-financials[[#This Row],[COGS]]</f>
        <v>8929.2000000000007</v>
      </c>
      <c r="L1976" s="17">
        <f t="shared" ca="1" si="61"/>
        <v>44855</v>
      </c>
      <c r="M1976" t="str">
        <f t="shared" ca="1" si="60"/>
        <v>C0003</v>
      </c>
    </row>
    <row r="1977" spans="1:13" x14ac:dyDescent="0.25">
      <c r="A1977" t="s">
        <v>97</v>
      </c>
      <c r="B1977" s="7" t="s">
        <v>95</v>
      </c>
      <c r="C1977" s="13">
        <v>107</v>
      </c>
      <c r="D1977" s="10" t="s">
        <v>101</v>
      </c>
      <c r="E1977">
        <v>1827</v>
      </c>
      <c r="F1977" s="9">
        <v>7</v>
      </c>
      <c r="G1977" s="9">
        <f>financials[[#This Row],[Units Sold]]*financials[[#This Row],[Sale Price]]</f>
        <v>12789</v>
      </c>
      <c r="H1977" s="9">
        <f>IF(financials[[#This Row],[Discount Band]]="low",0.1,IF(financials[[#This Row],[Discount Band]]="medium",0.15,0.3))</f>
        <v>0.15</v>
      </c>
      <c r="I1977" s="9">
        <f>financials[[#This Row],[Gross Sales]]-financials[[#This Row],[Gross Sales]]*financials[[#This Row],[Discounts]]</f>
        <v>10870.65</v>
      </c>
      <c r="J1977" s="9">
        <f>VLOOKUP(financials[[#This Row],[productid]],Products!$B$2:$H$10,3)</f>
        <v>5.5</v>
      </c>
      <c r="K1977" s="9">
        <f>financials[[#This Row],[Sales]]-financials[[#This Row],[COGS]]</f>
        <v>10865.15</v>
      </c>
      <c r="L1977" s="17">
        <f t="shared" ca="1" si="61"/>
        <v>44852</v>
      </c>
      <c r="M1977" t="str">
        <f t="shared" ca="1" si="60"/>
        <v>B0001</v>
      </c>
    </row>
    <row r="1978" spans="1:13" x14ac:dyDescent="0.25">
      <c r="A1978" t="s">
        <v>97</v>
      </c>
      <c r="B1978" s="7" t="s">
        <v>135</v>
      </c>
      <c r="C1978" s="13">
        <v>109</v>
      </c>
      <c r="D1978" s="10" t="s">
        <v>101</v>
      </c>
      <c r="E1978">
        <v>1835</v>
      </c>
      <c r="F1978" s="9">
        <v>7</v>
      </c>
      <c r="G1978" s="9">
        <f>financials[[#This Row],[Units Sold]]*financials[[#This Row],[Sale Price]]</f>
        <v>12845</v>
      </c>
      <c r="H1978" s="9">
        <f>IF(financials[[#This Row],[Discount Band]]="low",0.1,IF(financials[[#This Row],[Discount Band]]="medium",0.15,0.3))</f>
        <v>0.15</v>
      </c>
      <c r="I1978" s="9">
        <f>financials[[#This Row],[Gross Sales]]-financials[[#This Row],[Gross Sales]]*financials[[#This Row],[Discounts]]</f>
        <v>10918.25</v>
      </c>
      <c r="J1978" s="9">
        <f>VLOOKUP(financials[[#This Row],[productid]],Products!$B$2:$H$10,3)</f>
        <v>16.8</v>
      </c>
      <c r="K1978" s="9">
        <f>financials[[#This Row],[Sales]]-financials[[#This Row],[COGS]]</f>
        <v>10901.45</v>
      </c>
      <c r="L1978" s="17">
        <f t="shared" ca="1" si="61"/>
        <v>45428</v>
      </c>
      <c r="M1978" t="str">
        <f t="shared" ca="1" si="60"/>
        <v>B0101</v>
      </c>
    </row>
    <row r="1979" spans="1:13" x14ac:dyDescent="0.25">
      <c r="A1979" t="s">
        <v>97</v>
      </c>
      <c r="B1979" s="7" t="s">
        <v>216</v>
      </c>
      <c r="C1979" s="15">
        <v>101</v>
      </c>
      <c r="D1979" s="16" t="s">
        <v>94</v>
      </c>
      <c r="E1979">
        <v>643</v>
      </c>
      <c r="F1979" s="9">
        <v>20</v>
      </c>
      <c r="G1979" s="9">
        <f>financials[[#This Row],[Units Sold]]*financials[[#This Row],[Sale Price]]</f>
        <v>12860</v>
      </c>
      <c r="H1979" s="9">
        <f>IF(financials[[#This Row],[Discount Band]]="low",0.1,IF(financials[[#This Row],[Discount Band]]="medium",0.15,0.3))</f>
        <v>0.3</v>
      </c>
      <c r="I1979" s="9">
        <f>financials[[#This Row],[Gross Sales]]-financials[[#This Row],[Gross Sales]]*financials[[#This Row],[Discounts]]</f>
        <v>9002</v>
      </c>
      <c r="J1979" s="9">
        <f>VLOOKUP(financials[[#This Row],[productid]],Products!$B$2:$H$10,3)</f>
        <v>9.9499999999999993</v>
      </c>
      <c r="K1979" s="9">
        <f>financials[[#This Row],[Sales]]-financials[[#This Row],[COGS]]</f>
        <v>8992.0499999999993</v>
      </c>
      <c r="L1979" s="17">
        <f t="shared" ca="1" si="61"/>
        <v>45496</v>
      </c>
      <c r="M1979" t="str">
        <f t="shared" ca="1" si="60"/>
        <v>B0001</v>
      </c>
    </row>
    <row r="1980" spans="1:13" x14ac:dyDescent="0.25">
      <c r="A1980" t="s">
        <v>97</v>
      </c>
      <c r="B1980" s="7" t="s">
        <v>556</v>
      </c>
      <c r="C1980" s="15">
        <v>109</v>
      </c>
      <c r="D1980" s="16" t="s">
        <v>101</v>
      </c>
      <c r="E1980">
        <v>37</v>
      </c>
      <c r="F1980" s="9">
        <v>350</v>
      </c>
      <c r="G1980" s="9">
        <f>financials[[#This Row],[Units Sold]]*financials[[#This Row],[Sale Price]]</f>
        <v>12950</v>
      </c>
      <c r="H1980" s="9">
        <f>IF(financials[[#This Row],[Discount Band]]="low",0.1,IF(financials[[#This Row],[Discount Band]]="medium",0.15,0.3))</f>
        <v>0.15</v>
      </c>
      <c r="I1980" s="9">
        <f>financials[[#This Row],[Gross Sales]]-financials[[#This Row],[Gross Sales]]*financials[[#This Row],[Discounts]]</f>
        <v>11007.5</v>
      </c>
      <c r="J1980" s="9">
        <f>VLOOKUP(financials[[#This Row],[productid]],Products!$B$2:$H$10,3)</f>
        <v>16.8</v>
      </c>
      <c r="K1980" s="9">
        <f>financials[[#This Row],[Sales]]-financials[[#This Row],[COGS]]</f>
        <v>10990.7</v>
      </c>
      <c r="L1980" s="17">
        <f t="shared" ca="1" si="61"/>
        <v>45073</v>
      </c>
      <c r="M1980" t="str">
        <f t="shared" ca="1" si="60"/>
        <v>B0001</v>
      </c>
    </row>
    <row r="1981" spans="1:13" x14ac:dyDescent="0.25">
      <c r="A1981" t="s">
        <v>96</v>
      </c>
      <c r="B1981" s="7" t="s">
        <v>95</v>
      </c>
      <c r="C1981" s="15">
        <v>109</v>
      </c>
      <c r="D1981" s="16" t="s">
        <v>103</v>
      </c>
      <c r="E1981">
        <v>1081</v>
      </c>
      <c r="F1981" s="9">
        <v>12</v>
      </c>
      <c r="G1981" s="9">
        <f>financials[[#This Row],[Units Sold]]*financials[[#This Row],[Sale Price]]</f>
        <v>12972</v>
      </c>
      <c r="H1981" s="9">
        <f>IF(financials[[#This Row],[Discount Band]]="low",0.1,IF(financials[[#This Row],[Discount Band]]="medium",0.15,0.3))</f>
        <v>0.3</v>
      </c>
      <c r="I1981" s="9">
        <f>financials[[#This Row],[Gross Sales]]-financials[[#This Row],[Gross Sales]]*financials[[#This Row],[Discounts]]</f>
        <v>9080.4</v>
      </c>
      <c r="J1981" s="9">
        <f>VLOOKUP(financials[[#This Row],[productid]],Products!$B$2:$H$10,3)</f>
        <v>16.8</v>
      </c>
      <c r="K1981" s="9">
        <f>financials[[#This Row],[Sales]]-financials[[#This Row],[COGS]]</f>
        <v>9063.6</v>
      </c>
      <c r="L1981" s="17">
        <f t="shared" ca="1" si="61"/>
        <v>44762</v>
      </c>
      <c r="M1981" t="str">
        <f t="shared" ca="1" si="60"/>
        <v>B0101</v>
      </c>
    </row>
    <row r="1982" spans="1:13" x14ac:dyDescent="0.25">
      <c r="A1982" t="s">
        <v>97</v>
      </c>
      <c r="B1982" s="7" t="s">
        <v>95</v>
      </c>
      <c r="C1982" s="15">
        <v>106</v>
      </c>
      <c r="D1982" s="16" t="s">
        <v>101</v>
      </c>
      <c r="E1982">
        <v>1855</v>
      </c>
      <c r="F1982" s="9">
        <v>7</v>
      </c>
      <c r="G1982" s="9">
        <f>financials[[#This Row],[Units Sold]]*financials[[#This Row],[Sale Price]]</f>
        <v>12985</v>
      </c>
      <c r="H1982" s="9">
        <f>IF(financials[[#This Row],[Discount Band]]="low",0.1,IF(financials[[#This Row],[Discount Band]]="medium",0.15,0.3))</f>
        <v>0.15</v>
      </c>
      <c r="I1982" s="9">
        <f>financials[[#This Row],[Gross Sales]]-financials[[#This Row],[Gross Sales]]*financials[[#This Row],[Discounts]]</f>
        <v>11037.25</v>
      </c>
      <c r="J1982" s="9">
        <f>VLOOKUP(financials[[#This Row],[productid]],Products!$B$2:$H$10,3)</f>
        <v>9.1</v>
      </c>
      <c r="K1982" s="9">
        <f>financials[[#This Row],[Sales]]-financials[[#This Row],[COGS]]</f>
        <v>11028.15</v>
      </c>
      <c r="L1982" s="17">
        <f t="shared" ca="1" si="61"/>
        <v>45090</v>
      </c>
      <c r="M1982" t="str">
        <f t="shared" ca="1" si="60"/>
        <v>C0003</v>
      </c>
    </row>
    <row r="1983" spans="1:13" x14ac:dyDescent="0.25">
      <c r="A1983" t="s">
        <v>97</v>
      </c>
      <c r="B1983" s="7" t="s">
        <v>95</v>
      </c>
      <c r="C1983" s="15">
        <v>106</v>
      </c>
      <c r="D1983" s="16" t="s">
        <v>101</v>
      </c>
      <c r="E1983">
        <v>1868</v>
      </c>
      <c r="F1983" s="9">
        <v>7</v>
      </c>
      <c r="G1983" s="9">
        <f>financials[[#This Row],[Units Sold]]*financials[[#This Row],[Sale Price]]</f>
        <v>13076</v>
      </c>
      <c r="H1983" s="9">
        <f>IF(financials[[#This Row],[Discount Band]]="low",0.1,IF(financials[[#This Row],[Discount Band]]="medium",0.15,0.3))</f>
        <v>0.15</v>
      </c>
      <c r="I1983" s="9">
        <f>financials[[#This Row],[Gross Sales]]-financials[[#This Row],[Gross Sales]]*financials[[#This Row],[Discounts]]</f>
        <v>11114.6</v>
      </c>
      <c r="J1983" s="9">
        <f>VLOOKUP(financials[[#This Row],[productid]],Products!$B$2:$H$10,3)</f>
        <v>9.1</v>
      </c>
      <c r="K1983" s="9">
        <f>financials[[#This Row],[Sales]]-financials[[#This Row],[COGS]]</f>
        <v>11105.5</v>
      </c>
      <c r="L1983" s="17">
        <f t="shared" ca="1" si="61"/>
        <v>44989</v>
      </c>
      <c r="M1983" t="str">
        <f t="shared" ca="1" si="60"/>
        <v>C0002</v>
      </c>
    </row>
    <row r="1984" spans="1:13" x14ac:dyDescent="0.25">
      <c r="A1984" t="s">
        <v>97</v>
      </c>
      <c r="B1984" s="7" t="s">
        <v>95</v>
      </c>
      <c r="C1984" s="15">
        <v>103</v>
      </c>
      <c r="D1984" s="16" t="s">
        <v>102</v>
      </c>
      <c r="E1984">
        <v>1869</v>
      </c>
      <c r="F1984" s="9">
        <v>7</v>
      </c>
      <c r="G1984" s="9">
        <f>financials[[#This Row],[Units Sold]]*financials[[#This Row],[Sale Price]]</f>
        <v>13083</v>
      </c>
      <c r="H1984" s="9">
        <f>IF(financials[[#This Row],[Discount Band]]="low",0.1,IF(financials[[#This Row],[Discount Band]]="medium",0.15,0.3))</f>
        <v>0.1</v>
      </c>
      <c r="I1984" s="9">
        <f>financials[[#This Row],[Gross Sales]]-financials[[#This Row],[Gross Sales]]*financials[[#This Row],[Discounts]]</f>
        <v>11774.7</v>
      </c>
      <c r="J1984" s="9">
        <f>VLOOKUP(financials[[#This Row],[productid]],Products!$B$2:$H$10,3)</f>
        <v>15</v>
      </c>
      <c r="K1984" s="9">
        <f>financials[[#This Row],[Sales]]-financials[[#This Row],[COGS]]</f>
        <v>11759.7</v>
      </c>
      <c r="L1984" s="17">
        <f t="shared" ca="1" si="61"/>
        <v>45146</v>
      </c>
      <c r="M1984" t="str">
        <f t="shared" ca="1" si="60"/>
        <v>B0101</v>
      </c>
    </row>
    <row r="1985" spans="1:13" x14ac:dyDescent="0.25">
      <c r="A1985" t="s">
        <v>97</v>
      </c>
      <c r="B1985" s="7" t="s">
        <v>95</v>
      </c>
      <c r="C1985" s="15">
        <v>108</v>
      </c>
      <c r="D1985" s="16" t="s">
        <v>101</v>
      </c>
      <c r="E1985">
        <v>1869</v>
      </c>
      <c r="F1985" s="9">
        <v>7</v>
      </c>
      <c r="G1985" s="9">
        <f>financials[[#This Row],[Units Sold]]*financials[[#This Row],[Sale Price]]</f>
        <v>13083</v>
      </c>
      <c r="H1985" s="9">
        <f>IF(financials[[#This Row],[Discount Band]]="low",0.1,IF(financials[[#This Row],[Discount Band]]="medium",0.15,0.3))</f>
        <v>0.15</v>
      </c>
      <c r="I1985" s="9">
        <f>financials[[#This Row],[Gross Sales]]-financials[[#This Row],[Gross Sales]]*financials[[#This Row],[Discounts]]</f>
        <v>11120.55</v>
      </c>
      <c r="J1985" s="9">
        <f>VLOOKUP(financials[[#This Row],[productid]],Products!$B$2:$H$10,3)</f>
        <v>3.99</v>
      </c>
      <c r="K1985" s="9">
        <f>financials[[#This Row],[Sales]]-financials[[#This Row],[COGS]]</f>
        <v>11116.56</v>
      </c>
      <c r="L1985" s="17">
        <f t="shared" ca="1" si="61"/>
        <v>44630</v>
      </c>
      <c r="M1985" t="str">
        <f t="shared" ca="1" si="60"/>
        <v>B0001</v>
      </c>
    </row>
    <row r="1986" spans="1:13" x14ac:dyDescent="0.25">
      <c r="A1986" t="s">
        <v>97</v>
      </c>
      <c r="B1986" s="7" t="s">
        <v>95</v>
      </c>
      <c r="C1986" s="15">
        <v>104</v>
      </c>
      <c r="D1986" s="16" t="s">
        <v>94</v>
      </c>
      <c r="E1986">
        <v>1869</v>
      </c>
      <c r="F1986" s="9">
        <v>7</v>
      </c>
      <c r="G1986" s="9">
        <f>financials[[#This Row],[Units Sold]]*financials[[#This Row],[Sale Price]]</f>
        <v>13083</v>
      </c>
      <c r="H1986" s="9">
        <f>IF(financials[[#This Row],[Discount Band]]="low",0.1,IF(financials[[#This Row],[Discount Band]]="medium",0.15,0.3))</f>
        <v>0.3</v>
      </c>
      <c r="I1986" s="9">
        <f>financials[[#This Row],[Gross Sales]]-financials[[#This Row],[Gross Sales]]*financials[[#This Row],[Discounts]]</f>
        <v>9158.1</v>
      </c>
      <c r="J1986" s="9">
        <f>VLOOKUP(financials[[#This Row],[productid]],Products!$B$2:$H$10,3)</f>
        <v>2.9</v>
      </c>
      <c r="K1986" s="9">
        <f>financials[[#This Row],[Sales]]-financials[[#This Row],[COGS]]</f>
        <v>9155.2000000000007</v>
      </c>
      <c r="L1986" s="17">
        <f t="shared" ca="1" si="61"/>
        <v>44707</v>
      </c>
      <c r="M1986" t="str">
        <f t="shared" ref="M1986:M2049" ca="1" si="62">VLOOKUP(RANDBETWEEN(1,5),rnlsalesperson,2)</f>
        <v>C0002</v>
      </c>
    </row>
    <row r="1987" spans="1:13" x14ac:dyDescent="0.25">
      <c r="A1987" t="s">
        <v>97</v>
      </c>
      <c r="B1987" s="7" t="s">
        <v>95</v>
      </c>
      <c r="C1987" s="15">
        <v>104</v>
      </c>
      <c r="D1987" s="16" t="s">
        <v>101</v>
      </c>
      <c r="E1987">
        <v>1874</v>
      </c>
      <c r="F1987" s="9">
        <v>7</v>
      </c>
      <c r="G1987" s="9">
        <f>financials[[#This Row],[Units Sold]]*financials[[#This Row],[Sale Price]]</f>
        <v>13118</v>
      </c>
      <c r="H1987" s="9">
        <f>IF(financials[[#This Row],[Discount Band]]="low",0.1,IF(financials[[#This Row],[Discount Band]]="medium",0.15,0.3))</f>
        <v>0.15</v>
      </c>
      <c r="I1987" s="9">
        <f>financials[[#This Row],[Gross Sales]]-financials[[#This Row],[Gross Sales]]*financials[[#This Row],[Discounts]]</f>
        <v>11150.3</v>
      </c>
      <c r="J1987" s="9">
        <f>VLOOKUP(financials[[#This Row],[productid]],Products!$B$2:$H$10,3)</f>
        <v>2.9</v>
      </c>
      <c r="K1987" s="9">
        <f>financials[[#This Row],[Sales]]-financials[[#This Row],[COGS]]</f>
        <v>11147.4</v>
      </c>
      <c r="L1987" s="17">
        <f t="shared" ref="L1987:L2050" ca="1" si="63">RANDBETWEEN(44562,45534)</f>
        <v>45295</v>
      </c>
      <c r="M1987" t="str">
        <f t="shared" ca="1" si="62"/>
        <v>C0003</v>
      </c>
    </row>
    <row r="1988" spans="1:13" x14ac:dyDescent="0.25">
      <c r="A1988" t="s">
        <v>96</v>
      </c>
      <c r="B1988" s="7" t="s">
        <v>95</v>
      </c>
      <c r="C1988" s="15">
        <v>105</v>
      </c>
      <c r="D1988" s="16" t="s">
        <v>101</v>
      </c>
      <c r="E1988">
        <v>1096</v>
      </c>
      <c r="F1988" s="9">
        <v>12</v>
      </c>
      <c r="G1988" s="9">
        <f>financials[[#This Row],[Units Sold]]*financials[[#This Row],[Sale Price]]</f>
        <v>13152</v>
      </c>
      <c r="H1988" s="9">
        <f>IF(financials[[#This Row],[Discount Band]]="low",0.1,IF(financials[[#This Row],[Discount Band]]="medium",0.15,0.3))</f>
        <v>0.15</v>
      </c>
      <c r="I1988" s="9">
        <f>financials[[#This Row],[Gross Sales]]-financials[[#This Row],[Gross Sales]]*financials[[#This Row],[Discounts]]</f>
        <v>11179.2</v>
      </c>
      <c r="J1988" s="9">
        <f>VLOOKUP(financials[[#This Row],[productid]],Products!$B$2:$H$10,3)</f>
        <v>10</v>
      </c>
      <c r="K1988" s="9">
        <f>financials[[#This Row],[Sales]]-financials[[#This Row],[COGS]]</f>
        <v>11169.2</v>
      </c>
      <c r="L1988" s="17">
        <f t="shared" ca="1" si="63"/>
        <v>45526</v>
      </c>
      <c r="M1988" t="str">
        <f t="shared" ca="1" si="62"/>
        <v>B0001</v>
      </c>
    </row>
    <row r="1989" spans="1:13" x14ac:dyDescent="0.25">
      <c r="A1989" t="s">
        <v>97</v>
      </c>
      <c r="B1989" s="7" t="s">
        <v>95</v>
      </c>
      <c r="C1989" s="15">
        <v>103</v>
      </c>
      <c r="D1989" s="16" t="s">
        <v>94</v>
      </c>
      <c r="E1989">
        <v>1879</v>
      </c>
      <c r="F1989" s="9">
        <v>7</v>
      </c>
      <c r="G1989" s="9">
        <f>financials[[#This Row],[Units Sold]]*financials[[#This Row],[Sale Price]]</f>
        <v>13153</v>
      </c>
      <c r="H1989" s="9">
        <f>IF(financials[[#This Row],[Discount Band]]="low",0.1,IF(financials[[#This Row],[Discount Band]]="medium",0.15,0.3))</f>
        <v>0.3</v>
      </c>
      <c r="I1989" s="9">
        <f>financials[[#This Row],[Gross Sales]]-financials[[#This Row],[Gross Sales]]*financials[[#This Row],[Discounts]]</f>
        <v>9207.1</v>
      </c>
      <c r="J1989" s="9">
        <f>VLOOKUP(financials[[#This Row],[productid]],Products!$B$2:$H$10,3)</f>
        <v>15</v>
      </c>
      <c r="K1989" s="9">
        <f>financials[[#This Row],[Sales]]-financials[[#This Row],[COGS]]</f>
        <v>9192.1</v>
      </c>
      <c r="L1989" s="17">
        <f t="shared" ca="1" si="63"/>
        <v>45352</v>
      </c>
      <c r="M1989" t="str">
        <f t="shared" ca="1" si="62"/>
        <v>C0003</v>
      </c>
    </row>
    <row r="1990" spans="1:13" x14ac:dyDescent="0.25">
      <c r="A1990" t="s">
        <v>97</v>
      </c>
      <c r="B1990" s="7" t="s">
        <v>95</v>
      </c>
      <c r="C1990" s="15">
        <v>108</v>
      </c>
      <c r="D1990" s="16" t="s">
        <v>102</v>
      </c>
      <c r="E1990">
        <v>1883</v>
      </c>
      <c r="F1990" s="9">
        <v>7</v>
      </c>
      <c r="G1990" s="9">
        <f>financials[[#This Row],[Units Sold]]*financials[[#This Row],[Sale Price]]</f>
        <v>13181</v>
      </c>
      <c r="H1990" s="9">
        <f>IF(financials[[#This Row],[Discount Band]]="low",0.1,IF(financials[[#This Row],[Discount Band]]="medium",0.15,0.3))</f>
        <v>0.1</v>
      </c>
      <c r="I1990" s="9">
        <f>financials[[#This Row],[Gross Sales]]-financials[[#This Row],[Gross Sales]]*financials[[#This Row],[Discounts]]</f>
        <v>11862.9</v>
      </c>
      <c r="J1990" s="9">
        <f>VLOOKUP(financials[[#This Row],[productid]],Products!$B$2:$H$10,3)</f>
        <v>3.99</v>
      </c>
      <c r="K1990" s="9">
        <f>financials[[#This Row],[Sales]]-financials[[#This Row],[COGS]]</f>
        <v>11858.91</v>
      </c>
      <c r="L1990" s="17">
        <f t="shared" ca="1" si="63"/>
        <v>44955</v>
      </c>
      <c r="M1990" t="str">
        <f t="shared" ca="1" si="62"/>
        <v>B0001</v>
      </c>
    </row>
    <row r="1991" spans="1:13" x14ac:dyDescent="0.25">
      <c r="A1991" t="s">
        <v>97</v>
      </c>
      <c r="B1991" s="7" t="s">
        <v>95</v>
      </c>
      <c r="C1991" s="15">
        <v>109</v>
      </c>
      <c r="D1991" s="16" t="s">
        <v>102</v>
      </c>
      <c r="E1991">
        <v>1883</v>
      </c>
      <c r="F1991" s="9">
        <v>7</v>
      </c>
      <c r="G1991" s="9">
        <f>financials[[#This Row],[Units Sold]]*financials[[#This Row],[Sale Price]]</f>
        <v>13181</v>
      </c>
      <c r="H1991" s="9">
        <f>IF(financials[[#This Row],[Discount Band]]="low",0.1,IF(financials[[#This Row],[Discount Band]]="medium",0.15,0.3))</f>
        <v>0.1</v>
      </c>
      <c r="I1991" s="9">
        <f>financials[[#This Row],[Gross Sales]]-financials[[#This Row],[Gross Sales]]*financials[[#This Row],[Discounts]]</f>
        <v>11862.9</v>
      </c>
      <c r="J1991" s="9">
        <f>VLOOKUP(financials[[#This Row],[productid]],Products!$B$2:$H$10,3)</f>
        <v>16.8</v>
      </c>
      <c r="K1991" s="9">
        <f>financials[[#This Row],[Sales]]-financials[[#This Row],[COGS]]</f>
        <v>11846.1</v>
      </c>
      <c r="L1991" s="17">
        <f t="shared" ca="1" si="63"/>
        <v>44849</v>
      </c>
      <c r="M1991" t="str">
        <f t="shared" ca="1" si="62"/>
        <v>B0101</v>
      </c>
    </row>
    <row r="1992" spans="1:13" x14ac:dyDescent="0.25">
      <c r="A1992" t="s">
        <v>99</v>
      </c>
      <c r="B1992" s="7" t="s">
        <v>655</v>
      </c>
      <c r="C1992" s="13">
        <v>102</v>
      </c>
      <c r="D1992" s="10" t="s">
        <v>94</v>
      </c>
      <c r="E1992">
        <v>44</v>
      </c>
      <c r="F1992" s="9">
        <v>300</v>
      </c>
      <c r="G1992" s="9">
        <f>financials[[#This Row],[Units Sold]]*financials[[#This Row],[Sale Price]]</f>
        <v>13200</v>
      </c>
      <c r="H1992" s="9">
        <f>IF(financials[[#This Row],[Discount Band]]="low",0.1,IF(financials[[#This Row],[Discount Band]]="medium",0.15,0.3))</f>
        <v>0.3</v>
      </c>
      <c r="I1992" s="9">
        <f>financials[[#This Row],[Gross Sales]]-financials[[#This Row],[Gross Sales]]*financials[[#This Row],[Discounts]]</f>
        <v>9240</v>
      </c>
      <c r="J1992" s="9">
        <f>VLOOKUP(financials[[#This Row],[productid]],Products!$B$2:$H$10,3)</f>
        <v>13.95</v>
      </c>
      <c r="K1992" s="9">
        <f>financials[[#This Row],[Sales]]-financials[[#This Row],[COGS]]</f>
        <v>9226.0499999999993</v>
      </c>
      <c r="L1992" s="17">
        <f t="shared" ca="1" si="63"/>
        <v>45482</v>
      </c>
      <c r="M1992" t="str">
        <f t="shared" ca="1" si="62"/>
        <v>B0101</v>
      </c>
    </row>
    <row r="1993" spans="1:13" x14ac:dyDescent="0.25">
      <c r="A1993" t="s">
        <v>96</v>
      </c>
      <c r="B1993" s="7" t="s">
        <v>170</v>
      </c>
      <c r="C1993" s="15">
        <v>107</v>
      </c>
      <c r="D1993" s="16" t="s">
        <v>94</v>
      </c>
      <c r="E1993">
        <v>1100</v>
      </c>
      <c r="F1993" s="9">
        <v>12</v>
      </c>
      <c r="G1993" s="9">
        <f>financials[[#This Row],[Units Sold]]*financials[[#This Row],[Sale Price]]</f>
        <v>13200</v>
      </c>
      <c r="H1993" s="9">
        <f>IF(financials[[#This Row],[Discount Band]]="low",0.1,IF(financials[[#This Row],[Discount Band]]="medium",0.15,0.3))</f>
        <v>0.3</v>
      </c>
      <c r="I1993" s="9">
        <f>financials[[#This Row],[Gross Sales]]-financials[[#This Row],[Gross Sales]]*financials[[#This Row],[Discounts]]</f>
        <v>9240</v>
      </c>
      <c r="J1993" s="9">
        <f>VLOOKUP(financials[[#This Row],[productid]],Products!$B$2:$H$10,3)</f>
        <v>5.5</v>
      </c>
      <c r="K1993" s="9">
        <f>financials[[#This Row],[Sales]]-financials[[#This Row],[COGS]]</f>
        <v>9234.5</v>
      </c>
      <c r="L1993" s="17">
        <f t="shared" ca="1" si="63"/>
        <v>44730</v>
      </c>
      <c r="M1993" t="str">
        <f t="shared" ca="1" si="62"/>
        <v>B0101</v>
      </c>
    </row>
    <row r="1994" spans="1:13" x14ac:dyDescent="0.25">
      <c r="A1994" t="s">
        <v>98</v>
      </c>
      <c r="B1994" s="7" t="s">
        <v>277</v>
      </c>
      <c r="C1994" s="15">
        <v>104</v>
      </c>
      <c r="D1994" s="16" t="s">
        <v>101</v>
      </c>
      <c r="E1994">
        <v>106</v>
      </c>
      <c r="F1994" s="9">
        <v>125</v>
      </c>
      <c r="G1994" s="9">
        <f>financials[[#This Row],[Units Sold]]*financials[[#This Row],[Sale Price]]</f>
        <v>13250</v>
      </c>
      <c r="H1994" s="9">
        <f>IF(financials[[#This Row],[Discount Band]]="low",0.1,IF(financials[[#This Row],[Discount Band]]="medium",0.15,0.3))</f>
        <v>0.15</v>
      </c>
      <c r="I1994" s="9">
        <f>financials[[#This Row],[Gross Sales]]-financials[[#This Row],[Gross Sales]]*financials[[#This Row],[Discounts]]</f>
        <v>11262.5</v>
      </c>
      <c r="J1994" s="9">
        <f>VLOOKUP(financials[[#This Row],[productid]],Products!$B$2:$H$10,3)</f>
        <v>2.9</v>
      </c>
      <c r="K1994" s="9">
        <f>financials[[#This Row],[Sales]]-financials[[#This Row],[COGS]]</f>
        <v>11259.6</v>
      </c>
      <c r="L1994" s="17">
        <f t="shared" ca="1" si="63"/>
        <v>45292</v>
      </c>
      <c r="M1994" t="str">
        <f t="shared" ca="1" si="62"/>
        <v>A0001</v>
      </c>
    </row>
    <row r="1995" spans="1:13" x14ac:dyDescent="0.25">
      <c r="A1995" t="s">
        <v>96</v>
      </c>
      <c r="B1995" s="7" t="s">
        <v>95</v>
      </c>
      <c r="C1995" s="13">
        <v>109</v>
      </c>
      <c r="D1995" s="10" t="s">
        <v>94</v>
      </c>
      <c r="E1995">
        <v>1108</v>
      </c>
      <c r="F1995" s="9">
        <v>12</v>
      </c>
      <c r="G1995" s="9">
        <f>financials[[#This Row],[Units Sold]]*financials[[#This Row],[Sale Price]]</f>
        <v>13296</v>
      </c>
      <c r="H1995" s="9">
        <f>IF(financials[[#This Row],[Discount Band]]="low",0.1,IF(financials[[#This Row],[Discount Band]]="medium",0.15,0.3))</f>
        <v>0.3</v>
      </c>
      <c r="I1995" s="9">
        <f>financials[[#This Row],[Gross Sales]]-financials[[#This Row],[Gross Sales]]*financials[[#This Row],[Discounts]]</f>
        <v>9307.2000000000007</v>
      </c>
      <c r="J1995" s="9">
        <f>VLOOKUP(financials[[#This Row],[productid]],Products!$B$2:$H$10,3)</f>
        <v>16.8</v>
      </c>
      <c r="K1995" s="9">
        <f>financials[[#This Row],[Sales]]-financials[[#This Row],[COGS]]</f>
        <v>9290.4000000000015</v>
      </c>
      <c r="L1995" s="17">
        <f t="shared" ca="1" si="63"/>
        <v>44960</v>
      </c>
      <c r="M1995" t="str">
        <f t="shared" ca="1" si="62"/>
        <v>A0001</v>
      </c>
    </row>
    <row r="1996" spans="1:13" x14ac:dyDescent="0.25">
      <c r="A1996" t="s">
        <v>96</v>
      </c>
      <c r="B1996" s="7" t="s">
        <v>95</v>
      </c>
      <c r="C1996" s="15">
        <v>108</v>
      </c>
      <c r="D1996" s="16" t="s">
        <v>94</v>
      </c>
      <c r="E1996">
        <v>1108</v>
      </c>
      <c r="F1996" s="9">
        <v>12</v>
      </c>
      <c r="G1996" s="9">
        <f>financials[[#This Row],[Units Sold]]*financials[[#This Row],[Sale Price]]</f>
        <v>13296</v>
      </c>
      <c r="H1996" s="9">
        <f>IF(financials[[#This Row],[Discount Band]]="low",0.1,IF(financials[[#This Row],[Discount Band]]="medium",0.15,0.3))</f>
        <v>0.3</v>
      </c>
      <c r="I1996" s="9">
        <f>financials[[#This Row],[Gross Sales]]-financials[[#This Row],[Gross Sales]]*financials[[#This Row],[Discounts]]</f>
        <v>9307.2000000000007</v>
      </c>
      <c r="J1996" s="9">
        <f>VLOOKUP(financials[[#This Row],[productid]],Products!$B$2:$H$10,3)</f>
        <v>3.99</v>
      </c>
      <c r="K1996" s="9">
        <f>financials[[#This Row],[Sales]]-financials[[#This Row],[COGS]]</f>
        <v>9303.2100000000009</v>
      </c>
      <c r="L1996" s="17">
        <f t="shared" ca="1" si="63"/>
        <v>44944</v>
      </c>
      <c r="M1996" t="str">
        <f t="shared" ca="1" si="62"/>
        <v>C0003</v>
      </c>
    </row>
    <row r="1997" spans="1:13" x14ac:dyDescent="0.25">
      <c r="A1997" t="s">
        <v>97</v>
      </c>
      <c r="B1997" s="7" t="s">
        <v>135</v>
      </c>
      <c r="C1997" s="15">
        <v>109</v>
      </c>
      <c r="D1997" s="16" t="s">
        <v>102</v>
      </c>
      <c r="E1997">
        <v>1911</v>
      </c>
      <c r="F1997" s="9">
        <v>7</v>
      </c>
      <c r="G1997" s="9">
        <f>financials[[#This Row],[Units Sold]]*financials[[#This Row],[Sale Price]]</f>
        <v>13377</v>
      </c>
      <c r="H1997" s="9">
        <f>IF(financials[[#This Row],[Discount Band]]="low",0.1,IF(financials[[#This Row],[Discount Band]]="medium",0.15,0.3))</f>
        <v>0.1</v>
      </c>
      <c r="I1997" s="9">
        <f>financials[[#This Row],[Gross Sales]]-financials[[#This Row],[Gross Sales]]*financials[[#This Row],[Discounts]]</f>
        <v>12039.3</v>
      </c>
      <c r="J1997" s="9">
        <f>VLOOKUP(financials[[#This Row],[productid]],Products!$B$2:$H$10,3)</f>
        <v>16.8</v>
      </c>
      <c r="K1997" s="9">
        <f>financials[[#This Row],[Sales]]-financials[[#This Row],[COGS]]</f>
        <v>12022.5</v>
      </c>
      <c r="L1997" s="17">
        <f t="shared" ca="1" si="63"/>
        <v>44581</v>
      </c>
      <c r="M1997" t="str">
        <f t="shared" ca="1" si="62"/>
        <v>C0002</v>
      </c>
    </row>
    <row r="1998" spans="1:13" x14ac:dyDescent="0.25">
      <c r="A1998" t="s">
        <v>96</v>
      </c>
      <c r="B1998" s="7" t="s">
        <v>95</v>
      </c>
      <c r="C1998" s="15">
        <v>102</v>
      </c>
      <c r="D1998" s="16" t="s">
        <v>101</v>
      </c>
      <c r="E1998">
        <v>1117</v>
      </c>
      <c r="F1998" s="9">
        <v>12</v>
      </c>
      <c r="G1998" s="9">
        <f>financials[[#This Row],[Units Sold]]*financials[[#This Row],[Sale Price]]</f>
        <v>13404</v>
      </c>
      <c r="H1998" s="9">
        <f>IF(financials[[#This Row],[Discount Band]]="low",0.1,IF(financials[[#This Row],[Discount Band]]="medium",0.15,0.3))</f>
        <v>0.15</v>
      </c>
      <c r="I1998" s="9">
        <f>financials[[#This Row],[Gross Sales]]-financials[[#This Row],[Gross Sales]]*financials[[#This Row],[Discounts]]</f>
        <v>11393.4</v>
      </c>
      <c r="J1998" s="9">
        <f>VLOOKUP(financials[[#This Row],[productid]],Products!$B$2:$H$10,3)</f>
        <v>13.95</v>
      </c>
      <c r="K1998" s="9">
        <f>financials[[#This Row],[Sales]]-financials[[#This Row],[COGS]]</f>
        <v>11379.449999999999</v>
      </c>
      <c r="L1998" s="17">
        <f t="shared" ca="1" si="63"/>
        <v>45117</v>
      </c>
      <c r="M1998" t="str">
        <f t="shared" ca="1" si="62"/>
        <v>B0001</v>
      </c>
    </row>
    <row r="1999" spans="1:13" x14ac:dyDescent="0.25">
      <c r="A1999" t="s">
        <v>96</v>
      </c>
      <c r="B1999" s="7" t="s">
        <v>95</v>
      </c>
      <c r="C1999" s="15">
        <v>106</v>
      </c>
      <c r="D1999" s="16" t="s">
        <v>102</v>
      </c>
      <c r="E1999">
        <v>1119</v>
      </c>
      <c r="F1999" s="9">
        <v>12</v>
      </c>
      <c r="G1999" s="9">
        <f>financials[[#This Row],[Units Sold]]*financials[[#This Row],[Sale Price]]</f>
        <v>13428</v>
      </c>
      <c r="H1999" s="9">
        <f>IF(financials[[#This Row],[Discount Band]]="low",0.1,IF(financials[[#This Row],[Discount Band]]="medium",0.15,0.3))</f>
        <v>0.1</v>
      </c>
      <c r="I1999" s="9">
        <f>financials[[#This Row],[Gross Sales]]-financials[[#This Row],[Gross Sales]]*financials[[#This Row],[Discounts]]</f>
        <v>12085.2</v>
      </c>
      <c r="J1999" s="9">
        <f>VLOOKUP(financials[[#This Row],[productid]],Products!$B$2:$H$10,3)</f>
        <v>9.1</v>
      </c>
      <c r="K1999" s="9">
        <f>financials[[#This Row],[Sales]]-financials[[#This Row],[COGS]]</f>
        <v>12076.1</v>
      </c>
      <c r="L1999" s="17">
        <f t="shared" ca="1" si="63"/>
        <v>44795</v>
      </c>
      <c r="M1999" t="str">
        <f t="shared" ca="1" si="62"/>
        <v>C0003</v>
      </c>
    </row>
    <row r="2000" spans="1:13" x14ac:dyDescent="0.25">
      <c r="A2000" t="s">
        <v>97</v>
      </c>
      <c r="B2000" s="7" t="s">
        <v>170</v>
      </c>
      <c r="C2000" s="15">
        <v>101</v>
      </c>
      <c r="D2000" s="16" t="s">
        <v>94</v>
      </c>
      <c r="E2000">
        <v>1921</v>
      </c>
      <c r="F2000" s="9">
        <v>7</v>
      </c>
      <c r="G2000" s="9">
        <f>financials[[#This Row],[Units Sold]]*financials[[#This Row],[Sale Price]]</f>
        <v>13447</v>
      </c>
      <c r="H2000" s="9">
        <f>IF(financials[[#This Row],[Discount Band]]="low",0.1,IF(financials[[#This Row],[Discount Band]]="medium",0.15,0.3))</f>
        <v>0.3</v>
      </c>
      <c r="I2000" s="9">
        <f>financials[[#This Row],[Gross Sales]]-financials[[#This Row],[Gross Sales]]*financials[[#This Row],[Discounts]]</f>
        <v>9412.9</v>
      </c>
      <c r="J2000" s="9">
        <f>VLOOKUP(financials[[#This Row],[productid]],Products!$B$2:$H$10,3)</f>
        <v>9.9499999999999993</v>
      </c>
      <c r="K2000" s="9">
        <f>financials[[#This Row],[Sales]]-financials[[#This Row],[COGS]]</f>
        <v>9402.9499999999989</v>
      </c>
      <c r="L2000" s="17">
        <f t="shared" ca="1" si="63"/>
        <v>45457</v>
      </c>
      <c r="M2000" t="str">
        <f t="shared" ca="1" si="62"/>
        <v>B0001</v>
      </c>
    </row>
    <row r="2001" spans="1:13" x14ac:dyDescent="0.25">
      <c r="A2001" t="s">
        <v>97</v>
      </c>
      <c r="B2001" s="7" t="s">
        <v>95</v>
      </c>
      <c r="C2001" s="15">
        <v>106</v>
      </c>
      <c r="D2001" s="16" t="s">
        <v>101</v>
      </c>
      <c r="E2001">
        <v>1921</v>
      </c>
      <c r="F2001" s="9">
        <v>7</v>
      </c>
      <c r="G2001" s="9">
        <f>financials[[#This Row],[Units Sold]]*financials[[#This Row],[Sale Price]]</f>
        <v>13447</v>
      </c>
      <c r="H2001" s="9">
        <f>IF(financials[[#This Row],[Discount Band]]="low",0.1,IF(financials[[#This Row],[Discount Band]]="medium",0.15,0.3))</f>
        <v>0.15</v>
      </c>
      <c r="I2001" s="9">
        <f>financials[[#This Row],[Gross Sales]]-financials[[#This Row],[Gross Sales]]*financials[[#This Row],[Discounts]]</f>
        <v>11429.95</v>
      </c>
      <c r="J2001" s="9">
        <f>VLOOKUP(financials[[#This Row],[productid]],Products!$B$2:$H$10,3)</f>
        <v>9.1</v>
      </c>
      <c r="K2001" s="9">
        <f>financials[[#This Row],[Sales]]-financials[[#This Row],[COGS]]</f>
        <v>11420.85</v>
      </c>
      <c r="L2001" s="17">
        <f t="shared" ca="1" si="63"/>
        <v>45184</v>
      </c>
      <c r="M2001" t="str">
        <f t="shared" ca="1" si="62"/>
        <v>B0001</v>
      </c>
    </row>
    <row r="2002" spans="1:13" x14ac:dyDescent="0.25">
      <c r="A2002" t="s">
        <v>96</v>
      </c>
      <c r="B2002" s="7" t="s">
        <v>95</v>
      </c>
      <c r="C2002" s="15">
        <v>109</v>
      </c>
      <c r="D2002" s="16" t="s">
        <v>101</v>
      </c>
      <c r="E2002">
        <v>1121</v>
      </c>
      <c r="F2002" s="9">
        <v>12</v>
      </c>
      <c r="G2002" s="9">
        <f>financials[[#This Row],[Units Sold]]*financials[[#This Row],[Sale Price]]</f>
        <v>13452</v>
      </c>
      <c r="H2002" s="9">
        <f>IF(financials[[#This Row],[Discount Band]]="low",0.1,IF(financials[[#This Row],[Discount Band]]="medium",0.15,0.3))</f>
        <v>0.15</v>
      </c>
      <c r="I2002" s="9">
        <f>financials[[#This Row],[Gross Sales]]-financials[[#This Row],[Gross Sales]]*financials[[#This Row],[Discounts]]</f>
        <v>11434.2</v>
      </c>
      <c r="J2002" s="9">
        <f>VLOOKUP(financials[[#This Row],[productid]],Products!$B$2:$H$10,3)</f>
        <v>16.8</v>
      </c>
      <c r="K2002" s="9">
        <f>financials[[#This Row],[Sales]]-financials[[#This Row],[COGS]]</f>
        <v>11417.400000000001</v>
      </c>
      <c r="L2002" s="17">
        <f t="shared" ca="1" si="63"/>
        <v>44863</v>
      </c>
      <c r="M2002" t="str">
        <f t="shared" ca="1" si="62"/>
        <v>B0001</v>
      </c>
    </row>
    <row r="2003" spans="1:13" x14ac:dyDescent="0.25">
      <c r="A2003" t="s">
        <v>98</v>
      </c>
      <c r="B2003" s="7" t="s">
        <v>556</v>
      </c>
      <c r="C2003" s="13">
        <v>103</v>
      </c>
      <c r="D2003" s="10" t="s">
        <v>102</v>
      </c>
      <c r="E2003">
        <v>108</v>
      </c>
      <c r="F2003" s="9">
        <v>125</v>
      </c>
      <c r="G2003" s="9">
        <f>financials[[#This Row],[Units Sold]]*financials[[#This Row],[Sale Price]]</f>
        <v>13500</v>
      </c>
      <c r="H2003" s="9">
        <f>IF(financials[[#This Row],[Discount Band]]="low",0.1,IF(financials[[#This Row],[Discount Band]]="medium",0.15,0.3))</f>
        <v>0.1</v>
      </c>
      <c r="I2003" s="9">
        <f>financials[[#This Row],[Gross Sales]]-financials[[#This Row],[Gross Sales]]*financials[[#This Row],[Discounts]]</f>
        <v>12150</v>
      </c>
      <c r="J2003" s="9">
        <f>VLOOKUP(financials[[#This Row],[productid]],Products!$B$2:$H$10,3)</f>
        <v>15</v>
      </c>
      <c r="K2003" s="9">
        <f>financials[[#This Row],[Sales]]-financials[[#This Row],[COGS]]</f>
        <v>12135</v>
      </c>
      <c r="L2003" s="17">
        <f t="shared" ca="1" si="63"/>
        <v>45305</v>
      </c>
      <c r="M2003" t="str">
        <f t="shared" ca="1" si="62"/>
        <v>B0101</v>
      </c>
    </row>
    <row r="2004" spans="1:13" x14ac:dyDescent="0.25">
      <c r="A2004" t="s">
        <v>99</v>
      </c>
      <c r="B2004" s="7" t="s">
        <v>556</v>
      </c>
      <c r="C2004" s="13">
        <v>102</v>
      </c>
      <c r="D2004" s="10" t="s">
        <v>101</v>
      </c>
      <c r="E2004">
        <v>45</v>
      </c>
      <c r="F2004" s="9">
        <v>300</v>
      </c>
      <c r="G2004" s="9">
        <f>financials[[#This Row],[Units Sold]]*financials[[#This Row],[Sale Price]]</f>
        <v>13500</v>
      </c>
      <c r="H2004" s="9">
        <f>IF(financials[[#This Row],[Discount Band]]="low",0.1,IF(financials[[#This Row],[Discount Band]]="medium",0.15,0.3))</f>
        <v>0.15</v>
      </c>
      <c r="I2004" s="9">
        <f>financials[[#This Row],[Gross Sales]]-financials[[#This Row],[Gross Sales]]*financials[[#This Row],[Discounts]]</f>
        <v>11475</v>
      </c>
      <c r="J2004" s="9">
        <f>VLOOKUP(financials[[#This Row],[productid]],Products!$B$2:$H$10,3)</f>
        <v>13.95</v>
      </c>
      <c r="K2004" s="9">
        <f>financials[[#This Row],[Sales]]-financials[[#This Row],[COGS]]</f>
        <v>11461.05</v>
      </c>
      <c r="L2004" s="17">
        <f t="shared" ca="1" si="63"/>
        <v>45374</v>
      </c>
      <c r="M2004" t="str">
        <f t="shared" ca="1" si="62"/>
        <v>C0003</v>
      </c>
    </row>
    <row r="2005" spans="1:13" x14ac:dyDescent="0.25">
      <c r="A2005" t="s">
        <v>96</v>
      </c>
      <c r="B2005" s="7" t="s">
        <v>95</v>
      </c>
      <c r="C2005" s="15">
        <v>107</v>
      </c>
      <c r="D2005" s="16" t="s">
        <v>102</v>
      </c>
      <c r="E2005">
        <v>1133</v>
      </c>
      <c r="F2005" s="9">
        <v>12</v>
      </c>
      <c r="G2005" s="9">
        <f>financials[[#This Row],[Units Sold]]*financials[[#This Row],[Sale Price]]</f>
        <v>13596</v>
      </c>
      <c r="H2005" s="9">
        <f>IF(financials[[#This Row],[Discount Band]]="low",0.1,IF(financials[[#This Row],[Discount Band]]="medium",0.15,0.3))</f>
        <v>0.1</v>
      </c>
      <c r="I2005" s="9">
        <f>financials[[#This Row],[Gross Sales]]-financials[[#This Row],[Gross Sales]]*financials[[#This Row],[Discounts]]</f>
        <v>12236.4</v>
      </c>
      <c r="J2005" s="9">
        <f>VLOOKUP(financials[[#This Row],[productid]],Products!$B$2:$H$10,3)</f>
        <v>5.5</v>
      </c>
      <c r="K2005" s="9">
        <f>financials[[#This Row],[Sales]]-financials[[#This Row],[COGS]]</f>
        <v>12230.9</v>
      </c>
      <c r="L2005" s="17">
        <f t="shared" ca="1" si="63"/>
        <v>44865</v>
      </c>
      <c r="M2005" t="str">
        <f t="shared" ca="1" si="62"/>
        <v>C0003</v>
      </c>
    </row>
    <row r="2006" spans="1:13" x14ac:dyDescent="0.25">
      <c r="A2006" t="s">
        <v>96</v>
      </c>
      <c r="B2006" s="7" t="s">
        <v>95</v>
      </c>
      <c r="C2006" s="15">
        <v>101</v>
      </c>
      <c r="D2006" s="16" t="s">
        <v>102</v>
      </c>
      <c r="E2006">
        <v>1146</v>
      </c>
      <c r="F2006" s="9">
        <v>12</v>
      </c>
      <c r="G2006" s="9">
        <f>financials[[#This Row],[Units Sold]]*financials[[#This Row],[Sale Price]]</f>
        <v>13752</v>
      </c>
      <c r="H2006" s="9">
        <f>IF(financials[[#This Row],[Discount Band]]="low",0.1,IF(financials[[#This Row],[Discount Band]]="medium",0.15,0.3))</f>
        <v>0.1</v>
      </c>
      <c r="I2006" s="9">
        <f>financials[[#This Row],[Gross Sales]]-financials[[#This Row],[Gross Sales]]*financials[[#This Row],[Discounts]]</f>
        <v>12376.8</v>
      </c>
      <c r="J2006" s="9">
        <f>VLOOKUP(financials[[#This Row],[productid]],Products!$B$2:$H$10,3)</f>
        <v>9.9499999999999993</v>
      </c>
      <c r="K2006" s="9">
        <f>financials[[#This Row],[Sales]]-financials[[#This Row],[COGS]]</f>
        <v>12366.849999999999</v>
      </c>
      <c r="L2006" s="17">
        <f t="shared" ca="1" si="63"/>
        <v>44729</v>
      </c>
      <c r="M2006" t="str">
        <f t="shared" ca="1" si="62"/>
        <v>A0001</v>
      </c>
    </row>
    <row r="2007" spans="1:13" x14ac:dyDescent="0.25">
      <c r="A2007" t="s">
        <v>97</v>
      </c>
      <c r="B2007" s="7" t="s">
        <v>95</v>
      </c>
      <c r="C2007" s="15">
        <v>101</v>
      </c>
      <c r="D2007" s="16" t="s">
        <v>94</v>
      </c>
      <c r="E2007">
        <v>1967</v>
      </c>
      <c r="F2007" s="9">
        <v>7</v>
      </c>
      <c r="G2007" s="9">
        <f>financials[[#This Row],[Units Sold]]*financials[[#This Row],[Sale Price]]</f>
        <v>13769</v>
      </c>
      <c r="H2007" s="9">
        <f>IF(financials[[#This Row],[Discount Band]]="low",0.1,IF(financials[[#This Row],[Discount Band]]="medium",0.15,0.3))</f>
        <v>0.3</v>
      </c>
      <c r="I2007" s="9">
        <f>financials[[#This Row],[Gross Sales]]-financials[[#This Row],[Gross Sales]]*financials[[#This Row],[Discounts]]</f>
        <v>9638.2999999999993</v>
      </c>
      <c r="J2007" s="9">
        <f>VLOOKUP(financials[[#This Row],[productid]],Products!$B$2:$H$10,3)</f>
        <v>9.9499999999999993</v>
      </c>
      <c r="K2007" s="9">
        <f>financials[[#This Row],[Sales]]-financials[[#This Row],[COGS]]</f>
        <v>9628.3499999999985</v>
      </c>
      <c r="L2007" s="17">
        <f t="shared" ca="1" si="63"/>
        <v>44659</v>
      </c>
      <c r="M2007" t="str">
        <f t="shared" ca="1" si="62"/>
        <v>B0101</v>
      </c>
    </row>
    <row r="2008" spans="1:13" x14ac:dyDescent="0.25">
      <c r="A2008" t="s">
        <v>97</v>
      </c>
      <c r="B2008" s="7" t="s">
        <v>95</v>
      </c>
      <c r="C2008" s="15">
        <v>103</v>
      </c>
      <c r="D2008" s="16" t="s">
        <v>101</v>
      </c>
      <c r="E2008">
        <v>1983</v>
      </c>
      <c r="F2008" s="9">
        <v>7</v>
      </c>
      <c r="G2008" s="9">
        <f>financials[[#This Row],[Units Sold]]*financials[[#This Row],[Sale Price]]</f>
        <v>13881</v>
      </c>
      <c r="H2008" s="9">
        <f>IF(financials[[#This Row],[Discount Band]]="low",0.1,IF(financials[[#This Row],[Discount Band]]="medium",0.15,0.3))</f>
        <v>0.15</v>
      </c>
      <c r="I2008" s="9">
        <f>financials[[#This Row],[Gross Sales]]-financials[[#This Row],[Gross Sales]]*financials[[#This Row],[Discounts]]</f>
        <v>11798.85</v>
      </c>
      <c r="J2008" s="9">
        <f>VLOOKUP(financials[[#This Row],[productid]],Products!$B$2:$H$10,3)</f>
        <v>15</v>
      </c>
      <c r="K2008" s="9">
        <f>financials[[#This Row],[Sales]]-financials[[#This Row],[COGS]]</f>
        <v>11783.85</v>
      </c>
      <c r="L2008" s="17">
        <f t="shared" ca="1" si="63"/>
        <v>45372</v>
      </c>
      <c r="M2008" t="str">
        <f t="shared" ca="1" si="62"/>
        <v>B0001</v>
      </c>
    </row>
    <row r="2009" spans="1:13" x14ac:dyDescent="0.25">
      <c r="A2009" t="s">
        <v>97</v>
      </c>
      <c r="B2009" s="7" t="s">
        <v>95</v>
      </c>
      <c r="C2009" s="15">
        <v>101</v>
      </c>
      <c r="D2009" s="16" t="s">
        <v>94</v>
      </c>
      <c r="E2009">
        <v>1984</v>
      </c>
      <c r="F2009" s="9">
        <v>7</v>
      </c>
      <c r="G2009" s="9">
        <f>financials[[#This Row],[Units Sold]]*financials[[#This Row],[Sale Price]]</f>
        <v>13888</v>
      </c>
      <c r="H2009" s="9">
        <f>IF(financials[[#This Row],[Discount Band]]="low",0.1,IF(financials[[#This Row],[Discount Band]]="medium",0.15,0.3))</f>
        <v>0.3</v>
      </c>
      <c r="I2009" s="9">
        <f>financials[[#This Row],[Gross Sales]]-financials[[#This Row],[Gross Sales]]*financials[[#This Row],[Discounts]]</f>
        <v>9721.6</v>
      </c>
      <c r="J2009" s="9">
        <f>VLOOKUP(financials[[#This Row],[productid]],Products!$B$2:$H$10,3)</f>
        <v>9.9499999999999993</v>
      </c>
      <c r="K2009" s="9">
        <f>financials[[#This Row],[Sales]]-financials[[#This Row],[COGS]]</f>
        <v>9711.65</v>
      </c>
      <c r="L2009" s="17">
        <f t="shared" ca="1" si="63"/>
        <v>45184</v>
      </c>
      <c r="M2009" t="str">
        <f t="shared" ca="1" si="62"/>
        <v>B0101</v>
      </c>
    </row>
    <row r="2010" spans="1:13" x14ac:dyDescent="0.25">
      <c r="A2010" t="s">
        <v>97</v>
      </c>
      <c r="B2010" s="7" t="s">
        <v>170</v>
      </c>
      <c r="C2010" s="15">
        <v>109</v>
      </c>
      <c r="D2010" s="16" t="s">
        <v>101</v>
      </c>
      <c r="E2010">
        <v>1987</v>
      </c>
      <c r="F2010" s="9">
        <v>7</v>
      </c>
      <c r="G2010" s="9">
        <f>financials[[#This Row],[Units Sold]]*financials[[#This Row],[Sale Price]]</f>
        <v>13909</v>
      </c>
      <c r="H2010" s="9">
        <f>IF(financials[[#This Row],[Discount Band]]="low",0.1,IF(financials[[#This Row],[Discount Band]]="medium",0.15,0.3))</f>
        <v>0.15</v>
      </c>
      <c r="I2010" s="9">
        <f>financials[[#This Row],[Gross Sales]]-financials[[#This Row],[Gross Sales]]*financials[[#This Row],[Discounts]]</f>
        <v>11822.65</v>
      </c>
      <c r="J2010" s="9">
        <f>VLOOKUP(financials[[#This Row],[productid]],Products!$B$2:$H$10,3)</f>
        <v>16.8</v>
      </c>
      <c r="K2010" s="9">
        <f>financials[[#This Row],[Sales]]-financials[[#This Row],[COGS]]</f>
        <v>11805.85</v>
      </c>
      <c r="L2010" s="17">
        <f t="shared" ca="1" si="63"/>
        <v>44876</v>
      </c>
      <c r="M2010" t="str">
        <f t="shared" ca="1" si="62"/>
        <v>A0001</v>
      </c>
    </row>
    <row r="2011" spans="1:13" x14ac:dyDescent="0.25">
      <c r="A2011" t="s">
        <v>96</v>
      </c>
      <c r="B2011" s="7" t="s">
        <v>95</v>
      </c>
      <c r="C2011" s="15">
        <v>102</v>
      </c>
      <c r="D2011" s="16" t="s">
        <v>101</v>
      </c>
      <c r="E2011">
        <v>1167</v>
      </c>
      <c r="F2011" s="9">
        <v>12</v>
      </c>
      <c r="G2011" s="9">
        <f>financials[[#This Row],[Units Sold]]*financials[[#This Row],[Sale Price]]</f>
        <v>14004</v>
      </c>
      <c r="H2011" s="9">
        <f>IF(financials[[#This Row],[Discount Band]]="low",0.1,IF(financials[[#This Row],[Discount Band]]="medium",0.15,0.3))</f>
        <v>0.15</v>
      </c>
      <c r="I2011" s="9">
        <f>financials[[#This Row],[Gross Sales]]-financials[[#This Row],[Gross Sales]]*financials[[#This Row],[Discounts]]</f>
        <v>11903.4</v>
      </c>
      <c r="J2011" s="9">
        <f>VLOOKUP(financials[[#This Row],[productid]],Products!$B$2:$H$10,3)</f>
        <v>13.95</v>
      </c>
      <c r="K2011" s="9">
        <f>financials[[#This Row],[Sales]]-financials[[#This Row],[COGS]]</f>
        <v>11889.449999999999</v>
      </c>
      <c r="L2011" s="17">
        <f t="shared" ca="1" si="63"/>
        <v>45010</v>
      </c>
      <c r="M2011" t="str">
        <f t="shared" ca="1" si="62"/>
        <v>B0001</v>
      </c>
    </row>
    <row r="2012" spans="1:13" x14ac:dyDescent="0.25">
      <c r="A2012" t="s">
        <v>96</v>
      </c>
      <c r="B2012" s="7" t="s">
        <v>170</v>
      </c>
      <c r="C2012" s="15">
        <v>102</v>
      </c>
      <c r="D2012" s="16" t="s">
        <v>94</v>
      </c>
      <c r="E2012">
        <v>1171</v>
      </c>
      <c r="F2012" s="9">
        <v>12</v>
      </c>
      <c r="G2012" s="9">
        <f>financials[[#This Row],[Units Sold]]*financials[[#This Row],[Sale Price]]</f>
        <v>14052</v>
      </c>
      <c r="H2012" s="9">
        <f>IF(financials[[#This Row],[Discount Band]]="low",0.1,IF(financials[[#This Row],[Discount Band]]="medium",0.15,0.3))</f>
        <v>0.3</v>
      </c>
      <c r="I2012" s="9">
        <f>financials[[#This Row],[Gross Sales]]-financials[[#This Row],[Gross Sales]]*financials[[#This Row],[Discounts]]</f>
        <v>9836.4000000000015</v>
      </c>
      <c r="J2012" s="9">
        <f>VLOOKUP(financials[[#This Row],[productid]],Products!$B$2:$H$10,3)</f>
        <v>13.95</v>
      </c>
      <c r="K2012" s="9">
        <f>financials[[#This Row],[Sales]]-financials[[#This Row],[COGS]]</f>
        <v>9822.4500000000007</v>
      </c>
      <c r="L2012" s="17">
        <f t="shared" ca="1" si="63"/>
        <v>45161</v>
      </c>
      <c r="M2012" t="str">
        <f t="shared" ca="1" si="62"/>
        <v>B0101</v>
      </c>
    </row>
    <row r="2013" spans="1:13" x14ac:dyDescent="0.25">
      <c r="A2013" t="s">
        <v>96</v>
      </c>
      <c r="B2013" s="7" t="s">
        <v>95</v>
      </c>
      <c r="C2013" s="15">
        <v>103</v>
      </c>
      <c r="D2013" s="16" t="s">
        <v>102</v>
      </c>
      <c r="E2013">
        <v>1172</v>
      </c>
      <c r="F2013" s="9">
        <v>12</v>
      </c>
      <c r="G2013" s="9">
        <f>financials[[#This Row],[Units Sold]]*financials[[#This Row],[Sale Price]]</f>
        <v>14064</v>
      </c>
      <c r="H2013" s="9">
        <f>IF(financials[[#This Row],[Discount Band]]="low",0.1,IF(financials[[#This Row],[Discount Band]]="medium",0.15,0.3))</f>
        <v>0.1</v>
      </c>
      <c r="I2013" s="9">
        <f>financials[[#This Row],[Gross Sales]]-financials[[#This Row],[Gross Sales]]*financials[[#This Row],[Discounts]]</f>
        <v>12657.6</v>
      </c>
      <c r="J2013" s="9">
        <f>VLOOKUP(financials[[#This Row],[productid]],Products!$B$2:$H$10,3)</f>
        <v>15</v>
      </c>
      <c r="K2013" s="9">
        <f>financials[[#This Row],[Sales]]-financials[[#This Row],[COGS]]</f>
        <v>12642.6</v>
      </c>
      <c r="L2013" s="17">
        <f t="shared" ca="1" si="63"/>
        <v>44935</v>
      </c>
      <c r="M2013" t="str">
        <f t="shared" ca="1" si="62"/>
        <v>C0002</v>
      </c>
    </row>
    <row r="2014" spans="1:13" x14ac:dyDescent="0.25">
      <c r="A2014" t="s">
        <v>99</v>
      </c>
      <c r="B2014" s="7" t="s">
        <v>655</v>
      </c>
      <c r="C2014" s="15">
        <v>105</v>
      </c>
      <c r="D2014" s="16" t="s">
        <v>94</v>
      </c>
      <c r="E2014">
        <v>47</v>
      </c>
      <c r="F2014" s="9">
        <v>300</v>
      </c>
      <c r="G2014" s="9">
        <f>financials[[#This Row],[Units Sold]]*financials[[#This Row],[Sale Price]]</f>
        <v>14100</v>
      </c>
      <c r="H2014" s="9">
        <f>IF(financials[[#This Row],[Discount Band]]="low",0.1,IF(financials[[#This Row],[Discount Band]]="medium",0.15,0.3))</f>
        <v>0.3</v>
      </c>
      <c r="I2014" s="9">
        <f>financials[[#This Row],[Gross Sales]]-financials[[#This Row],[Gross Sales]]*financials[[#This Row],[Discounts]]</f>
        <v>9870</v>
      </c>
      <c r="J2014" s="9">
        <f>VLOOKUP(financials[[#This Row],[productid]],Products!$B$2:$H$10,3)</f>
        <v>10</v>
      </c>
      <c r="K2014" s="9">
        <f>financials[[#This Row],[Sales]]-financials[[#This Row],[COGS]]</f>
        <v>9860</v>
      </c>
      <c r="L2014" s="17">
        <f t="shared" ca="1" si="63"/>
        <v>45467</v>
      </c>
      <c r="M2014" t="str">
        <f t="shared" ca="1" si="62"/>
        <v>B0101</v>
      </c>
    </row>
    <row r="2015" spans="1:13" x14ac:dyDescent="0.25">
      <c r="A2015" t="s">
        <v>98</v>
      </c>
      <c r="B2015" s="7" t="s">
        <v>104</v>
      </c>
      <c r="C2015" s="13">
        <v>102</v>
      </c>
      <c r="D2015" s="10" t="s">
        <v>94</v>
      </c>
      <c r="E2015">
        <v>114</v>
      </c>
      <c r="F2015" s="9">
        <v>125</v>
      </c>
      <c r="G2015" s="9">
        <f>financials[[#This Row],[Units Sold]]*financials[[#This Row],[Sale Price]]</f>
        <v>14250</v>
      </c>
      <c r="H2015" s="9">
        <f>IF(financials[[#This Row],[Discount Band]]="low",0.1,IF(financials[[#This Row],[Discount Band]]="medium",0.15,0.3))</f>
        <v>0.3</v>
      </c>
      <c r="I2015" s="9">
        <f>financials[[#This Row],[Gross Sales]]-financials[[#This Row],[Gross Sales]]*financials[[#This Row],[Discounts]]</f>
        <v>9975</v>
      </c>
      <c r="J2015" s="9">
        <f>VLOOKUP(financials[[#This Row],[productid]],Products!$B$2:$H$10,3)</f>
        <v>13.95</v>
      </c>
      <c r="K2015" s="9">
        <f>financials[[#This Row],[Sales]]-financials[[#This Row],[COGS]]</f>
        <v>9961.0499999999993</v>
      </c>
      <c r="L2015" s="17">
        <f t="shared" ca="1" si="63"/>
        <v>44699</v>
      </c>
      <c r="M2015" t="str">
        <f t="shared" ca="1" si="62"/>
        <v>A0001</v>
      </c>
    </row>
    <row r="2016" spans="1:13" x14ac:dyDescent="0.25">
      <c r="A2016" t="s">
        <v>97</v>
      </c>
      <c r="B2016" s="7" t="s">
        <v>170</v>
      </c>
      <c r="C2016" s="15">
        <v>109</v>
      </c>
      <c r="D2016" s="16" t="s">
        <v>102</v>
      </c>
      <c r="E2016">
        <v>2037</v>
      </c>
      <c r="F2016" s="9">
        <v>7</v>
      </c>
      <c r="G2016" s="9">
        <f>financials[[#This Row],[Units Sold]]*financials[[#This Row],[Sale Price]]</f>
        <v>14259</v>
      </c>
      <c r="H2016" s="9">
        <f>IF(financials[[#This Row],[Discount Band]]="low",0.1,IF(financials[[#This Row],[Discount Band]]="medium",0.15,0.3))</f>
        <v>0.1</v>
      </c>
      <c r="I2016" s="9">
        <f>financials[[#This Row],[Gross Sales]]-financials[[#This Row],[Gross Sales]]*financials[[#This Row],[Discounts]]</f>
        <v>12833.1</v>
      </c>
      <c r="J2016" s="9">
        <f>VLOOKUP(financials[[#This Row],[productid]],Products!$B$2:$H$10,3)</f>
        <v>16.8</v>
      </c>
      <c r="K2016" s="9">
        <f>financials[[#This Row],[Sales]]-financials[[#This Row],[COGS]]</f>
        <v>12816.300000000001</v>
      </c>
      <c r="L2016" s="17">
        <f t="shared" ca="1" si="63"/>
        <v>45050</v>
      </c>
      <c r="M2016" t="str">
        <f t="shared" ca="1" si="62"/>
        <v>B0001</v>
      </c>
    </row>
    <row r="2017" spans="1:13" x14ac:dyDescent="0.25">
      <c r="A2017" t="s">
        <v>96</v>
      </c>
      <c r="B2017" s="7" t="s">
        <v>95</v>
      </c>
      <c r="C2017" s="13">
        <v>107</v>
      </c>
      <c r="D2017" s="10" t="s">
        <v>94</v>
      </c>
      <c r="E2017">
        <v>1190</v>
      </c>
      <c r="F2017" s="9">
        <v>12</v>
      </c>
      <c r="G2017" s="9">
        <f>financials[[#This Row],[Units Sold]]*financials[[#This Row],[Sale Price]]</f>
        <v>14280</v>
      </c>
      <c r="H2017" s="9">
        <f>IF(financials[[#This Row],[Discount Band]]="low",0.1,IF(financials[[#This Row],[Discount Band]]="medium",0.15,0.3))</f>
        <v>0.3</v>
      </c>
      <c r="I2017" s="9">
        <f>financials[[#This Row],[Gross Sales]]-financials[[#This Row],[Gross Sales]]*financials[[#This Row],[Discounts]]</f>
        <v>9996</v>
      </c>
      <c r="J2017" s="9">
        <f>VLOOKUP(financials[[#This Row],[productid]],Products!$B$2:$H$10,3)</f>
        <v>5.5</v>
      </c>
      <c r="K2017" s="9">
        <f>financials[[#This Row],[Sales]]-financials[[#This Row],[COGS]]</f>
        <v>9990.5</v>
      </c>
      <c r="L2017" s="17">
        <f t="shared" ca="1" si="63"/>
        <v>45128</v>
      </c>
      <c r="M2017" t="str">
        <f t="shared" ca="1" si="62"/>
        <v>C0002</v>
      </c>
    </row>
    <row r="2018" spans="1:13" x14ac:dyDescent="0.25">
      <c r="A2018" t="s">
        <v>97</v>
      </c>
      <c r="B2018" s="7" t="s">
        <v>170</v>
      </c>
      <c r="C2018" s="15">
        <v>103</v>
      </c>
      <c r="D2018" s="16" t="s">
        <v>94</v>
      </c>
      <c r="E2018">
        <v>2041</v>
      </c>
      <c r="F2018" s="9">
        <v>7</v>
      </c>
      <c r="G2018" s="9">
        <f>financials[[#This Row],[Units Sold]]*financials[[#This Row],[Sale Price]]</f>
        <v>14287</v>
      </c>
      <c r="H2018" s="9">
        <f>IF(financials[[#This Row],[Discount Band]]="low",0.1,IF(financials[[#This Row],[Discount Band]]="medium",0.15,0.3))</f>
        <v>0.3</v>
      </c>
      <c r="I2018" s="9">
        <f>financials[[#This Row],[Gross Sales]]-financials[[#This Row],[Gross Sales]]*financials[[#This Row],[Discounts]]</f>
        <v>10000.900000000001</v>
      </c>
      <c r="J2018" s="9">
        <f>VLOOKUP(financials[[#This Row],[productid]],Products!$B$2:$H$10,3)</f>
        <v>15</v>
      </c>
      <c r="K2018" s="9">
        <f>financials[[#This Row],[Sales]]-financials[[#This Row],[COGS]]</f>
        <v>9985.9000000000015</v>
      </c>
      <c r="L2018" s="17">
        <f t="shared" ca="1" si="63"/>
        <v>45220</v>
      </c>
      <c r="M2018" t="str">
        <f t="shared" ca="1" si="62"/>
        <v>B0001</v>
      </c>
    </row>
    <row r="2019" spans="1:13" x14ac:dyDescent="0.25">
      <c r="A2019" t="s">
        <v>97</v>
      </c>
      <c r="B2019" s="7" t="s">
        <v>655</v>
      </c>
      <c r="C2019" s="15">
        <v>102</v>
      </c>
      <c r="D2019" s="16" t="s">
        <v>94</v>
      </c>
      <c r="E2019">
        <v>41</v>
      </c>
      <c r="F2019" s="9">
        <v>350</v>
      </c>
      <c r="G2019" s="9">
        <f>financials[[#This Row],[Units Sold]]*financials[[#This Row],[Sale Price]]</f>
        <v>14350</v>
      </c>
      <c r="H2019" s="9">
        <f>IF(financials[[#This Row],[Discount Band]]="low",0.1,IF(financials[[#This Row],[Discount Band]]="medium",0.15,0.3))</f>
        <v>0.3</v>
      </c>
      <c r="I2019" s="9">
        <f>financials[[#This Row],[Gross Sales]]-financials[[#This Row],[Gross Sales]]*financials[[#This Row],[Discounts]]</f>
        <v>10045</v>
      </c>
      <c r="J2019" s="9">
        <f>VLOOKUP(financials[[#This Row],[productid]],Products!$B$2:$H$10,3)</f>
        <v>13.95</v>
      </c>
      <c r="K2019" s="9">
        <f>financials[[#This Row],[Sales]]-financials[[#This Row],[COGS]]</f>
        <v>10031.049999999999</v>
      </c>
      <c r="L2019" s="17">
        <f t="shared" ca="1" si="63"/>
        <v>45353</v>
      </c>
      <c r="M2019" t="str">
        <f t="shared" ca="1" si="62"/>
        <v>A0001</v>
      </c>
    </row>
    <row r="2020" spans="1:13" x14ac:dyDescent="0.25">
      <c r="A2020" t="s">
        <v>96</v>
      </c>
      <c r="B2020" s="7" t="s">
        <v>170</v>
      </c>
      <c r="C2020" s="15">
        <v>106</v>
      </c>
      <c r="D2020" s="16" t="s">
        <v>94</v>
      </c>
      <c r="E2020">
        <v>1196</v>
      </c>
      <c r="F2020" s="9">
        <v>12</v>
      </c>
      <c r="G2020" s="9">
        <f>financials[[#This Row],[Units Sold]]*financials[[#This Row],[Sale Price]]</f>
        <v>14352</v>
      </c>
      <c r="H2020" s="9">
        <f>IF(financials[[#This Row],[Discount Band]]="low",0.1,IF(financials[[#This Row],[Discount Band]]="medium",0.15,0.3))</f>
        <v>0.3</v>
      </c>
      <c r="I2020" s="9">
        <f>financials[[#This Row],[Gross Sales]]-financials[[#This Row],[Gross Sales]]*financials[[#This Row],[Discounts]]</f>
        <v>10046.400000000001</v>
      </c>
      <c r="J2020" s="9">
        <f>VLOOKUP(financials[[#This Row],[productid]],Products!$B$2:$H$10,3)</f>
        <v>9.1</v>
      </c>
      <c r="K2020" s="9">
        <f>financials[[#This Row],[Sales]]-financials[[#This Row],[COGS]]</f>
        <v>10037.300000000001</v>
      </c>
      <c r="L2020" s="17">
        <f t="shared" ca="1" si="63"/>
        <v>44646</v>
      </c>
      <c r="M2020" t="str">
        <f t="shared" ca="1" si="62"/>
        <v>C0003</v>
      </c>
    </row>
    <row r="2021" spans="1:13" x14ac:dyDescent="0.25">
      <c r="A2021" t="s">
        <v>99</v>
      </c>
      <c r="B2021" s="7" t="s">
        <v>655</v>
      </c>
      <c r="C2021" s="15">
        <v>104</v>
      </c>
      <c r="D2021" s="16" t="s">
        <v>103</v>
      </c>
      <c r="E2021">
        <v>48</v>
      </c>
      <c r="F2021" s="9">
        <v>300</v>
      </c>
      <c r="G2021" s="9">
        <f>financials[[#This Row],[Units Sold]]*financials[[#This Row],[Sale Price]]</f>
        <v>14400</v>
      </c>
      <c r="H2021" s="9">
        <f>IF(financials[[#This Row],[Discount Band]]="low",0.1,IF(financials[[#This Row],[Discount Band]]="medium",0.15,0.3))</f>
        <v>0.3</v>
      </c>
      <c r="I2021" s="9">
        <f>financials[[#This Row],[Gross Sales]]-financials[[#This Row],[Gross Sales]]*financials[[#This Row],[Discounts]]</f>
        <v>10080</v>
      </c>
      <c r="J2021" s="9">
        <f>VLOOKUP(financials[[#This Row],[productid]],Products!$B$2:$H$10,3)</f>
        <v>2.9</v>
      </c>
      <c r="K2021" s="9">
        <f>financials[[#This Row],[Sales]]-financials[[#This Row],[COGS]]</f>
        <v>10077.1</v>
      </c>
      <c r="L2021" s="17">
        <f t="shared" ca="1" si="63"/>
        <v>45279</v>
      </c>
      <c r="M2021" t="str">
        <f t="shared" ca="1" si="62"/>
        <v>B0001</v>
      </c>
    </row>
    <row r="2022" spans="1:13" x14ac:dyDescent="0.25">
      <c r="A2022" t="s">
        <v>97</v>
      </c>
      <c r="B2022" s="7" t="s">
        <v>170</v>
      </c>
      <c r="C2022" s="15">
        <v>105</v>
      </c>
      <c r="D2022" s="16" t="s">
        <v>103</v>
      </c>
      <c r="E2022">
        <v>2081</v>
      </c>
      <c r="F2022" s="9">
        <v>7</v>
      </c>
      <c r="G2022" s="9">
        <f>financials[[#This Row],[Units Sold]]*financials[[#This Row],[Sale Price]]</f>
        <v>14567</v>
      </c>
      <c r="H2022" s="9">
        <f>IF(financials[[#This Row],[Discount Band]]="low",0.1,IF(financials[[#This Row],[Discount Band]]="medium",0.15,0.3))</f>
        <v>0.3</v>
      </c>
      <c r="I2022" s="9">
        <f>financials[[#This Row],[Gross Sales]]-financials[[#This Row],[Gross Sales]]*financials[[#This Row],[Discounts]]</f>
        <v>10196.900000000001</v>
      </c>
      <c r="J2022" s="9">
        <f>VLOOKUP(financials[[#This Row],[productid]],Products!$B$2:$H$10,3)</f>
        <v>10</v>
      </c>
      <c r="K2022" s="9">
        <f>financials[[#This Row],[Sales]]-financials[[#This Row],[COGS]]</f>
        <v>10186.900000000001</v>
      </c>
      <c r="L2022" s="17">
        <f t="shared" ca="1" si="63"/>
        <v>45004</v>
      </c>
      <c r="M2022" t="str">
        <f t="shared" ca="1" si="62"/>
        <v>C0003</v>
      </c>
    </row>
    <row r="2023" spans="1:13" x14ac:dyDescent="0.25">
      <c r="A2023" t="s">
        <v>96</v>
      </c>
      <c r="B2023" s="7" t="s">
        <v>95</v>
      </c>
      <c r="C2023" s="15">
        <v>104</v>
      </c>
      <c r="D2023" s="16" t="s">
        <v>94</v>
      </c>
      <c r="E2023">
        <v>1214</v>
      </c>
      <c r="F2023" s="9">
        <v>12</v>
      </c>
      <c r="G2023" s="9">
        <f>financials[[#This Row],[Units Sold]]*financials[[#This Row],[Sale Price]]</f>
        <v>14568</v>
      </c>
      <c r="H2023" s="9">
        <f>IF(financials[[#This Row],[Discount Band]]="low",0.1,IF(financials[[#This Row],[Discount Band]]="medium",0.15,0.3))</f>
        <v>0.3</v>
      </c>
      <c r="I2023" s="9">
        <f>financials[[#This Row],[Gross Sales]]-financials[[#This Row],[Gross Sales]]*financials[[#This Row],[Discounts]]</f>
        <v>10197.6</v>
      </c>
      <c r="J2023" s="9">
        <f>VLOOKUP(financials[[#This Row],[productid]],Products!$B$2:$H$10,3)</f>
        <v>2.9</v>
      </c>
      <c r="K2023" s="9">
        <f>financials[[#This Row],[Sales]]-financials[[#This Row],[COGS]]</f>
        <v>10194.700000000001</v>
      </c>
      <c r="L2023" s="17">
        <f t="shared" ca="1" si="63"/>
        <v>45352</v>
      </c>
      <c r="M2023" t="str">
        <f t="shared" ca="1" si="62"/>
        <v>C0002</v>
      </c>
    </row>
    <row r="2024" spans="1:13" x14ac:dyDescent="0.25">
      <c r="A2024" t="s">
        <v>98</v>
      </c>
      <c r="B2024" s="7" t="s">
        <v>277</v>
      </c>
      <c r="C2024" s="15">
        <v>103</v>
      </c>
      <c r="D2024" s="16" t="s">
        <v>101</v>
      </c>
      <c r="E2024">
        <v>119</v>
      </c>
      <c r="F2024" s="9">
        <v>125</v>
      </c>
      <c r="G2024" s="9">
        <f>financials[[#This Row],[Units Sold]]*financials[[#This Row],[Sale Price]]</f>
        <v>14875</v>
      </c>
      <c r="H2024" s="9">
        <f>IF(financials[[#This Row],[Discount Band]]="low",0.1,IF(financials[[#This Row],[Discount Band]]="medium",0.15,0.3))</f>
        <v>0.15</v>
      </c>
      <c r="I2024" s="9">
        <f>financials[[#This Row],[Gross Sales]]-financials[[#This Row],[Gross Sales]]*financials[[#This Row],[Discounts]]</f>
        <v>12643.75</v>
      </c>
      <c r="J2024" s="9">
        <f>VLOOKUP(financials[[#This Row],[productid]],Products!$B$2:$H$10,3)</f>
        <v>15</v>
      </c>
      <c r="K2024" s="9">
        <f>financials[[#This Row],[Sales]]-financials[[#This Row],[COGS]]</f>
        <v>12628.75</v>
      </c>
      <c r="L2024" s="17">
        <f t="shared" ca="1" si="63"/>
        <v>44744</v>
      </c>
      <c r="M2024" t="str">
        <f t="shared" ca="1" si="62"/>
        <v>C0003</v>
      </c>
    </row>
    <row r="2025" spans="1:13" x14ac:dyDescent="0.25">
      <c r="A2025" t="s">
        <v>98</v>
      </c>
      <c r="B2025" s="7" t="s">
        <v>104</v>
      </c>
      <c r="C2025" s="15">
        <v>106</v>
      </c>
      <c r="D2025" s="16" t="s">
        <v>94</v>
      </c>
      <c r="E2025">
        <v>119</v>
      </c>
      <c r="F2025" s="9">
        <v>125</v>
      </c>
      <c r="G2025" s="9">
        <f>financials[[#This Row],[Units Sold]]*financials[[#This Row],[Sale Price]]</f>
        <v>14875</v>
      </c>
      <c r="H2025" s="9">
        <f>IF(financials[[#This Row],[Discount Band]]="low",0.1,IF(financials[[#This Row],[Discount Band]]="medium",0.15,0.3))</f>
        <v>0.3</v>
      </c>
      <c r="I2025" s="9">
        <f>financials[[#This Row],[Gross Sales]]-financials[[#This Row],[Gross Sales]]*financials[[#This Row],[Discounts]]</f>
        <v>10412.5</v>
      </c>
      <c r="J2025" s="9">
        <f>VLOOKUP(financials[[#This Row],[productid]],Products!$B$2:$H$10,3)</f>
        <v>9.1</v>
      </c>
      <c r="K2025" s="9">
        <f>financials[[#This Row],[Sales]]-financials[[#This Row],[COGS]]</f>
        <v>10403.4</v>
      </c>
      <c r="L2025" s="17">
        <f t="shared" ca="1" si="63"/>
        <v>44593</v>
      </c>
      <c r="M2025" t="str">
        <f t="shared" ca="1" si="62"/>
        <v>B0001</v>
      </c>
    </row>
    <row r="2026" spans="1:13" x14ac:dyDescent="0.25">
      <c r="A2026" t="s">
        <v>96</v>
      </c>
      <c r="B2026" s="7" t="s">
        <v>95</v>
      </c>
      <c r="C2026" s="15">
        <v>105</v>
      </c>
      <c r="D2026" s="16" t="s">
        <v>101</v>
      </c>
      <c r="E2026">
        <v>1244</v>
      </c>
      <c r="F2026" s="9">
        <v>12</v>
      </c>
      <c r="G2026" s="9">
        <f>financials[[#This Row],[Units Sold]]*financials[[#This Row],[Sale Price]]</f>
        <v>14928</v>
      </c>
      <c r="H2026" s="9">
        <f>IF(financials[[#This Row],[Discount Band]]="low",0.1,IF(financials[[#This Row],[Discount Band]]="medium",0.15,0.3))</f>
        <v>0.15</v>
      </c>
      <c r="I2026" s="9">
        <f>financials[[#This Row],[Gross Sales]]-financials[[#This Row],[Gross Sales]]*financials[[#This Row],[Discounts]]</f>
        <v>12688.8</v>
      </c>
      <c r="J2026" s="9">
        <f>VLOOKUP(financials[[#This Row],[productid]],Products!$B$2:$H$10,3)</f>
        <v>10</v>
      </c>
      <c r="K2026" s="9">
        <f>financials[[#This Row],[Sales]]-financials[[#This Row],[COGS]]</f>
        <v>12678.8</v>
      </c>
      <c r="L2026" s="17">
        <f t="shared" ca="1" si="63"/>
        <v>44619</v>
      </c>
      <c r="M2026" t="str">
        <f t="shared" ca="1" si="62"/>
        <v>B0101</v>
      </c>
    </row>
    <row r="2027" spans="1:13" x14ac:dyDescent="0.25">
      <c r="A2027" t="s">
        <v>97</v>
      </c>
      <c r="B2027" s="7" t="s">
        <v>170</v>
      </c>
      <c r="C2027" s="13">
        <v>106</v>
      </c>
      <c r="D2027" s="10" t="s">
        <v>94</v>
      </c>
      <c r="E2027">
        <v>2155</v>
      </c>
      <c r="F2027" s="9">
        <v>7</v>
      </c>
      <c r="G2027" s="9">
        <f>financials[[#This Row],[Units Sold]]*financials[[#This Row],[Sale Price]]</f>
        <v>15085</v>
      </c>
      <c r="H2027" s="9">
        <f>IF(financials[[#This Row],[Discount Band]]="low",0.1,IF(financials[[#This Row],[Discount Band]]="medium",0.15,0.3))</f>
        <v>0.3</v>
      </c>
      <c r="I2027" s="9">
        <f>financials[[#This Row],[Gross Sales]]-financials[[#This Row],[Gross Sales]]*financials[[#This Row],[Discounts]]</f>
        <v>10559.5</v>
      </c>
      <c r="J2027" s="9">
        <f>VLOOKUP(financials[[#This Row],[productid]],Products!$B$2:$H$10,3)</f>
        <v>9.1</v>
      </c>
      <c r="K2027" s="9">
        <f>financials[[#This Row],[Sales]]-financials[[#This Row],[COGS]]</f>
        <v>10550.4</v>
      </c>
      <c r="L2027" s="17">
        <f t="shared" ca="1" si="63"/>
        <v>45016</v>
      </c>
      <c r="M2027" t="str">
        <f t="shared" ca="1" si="62"/>
        <v>C0002</v>
      </c>
    </row>
    <row r="2028" spans="1:13" x14ac:dyDescent="0.25">
      <c r="A2028" t="s">
        <v>97</v>
      </c>
      <c r="B2028" s="7" t="s">
        <v>170</v>
      </c>
      <c r="C2028" s="15">
        <v>108</v>
      </c>
      <c r="D2028" s="16" t="s">
        <v>101</v>
      </c>
      <c r="E2028">
        <v>2172</v>
      </c>
      <c r="F2028" s="9">
        <v>7</v>
      </c>
      <c r="G2028" s="9">
        <f>financials[[#This Row],[Units Sold]]*financials[[#This Row],[Sale Price]]</f>
        <v>15204</v>
      </c>
      <c r="H2028" s="9">
        <f>IF(financials[[#This Row],[Discount Band]]="low",0.1,IF(financials[[#This Row],[Discount Band]]="medium",0.15,0.3))</f>
        <v>0.15</v>
      </c>
      <c r="I2028" s="9">
        <f>financials[[#This Row],[Gross Sales]]-financials[[#This Row],[Gross Sales]]*financials[[#This Row],[Discounts]]</f>
        <v>12923.4</v>
      </c>
      <c r="J2028" s="9">
        <f>VLOOKUP(financials[[#This Row],[productid]],Products!$B$2:$H$10,3)</f>
        <v>3.99</v>
      </c>
      <c r="K2028" s="9">
        <f>financials[[#This Row],[Sales]]-financials[[#This Row],[COGS]]</f>
        <v>12919.41</v>
      </c>
      <c r="L2028" s="17">
        <f t="shared" ca="1" si="63"/>
        <v>45127</v>
      </c>
      <c r="M2028" t="str">
        <f t="shared" ca="1" si="62"/>
        <v>B0001</v>
      </c>
    </row>
    <row r="2029" spans="1:13" x14ac:dyDescent="0.25">
      <c r="A2029" t="s">
        <v>100</v>
      </c>
      <c r="B2029" s="7" t="s">
        <v>95</v>
      </c>
      <c r="C2029" s="13">
        <v>101</v>
      </c>
      <c r="D2029" s="10" t="s">
        <v>103</v>
      </c>
      <c r="E2029">
        <v>1015</v>
      </c>
      <c r="F2029" s="9">
        <v>15</v>
      </c>
      <c r="G2029" s="9">
        <f>financials[[#This Row],[Units Sold]]*financials[[#This Row],[Sale Price]]</f>
        <v>15225</v>
      </c>
      <c r="H2029" s="9">
        <f>IF(financials[[#This Row],[Discount Band]]="low",0.1,IF(financials[[#This Row],[Discount Band]]="medium",0.15,0.3))</f>
        <v>0.3</v>
      </c>
      <c r="I2029" s="9">
        <f>financials[[#This Row],[Gross Sales]]-financials[[#This Row],[Gross Sales]]*financials[[#This Row],[Discounts]]</f>
        <v>10657.5</v>
      </c>
      <c r="J2029" s="9">
        <f>VLOOKUP(financials[[#This Row],[productid]],Products!$B$2:$H$10,3)</f>
        <v>9.9499999999999993</v>
      </c>
      <c r="K2029" s="9">
        <f>financials[[#This Row],[Sales]]-financials[[#This Row],[COGS]]</f>
        <v>10647.55</v>
      </c>
      <c r="L2029" s="17">
        <f t="shared" ca="1" si="63"/>
        <v>44826</v>
      </c>
      <c r="M2029" t="str">
        <f t="shared" ca="1" si="62"/>
        <v>B0001</v>
      </c>
    </row>
    <row r="2030" spans="1:13" x14ac:dyDescent="0.25">
      <c r="A2030" t="s">
        <v>96</v>
      </c>
      <c r="B2030" s="7" t="s">
        <v>95</v>
      </c>
      <c r="C2030" s="15">
        <v>101</v>
      </c>
      <c r="D2030" s="16" t="s">
        <v>94</v>
      </c>
      <c r="E2030">
        <v>1270</v>
      </c>
      <c r="F2030" s="9">
        <v>12</v>
      </c>
      <c r="G2030" s="9">
        <f>financials[[#This Row],[Units Sold]]*financials[[#This Row],[Sale Price]]</f>
        <v>15240</v>
      </c>
      <c r="H2030" s="9">
        <f>IF(financials[[#This Row],[Discount Band]]="low",0.1,IF(financials[[#This Row],[Discount Band]]="medium",0.15,0.3))</f>
        <v>0.3</v>
      </c>
      <c r="I2030" s="9">
        <f>financials[[#This Row],[Gross Sales]]-financials[[#This Row],[Gross Sales]]*financials[[#This Row],[Discounts]]</f>
        <v>10668</v>
      </c>
      <c r="J2030" s="9">
        <f>VLOOKUP(financials[[#This Row],[productid]],Products!$B$2:$H$10,3)</f>
        <v>9.9499999999999993</v>
      </c>
      <c r="K2030" s="9">
        <f>financials[[#This Row],[Sales]]-financials[[#This Row],[COGS]]</f>
        <v>10658.05</v>
      </c>
      <c r="L2030" s="17">
        <f t="shared" ca="1" si="63"/>
        <v>45166</v>
      </c>
      <c r="M2030" t="str">
        <f t="shared" ca="1" si="62"/>
        <v>C0003</v>
      </c>
    </row>
    <row r="2031" spans="1:13" x14ac:dyDescent="0.25">
      <c r="A2031" t="s">
        <v>98</v>
      </c>
      <c r="B2031" s="7" t="s">
        <v>277</v>
      </c>
      <c r="C2031" s="13">
        <v>103</v>
      </c>
      <c r="D2031" s="10" t="s">
        <v>101</v>
      </c>
      <c r="E2031">
        <v>122</v>
      </c>
      <c r="F2031" s="9">
        <v>125</v>
      </c>
      <c r="G2031" s="9">
        <f>financials[[#This Row],[Units Sold]]*financials[[#This Row],[Sale Price]]</f>
        <v>15250</v>
      </c>
      <c r="H2031" s="9">
        <f>IF(financials[[#This Row],[Discount Band]]="low",0.1,IF(financials[[#This Row],[Discount Band]]="medium",0.15,0.3))</f>
        <v>0.15</v>
      </c>
      <c r="I2031" s="9">
        <f>financials[[#This Row],[Gross Sales]]-financials[[#This Row],[Gross Sales]]*financials[[#This Row],[Discounts]]</f>
        <v>12962.5</v>
      </c>
      <c r="J2031" s="9">
        <f>VLOOKUP(financials[[#This Row],[productid]],Products!$B$2:$H$10,3)</f>
        <v>15</v>
      </c>
      <c r="K2031" s="9">
        <f>financials[[#This Row],[Sales]]-financials[[#This Row],[COGS]]</f>
        <v>12947.5</v>
      </c>
      <c r="L2031" s="17">
        <f t="shared" ca="1" si="63"/>
        <v>44607</v>
      </c>
      <c r="M2031" t="str">
        <f t="shared" ca="1" si="62"/>
        <v>C0002</v>
      </c>
    </row>
    <row r="2032" spans="1:13" x14ac:dyDescent="0.25">
      <c r="A2032" t="s">
        <v>100</v>
      </c>
      <c r="B2032" s="7" t="s">
        <v>95</v>
      </c>
      <c r="C2032" s="15">
        <v>108</v>
      </c>
      <c r="D2032" s="16" t="s">
        <v>94</v>
      </c>
      <c r="E2032">
        <v>1019</v>
      </c>
      <c r="F2032" s="9">
        <v>15</v>
      </c>
      <c r="G2032" s="9">
        <f>financials[[#This Row],[Units Sold]]*financials[[#This Row],[Sale Price]]</f>
        <v>15285</v>
      </c>
      <c r="H2032" s="9">
        <f>IF(financials[[#This Row],[Discount Band]]="low",0.1,IF(financials[[#This Row],[Discount Band]]="medium",0.15,0.3))</f>
        <v>0.3</v>
      </c>
      <c r="I2032" s="9">
        <f>financials[[#This Row],[Gross Sales]]-financials[[#This Row],[Gross Sales]]*financials[[#This Row],[Discounts]]</f>
        <v>10699.5</v>
      </c>
      <c r="J2032" s="9">
        <f>VLOOKUP(financials[[#This Row],[productid]],Products!$B$2:$H$10,3)</f>
        <v>3.99</v>
      </c>
      <c r="K2032" s="9">
        <f>financials[[#This Row],[Sales]]-financials[[#This Row],[COGS]]</f>
        <v>10695.51</v>
      </c>
      <c r="L2032" s="17">
        <f t="shared" ca="1" si="63"/>
        <v>45258</v>
      </c>
      <c r="M2032" t="str">
        <f t="shared" ca="1" si="62"/>
        <v>C0003</v>
      </c>
    </row>
    <row r="2033" spans="1:13" x14ac:dyDescent="0.25">
      <c r="A2033" t="s">
        <v>99</v>
      </c>
      <c r="B2033" s="7" t="s">
        <v>277</v>
      </c>
      <c r="C2033" s="13">
        <v>107</v>
      </c>
      <c r="D2033" s="10" t="s">
        <v>102</v>
      </c>
      <c r="E2033">
        <v>51</v>
      </c>
      <c r="F2033" s="9">
        <v>300</v>
      </c>
      <c r="G2033" s="9">
        <f>financials[[#This Row],[Units Sold]]*financials[[#This Row],[Sale Price]]</f>
        <v>15300</v>
      </c>
      <c r="H2033" s="9">
        <f>IF(financials[[#This Row],[Discount Band]]="low",0.1,IF(financials[[#This Row],[Discount Band]]="medium",0.15,0.3))</f>
        <v>0.1</v>
      </c>
      <c r="I2033" s="9">
        <f>financials[[#This Row],[Gross Sales]]-financials[[#This Row],[Gross Sales]]*financials[[#This Row],[Discounts]]</f>
        <v>13770</v>
      </c>
      <c r="J2033" s="9">
        <f>VLOOKUP(financials[[#This Row],[productid]],Products!$B$2:$H$10,3)</f>
        <v>5.5</v>
      </c>
      <c r="K2033" s="9">
        <f>financials[[#This Row],[Sales]]-financials[[#This Row],[COGS]]</f>
        <v>13764.5</v>
      </c>
      <c r="L2033" s="17">
        <f t="shared" ca="1" si="63"/>
        <v>45141</v>
      </c>
      <c r="M2033" t="str">
        <f t="shared" ca="1" si="62"/>
        <v>B0001</v>
      </c>
    </row>
    <row r="2034" spans="1:13" x14ac:dyDescent="0.25">
      <c r="A2034" t="s">
        <v>96</v>
      </c>
      <c r="B2034" s="7" t="s">
        <v>95</v>
      </c>
      <c r="C2034" s="15">
        <v>105</v>
      </c>
      <c r="D2034" s="16" t="s">
        <v>94</v>
      </c>
      <c r="E2034">
        <v>1279</v>
      </c>
      <c r="F2034" s="9">
        <v>12</v>
      </c>
      <c r="G2034" s="9">
        <f>financials[[#This Row],[Units Sold]]*financials[[#This Row],[Sale Price]]</f>
        <v>15348</v>
      </c>
      <c r="H2034" s="9">
        <f>IF(financials[[#This Row],[Discount Band]]="low",0.1,IF(financials[[#This Row],[Discount Band]]="medium",0.15,0.3))</f>
        <v>0.3</v>
      </c>
      <c r="I2034" s="9">
        <f>financials[[#This Row],[Gross Sales]]-financials[[#This Row],[Gross Sales]]*financials[[#This Row],[Discounts]]</f>
        <v>10743.6</v>
      </c>
      <c r="J2034" s="9">
        <f>VLOOKUP(financials[[#This Row],[productid]],Products!$B$2:$H$10,3)</f>
        <v>10</v>
      </c>
      <c r="K2034" s="9">
        <f>financials[[#This Row],[Sales]]-financials[[#This Row],[COGS]]</f>
        <v>10733.6</v>
      </c>
      <c r="L2034" s="17">
        <f t="shared" ca="1" si="63"/>
        <v>45385</v>
      </c>
      <c r="M2034" t="str">
        <f t="shared" ca="1" si="62"/>
        <v>C0003</v>
      </c>
    </row>
    <row r="2035" spans="1:13" x14ac:dyDescent="0.25">
      <c r="A2035" t="s">
        <v>96</v>
      </c>
      <c r="B2035" s="7" t="s">
        <v>95</v>
      </c>
      <c r="C2035" s="15">
        <v>101</v>
      </c>
      <c r="D2035" s="16" t="s">
        <v>102</v>
      </c>
      <c r="E2035">
        <v>1284</v>
      </c>
      <c r="F2035" s="9">
        <v>12</v>
      </c>
      <c r="G2035" s="9">
        <f>financials[[#This Row],[Units Sold]]*financials[[#This Row],[Sale Price]]</f>
        <v>15408</v>
      </c>
      <c r="H2035" s="9">
        <f>IF(financials[[#This Row],[Discount Band]]="low",0.1,IF(financials[[#This Row],[Discount Band]]="medium",0.15,0.3))</f>
        <v>0.1</v>
      </c>
      <c r="I2035" s="9">
        <f>financials[[#This Row],[Gross Sales]]-financials[[#This Row],[Gross Sales]]*financials[[#This Row],[Discounts]]</f>
        <v>13867.2</v>
      </c>
      <c r="J2035" s="9">
        <f>VLOOKUP(financials[[#This Row],[productid]],Products!$B$2:$H$10,3)</f>
        <v>9.9499999999999993</v>
      </c>
      <c r="K2035" s="9">
        <f>financials[[#This Row],[Sales]]-financials[[#This Row],[COGS]]</f>
        <v>13857.25</v>
      </c>
      <c r="L2035" s="17">
        <f t="shared" ca="1" si="63"/>
        <v>44796</v>
      </c>
      <c r="M2035" t="str">
        <f t="shared" ca="1" si="62"/>
        <v>C0002</v>
      </c>
    </row>
    <row r="2036" spans="1:13" x14ac:dyDescent="0.25">
      <c r="A2036" t="s">
        <v>100</v>
      </c>
      <c r="B2036" s="7" t="s">
        <v>170</v>
      </c>
      <c r="C2036" s="15">
        <v>106</v>
      </c>
      <c r="D2036" s="16" t="s">
        <v>102</v>
      </c>
      <c r="E2036">
        <v>1029</v>
      </c>
      <c r="F2036" s="9">
        <v>15</v>
      </c>
      <c r="G2036" s="9">
        <f>financials[[#This Row],[Units Sold]]*financials[[#This Row],[Sale Price]]</f>
        <v>15435</v>
      </c>
      <c r="H2036" s="9">
        <f>IF(financials[[#This Row],[Discount Band]]="low",0.1,IF(financials[[#This Row],[Discount Band]]="medium",0.15,0.3))</f>
        <v>0.1</v>
      </c>
      <c r="I2036" s="9">
        <f>financials[[#This Row],[Gross Sales]]-financials[[#This Row],[Gross Sales]]*financials[[#This Row],[Discounts]]</f>
        <v>13891.5</v>
      </c>
      <c r="J2036" s="9">
        <f>VLOOKUP(financials[[#This Row],[productid]],Products!$B$2:$H$10,3)</f>
        <v>9.1</v>
      </c>
      <c r="K2036" s="9">
        <f>financials[[#This Row],[Sales]]-financials[[#This Row],[COGS]]</f>
        <v>13882.4</v>
      </c>
      <c r="L2036" s="17">
        <f t="shared" ca="1" si="63"/>
        <v>44967</v>
      </c>
      <c r="M2036" t="str">
        <f t="shared" ca="1" si="62"/>
        <v>B0001</v>
      </c>
    </row>
    <row r="2037" spans="1:13" x14ac:dyDescent="0.25">
      <c r="A2037" t="s">
        <v>97</v>
      </c>
      <c r="B2037" s="7" t="s">
        <v>170</v>
      </c>
      <c r="C2037" s="15">
        <v>103</v>
      </c>
      <c r="D2037" s="16" t="s">
        <v>94</v>
      </c>
      <c r="E2037">
        <v>2205</v>
      </c>
      <c r="F2037" s="9">
        <v>7</v>
      </c>
      <c r="G2037" s="9">
        <f>financials[[#This Row],[Units Sold]]*financials[[#This Row],[Sale Price]]</f>
        <v>15435</v>
      </c>
      <c r="H2037" s="9">
        <f>IF(financials[[#This Row],[Discount Band]]="low",0.1,IF(financials[[#This Row],[Discount Band]]="medium",0.15,0.3))</f>
        <v>0.3</v>
      </c>
      <c r="I2037" s="9">
        <f>financials[[#This Row],[Gross Sales]]-financials[[#This Row],[Gross Sales]]*financials[[#This Row],[Discounts]]</f>
        <v>10804.5</v>
      </c>
      <c r="J2037" s="9">
        <f>VLOOKUP(financials[[#This Row],[productid]],Products!$B$2:$H$10,3)</f>
        <v>15</v>
      </c>
      <c r="K2037" s="9">
        <f>financials[[#This Row],[Sales]]-financials[[#This Row],[COGS]]</f>
        <v>10789.5</v>
      </c>
      <c r="L2037" s="17">
        <f t="shared" ca="1" si="63"/>
        <v>45081</v>
      </c>
      <c r="M2037" t="str">
        <f t="shared" ca="1" si="62"/>
        <v>B0001</v>
      </c>
    </row>
    <row r="2038" spans="1:13" x14ac:dyDescent="0.25">
      <c r="A2038" t="s">
        <v>100</v>
      </c>
      <c r="B2038" s="7" t="s">
        <v>95</v>
      </c>
      <c r="C2038" s="15">
        <v>107</v>
      </c>
      <c r="D2038" s="16" t="s">
        <v>101</v>
      </c>
      <c r="E2038">
        <v>1032</v>
      </c>
      <c r="F2038" s="9">
        <v>15</v>
      </c>
      <c r="G2038" s="9">
        <f>financials[[#This Row],[Units Sold]]*financials[[#This Row],[Sale Price]]</f>
        <v>15480</v>
      </c>
      <c r="H2038" s="9">
        <f>IF(financials[[#This Row],[Discount Band]]="low",0.1,IF(financials[[#This Row],[Discount Band]]="medium",0.15,0.3))</f>
        <v>0.15</v>
      </c>
      <c r="I2038" s="9">
        <f>financials[[#This Row],[Gross Sales]]-financials[[#This Row],[Gross Sales]]*financials[[#This Row],[Discounts]]</f>
        <v>13158</v>
      </c>
      <c r="J2038" s="9">
        <f>VLOOKUP(financials[[#This Row],[productid]],Products!$B$2:$H$10,3)</f>
        <v>5.5</v>
      </c>
      <c r="K2038" s="9">
        <f>financials[[#This Row],[Sales]]-financials[[#This Row],[COGS]]</f>
        <v>13152.5</v>
      </c>
      <c r="L2038" s="17">
        <f t="shared" ca="1" si="63"/>
        <v>44712</v>
      </c>
      <c r="M2038" t="str">
        <f t="shared" ca="1" si="62"/>
        <v>A0001</v>
      </c>
    </row>
    <row r="2039" spans="1:13" x14ac:dyDescent="0.25">
      <c r="A2039" t="s">
        <v>98</v>
      </c>
      <c r="B2039" s="7" t="s">
        <v>277</v>
      </c>
      <c r="C2039" s="15">
        <v>101</v>
      </c>
      <c r="D2039" s="16" t="s">
        <v>102</v>
      </c>
      <c r="E2039">
        <v>124</v>
      </c>
      <c r="F2039" s="9">
        <v>125</v>
      </c>
      <c r="G2039" s="9">
        <f>financials[[#This Row],[Units Sold]]*financials[[#This Row],[Sale Price]]</f>
        <v>15500</v>
      </c>
      <c r="H2039" s="9">
        <f>IF(financials[[#This Row],[Discount Band]]="low",0.1,IF(financials[[#This Row],[Discount Band]]="medium",0.15,0.3))</f>
        <v>0.1</v>
      </c>
      <c r="I2039" s="9">
        <f>financials[[#This Row],[Gross Sales]]-financials[[#This Row],[Gross Sales]]*financials[[#This Row],[Discounts]]</f>
        <v>13950</v>
      </c>
      <c r="J2039" s="9">
        <f>VLOOKUP(financials[[#This Row],[productid]],Products!$B$2:$H$10,3)</f>
        <v>9.9499999999999993</v>
      </c>
      <c r="K2039" s="9">
        <f>financials[[#This Row],[Sales]]-financials[[#This Row],[COGS]]</f>
        <v>13940.05</v>
      </c>
      <c r="L2039" s="17">
        <f t="shared" ca="1" si="63"/>
        <v>45408</v>
      </c>
      <c r="M2039" t="str">
        <f t="shared" ca="1" si="62"/>
        <v>B0101</v>
      </c>
    </row>
    <row r="2040" spans="1:13" x14ac:dyDescent="0.25">
      <c r="A2040" t="s">
        <v>97</v>
      </c>
      <c r="B2040" s="7" t="s">
        <v>170</v>
      </c>
      <c r="C2040" s="15">
        <v>109</v>
      </c>
      <c r="D2040" s="16" t="s">
        <v>102</v>
      </c>
      <c r="E2040">
        <v>2218</v>
      </c>
      <c r="F2040" s="9">
        <v>7</v>
      </c>
      <c r="G2040" s="9">
        <f>financials[[#This Row],[Units Sold]]*financials[[#This Row],[Sale Price]]</f>
        <v>15526</v>
      </c>
      <c r="H2040" s="9">
        <f>IF(financials[[#This Row],[Discount Band]]="low",0.1,IF(financials[[#This Row],[Discount Band]]="medium",0.15,0.3))</f>
        <v>0.1</v>
      </c>
      <c r="I2040" s="9">
        <f>financials[[#This Row],[Gross Sales]]-financials[[#This Row],[Gross Sales]]*financials[[#This Row],[Discounts]]</f>
        <v>13973.4</v>
      </c>
      <c r="J2040" s="9">
        <f>VLOOKUP(financials[[#This Row],[productid]],Products!$B$2:$H$10,3)</f>
        <v>16.8</v>
      </c>
      <c r="K2040" s="9">
        <f>financials[[#This Row],[Sales]]-financials[[#This Row],[COGS]]</f>
        <v>13956.6</v>
      </c>
      <c r="L2040" s="17">
        <f t="shared" ca="1" si="63"/>
        <v>44566</v>
      </c>
      <c r="M2040" t="str">
        <f t="shared" ca="1" si="62"/>
        <v>B0101</v>
      </c>
    </row>
    <row r="2041" spans="1:13" x14ac:dyDescent="0.25">
      <c r="A2041" t="s">
        <v>99</v>
      </c>
      <c r="B2041" s="7" t="s">
        <v>277</v>
      </c>
      <c r="C2041" s="13">
        <v>109</v>
      </c>
      <c r="D2041" s="10" t="s">
        <v>102</v>
      </c>
      <c r="E2041">
        <v>52</v>
      </c>
      <c r="F2041" s="9">
        <v>300</v>
      </c>
      <c r="G2041" s="9">
        <f>financials[[#This Row],[Units Sold]]*financials[[#This Row],[Sale Price]]</f>
        <v>15600</v>
      </c>
      <c r="H2041" s="9">
        <f>IF(financials[[#This Row],[Discount Band]]="low",0.1,IF(financials[[#This Row],[Discount Band]]="medium",0.15,0.3))</f>
        <v>0.1</v>
      </c>
      <c r="I2041" s="9">
        <f>financials[[#This Row],[Gross Sales]]-financials[[#This Row],[Gross Sales]]*financials[[#This Row],[Discounts]]</f>
        <v>14040</v>
      </c>
      <c r="J2041" s="9">
        <f>VLOOKUP(financials[[#This Row],[productid]],Products!$B$2:$H$10,3)</f>
        <v>16.8</v>
      </c>
      <c r="K2041" s="9">
        <f>financials[[#This Row],[Sales]]-financials[[#This Row],[COGS]]</f>
        <v>14023.2</v>
      </c>
      <c r="L2041" s="17">
        <f t="shared" ca="1" si="63"/>
        <v>45072</v>
      </c>
      <c r="M2041" t="str">
        <f t="shared" ca="1" si="62"/>
        <v>B0001</v>
      </c>
    </row>
    <row r="2042" spans="1:13" x14ac:dyDescent="0.25">
      <c r="A2042" t="s">
        <v>97</v>
      </c>
      <c r="B2042" s="7" t="s">
        <v>135</v>
      </c>
      <c r="C2042" s="15">
        <v>103</v>
      </c>
      <c r="D2042" s="16" t="s">
        <v>94</v>
      </c>
      <c r="E2042">
        <v>2229</v>
      </c>
      <c r="F2042" s="9">
        <v>7</v>
      </c>
      <c r="G2042" s="9">
        <f>financials[[#This Row],[Units Sold]]*financials[[#This Row],[Sale Price]]</f>
        <v>15603</v>
      </c>
      <c r="H2042" s="9">
        <f>IF(financials[[#This Row],[Discount Band]]="low",0.1,IF(financials[[#This Row],[Discount Band]]="medium",0.15,0.3))</f>
        <v>0.3</v>
      </c>
      <c r="I2042" s="9">
        <f>financials[[#This Row],[Gross Sales]]-financials[[#This Row],[Gross Sales]]*financials[[#This Row],[Discounts]]</f>
        <v>10922.1</v>
      </c>
      <c r="J2042" s="9">
        <f>VLOOKUP(financials[[#This Row],[productid]],Products!$B$2:$H$10,3)</f>
        <v>15</v>
      </c>
      <c r="K2042" s="9">
        <f>financials[[#This Row],[Sales]]-financials[[#This Row],[COGS]]</f>
        <v>10907.1</v>
      </c>
      <c r="L2042" s="17">
        <f t="shared" ca="1" si="63"/>
        <v>44839</v>
      </c>
      <c r="M2042" t="str">
        <f t="shared" ca="1" si="62"/>
        <v>A0001</v>
      </c>
    </row>
    <row r="2043" spans="1:13" x14ac:dyDescent="0.25">
      <c r="A2043" t="s">
        <v>100</v>
      </c>
      <c r="B2043" s="7" t="s">
        <v>95</v>
      </c>
      <c r="C2043" s="15">
        <v>102</v>
      </c>
      <c r="D2043" s="16" t="s">
        <v>102</v>
      </c>
      <c r="E2043">
        <v>1042</v>
      </c>
      <c r="F2043" s="9">
        <v>15</v>
      </c>
      <c r="G2043" s="9">
        <f>financials[[#This Row],[Units Sold]]*financials[[#This Row],[Sale Price]]</f>
        <v>15630</v>
      </c>
      <c r="H2043" s="9">
        <f>IF(financials[[#This Row],[Discount Band]]="low",0.1,IF(financials[[#This Row],[Discount Band]]="medium",0.15,0.3))</f>
        <v>0.1</v>
      </c>
      <c r="I2043" s="9">
        <f>financials[[#This Row],[Gross Sales]]-financials[[#This Row],[Gross Sales]]*financials[[#This Row],[Discounts]]</f>
        <v>14067</v>
      </c>
      <c r="J2043" s="9">
        <f>VLOOKUP(financials[[#This Row],[productid]],Products!$B$2:$H$10,3)</f>
        <v>13.95</v>
      </c>
      <c r="K2043" s="9">
        <f>financials[[#This Row],[Sales]]-financials[[#This Row],[COGS]]</f>
        <v>14053.05</v>
      </c>
      <c r="L2043" s="17">
        <f t="shared" ca="1" si="63"/>
        <v>45050</v>
      </c>
      <c r="M2043" t="str">
        <f t="shared" ca="1" si="62"/>
        <v>C0003</v>
      </c>
    </row>
    <row r="2044" spans="1:13" x14ac:dyDescent="0.25">
      <c r="A2044" t="s">
        <v>96</v>
      </c>
      <c r="B2044" s="7" t="s">
        <v>95</v>
      </c>
      <c r="C2044" s="15">
        <v>102</v>
      </c>
      <c r="D2044" s="16" t="s">
        <v>94</v>
      </c>
      <c r="E2044">
        <v>1306</v>
      </c>
      <c r="F2044" s="9">
        <v>12</v>
      </c>
      <c r="G2044" s="9">
        <f>financials[[#This Row],[Units Sold]]*financials[[#This Row],[Sale Price]]</f>
        <v>15672</v>
      </c>
      <c r="H2044" s="9">
        <f>IF(financials[[#This Row],[Discount Band]]="low",0.1,IF(financials[[#This Row],[Discount Band]]="medium",0.15,0.3))</f>
        <v>0.3</v>
      </c>
      <c r="I2044" s="9">
        <f>financials[[#This Row],[Gross Sales]]-financials[[#This Row],[Gross Sales]]*financials[[#This Row],[Discounts]]</f>
        <v>10970.400000000001</v>
      </c>
      <c r="J2044" s="9">
        <f>VLOOKUP(financials[[#This Row],[productid]],Products!$B$2:$H$10,3)</f>
        <v>13.95</v>
      </c>
      <c r="K2044" s="9">
        <f>financials[[#This Row],[Sales]]-financials[[#This Row],[COGS]]</f>
        <v>10956.45</v>
      </c>
      <c r="L2044" s="17">
        <f t="shared" ca="1" si="63"/>
        <v>45253</v>
      </c>
      <c r="M2044" t="str">
        <f t="shared" ca="1" si="62"/>
        <v>A0001</v>
      </c>
    </row>
    <row r="2045" spans="1:13" x14ac:dyDescent="0.25">
      <c r="A2045" t="s">
        <v>97</v>
      </c>
      <c r="B2045" s="7" t="s">
        <v>170</v>
      </c>
      <c r="C2045" s="15">
        <v>104</v>
      </c>
      <c r="D2045" s="16" t="s">
        <v>101</v>
      </c>
      <c r="E2045">
        <v>2239</v>
      </c>
      <c r="F2045" s="9">
        <v>7</v>
      </c>
      <c r="G2045" s="9">
        <f>financials[[#This Row],[Units Sold]]*financials[[#This Row],[Sale Price]]</f>
        <v>15673</v>
      </c>
      <c r="H2045" s="9">
        <f>IF(financials[[#This Row],[Discount Band]]="low",0.1,IF(financials[[#This Row],[Discount Band]]="medium",0.15,0.3))</f>
        <v>0.15</v>
      </c>
      <c r="I2045" s="9">
        <f>financials[[#This Row],[Gross Sales]]-financials[[#This Row],[Gross Sales]]*financials[[#This Row],[Discounts]]</f>
        <v>13322.05</v>
      </c>
      <c r="J2045" s="9">
        <f>VLOOKUP(financials[[#This Row],[productid]],Products!$B$2:$H$10,3)</f>
        <v>2.9</v>
      </c>
      <c r="K2045" s="9">
        <f>financials[[#This Row],[Sales]]-financials[[#This Row],[COGS]]</f>
        <v>13319.15</v>
      </c>
      <c r="L2045" s="17">
        <f t="shared" ca="1" si="63"/>
        <v>44749</v>
      </c>
      <c r="M2045" t="str">
        <f t="shared" ca="1" si="62"/>
        <v>B0001</v>
      </c>
    </row>
    <row r="2046" spans="1:13" x14ac:dyDescent="0.25">
      <c r="A2046" t="s">
        <v>97</v>
      </c>
      <c r="B2046" s="7" t="s">
        <v>135</v>
      </c>
      <c r="C2046" s="15">
        <v>101</v>
      </c>
      <c r="D2046" s="16" t="s">
        <v>102</v>
      </c>
      <c r="E2046">
        <v>2253</v>
      </c>
      <c r="F2046" s="9">
        <v>7</v>
      </c>
      <c r="G2046" s="9">
        <f>financials[[#This Row],[Units Sold]]*financials[[#This Row],[Sale Price]]</f>
        <v>15771</v>
      </c>
      <c r="H2046" s="9">
        <f>IF(financials[[#This Row],[Discount Band]]="low",0.1,IF(financials[[#This Row],[Discount Band]]="medium",0.15,0.3))</f>
        <v>0.1</v>
      </c>
      <c r="I2046" s="9">
        <f>financials[[#This Row],[Gross Sales]]-financials[[#This Row],[Gross Sales]]*financials[[#This Row],[Discounts]]</f>
        <v>14193.9</v>
      </c>
      <c r="J2046" s="9">
        <f>VLOOKUP(financials[[#This Row],[productid]],Products!$B$2:$H$10,3)</f>
        <v>9.9499999999999993</v>
      </c>
      <c r="K2046" s="9">
        <f>financials[[#This Row],[Sales]]-financials[[#This Row],[COGS]]</f>
        <v>14183.949999999999</v>
      </c>
      <c r="L2046" s="17">
        <f t="shared" ca="1" si="63"/>
        <v>45295</v>
      </c>
      <c r="M2046" t="str">
        <f t="shared" ca="1" si="62"/>
        <v>B0001</v>
      </c>
    </row>
    <row r="2047" spans="1:13" x14ac:dyDescent="0.25">
      <c r="A2047" t="s">
        <v>100</v>
      </c>
      <c r="B2047" s="7" t="s">
        <v>170</v>
      </c>
      <c r="C2047" s="15">
        <v>106</v>
      </c>
      <c r="D2047" s="16" t="s">
        <v>103</v>
      </c>
      <c r="E2047">
        <v>1053</v>
      </c>
      <c r="F2047" s="9">
        <v>15</v>
      </c>
      <c r="G2047" s="9">
        <f>financials[[#This Row],[Units Sold]]*financials[[#This Row],[Sale Price]]</f>
        <v>15795</v>
      </c>
      <c r="H2047" s="9">
        <f>IF(financials[[#This Row],[Discount Band]]="low",0.1,IF(financials[[#This Row],[Discount Band]]="medium",0.15,0.3))</f>
        <v>0.3</v>
      </c>
      <c r="I2047" s="9">
        <f>financials[[#This Row],[Gross Sales]]-financials[[#This Row],[Gross Sales]]*financials[[#This Row],[Discounts]]</f>
        <v>11056.5</v>
      </c>
      <c r="J2047" s="9">
        <f>VLOOKUP(financials[[#This Row],[productid]],Products!$B$2:$H$10,3)</f>
        <v>9.1</v>
      </c>
      <c r="K2047" s="9">
        <f>financials[[#This Row],[Sales]]-financials[[#This Row],[COGS]]</f>
        <v>11047.4</v>
      </c>
      <c r="L2047" s="17">
        <f t="shared" ca="1" si="63"/>
        <v>45183</v>
      </c>
      <c r="M2047" t="str">
        <f t="shared" ca="1" si="62"/>
        <v>A0001</v>
      </c>
    </row>
    <row r="2048" spans="1:13" x14ac:dyDescent="0.25">
      <c r="A2048" t="s">
        <v>100</v>
      </c>
      <c r="B2048" s="7" t="s">
        <v>95</v>
      </c>
      <c r="C2048" s="15">
        <v>103</v>
      </c>
      <c r="D2048" s="16" t="s">
        <v>94</v>
      </c>
      <c r="E2048">
        <v>1054</v>
      </c>
      <c r="F2048" s="9">
        <v>15</v>
      </c>
      <c r="G2048" s="9">
        <f>financials[[#This Row],[Units Sold]]*financials[[#This Row],[Sale Price]]</f>
        <v>15810</v>
      </c>
      <c r="H2048" s="9">
        <f>IF(financials[[#This Row],[Discount Band]]="low",0.1,IF(financials[[#This Row],[Discount Band]]="medium",0.15,0.3))</f>
        <v>0.3</v>
      </c>
      <c r="I2048" s="9">
        <f>financials[[#This Row],[Gross Sales]]-financials[[#This Row],[Gross Sales]]*financials[[#This Row],[Discounts]]</f>
        <v>11067</v>
      </c>
      <c r="J2048" s="9">
        <f>VLOOKUP(financials[[#This Row],[productid]],Products!$B$2:$H$10,3)</f>
        <v>15</v>
      </c>
      <c r="K2048" s="9">
        <f>financials[[#This Row],[Sales]]-financials[[#This Row],[COGS]]</f>
        <v>11052</v>
      </c>
      <c r="L2048" s="17">
        <f t="shared" ca="1" si="63"/>
        <v>44772</v>
      </c>
      <c r="M2048" t="str">
        <f t="shared" ca="1" si="62"/>
        <v>A0001</v>
      </c>
    </row>
    <row r="2049" spans="1:13" x14ac:dyDescent="0.25">
      <c r="A2049" t="s">
        <v>96</v>
      </c>
      <c r="B2049" s="7" t="s">
        <v>95</v>
      </c>
      <c r="C2049" s="15">
        <v>103</v>
      </c>
      <c r="D2049" s="16" t="s">
        <v>103</v>
      </c>
      <c r="E2049">
        <v>1318</v>
      </c>
      <c r="F2049" s="9">
        <v>12</v>
      </c>
      <c r="G2049" s="9">
        <f>financials[[#This Row],[Units Sold]]*financials[[#This Row],[Sale Price]]</f>
        <v>15816</v>
      </c>
      <c r="H2049" s="9">
        <f>IF(financials[[#This Row],[Discount Band]]="low",0.1,IF(financials[[#This Row],[Discount Band]]="medium",0.15,0.3))</f>
        <v>0.3</v>
      </c>
      <c r="I2049" s="9">
        <f>financials[[#This Row],[Gross Sales]]-financials[[#This Row],[Gross Sales]]*financials[[#This Row],[Discounts]]</f>
        <v>11071.2</v>
      </c>
      <c r="J2049" s="9">
        <f>VLOOKUP(financials[[#This Row],[productid]],Products!$B$2:$H$10,3)</f>
        <v>15</v>
      </c>
      <c r="K2049" s="9">
        <f>financials[[#This Row],[Sales]]-financials[[#This Row],[COGS]]</f>
        <v>11056.2</v>
      </c>
      <c r="L2049" s="17">
        <f t="shared" ca="1" si="63"/>
        <v>45031</v>
      </c>
      <c r="M2049" t="str">
        <f t="shared" ca="1" si="62"/>
        <v>C0003</v>
      </c>
    </row>
    <row r="2050" spans="1:13" x14ac:dyDescent="0.25">
      <c r="A2050" t="s">
        <v>96</v>
      </c>
      <c r="B2050" s="7" t="s">
        <v>95</v>
      </c>
      <c r="C2050" s="15">
        <v>109</v>
      </c>
      <c r="D2050" s="16" t="s">
        <v>102</v>
      </c>
      <c r="E2050">
        <v>1318</v>
      </c>
      <c r="F2050" s="9">
        <v>12</v>
      </c>
      <c r="G2050" s="9">
        <f>financials[[#This Row],[Units Sold]]*financials[[#This Row],[Sale Price]]</f>
        <v>15816</v>
      </c>
      <c r="H2050" s="9">
        <f>IF(financials[[#This Row],[Discount Band]]="low",0.1,IF(financials[[#This Row],[Discount Band]]="medium",0.15,0.3))</f>
        <v>0.1</v>
      </c>
      <c r="I2050" s="9">
        <f>financials[[#This Row],[Gross Sales]]-financials[[#This Row],[Gross Sales]]*financials[[#This Row],[Discounts]]</f>
        <v>14234.4</v>
      </c>
      <c r="J2050" s="9">
        <f>VLOOKUP(financials[[#This Row],[productid]],Products!$B$2:$H$10,3)</f>
        <v>16.8</v>
      </c>
      <c r="K2050" s="9">
        <f>financials[[#This Row],[Sales]]-financials[[#This Row],[COGS]]</f>
        <v>14217.6</v>
      </c>
      <c r="L2050" s="17">
        <f t="shared" ca="1" si="63"/>
        <v>45050</v>
      </c>
      <c r="M2050" t="str">
        <f t="shared" ref="M2050:M2113" ca="1" si="64">VLOOKUP(RANDBETWEEN(1,5),rnlsalesperson,2)</f>
        <v>B0001</v>
      </c>
    </row>
    <row r="2051" spans="1:13" x14ac:dyDescent="0.25">
      <c r="A2051" t="s">
        <v>96</v>
      </c>
      <c r="B2051" s="7" t="s">
        <v>95</v>
      </c>
      <c r="C2051" s="15">
        <v>106</v>
      </c>
      <c r="D2051" s="16" t="s">
        <v>102</v>
      </c>
      <c r="E2051">
        <v>1321</v>
      </c>
      <c r="F2051" s="9">
        <v>12</v>
      </c>
      <c r="G2051" s="9">
        <f>financials[[#This Row],[Units Sold]]*financials[[#This Row],[Sale Price]]</f>
        <v>15852</v>
      </c>
      <c r="H2051" s="9">
        <f>IF(financials[[#This Row],[Discount Band]]="low",0.1,IF(financials[[#This Row],[Discount Band]]="medium",0.15,0.3))</f>
        <v>0.1</v>
      </c>
      <c r="I2051" s="9">
        <f>financials[[#This Row],[Gross Sales]]-financials[[#This Row],[Gross Sales]]*financials[[#This Row],[Discounts]]</f>
        <v>14266.8</v>
      </c>
      <c r="J2051" s="9">
        <f>VLOOKUP(financials[[#This Row],[productid]],Products!$B$2:$H$10,3)</f>
        <v>9.1</v>
      </c>
      <c r="K2051" s="9">
        <f>financials[[#This Row],[Sales]]-financials[[#This Row],[COGS]]</f>
        <v>14257.699999999999</v>
      </c>
      <c r="L2051" s="17">
        <f t="shared" ref="L2051:L2114" ca="1" si="65">RANDBETWEEN(44562,45534)</f>
        <v>44893</v>
      </c>
      <c r="M2051" t="str">
        <f t="shared" ca="1" si="64"/>
        <v>C0002</v>
      </c>
    </row>
    <row r="2052" spans="1:13" x14ac:dyDescent="0.25">
      <c r="A2052" t="s">
        <v>100</v>
      </c>
      <c r="B2052" s="7" t="s">
        <v>170</v>
      </c>
      <c r="C2052" s="15">
        <v>107</v>
      </c>
      <c r="D2052" s="16" t="s">
        <v>94</v>
      </c>
      <c r="E2052">
        <v>1061</v>
      </c>
      <c r="F2052" s="9">
        <v>15</v>
      </c>
      <c r="G2052" s="9">
        <f>financials[[#This Row],[Units Sold]]*financials[[#This Row],[Sale Price]]</f>
        <v>15915</v>
      </c>
      <c r="H2052" s="9">
        <f>IF(financials[[#This Row],[Discount Band]]="low",0.1,IF(financials[[#This Row],[Discount Band]]="medium",0.15,0.3))</f>
        <v>0.3</v>
      </c>
      <c r="I2052" s="9">
        <f>financials[[#This Row],[Gross Sales]]-financials[[#This Row],[Gross Sales]]*financials[[#This Row],[Discounts]]</f>
        <v>11140.5</v>
      </c>
      <c r="J2052" s="9">
        <f>VLOOKUP(financials[[#This Row],[productid]],Products!$B$2:$H$10,3)</f>
        <v>5.5</v>
      </c>
      <c r="K2052" s="9">
        <f>financials[[#This Row],[Sales]]-financials[[#This Row],[COGS]]</f>
        <v>11135</v>
      </c>
      <c r="L2052" s="17">
        <f t="shared" ca="1" si="65"/>
        <v>45494</v>
      </c>
      <c r="M2052" t="str">
        <f t="shared" ca="1" si="64"/>
        <v>B0101</v>
      </c>
    </row>
    <row r="2053" spans="1:13" x14ac:dyDescent="0.25">
      <c r="A2053" t="s">
        <v>100</v>
      </c>
      <c r="B2053" s="7" t="s">
        <v>170</v>
      </c>
      <c r="C2053" s="13">
        <v>108</v>
      </c>
      <c r="D2053" s="10" t="s">
        <v>103</v>
      </c>
      <c r="E2053">
        <v>1064</v>
      </c>
      <c r="F2053" s="9">
        <v>15</v>
      </c>
      <c r="G2053" s="9">
        <f>financials[[#This Row],[Units Sold]]*financials[[#This Row],[Sale Price]]</f>
        <v>15960</v>
      </c>
      <c r="H2053" s="9">
        <f>IF(financials[[#This Row],[Discount Band]]="low",0.1,IF(financials[[#This Row],[Discount Band]]="medium",0.15,0.3))</f>
        <v>0.3</v>
      </c>
      <c r="I2053" s="9">
        <f>financials[[#This Row],[Gross Sales]]-financials[[#This Row],[Gross Sales]]*financials[[#This Row],[Discounts]]</f>
        <v>11172</v>
      </c>
      <c r="J2053" s="9">
        <f>VLOOKUP(financials[[#This Row],[productid]],Products!$B$2:$H$10,3)</f>
        <v>3.99</v>
      </c>
      <c r="K2053" s="9">
        <f>financials[[#This Row],[Sales]]-financials[[#This Row],[COGS]]</f>
        <v>11168.01</v>
      </c>
      <c r="L2053" s="17">
        <f t="shared" ca="1" si="65"/>
        <v>45109</v>
      </c>
      <c r="M2053" t="str">
        <f t="shared" ca="1" si="64"/>
        <v>A0001</v>
      </c>
    </row>
    <row r="2054" spans="1:13" x14ac:dyDescent="0.25">
      <c r="A2054" t="s">
        <v>97</v>
      </c>
      <c r="B2054" s="7" t="s">
        <v>170</v>
      </c>
      <c r="C2054" s="13">
        <v>104</v>
      </c>
      <c r="D2054" s="10" t="s">
        <v>101</v>
      </c>
      <c r="E2054">
        <v>2287</v>
      </c>
      <c r="F2054" s="9">
        <v>7</v>
      </c>
      <c r="G2054" s="9">
        <f>financials[[#This Row],[Units Sold]]*financials[[#This Row],[Sale Price]]</f>
        <v>16009</v>
      </c>
      <c r="H2054" s="9">
        <f>IF(financials[[#This Row],[Discount Band]]="low",0.1,IF(financials[[#This Row],[Discount Band]]="medium",0.15,0.3))</f>
        <v>0.15</v>
      </c>
      <c r="I2054" s="9">
        <f>financials[[#This Row],[Gross Sales]]-financials[[#This Row],[Gross Sales]]*financials[[#This Row],[Discounts]]</f>
        <v>13607.65</v>
      </c>
      <c r="J2054" s="9">
        <f>VLOOKUP(financials[[#This Row],[productid]],Products!$B$2:$H$10,3)</f>
        <v>2.9</v>
      </c>
      <c r="K2054" s="9">
        <f>financials[[#This Row],[Sales]]-financials[[#This Row],[COGS]]</f>
        <v>13604.75</v>
      </c>
      <c r="L2054" s="17">
        <f t="shared" ca="1" si="65"/>
        <v>44669</v>
      </c>
      <c r="M2054" t="str">
        <f t="shared" ca="1" si="64"/>
        <v>B0101</v>
      </c>
    </row>
    <row r="2055" spans="1:13" x14ac:dyDescent="0.25">
      <c r="A2055" t="s">
        <v>100</v>
      </c>
      <c r="B2055" s="7" t="s">
        <v>95</v>
      </c>
      <c r="C2055" s="13">
        <v>107</v>
      </c>
      <c r="D2055" s="10" t="s">
        <v>102</v>
      </c>
      <c r="E2055">
        <v>1069</v>
      </c>
      <c r="F2055" s="9">
        <v>15</v>
      </c>
      <c r="G2055" s="9">
        <f>financials[[#This Row],[Units Sold]]*financials[[#This Row],[Sale Price]]</f>
        <v>16035</v>
      </c>
      <c r="H2055" s="9">
        <f>IF(financials[[#This Row],[Discount Band]]="low",0.1,IF(financials[[#This Row],[Discount Band]]="medium",0.15,0.3))</f>
        <v>0.1</v>
      </c>
      <c r="I2055" s="9">
        <f>financials[[#This Row],[Gross Sales]]-financials[[#This Row],[Gross Sales]]*financials[[#This Row],[Discounts]]</f>
        <v>14431.5</v>
      </c>
      <c r="J2055" s="9">
        <f>VLOOKUP(financials[[#This Row],[productid]],Products!$B$2:$H$10,3)</f>
        <v>5.5</v>
      </c>
      <c r="K2055" s="9">
        <f>financials[[#This Row],[Sales]]-financials[[#This Row],[COGS]]</f>
        <v>14426</v>
      </c>
      <c r="L2055" s="17">
        <f t="shared" ca="1" si="65"/>
        <v>45334</v>
      </c>
      <c r="M2055" t="str">
        <f t="shared" ca="1" si="64"/>
        <v>C0002</v>
      </c>
    </row>
    <row r="2056" spans="1:13" x14ac:dyDescent="0.25">
      <c r="A2056" t="s">
        <v>97</v>
      </c>
      <c r="B2056" s="7" t="s">
        <v>170</v>
      </c>
      <c r="C2056" s="13">
        <v>102</v>
      </c>
      <c r="D2056" s="10" t="s">
        <v>102</v>
      </c>
      <c r="E2056">
        <v>2294</v>
      </c>
      <c r="F2056" s="9">
        <v>7</v>
      </c>
      <c r="G2056" s="9">
        <f>financials[[#This Row],[Units Sold]]*financials[[#This Row],[Sale Price]]</f>
        <v>16058</v>
      </c>
      <c r="H2056" s="9">
        <f>IF(financials[[#This Row],[Discount Band]]="low",0.1,IF(financials[[#This Row],[Discount Band]]="medium",0.15,0.3))</f>
        <v>0.1</v>
      </c>
      <c r="I2056" s="9">
        <f>financials[[#This Row],[Gross Sales]]-financials[[#This Row],[Gross Sales]]*financials[[#This Row],[Discounts]]</f>
        <v>14452.2</v>
      </c>
      <c r="J2056" s="9">
        <f>VLOOKUP(financials[[#This Row],[productid]],Products!$B$2:$H$10,3)</f>
        <v>13.95</v>
      </c>
      <c r="K2056" s="9">
        <f>financials[[#This Row],[Sales]]-financials[[#This Row],[COGS]]</f>
        <v>14438.25</v>
      </c>
      <c r="L2056" s="17">
        <f t="shared" ca="1" si="65"/>
        <v>44906</v>
      </c>
      <c r="M2056" t="str">
        <f t="shared" ca="1" si="64"/>
        <v>C0002</v>
      </c>
    </row>
    <row r="2057" spans="1:13" x14ac:dyDescent="0.25">
      <c r="A2057" t="s">
        <v>97</v>
      </c>
      <c r="B2057" s="7" t="s">
        <v>135</v>
      </c>
      <c r="C2057" s="15">
        <v>103</v>
      </c>
      <c r="D2057" s="16" t="s">
        <v>101</v>
      </c>
      <c r="E2057">
        <v>2297</v>
      </c>
      <c r="F2057" s="9">
        <v>7</v>
      </c>
      <c r="G2057" s="9">
        <f>financials[[#This Row],[Units Sold]]*financials[[#This Row],[Sale Price]]</f>
        <v>16079</v>
      </c>
      <c r="H2057" s="9">
        <f>IF(financials[[#This Row],[Discount Band]]="low",0.1,IF(financials[[#This Row],[Discount Band]]="medium",0.15,0.3))</f>
        <v>0.15</v>
      </c>
      <c r="I2057" s="9">
        <f>financials[[#This Row],[Gross Sales]]-financials[[#This Row],[Gross Sales]]*financials[[#This Row],[Discounts]]</f>
        <v>13667.15</v>
      </c>
      <c r="J2057" s="9">
        <f>VLOOKUP(financials[[#This Row],[productid]],Products!$B$2:$H$10,3)</f>
        <v>15</v>
      </c>
      <c r="K2057" s="9">
        <f>financials[[#This Row],[Sales]]-financials[[#This Row],[COGS]]</f>
        <v>13652.15</v>
      </c>
      <c r="L2057" s="17">
        <f t="shared" ca="1" si="65"/>
        <v>45116</v>
      </c>
      <c r="M2057" t="str">
        <f t="shared" ca="1" si="64"/>
        <v>C0002</v>
      </c>
    </row>
    <row r="2058" spans="1:13" x14ac:dyDescent="0.25">
      <c r="A2058" t="s">
        <v>96</v>
      </c>
      <c r="B2058" s="7" t="s">
        <v>95</v>
      </c>
      <c r="C2058" s="15">
        <v>109</v>
      </c>
      <c r="D2058" s="16" t="s">
        <v>94</v>
      </c>
      <c r="E2058">
        <v>1340</v>
      </c>
      <c r="F2058" s="9">
        <v>12</v>
      </c>
      <c r="G2058" s="9">
        <f>financials[[#This Row],[Units Sold]]*financials[[#This Row],[Sale Price]]</f>
        <v>16080</v>
      </c>
      <c r="H2058" s="9">
        <f>IF(financials[[#This Row],[Discount Band]]="low",0.1,IF(financials[[#This Row],[Discount Band]]="medium",0.15,0.3))</f>
        <v>0.3</v>
      </c>
      <c r="I2058" s="9">
        <f>financials[[#This Row],[Gross Sales]]-financials[[#This Row],[Gross Sales]]*financials[[#This Row],[Discounts]]</f>
        <v>11256</v>
      </c>
      <c r="J2058" s="9">
        <f>VLOOKUP(financials[[#This Row],[productid]],Products!$B$2:$H$10,3)</f>
        <v>16.8</v>
      </c>
      <c r="K2058" s="9">
        <f>financials[[#This Row],[Sales]]-financials[[#This Row],[COGS]]</f>
        <v>11239.2</v>
      </c>
      <c r="L2058" s="17">
        <f t="shared" ca="1" si="65"/>
        <v>45249</v>
      </c>
      <c r="M2058" t="str">
        <f t="shared" ca="1" si="64"/>
        <v>B0001</v>
      </c>
    </row>
    <row r="2059" spans="1:13" x14ac:dyDescent="0.25">
      <c r="A2059" t="s">
        <v>97</v>
      </c>
      <c r="B2059" s="7" t="s">
        <v>556</v>
      </c>
      <c r="C2059" s="15">
        <v>107</v>
      </c>
      <c r="D2059" s="16" t="s">
        <v>94</v>
      </c>
      <c r="E2059">
        <v>46</v>
      </c>
      <c r="F2059" s="9">
        <v>350</v>
      </c>
      <c r="G2059" s="9">
        <f>financials[[#This Row],[Units Sold]]*financials[[#This Row],[Sale Price]]</f>
        <v>16100</v>
      </c>
      <c r="H2059" s="9">
        <f>IF(financials[[#This Row],[Discount Band]]="low",0.1,IF(financials[[#This Row],[Discount Band]]="medium",0.15,0.3))</f>
        <v>0.3</v>
      </c>
      <c r="I2059" s="9">
        <f>financials[[#This Row],[Gross Sales]]-financials[[#This Row],[Gross Sales]]*financials[[#This Row],[Discounts]]</f>
        <v>11270</v>
      </c>
      <c r="J2059" s="9">
        <f>VLOOKUP(financials[[#This Row],[productid]],Products!$B$2:$H$10,3)</f>
        <v>5.5</v>
      </c>
      <c r="K2059" s="9">
        <f>financials[[#This Row],[Sales]]-financials[[#This Row],[COGS]]</f>
        <v>11264.5</v>
      </c>
      <c r="L2059" s="17">
        <f t="shared" ca="1" si="65"/>
        <v>44822</v>
      </c>
      <c r="M2059" t="str">
        <f t="shared" ca="1" si="64"/>
        <v>C0002</v>
      </c>
    </row>
    <row r="2060" spans="1:13" x14ac:dyDescent="0.25">
      <c r="A2060" t="s">
        <v>98</v>
      </c>
      <c r="B2060" s="7" t="s">
        <v>104</v>
      </c>
      <c r="C2060" s="15">
        <v>102</v>
      </c>
      <c r="D2060" s="16" t="s">
        <v>94</v>
      </c>
      <c r="E2060">
        <v>129</v>
      </c>
      <c r="F2060" s="9">
        <v>125</v>
      </c>
      <c r="G2060" s="9">
        <f>financials[[#This Row],[Units Sold]]*financials[[#This Row],[Sale Price]]</f>
        <v>16125</v>
      </c>
      <c r="H2060" s="9">
        <f>IF(financials[[#This Row],[Discount Band]]="low",0.1,IF(financials[[#This Row],[Discount Band]]="medium",0.15,0.3))</f>
        <v>0.3</v>
      </c>
      <c r="I2060" s="9">
        <f>financials[[#This Row],[Gross Sales]]-financials[[#This Row],[Gross Sales]]*financials[[#This Row],[Discounts]]</f>
        <v>11287.5</v>
      </c>
      <c r="J2060" s="9">
        <f>VLOOKUP(financials[[#This Row],[productid]],Products!$B$2:$H$10,3)</f>
        <v>13.95</v>
      </c>
      <c r="K2060" s="9">
        <f>financials[[#This Row],[Sales]]-financials[[#This Row],[COGS]]</f>
        <v>11273.55</v>
      </c>
      <c r="L2060" s="17">
        <f t="shared" ca="1" si="65"/>
        <v>44611</v>
      </c>
      <c r="M2060" t="str">
        <f t="shared" ca="1" si="64"/>
        <v>B0101</v>
      </c>
    </row>
    <row r="2061" spans="1:13" x14ac:dyDescent="0.25">
      <c r="A2061" t="s">
        <v>100</v>
      </c>
      <c r="B2061" s="7" t="s">
        <v>170</v>
      </c>
      <c r="C2061" s="15">
        <v>104</v>
      </c>
      <c r="D2061" s="16" t="s">
        <v>102</v>
      </c>
      <c r="E2061">
        <v>1077</v>
      </c>
      <c r="F2061" s="9">
        <v>15</v>
      </c>
      <c r="G2061" s="9">
        <f>financials[[#This Row],[Units Sold]]*financials[[#This Row],[Sale Price]]</f>
        <v>16155</v>
      </c>
      <c r="H2061" s="9">
        <f>IF(financials[[#This Row],[Discount Band]]="low",0.1,IF(financials[[#This Row],[Discount Band]]="medium",0.15,0.3))</f>
        <v>0.1</v>
      </c>
      <c r="I2061" s="9">
        <f>financials[[#This Row],[Gross Sales]]-financials[[#This Row],[Gross Sales]]*financials[[#This Row],[Discounts]]</f>
        <v>14539.5</v>
      </c>
      <c r="J2061" s="9">
        <f>VLOOKUP(financials[[#This Row],[productid]],Products!$B$2:$H$10,3)</f>
        <v>2.9</v>
      </c>
      <c r="K2061" s="9">
        <f>financials[[#This Row],[Sales]]-financials[[#This Row],[COGS]]</f>
        <v>14536.6</v>
      </c>
      <c r="L2061" s="17">
        <f t="shared" ca="1" si="65"/>
        <v>45235</v>
      </c>
      <c r="M2061" t="str">
        <f t="shared" ca="1" si="64"/>
        <v>A0001</v>
      </c>
    </row>
    <row r="2062" spans="1:13" x14ac:dyDescent="0.25">
      <c r="A2062" t="s">
        <v>97</v>
      </c>
      <c r="B2062" s="7" t="s">
        <v>170</v>
      </c>
      <c r="C2062" s="15">
        <v>105</v>
      </c>
      <c r="D2062" s="16" t="s">
        <v>103</v>
      </c>
      <c r="E2062">
        <v>2317</v>
      </c>
      <c r="F2062" s="9">
        <v>7</v>
      </c>
      <c r="G2062" s="9">
        <f>financials[[#This Row],[Units Sold]]*financials[[#This Row],[Sale Price]]</f>
        <v>16219</v>
      </c>
      <c r="H2062" s="9">
        <f>IF(financials[[#This Row],[Discount Band]]="low",0.1,IF(financials[[#This Row],[Discount Band]]="medium",0.15,0.3))</f>
        <v>0.3</v>
      </c>
      <c r="I2062" s="9">
        <f>financials[[#This Row],[Gross Sales]]-financials[[#This Row],[Gross Sales]]*financials[[#This Row],[Discounts]]</f>
        <v>11353.3</v>
      </c>
      <c r="J2062" s="9">
        <f>VLOOKUP(financials[[#This Row],[productid]],Products!$B$2:$H$10,3)</f>
        <v>10</v>
      </c>
      <c r="K2062" s="9">
        <f>financials[[#This Row],[Sales]]-financials[[#This Row],[COGS]]</f>
        <v>11343.3</v>
      </c>
      <c r="L2062" s="17">
        <f t="shared" ca="1" si="65"/>
        <v>44699</v>
      </c>
      <c r="M2062" t="str">
        <f t="shared" ca="1" si="64"/>
        <v>B0101</v>
      </c>
    </row>
    <row r="2063" spans="1:13" x14ac:dyDescent="0.25">
      <c r="A2063" t="s">
        <v>97</v>
      </c>
      <c r="B2063" s="7" t="s">
        <v>170</v>
      </c>
      <c r="C2063" s="13">
        <v>107</v>
      </c>
      <c r="D2063" s="10" t="s">
        <v>101</v>
      </c>
      <c r="E2063">
        <v>2318</v>
      </c>
      <c r="F2063" s="9">
        <v>7</v>
      </c>
      <c r="G2063" s="9">
        <f>financials[[#This Row],[Units Sold]]*financials[[#This Row],[Sale Price]]</f>
        <v>16226</v>
      </c>
      <c r="H2063" s="9">
        <f>IF(financials[[#This Row],[Discount Band]]="low",0.1,IF(financials[[#This Row],[Discount Band]]="medium",0.15,0.3))</f>
        <v>0.15</v>
      </c>
      <c r="I2063" s="9">
        <f>financials[[#This Row],[Gross Sales]]-financials[[#This Row],[Gross Sales]]*financials[[#This Row],[Discounts]]</f>
        <v>13792.1</v>
      </c>
      <c r="J2063" s="9">
        <f>VLOOKUP(financials[[#This Row],[productid]],Products!$B$2:$H$10,3)</f>
        <v>5.5</v>
      </c>
      <c r="K2063" s="9">
        <f>financials[[#This Row],[Sales]]-financials[[#This Row],[COGS]]</f>
        <v>13786.6</v>
      </c>
      <c r="L2063" s="17">
        <f t="shared" ca="1" si="65"/>
        <v>44852</v>
      </c>
      <c r="M2063" t="str">
        <f t="shared" ca="1" si="64"/>
        <v>B0101</v>
      </c>
    </row>
    <row r="2064" spans="1:13" x14ac:dyDescent="0.25">
      <c r="A2064" t="s">
        <v>100</v>
      </c>
      <c r="B2064" s="7" t="s">
        <v>170</v>
      </c>
      <c r="C2064" s="15">
        <v>107</v>
      </c>
      <c r="D2064" s="16" t="s">
        <v>94</v>
      </c>
      <c r="E2064">
        <v>1088</v>
      </c>
      <c r="F2064" s="9">
        <v>15</v>
      </c>
      <c r="G2064" s="9">
        <f>financials[[#This Row],[Units Sold]]*financials[[#This Row],[Sale Price]]</f>
        <v>16320</v>
      </c>
      <c r="H2064" s="9">
        <f>IF(financials[[#This Row],[Discount Band]]="low",0.1,IF(financials[[#This Row],[Discount Band]]="medium",0.15,0.3))</f>
        <v>0.3</v>
      </c>
      <c r="I2064" s="9">
        <f>financials[[#This Row],[Gross Sales]]-financials[[#This Row],[Gross Sales]]*financials[[#This Row],[Discounts]]</f>
        <v>11424</v>
      </c>
      <c r="J2064" s="9">
        <f>VLOOKUP(financials[[#This Row],[productid]],Products!$B$2:$H$10,3)</f>
        <v>5.5</v>
      </c>
      <c r="K2064" s="9">
        <f>financials[[#This Row],[Sales]]-financials[[#This Row],[COGS]]</f>
        <v>11418.5</v>
      </c>
      <c r="L2064" s="17">
        <f t="shared" ca="1" si="65"/>
        <v>44910</v>
      </c>
      <c r="M2064" t="str">
        <f t="shared" ca="1" si="64"/>
        <v>B0101</v>
      </c>
    </row>
    <row r="2065" spans="1:13" x14ac:dyDescent="0.25">
      <c r="A2065" t="s">
        <v>96</v>
      </c>
      <c r="B2065" s="7" t="s">
        <v>95</v>
      </c>
      <c r="C2065" s="13">
        <v>105</v>
      </c>
      <c r="D2065" s="10" t="s">
        <v>101</v>
      </c>
      <c r="E2065">
        <v>1367</v>
      </c>
      <c r="F2065" s="9">
        <v>12</v>
      </c>
      <c r="G2065" s="9">
        <f>financials[[#This Row],[Units Sold]]*financials[[#This Row],[Sale Price]]</f>
        <v>16404</v>
      </c>
      <c r="H2065" s="9">
        <f>IF(financials[[#This Row],[Discount Band]]="low",0.1,IF(financials[[#This Row],[Discount Band]]="medium",0.15,0.3))</f>
        <v>0.15</v>
      </c>
      <c r="I2065" s="9">
        <f>financials[[#This Row],[Gross Sales]]-financials[[#This Row],[Gross Sales]]*financials[[#This Row],[Discounts]]</f>
        <v>13943.4</v>
      </c>
      <c r="J2065" s="9">
        <f>VLOOKUP(financials[[#This Row],[productid]],Products!$B$2:$H$10,3)</f>
        <v>10</v>
      </c>
      <c r="K2065" s="9">
        <f>financials[[#This Row],[Sales]]-financials[[#This Row],[COGS]]</f>
        <v>13933.4</v>
      </c>
      <c r="L2065" s="17">
        <f t="shared" ca="1" si="65"/>
        <v>45168</v>
      </c>
      <c r="M2065" t="str">
        <f t="shared" ca="1" si="64"/>
        <v>A0001</v>
      </c>
    </row>
    <row r="2066" spans="1:13" x14ac:dyDescent="0.25">
      <c r="A2066" t="s">
        <v>97</v>
      </c>
      <c r="B2066" s="7" t="s">
        <v>170</v>
      </c>
      <c r="C2066" s="13">
        <v>103</v>
      </c>
      <c r="D2066" s="10" t="s">
        <v>101</v>
      </c>
      <c r="E2066">
        <v>2344</v>
      </c>
      <c r="F2066" s="9">
        <v>7</v>
      </c>
      <c r="G2066" s="9">
        <f>financials[[#This Row],[Units Sold]]*financials[[#This Row],[Sale Price]]</f>
        <v>16408</v>
      </c>
      <c r="H2066" s="9">
        <f>IF(financials[[#This Row],[Discount Band]]="low",0.1,IF(financials[[#This Row],[Discount Band]]="medium",0.15,0.3))</f>
        <v>0.15</v>
      </c>
      <c r="I2066" s="9">
        <f>financials[[#This Row],[Gross Sales]]-financials[[#This Row],[Gross Sales]]*financials[[#This Row],[Discounts]]</f>
        <v>13946.8</v>
      </c>
      <c r="J2066" s="9">
        <f>VLOOKUP(financials[[#This Row],[productid]],Products!$B$2:$H$10,3)</f>
        <v>15</v>
      </c>
      <c r="K2066" s="9">
        <f>financials[[#This Row],[Sales]]-financials[[#This Row],[COGS]]</f>
        <v>13931.8</v>
      </c>
      <c r="L2066" s="17">
        <f t="shared" ca="1" si="65"/>
        <v>44902</v>
      </c>
      <c r="M2066" t="str">
        <f t="shared" ca="1" si="64"/>
        <v>A0001</v>
      </c>
    </row>
    <row r="2067" spans="1:13" x14ac:dyDescent="0.25">
      <c r="A2067" t="s">
        <v>97</v>
      </c>
      <c r="B2067" s="7" t="s">
        <v>655</v>
      </c>
      <c r="C2067" s="15">
        <v>107</v>
      </c>
      <c r="D2067" s="16" t="s">
        <v>94</v>
      </c>
      <c r="E2067">
        <v>47</v>
      </c>
      <c r="F2067" s="9">
        <v>350</v>
      </c>
      <c r="G2067" s="9">
        <f>financials[[#This Row],[Units Sold]]*financials[[#This Row],[Sale Price]]</f>
        <v>16450</v>
      </c>
      <c r="H2067" s="9">
        <f>IF(financials[[#This Row],[Discount Band]]="low",0.1,IF(financials[[#This Row],[Discount Band]]="medium",0.15,0.3))</f>
        <v>0.3</v>
      </c>
      <c r="I2067" s="9">
        <f>financials[[#This Row],[Gross Sales]]-financials[[#This Row],[Gross Sales]]*financials[[#This Row],[Discounts]]</f>
        <v>11515</v>
      </c>
      <c r="J2067" s="9">
        <f>VLOOKUP(financials[[#This Row],[productid]],Products!$B$2:$H$10,3)</f>
        <v>5.5</v>
      </c>
      <c r="K2067" s="9">
        <f>financials[[#This Row],[Sales]]-financials[[#This Row],[COGS]]</f>
        <v>11509.5</v>
      </c>
      <c r="L2067" s="17">
        <f t="shared" ca="1" si="65"/>
        <v>44857</v>
      </c>
      <c r="M2067" t="str">
        <f t="shared" ca="1" si="64"/>
        <v>A0001</v>
      </c>
    </row>
    <row r="2068" spans="1:13" x14ac:dyDescent="0.25">
      <c r="A2068" t="s">
        <v>97</v>
      </c>
      <c r="B2068" s="7" t="s">
        <v>135</v>
      </c>
      <c r="C2068" s="15">
        <v>103</v>
      </c>
      <c r="D2068" s="16" t="s">
        <v>101</v>
      </c>
      <c r="E2068">
        <v>2354</v>
      </c>
      <c r="F2068" s="9">
        <v>7</v>
      </c>
      <c r="G2068" s="9">
        <f>financials[[#This Row],[Units Sold]]*financials[[#This Row],[Sale Price]]</f>
        <v>16478</v>
      </c>
      <c r="H2068" s="9">
        <f>IF(financials[[#This Row],[Discount Band]]="low",0.1,IF(financials[[#This Row],[Discount Band]]="medium",0.15,0.3))</f>
        <v>0.15</v>
      </c>
      <c r="I2068" s="9">
        <f>financials[[#This Row],[Gross Sales]]-financials[[#This Row],[Gross Sales]]*financials[[#This Row],[Discounts]]</f>
        <v>14006.3</v>
      </c>
      <c r="J2068" s="9">
        <f>VLOOKUP(financials[[#This Row],[productid]],Products!$B$2:$H$10,3)</f>
        <v>15</v>
      </c>
      <c r="K2068" s="9">
        <f>financials[[#This Row],[Sales]]-financials[[#This Row],[COGS]]</f>
        <v>13991.3</v>
      </c>
      <c r="L2068" s="17">
        <f t="shared" ca="1" si="65"/>
        <v>45090</v>
      </c>
      <c r="M2068" t="str">
        <f t="shared" ca="1" si="64"/>
        <v>A0001</v>
      </c>
    </row>
    <row r="2069" spans="1:13" x14ac:dyDescent="0.25">
      <c r="A2069" t="s">
        <v>96</v>
      </c>
      <c r="B2069" s="7" t="s">
        <v>170</v>
      </c>
      <c r="C2069" s="15">
        <v>108</v>
      </c>
      <c r="D2069" s="16" t="s">
        <v>101</v>
      </c>
      <c r="E2069">
        <v>1376</v>
      </c>
      <c r="F2069" s="9">
        <v>12</v>
      </c>
      <c r="G2069" s="9">
        <f>financials[[#This Row],[Units Sold]]*financials[[#This Row],[Sale Price]]</f>
        <v>16512</v>
      </c>
      <c r="H2069" s="9">
        <f>IF(financials[[#This Row],[Discount Band]]="low",0.1,IF(financials[[#This Row],[Discount Band]]="medium",0.15,0.3))</f>
        <v>0.15</v>
      </c>
      <c r="I2069" s="9">
        <f>financials[[#This Row],[Gross Sales]]-financials[[#This Row],[Gross Sales]]*financials[[#This Row],[Discounts]]</f>
        <v>14035.2</v>
      </c>
      <c r="J2069" s="9">
        <f>VLOOKUP(financials[[#This Row],[productid]],Products!$B$2:$H$10,3)</f>
        <v>3.99</v>
      </c>
      <c r="K2069" s="9">
        <f>financials[[#This Row],[Sales]]-financials[[#This Row],[COGS]]</f>
        <v>14031.210000000001</v>
      </c>
      <c r="L2069" s="17">
        <f t="shared" ca="1" si="65"/>
        <v>45251</v>
      </c>
      <c r="M2069" t="str">
        <f t="shared" ca="1" si="64"/>
        <v>B0101</v>
      </c>
    </row>
    <row r="2070" spans="1:13" x14ac:dyDescent="0.25">
      <c r="A2070" t="s">
        <v>96</v>
      </c>
      <c r="B2070" s="7" t="s">
        <v>95</v>
      </c>
      <c r="C2070" s="15">
        <v>104</v>
      </c>
      <c r="D2070" s="16" t="s">
        <v>94</v>
      </c>
      <c r="E2070">
        <v>1379</v>
      </c>
      <c r="F2070" s="9">
        <v>12</v>
      </c>
      <c r="G2070" s="9">
        <f>financials[[#This Row],[Units Sold]]*financials[[#This Row],[Sale Price]]</f>
        <v>16548</v>
      </c>
      <c r="H2070" s="9">
        <f>IF(financials[[#This Row],[Discount Band]]="low",0.1,IF(financials[[#This Row],[Discount Band]]="medium",0.15,0.3))</f>
        <v>0.3</v>
      </c>
      <c r="I2070" s="9">
        <f>financials[[#This Row],[Gross Sales]]-financials[[#This Row],[Gross Sales]]*financials[[#This Row],[Discounts]]</f>
        <v>11583.6</v>
      </c>
      <c r="J2070" s="9">
        <f>VLOOKUP(financials[[#This Row],[productid]],Products!$B$2:$H$10,3)</f>
        <v>2.9</v>
      </c>
      <c r="K2070" s="9">
        <f>financials[[#This Row],[Sales]]-financials[[#This Row],[COGS]]</f>
        <v>11580.7</v>
      </c>
      <c r="L2070" s="17">
        <f t="shared" ca="1" si="65"/>
        <v>44654</v>
      </c>
      <c r="M2070" t="str">
        <f t="shared" ca="1" si="64"/>
        <v>B0101</v>
      </c>
    </row>
    <row r="2071" spans="1:13" x14ac:dyDescent="0.25">
      <c r="A2071" t="s">
        <v>97</v>
      </c>
      <c r="B2071" s="7" t="s">
        <v>170</v>
      </c>
      <c r="C2071" s="15">
        <v>102</v>
      </c>
      <c r="D2071" s="16" t="s">
        <v>101</v>
      </c>
      <c r="E2071">
        <v>2369</v>
      </c>
      <c r="F2071" s="9">
        <v>7</v>
      </c>
      <c r="G2071" s="9">
        <f>financials[[#This Row],[Units Sold]]*financials[[#This Row],[Sale Price]]</f>
        <v>16583</v>
      </c>
      <c r="H2071" s="9">
        <f>IF(financials[[#This Row],[Discount Band]]="low",0.1,IF(financials[[#This Row],[Discount Band]]="medium",0.15,0.3))</f>
        <v>0.15</v>
      </c>
      <c r="I2071" s="9">
        <f>financials[[#This Row],[Gross Sales]]-financials[[#This Row],[Gross Sales]]*financials[[#This Row],[Discounts]]</f>
        <v>14095.55</v>
      </c>
      <c r="J2071" s="9">
        <f>VLOOKUP(financials[[#This Row],[productid]],Products!$B$2:$H$10,3)</f>
        <v>13.95</v>
      </c>
      <c r="K2071" s="9">
        <f>financials[[#This Row],[Sales]]-financials[[#This Row],[COGS]]</f>
        <v>14081.599999999999</v>
      </c>
      <c r="L2071" s="17">
        <f t="shared" ca="1" si="65"/>
        <v>45192</v>
      </c>
      <c r="M2071" t="str">
        <f t="shared" ca="1" si="64"/>
        <v>A0001</v>
      </c>
    </row>
    <row r="2072" spans="1:13" x14ac:dyDescent="0.25">
      <c r="A2072" t="s">
        <v>100</v>
      </c>
      <c r="B2072" s="7" t="s">
        <v>170</v>
      </c>
      <c r="C2072" s="15">
        <v>101</v>
      </c>
      <c r="D2072" s="16" t="s">
        <v>101</v>
      </c>
      <c r="E2072">
        <v>1106</v>
      </c>
      <c r="F2072" s="9">
        <v>15</v>
      </c>
      <c r="G2072" s="9">
        <f>financials[[#This Row],[Units Sold]]*financials[[#This Row],[Sale Price]]</f>
        <v>16590</v>
      </c>
      <c r="H2072" s="9">
        <f>IF(financials[[#This Row],[Discount Band]]="low",0.1,IF(financials[[#This Row],[Discount Band]]="medium",0.15,0.3))</f>
        <v>0.15</v>
      </c>
      <c r="I2072" s="9">
        <f>financials[[#This Row],[Gross Sales]]-financials[[#This Row],[Gross Sales]]*financials[[#This Row],[Discounts]]</f>
        <v>14101.5</v>
      </c>
      <c r="J2072" s="9">
        <f>VLOOKUP(financials[[#This Row],[productid]],Products!$B$2:$H$10,3)</f>
        <v>9.9499999999999993</v>
      </c>
      <c r="K2072" s="9">
        <f>financials[[#This Row],[Sales]]-financials[[#This Row],[COGS]]</f>
        <v>14091.55</v>
      </c>
      <c r="L2072" s="17">
        <f t="shared" ca="1" si="65"/>
        <v>44846</v>
      </c>
      <c r="M2072" t="str">
        <f t="shared" ca="1" si="64"/>
        <v>B0001</v>
      </c>
    </row>
    <row r="2073" spans="1:13" x14ac:dyDescent="0.25">
      <c r="A2073" t="s">
        <v>98</v>
      </c>
      <c r="B2073" s="7" t="s">
        <v>104</v>
      </c>
      <c r="C2073" s="15">
        <v>109</v>
      </c>
      <c r="D2073" s="16" t="s">
        <v>101</v>
      </c>
      <c r="E2073">
        <v>133</v>
      </c>
      <c r="F2073" s="9">
        <v>125</v>
      </c>
      <c r="G2073" s="9">
        <f>financials[[#This Row],[Units Sold]]*financials[[#This Row],[Sale Price]]</f>
        <v>16625</v>
      </c>
      <c r="H2073" s="9">
        <f>IF(financials[[#This Row],[Discount Band]]="low",0.1,IF(financials[[#This Row],[Discount Band]]="medium",0.15,0.3))</f>
        <v>0.15</v>
      </c>
      <c r="I2073" s="9">
        <f>financials[[#This Row],[Gross Sales]]-financials[[#This Row],[Gross Sales]]*financials[[#This Row],[Discounts]]</f>
        <v>14131.25</v>
      </c>
      <c r="J2073" s="9">
        <f>VLOOKUP(financials[[#This Row],[productid]],Products!$B$2:$H$10,3)</f>
        <v>16.8</v>
      </c>
      <c r="K2073" s="9">
        <f>financials[[#This Row],[Sales]]-financials[[#This Row],[COGS]]</f>
        <v>14114.45</v>
      </c>
      <c r="L2073" s="17">
        <f t="shared" ca="1" si="65"/>
        <v>45418</v>
      </c>
      <c r="M2073" t="str">
        <f t="shared" ca="1" si="64"/>
        <v>B0001</v>
      </c>
    </row>
    <row r="2074" spans="1:13" x14ac:dyDescent="0.25">
      <c r="A2074" t="s">
        <v>96</v>
      </c>
      <c r="B2074" s="7" t="s">
        <v>170</v>
      </c>
      <c r="C2074" s="15">
        <v>103</v>
      </c>
      <c r="D2074" s="16" t="s">
        <v>94</v>
      </c>
      <c r="E2074">
        <v>1386</v>
      </c>
      <c r="F2074" s="9">
        <v>12</v>
      </c>
      <c r="G2074" s="9">
        <f>financials[[#This Row],[Units Sold]]*financials[[#This Row],[Sale Price]]</f>
        <v>16632</v>
      </c>
      <c r="H2074" s="9">
        <f>IF(financials[[#This Row],[Discount Band]]="low",0.1,IF(financials[[#This Row],[Discount Band]]="medium",0.15,0.3))</f>
        <v>0.3</v>
      </c>
      <c r="I2074" s="9">
        <f>financials[[#This Row],[Gross Sales]]-financials[[#This Row],[Gross Sales]]*financials[[#This Row],[Discounts]]</f>
        <v>11642.400000000001</v>
      </c>
      <c r="J2074" s="9">
        <f>VLOOKUP(financials[[#This Row],[productid]],Products!$B$2:$H$10,3)</f>
        <v>15</v>
      </c>
      <c r="K2074" s="9">
        <f>financials[[#This Row],[Sales]]-financials[[#This Row],[COGS]]</f>
        <v>11627.400000000001</v>
      </c>
      <c r="L2074" s="17">
        <f t="shared" ca="1" si="65"/>
        <v>45412</v>
      </c>
      <c r="M2074" t="str">
        <f t="shared" ca="1" si="64"/>
        <v>C0003</v>
      </c>
    </row>
    <row r="2075" spans="1:13" x14ac:dyDescent="0.25">
      <c r="A2075" t="s">
        <v>96</v>
      </c>
      <c r="B2075" s="7" t="s">
        <v>170</v>
      </c>
      <c r="C2075" s="13">
        <v>105</v>
      </c>
      <c r="D2075" s="10" t="s">
        <v>102</v>
      </c>
      <c r="E2075">
        <v>1391</v>
      </c>
      <c r="F2075" s="9">
        <v>12</v>
      </c>
      <c r="G2075" s="9">
        <f>financials[[#This Row],[Units Sold]]*financials[[#This Row],[Sale Price]]</f>
        <v>16692</v>
      </c>
      <c r="H2075" s="9">
        <f>IF(financials[[#This Row],[Discount Band]]="low",0.1,IF(financials[[#This Row],[Discount Band]]="medium",0.15,0.3))</f>
        <v>0.1</v>
      </c>
      <c r="I2075" s="9">
        <f>financials[[#This Row],[Gross Sales]]-financials[[#This Row],[Gross Sales]]*financials[[#This Row],[Discounts]]</f>
        <v>15022.8</v>
      </c>
      <c r="J2075" s="9">
        <f>VLOOKUP(financials[[#This Row],[productid]],Products!$B$2:$H$10,3)</f>
        <v>10</v>
      </c>
      <c r="K2075" s="9">
        <f>financials[[#This Row],[Sales]]-financials[[#This Row],[COGS]]</f>
        <v>15012.8</v>
      </c>
      <c r="L2075" s="17">
        <f t="shared" ca="1" si="65"/>
        <v>44977</v>
      </c>
      <c r="M2075" t="str">
        <f t="shared" ca="1" si="64"/>
        <v>A0001</v>
      </c>
    </row>
    <row r="2076" spans="1:13" x14ac:dyDescent="0.25">
      <c r="A2076" t="s">
        <v>97</v>
      </c>
      <c r="B2076" s="7" t="s">
        <v>170</v>
      </c>
      <c r="C2076" s="13">
        <v>107</v>
      </c>
      <c r="D2076" s="10" t="s">
        <v>102</v>
      </c>
      <c r="E2076">
        <v>2389</v>
      </c>
      <c r="F2076" s="9">
        <v>7</v>
      </c>
      <c r="G2076" s="9">
        <f>financials[[#This Row],[Units Sold]]*financials[[#This Row],[Sale Price]]</f>
        <v>16723</v>
      </c>
      <c r="H2076" s="9">
        <f>IF(financials[[#This Row],[Discount Band]]="low",0.1,IF(financials[[#This Row],[Discount Band]]="medium",0.15,0.3))</f>
        <v>0.1</v>
      </c>
      <c r="I2076" s="9">
        <f>financials[[#This Row],[Gross Sales]]-financials[[#This Row],[Gross Sales]]*financials[[#This Row],[Discounts]]</f>
        <v>15050.7</v>
      </c>
      <c r="J2076" s="9">
        <f>VLOOKUP(financials[[#This Row],[productid]],Products!$B$2:$H$10,3)</f>
        <v>5.5</v>
      </c>
      <c r="K2076" s="9">
        <f>financials[[#This Row],[Sales]]-financials[[#This Row],[COGS]]</f>
        <v>15045.2</v>
      </c>
      <c r="L2076" s="17">
        <f t="shared" ca="1" si="65"/>
        <v>44596</v>
      </c>
      <c r="M2076" t="str">
        <f t="shared" ca="1" si="64"/>
        <v>C0002</v>
      </c>
    </row>
    <row r="2077" spans="1:13" x14ac:dyDescent="0.25">
      <c r="A2077" t="s">
        <v>100</v>
      </c>
      <c r="B2077" s="7" t="s">
        <v>95</v>
      </c>
      <c r="C2077" s="15">
        <v>105</v>
      </c>
      <c r="D2077" s="16" t="s">
        <v>101</v>
      </c>
      <c r="E2077">
        <v>1115</v>
      </c>
      <c r="F2077" s="9">
        <v>15</v>
      </c>
      <c r="G2077" s="9">
        <f>financials[[#This Row],[Units Sold]]*financials[[#This Row],[Sale Price]]</f>
        <v>16725</v>
      </c>
      <c r="H2077" s="9">
        <f>IF(financials[[#This Row],[Discount Band]]="low",0.1,IF(financials[[#This Row],[Discount Band]]="medium",0.15,0.3))</f>
        <v>0.15</v>
      </c>
      <c r="I2077" s="9">
        <f>financials[[#This Row],[Gross Sales]]-financials[[#This Row],[Gross Sales]]*financials[[#This Row],[Discounts]]</f>
        <v>14216.25</v>
      </c>
      <c r="J2077" s="9">
        <f>VLOOKUP(financials[[#This Row],[productid]],Products!$B$2:$H$10,3)</f>
        <v>10</v>
      </c>
      <c r="K2077" s="9">
        <f>financials[[#This Row],[Sales]]-financials[[#This Row],[COGS]]</f>
        <v>14206.25</v>
      </c>
      <c r="L2077" s="17">
        <f t="shared" ca="1" si="65"/>
        <v>44992</v>
      </c>
      <c r="M2077" t="str">
        <f t="shared" ca="1" si="64"/>
        <v>C0002</v>
      </c>
    </row>
    <row r="2078" spans="1:13" x14ac:dyDescent="0.25">
      <c r="A2078" t="s">
        <v>97</v>
      </c>
      <c r="B2078" s="7" t="s">
        <v>170</v>
      </c>
      <c r="C2078" s="13">
        <v>109</v>
      </c>
      <c r="D2078" s="10" t="s">
        <v>101</v>
      </c>
      <c r="E2078">
        <v>2390</v>
      </c>
      <c r="F2078" s="9">
        <v>7</v>
      </c>
      <c r="G2078" s="9">
        <f>financials[[#This Row],[Units Sold]]*financials[[#This Row],[Sale Price]]</f>
        <v>16730</v>
      </c>
      <c r="H2078" s="9">
        <f>IF(financials[[#This Row],[Discount Band]]="low",0.1,IF(financials[[#This Row],[Discount Band]]="medium",0.15,0.3))</f>
        <v>0.15</v>
      </c>
      <c r="I2078" s="9">
        <f>financials[[#This Row],[Gross Sales]]-financials[[#This Row],[Gross Sales]]*financials[[#This Row],[Discounts]]</f>
        <v>14220.5</v>
      </c>
      <c r="J2078" s="9">
        <f>VLOOKUP(financials[[#This Row],[productid]],Products!$B$2:$H$10,3)</f>
        <v>16.8</v>
      </c>
      <c r="K2078" s="9">
        <f>financials[[#This Row],[Sales]]-financials[[#This Row],[COGS]]</f>
        <v>14203.7</v>
      </c>
      <c r="L2078" s="17">
        <f t="shared" ca="1" si="65"/>
        <v>44618</v>
      </c>
      <c r="M2078" t="str">
        <f t="shared" ca="1" si="64"/>
        <v>B0101</v>
      </c>
    </row>
    <row r="2079" spans="1:13" x14ac:dyDescent="0.25">
      <c r="A2079" t="s">
        <v>98</v>
      </c>
      <c r="B2079" s="7" t="s">
        <v>556</v>
      </c>
      <c r="C2079" s="15">
        <v>102</v>
      </c>
      <c r="D2079" s="16" t="s">
        <v>101</v>
      </c>
      <c r="E2079">
        <v>134</v>
      </c>
      <c r="F2079" s="9">
        <v>125</v>
      </c>
      <c r="G2079" s="9">
        <f>financials[[#This Row],[Units Sold]]*financials[[#This Row],[Sale Price]]</f>
        <v>16750</v>
      </c>
      <c r="H2079" s="9">
        <f>IF(financials[[#This Row],[Discount Band]]="low",0.1,IF(financials[[#This Row],[Discount Band]]="medium",0.15,0.3))</f>
        <v>0.15</v>
      </c>
      <c r="I2079" s="9">
        <f>financials[[#This Row],[Gross Sales]]-financials[[#This Row],[Gross Sales]]*financials[[#This Row],[Discounts]]</f>
        <v>14237.5</v>
      </c>
      <c r="J2079" s="9">
        <f>VLOOKUP(financials[[#This Row],[productid]],Products!$B$2:$H$10,3)</f>
        <v>13.95</v>
      </c>
      <c r="K2079" s="9">
        <f>financials[[#This Row],[Sales]]-financials[[#This Row],[COGS]]</f>
        <v>14223.55</v>
      </c>
      <c r="L2079" s="17">
        <f t="shared" ca="1" si="65"/>
        <v>45009</v>
      </c>
      <c r="M2079" t="str">
        <f t="shared" ca="1" si="64"/>
        <v>B0101</v>
      </c>
    </row>
    <row r="2080" spans="1:13" x14ac:dyDescent="0.25">
      <c r="A2080" t="s">
        <v>100</v>
      </c>
      <c r="B2080" s="7" t="s">
        <v>95</v>
      </c>
      <c r="C2080" s="15">
        <v>103</v>
      </c>
      <c r="D2080" s="16" t="s">
        <v>94</v>
      </c>
      <c r="E2080">
        <v>1118</v>
      </c>
      <c r="F2080" s="9">
        <v>15</v>
      </c>
      <c r="G2080" s="9">
        <f>financials[[#This Row],[Units Sold]]*financials[[#This Row],[Sale Price]]</f>
        <v>16770</v>
      </c>
      <c r="H2080" s="9">
        <f>IF(financials[[#This Row],[Discount Band]]="low",0.1,IF(financials[[#This Row],[Discount Band]]="medium",0.15,0.3))</f>
        <v>0.3</v>
      </c>
      <c r="I2080" s="9">
        <f>financials[[#This Row],[Gross Sales]]-financials[[#This Row],[Gross Sales]]*financials[[#This Row],[Discounts]]</f>
        <v>11739</v>
      </c>
      <c r="J2080" s="9">
        <f>VLOOKUP(financials[[#This Row],[productid]],Products!$B$2:$H$10,3)</f>
        <v>15</v>
      </c>
      <c r="K2080" s="9">
        <f>financials[[#This Row],[Sales]]-financials[[#This Row],[COGS]]</f>
        <v>11724</v>
      </c>
      <c r="L2080" s="17">
        <f t="shared" ca="1" si="65"/>
        <v>45399</v>
      </c>
      <c r="M2080" t="str">
        <f t="shared" ca="1" si="64"/>
        <v>C0003</v>
      </c>
    </row>
    <row r="2081" spans="1:13" x14ac:dyDescent="0.25">
      <c r="A2081" t="s">
        <v>100</v>
      </c>
      <c r="B2081" s="7" t="s">
        <v>95</v>
      </c>
      <c r="C2081" s="15">
        <v>102</v>
      </c>
      <c r="D2081" s="16" t="s">
        <v>94</v>
      </c>
      <c r="E2081">
        <v>1125</v>
      </c>
      <c r="F2081" s="9">
        <v>15</v>
      </c>
      <c r="G2081" s="9">
        <f>financials[[#This Row],[Units Sold]]*financials[[#This Row],[Sale Price]]</f>
        <v>16875</v>
      </c>
      <c r="H2081" s="9">
        <f>IF(financials[[#This Row],[Discount Band]]="low",0.1,IF(financials[[#This Row],[Discount Band]]="medium",0.15,0.3))</f>
        <v>0.3</v>
      </c>
      <c r="I2081" s="9">
        <f>financials[[#This Row],[Gross Sales]]-financials[[#This Row],[Gross Sales]]*financials[[#This Row],[Discounts]]</f>
        <v>11812.5</v>
      </c>
      <c r="J2081" s="9">
        <f>VLOOKUP(financials[[#This Row],[productid]],Products!$B$2:$H$10,3)</f>
        <v>13.95</v>
      </c>
      <c r="K2081" s="9">
        <f>financials[[#This Row],[Sales]]-financials[[#This Row],[COGS]]</f>
        <v>11798.55</v>
      </c>
      <c r="L2081" s="17">
        <f t="shared" ca="1" si="65"/>
        <v>44982</v>
      </c>
      <c r="M2081" t="str">
        <f t="shared" ca="1" si="64"/>
        <v>B0001</v>
      </c>
    </row>
    <row r="2082" spans="1:13" x14ac:dyDescent="0.25">
      <c r="A2082" t="s">
        <v>100</v>
      </c>
      <c r="B2082" s="7" t="s">
        <v>95</v>
      </c>
      <c r="C2082" s="15">
        <v>107</v>
      </c>
      <c r="D2082" s="16" t="s">
        <v>94</v>
      </c>
      <c r="E2082">
        <v>1126</v>
      </c>
      <c r="F2082" s="9">
        <v>15</v>
      </c>
      <c r="G2082" s="9">
        <f>financials[[#This Row],[Units Sold]]*financials[[#This Row],[Sale Price]]</f>
        <v>16890</v>
      </c>
      <c r="H2082" s="9">
        <f>IF(financials[[#This Row],[Discount Band]]="low",0.1,IF(financials[[#This Row],[Discount Band]]="medium",0.15,0.3))</f>
        <v>0.3</v>
      </c>
      <c r="I2082" s="9">
        <f>financials[[#This Row],[Gross Sales]]-financials[[#This Row],[Gross Sales]]*financials[[#This Row],[Discounts]]</f>
        <v>11823</v>
      </c>
      <c r="J2082" s="9">
        <f>VLOOKUP(financials[[#This Row],[productid]],Products!$B$2:$H$10,3)</f>
        <v>5.5</v>
      </c>
      <c r="K2082" s="9">
        <f>financials[[#This Row],[Sales]]-financials[[#This Row],[COGS]]</f>
        <v>11817.5</v>
      </c>
      <c r="L2082" s="17">
        <f t="shared" ca="1" si="65"/>
        <v>44912</v>
      </c>
      <c r="M2082" t="str">
        <f t="shared" ca="1" si="64"/>
        <v>C0002</v>
      </c>
    </row>
    <row r="2083" spans="1:13" x14ac:dyDescent="0.25">
      <c r="A2083" t="s">
        <v>96</v>
      </c>
      <c r="B2083" s="7" t="s">
        <v>95</v>
      </c>
      <c r="C2083" s="13">
        <v>101</v>
      </c>
      <c r="D2083" s="10" t="s">
        <v>101</v>
      </c>
      <c r="E2083">
        <v>1408</v>
      </c>
      <c r="F2083" s="9">
        <v>12</v>
      </c>
      <c r="G2083" s="9">
        <f>financials[[#This Row],[Units Sold]]*financials[[#This Row],[Sale Price]]</f>
        <v>16896</v>
      </c>
      <c r="H2083" s="9">
        <f>IF(financials[[#This Row],[Discount Band]]="low",0.1,IF(financials[[#This Row],[Discount Band]]="medium",0.15,0.3))</f>
        <v>0.15</v>
      </c>
      <c r="I2083" s="9">
        <f>financials[[#This Row],[Gross Sales]]-financials[[#This Row],[Gross Sales]]*financials[[#This Row],[Discounts]]</f>
        <v>14361.6</v>
      </c>
      <c r="J2083" s="9">
        <f>VLOOKUP(financials[[#This Row],[productid]],Products!$B$2:$H$10,3)</f>
        <v>9.9499999999999993</v>
      </c>
      <c r="K2083" s="9">
        <f>financials[[#This Row],[Sales]]-financials[[#This Row],[COGS]]</f>
        <v>14351.65</v>
      </c>
      <c r="L2083" s="17">
        <f t="shared" ca="1" si="65"/>
        <v>45081</v>
      </c>
      <c r="M2083" t="str">
        <f t="shared" ca="1" si="64"/>
        <v>B0101</v>
      </c>
    </row>
    <row r="2084" spans="1:13" x14ac:dyDescent="0.25">
      <c r="A2084" t="s">
        <v>97</v>
      </c>
      <c r="B2084" s="7" t="s">
        <v>170</v>
      </c>
      <c r="C2084" s="15">
        <v>109</v>
      </c>
      <c r="D2084" s="16" t="s">
        <v>101</v>
      </c>
      <c r="E2084">
        <v>2415</v>
      </c>
      <c r="F2084" s="9">
        <v>7</v>
      </c>
      <c r="G2084" s="9">
        <f>financials[[#This Row],[Units Sold]]*financials[[#This Row],[Sale Price]]</f>
        <v>16905</v>
      </c>
      <c r="H2084" s="9">
        <f>IF(financials[[#This Row],[Discount Band]]="low",0.1,IF(financials[[#This Row],[Discount Band]]="medium",0.15,0.3))</f>
        <v>0.15</v>
      </c>
      <c r="I2084" s="9">
        <f>financials[[#This Row],[Gross Sales]]-financials[[#This Row],[Gross Sales]]*financials[[#This Row],[Discounts]]</f>
        <v>14369.25</v>
      </c>
      <c r="J2084" s="9">
        <f>VLOOKUP(financials[[#This Row],[productid]],Products!$B$2:$H$10,3)</f>
        <v>16.8</v>
      </c>
      <c r="K2084" s="9">
        <f>financials[[#This Row],[Sales]]-financials[[#This Row],[COGS]]</f>
        <v>14352.45</v>
      </c>
      <c r="L2084" s="17">
        <f t="shared" ca="1" si="65"/>
        <v>44823</v>
      </c>
      <c r="M2084" t="str">
        <f t="shared" ca="1" si="64"/>
        <v>B0001</v>
      </c>
    </row>
    <row r="2085" spans="1:13" x14ac:dyDescent="0.25">
      <c r="A2085" t="s">
        <v>100</v>
      </c>
      <c r="B2085" s="7" t="s">
        <v>95</v>
      </c>
      <c r="C2085" s="15">
        <v>103</v>
      </c>
      <c r="D2085" s="16" t="s">
        <v>101</v>
      </c>
      <c r="E2085">
        <v>1134</v>
      </c>
      <c r="F2085" s="9">
        <v>15</v>
      </c>
      <c r="G2085" s="9">
        <f>financials[[#This Row],[Units Sold]]*financials[[#This Row],[Sale Price]]</f>
        <v>17010</v>
      </c>
      <c r="H2085" s="9">
        <f>IF(financials[[#This Row],[Discount Band]]="low",0.1,IF(financials[[#This Row],[Discount Band]]="medium",0.15,0.3))</f>
        <v>0.15</v>
      </c>
      <c r="I2085" s="9">
        <f>financials[[#This Row],[Gross Sales]]-financials[[#This Row],[Gross Sales]]*financials[[#This Row],[Discounts]]</f>
        <v>14458.5</v>
      </c>
      <c r="J2085" s="9">
        <f>VLOOKUP(financials[[#This Row],[productid]],Products!$B$2:$H$10,3)</f>
        <v>15</v>
      </c>
      <c r="K2085" s="9">
        <f>financials[[#This Row],[Sales]]-financials[[#This Row],[COGS]]</f>
        <v>14443.5</v>
      </c>
      <c r="L2085" s="17">
        <f t="shared" ca="1" si="65"/>
        <v>45194</v>
      </c>
      <c r="M2085" t="str">
        <f t="shared" ca="1" si="64"/>
        <v>C0002</v>
      </c>
    </row>
    <row r="2086" spans="1:13" x14ac:dyDescent="0.25">
      <c r="A2086" t="s">
        <v>100</v>
      </c>
      <c r="B2086" s="7" t="s">
        <v>95</v>
      </c>
      <c r="C2086" s="15">
        <v>105</v>
      </c>
      <c r="D2086" s="16" t="s">
        <v>101</v>
      </c>
      <c r="E2086">
        <v>1136</v>
      </c>
      <c r="F2086" s="9">
        <v>15</v>
      </c>
      <c r="G2086" s="9">
        <f>financials[[#This Row],[Units Sold]]*financials[[#This Row],[Sale Price]]</f>
        <v>17040</v>
      </c>
      <c r="H2086" s="9">
        <f>IF(financials[[#This Row],[Discount Band]]="low",0.1,IF(financials[[#This Row],[Discount Band]]="medium",0.15,0.3))</f>
        <v>0.15</v>
      </c>
      <c r="I2086" s="9">
        <f>financials[[#This Row],[Gross Sales]]-financials[[#This Row],[Gross Sales]]*financials[[#This Row],[Discounts]]</f>
        <v>14484</v>
      </c>
      <c r="J2086" s="9">
        <f>VLOOKUP(financials[[#This Row],[productid]],Products!$B$2:$H$10,3)</f>
        <v>10</v>
      </c>
      <c r="K2086" s="9">
        <f>financials[[#This Row],[Sales]]-financials[[#This Row],[COGS]]</f>
        <v>14474</v>
      </c>
      <c r="L2086" s="17">
        <f t="shared" ca="1" si="65"/>
        <v>45241</v>
      </c>
      <c r="M2086" t="str">
        <f t="shared" ca="1" si="64"/>
        <v>C0003</v>
      </c>
    </row>
    <row r="2087" spans="1:13" x14ac:dyDescent="0.25">
      <c r="A2087" t="s">
        <v>97</v>
      </c>
      <c r="B2087" s="7" t="s">
        <v>170</v>
      </c>
      <c r="C2087" s="15">
        <v>106</v>
      </c>
      <c r="D2087" s="16" t="s">
        <v>101</v>
      </c>
      <c r="E2087">
        <v>2438</v>
      </c>
      <c r="F2087" s="9">
        <v>7</v>
      </c>
      <c r="G2087" s="9">
        <f>financials[[#This Row],[Units Sold]]*financials[[#This Row],[Sale Price]]</f>
        <v>17066</v>
      </c>
      <c r="H2087" s="9">
        <f>IF(financials[[#This Row],[Discount Band]]="low",0.1,IF(financials[[#This Row],[Discount Band]]="medium",0.15,0.3))</f>
        <v>0.15</v>
      </c>
      <c r="I2087" s="9">
        <f>financials[[#This Row],[Gross Sales]]-financials[[#This Row],[Gross Sales]]*financials[[#This Row],[Discounts]]</f>
        <v>14506.1</v>
      </c>
      <c r="J2087" s="9">
        <f>VLOOKUP(financials[[#This Row],[productid]],Products!$B$2:$H$10,3)</f>
        <v>9.1</v>
      </c>
      <c r="K2087" s="9">
        <f>financials[[#This Row],[Sales]]-financials[[#This Row],[COGS]]</f>
        <v>14497</v>
      </c>
      <c r="L2087" s="17">
        <f t="shared" ca="1" si="65"/>
        <v>44957</v>
      </c>
      <c r="M2087" t="str">
        <f t="shared" ca="1" si="64"/>
        <v>A0001</v>
      </c>
    </row>
    <row r="2088" spans="1:13" x14ac:dyDescent="0.25">
      <c r="A2088" t="s">
        <v>96</v>
      </c>
      <c r="B2088" s="7" t="s">
        <v>95</v>
      </c>
      <c r="C2088" s="13">
        <v>101</v>
      </c>
      <c r="D2088" s="10" t="s">
        <v>103</v>
      </c>
      <c r="E2088">
        <v>1428</v>
      </c>
      <c r="F2088" s="9">
        <v>12</v>
      </c>
      <c r="G2088" s="9">
        <f>financials[[#This Row],[Units Sold]]*financials[[#This Row],[Sale Price]]</f>
        <v>17136</v>
      </c>
      <c r="H2088" s="9">
        <f>IF(financials[[#This Row],[Discount Band]]="low",0.1,IF(financials[[#This Row],[Discount Band]]="medium",0.15,0.3))</f>
        <v>0.3</v>
      </c>
      <c r="I2088" s="9">
        <f>financials[[#This Row],[Gross Sales]]-financials[[#This Row],[Gross Sales]]*financials[[#This Row],[Discounts]]</f>
        <v>11995.2</v>
      </c>
      <c r="J2088" s="9">
        <f>VLOOKUP(financials[[#This Row],[productid]],Products!$B$2:$H$10,3)</f>
        <v>9.9499999999999993</v>
      </c>
      <c r="K2088" s="9">
        <f>financials[[#This Row],[Sales]]-financials[[#This Row],[COGS]]</f>
        <v>11985.25</v>
      </c>
      <c r="L2088" s="17">
        <f t="shared" ca="1" si="65"/>
        <v>44979</v>
      </c>
      <c r="M2088" t="str">
        <f t="shared" ca="1" si="64"/>
        <v>B0001</v>
      </c>
    </row>
    <row r="2089" spans="1:13" x14ac:dyDescent="0.25">
      <c r="A2089" t="s">
        <v>96</v>
      </c>
      <c r="B2089" s="7" t="s">
        <v>95</v>
      </c>
      <c r="C2089" s="15">
        <v>107</v>
      </c>
      <c r="D2089" s="16" t="s">
        <v>102</v>
      </c>
      <c r="E2089">
        <v>1430</v>
      </c>
      <c r="F2089" s="9">
        <v>12</v>
      </c>
      <c r="G2089" s="9">
        <f>financials[[#This Row],[Units Sold]]*financials[[#This Row],[Sale Price]]</f>
        <v>17160</v>
      </c>
      <c r="H2089" s="9">
        <f>IF(financials[[#This Row],[Discount Band]]="low",0.1,IF(financials[[#This Row],[Discount Band]]="medium",0.15,0.3))</f>
        <v>0.1</v>
      </c>
      <c r="I2089" s="9">
        <f>financials[[#This Row],[Gross Sales]]-financials[[#This Row],[Gross Sales]]*financials[[#This Row],[Discounts]]</f>
        <v>15444</v>
      </c>
      <c r="J2089" s="9">
        <f>VLOOKUP(financials[[#This Row],[productid]],Products!$B$2:$H$10,3)</f>
        <v>5.5</v>
      </c>
      <c r="K2089" s="9">
        <f>financials[[#This Row],[Sales]]-financials[[#This Row],[COGS]]</f>
        <v>15438.5</v>
      </c>
      <c r="L2089" s="17">
        <f t="shared" ca="1" si="65"/>
        <v>44995</v>
      </c>
      <c r="M2089" t="str">
        <f t="shared" ca="1" si="64"/>
        <v>C0003</v>
      </c>
    </row>
    <row r="2090" spans="1:13" x14ac:dyDescent="0.25">
      <c r="A2090" t="s">
        <v>97</v>
      </c>
      <c r="B2090" s="7" t="s">
        <v>135</v>
      </c>
      <c r="C2090" s="13">
        <v>103</v>
      </c>
      <c r="D2090" s="10" t="s">
        <v>94</v>
      </c>
      <c r="E2090">
        <v>2454</v>
      </c>
      <c r="F2090" s="9">
        <v>7</v>
      </c>
      <c r="G2090" s="9">
        <f>financials[[#This Row],[Units Sold]]*financials[[#This Row],[Sale Price]]</f>
        <v>17178</v>
      </c>
      <c r="H2090" s="9">
        <f>IF(financials[[#This Row],[Discount Band]]="low",0.1,IF(financials[[#This Row],[Discount Band]]="medium",0.15,0.3))</f>
        <v>0.3</v>
      </c>
      <c r="I2090" s="9">
        <f>financials[[#This Row],[Gross Sales]]-financials[[#This Row],[Gross Sales]]*financials[[#This Row],[Discounts]]</f>
        <v>12024.6</v>
      </c>
      <c r="J2090" s="9">
        <f>VLOOKUP(financials[[#This Row],[productid]],Products!$B$2:$H$10,3)</f>
        <v>15</v>
      </c>
      <c r="K2090" s="9">
        <f>financials[[#This Row],[Sales]]-financials[[#This Row],[COGS]]</f>
        <v>12009.6</v>
      </c>
      <c r="L2090" s="17">
        <f t="shared" ca="1" si="65"/>
        <v>45398</v>
      </c>
      <c r="M2090" t="str">
        <f t="shared" ca="1" si="64"/>
        <v>A0001</v>
      </c>
    </row>
    <row r="2091" spans="1:13" x14ac:dyDescent="0.25">
      <c r="A2091" t="s">
        <v>100</v>
      </c>
      <c r="B2091" s="7" t="s">
        <v>95</v>
      </c>
      <c r="C2091" s="15">
        <v>102</v>
      </c>
      <c r="D2091" s="16" t="s">
        <v>101</v>
      </c>
      <c r="E2091">
        <v>1157</v>
      </c>
      <c r="F2091" s="9">
        <v>15</v>
      </c>
      <c r="G2091" s="9">
        <f>financials[[#This Row],[Units Sold]]*financials[[#This Row],[Sale Price]]</f>
        <v>17355</v>
      </c>
      <c r="H2091" s="9">
        <f>IF(financials[[#This Row],[Discount Band]]="low",0.1,IF(financials[[#This Row],[Discount Band]]="medium",0.15,0.3))</f>
        <v>0.15</v>
      </c>
      <c r="I2091" s="9">
        <f>financials[[#This Row],[Gross Sales]]-financials[[#This Row],[Gross Sales]]*financials[[#This Row],[Discounts]]</f>
        <v>14751.75</v>
      </c>
      <c r="J2091" s="9">
        <f>VLOOKUP(financials[[#This Row],[productid]],Products!$B$2:$H$10,3)</f>
        <v>13.95</v>
      </c>
      <c r="K2091" s="9">
        <f>financials[[#This Row],[Sales]]-financials[[#This Row],[COGS]]</f>
        <v>14737.8</v>
      </c>
      <c r="L2091" s="17">
        <f t="shared" ca="1" si="65"/>
        <v>45031</v>
      </c>
      <c r="M2091" t="str">
        <f t="shared" ca="1" si="64"/>
        <v>B0101</v>
      </c>
    </row>
    <row r="2092" spans="1:13" x14ac:dyDescent="0.25">
      <c r="A2092" t="s">
        <v>100</v>
      </c>
      <c r="B2092" s="7" t="s">
        <v>95</v>
      </c>
      <c r="C2092" s="15">
        <v>103</v>
      </c>
      <c r="D2092" s="16" t="s">
        <v>103</v>
      </c>
      <c r="E2092">
        <v>1158</v>
      </c>
      <c r="F2092" s="9">
        <v>15</v>
      </c>
      <c r="G2092" s="9">
        <f>financials[[#This Row],[Units Sold]]*financials[[#This Row],[Sale Price]]</f>
        <v>17370</v>
      </c>
      <c r="H2092" s="9">
        <f>IF(financials[[#This Row],[Discount Band]]="low",0.1,IF(financials[[#This Row],[Discount Band]]="medium",0.15,0.3))</f>
        <v>0.3</v>
      </c>
      <c r="I2092" s="9">
        <f>financials[[#This Row],[Gross Sales]]-financials[[#This Row],[Gross Sales]]*financials[[#This Row],[Discounts]]</f>
        <v>12159</v>
      </c>
      <c r="J2092" s="9">
        <f>VLOOKUP(financials[[#This Row],[productid]],Products!$B$2:$H$10,3)</f>
        <v>15</v>
      </c>
      <c r="K2092" s="9">
        <f>financials[[#This Row],[Sales]]-financials[[#This Row],[COGS]]</f>
        <v>12144</v>
      </c>
      <c r="L2092" s="17">
        <f t="shared" ca="1" si="65"/>
        <v>44603</v>
      </c>
      <c r="M2092" t="str">
        <f t="shared" ca="1" si="64"/>
        <v>B0101</v>
      </c>
    </row>
    <row r="2093" spans="1:13" x14ac:dyDescent="0.25">
      <c r="A2093" t="s">
        <v>100</v>
      </c>
      <c r="B2093" s="7" t="s">
        <v>95</v>
      </c>
      <c r="C2093" s="15">
        <v>101</v>
      </c>
      <c r="D2093" s="16" t="s">
        <v>102</v>
      </c>
      <c r="E2093">
        <v>1159</v>
      </c>
      <c r="F2093" s="9">
        <v>15</v>
      </c>
      <c r="G2093" s="9">
        <f>financials[[#This Row],[Units Sold]]*financials[[#This Row],[Sale Price]]</f>
        <v>17385</v>
      </c>
      <c r="H2093" s="9">
        <f>IF(financials[[#This Row],[Discount Band]]="low",0.1,IF(financials[[#This Row],[Discount Band]]="medium",0.15,0.3))</f>
        <v>0.1</v>
      </c>
      <c r="I2093" s="9">
        <f>financials[[#This Row],[Gross Sales]]-financials[[#This Row],[Gross Sales]]*financials[[#This Row],[Discounts]]</f>
        <v>15646.5</v>
      </c>
      <c r="J2093" s="9">
        <f>VLOOKUP(financials[[#This Row],[productid]],Products!$B$2:$H$10,3)</f>
        <v>9.9499999999999993</v>
      </c>
      <c r="K2093" s="9">
        <f>financials[[#This Row],[Sales]]-financials[[#This Row],[COGS]]</f>
        <v>15636.55</v>
      </c>
      <c r="L2093" s="17">
        <f t="shared" ca="1" si="65"/>
        <v>45376</v>
      </c>
      <c r="M2093" t="str">
        <f t="shared" ca="1" si="64"/>
        <v>C0003</v>
      </c>
    </row>
    <row r="2094" spans="1:13" x14ac:dyDescent="0.25">
      <c r="A2094" t="s">
        <v>96</v>
      </c>
      <c r="B2094" s="7" t="s">
        <v>95</v>
      </c>
      <c r="C2094" s="15">
        <v>106</v>
      </c>
      <c r="D2094" s="16" t="s">
        <v>101</v>
      </c>
      <c r="E2094">
        <v>1449</v>
      </c>
      <c r="F2094" s="9">
        <v>12</v>
      </c>
      <c r="G2094" s="9">
        <f>financials[[#This Row],[Units Sold]]*financials[[#This Row],[Sale Price]]</f>
        <v>17388</v>
      </c>
      <c r="H2094" s="9">
        <f>IF(financials[[#This Row],[Discount Band]]="low",0.1,IF(financials[[#This Row],[Discount Band]]="medium",0.15,0.3))</f>
        <v>0.15</v>
      </c>
      <c r="I2094" s="9">
        <f>financials[[#This Row],[Gross Sales]]-financials[[#This Row],[Gross Sales]]*financials[[#This Row],[Discounts]]</f>
        <v>14779.8</v>
      </c>
      <c r="J2094" s="9">
        <f>VLOOKUP(financials[[#This Row],[productid]],Products!$B$2:$H$10,3)</f>
        <v>9.1</v>
      </c>
      <c r="K2094" s="9">
        <f>financials[[#This Row],[Sales]]-financials[[#This Row],[COGS]]</f>
        <v>14770.699999999999</v>
      </c>
      <c r="L2094" s="17">
        <f t="shared" ca="1" si="65"/>
        <v>44922</v>
      </c>
      <c r="M2094" t="str">
        <f t="shared" ca="1" si="64"/>
        <v>C0002</v>
      </c>
    </row>
    <row r="2095" spans="1:13" x14ac:dyDescent="0.25">
      <c r="A2095" t="s">
        <v>97</v>
      </c>
      <c r="B2095" s="7" t="s">
        <v>277</v>
      </c>
      <c r="C2095" s="15">
        <v>103</v>
      </c>
      <c r="D2095" s="16" t="s">
        <v>101</v>
      </c>
      <c r="E2095">
        <v>50</v>
      </c>
      <c r="F2095" s="9">
        <v>350</v>
      </c>
      <c r="G2095" s="9">
        <f>financials[[#This Row],[Units Sold]]*financials[[#This Row],[Sale Price]]</f>
        <v>17500</v>
      </c>
      <c r="H2095" s="9">
        <f>IF(financials[[#This Row],[Discount Band]]="low",0.1,IF(financials[[#This Row],[Discount Band]]="medium",0.15,0.3))</f>
        <v>0.15</v>
      </c>
      <c r="I2095" s="9">
        <f>financials[[#This Row],[Gross Sales]]-financials[[#This Row],[Gross Sales]]*financials[[#This Row],[Discounts]]</f>
        <v>14875</v>
      </c>
      <c r="J2095" s="9">
        <f>VLOOKUP(financials[[#This Row],[productid]],Products!$B$2:$H$10,3)</f>
        <v>15</v>
      </c>
      <c r="K2095" s="9">
        <f>financials[[#This Row],[Sales]]-financials[[#This Row],[COGS]]</f>
        <v>14860</v>
      </c>
      <c r="L2095" s="17">
        <f t="shared" ca="1" si="65"/>
        <v>44580</v>
      </c>
      <c r="M2095" t="str">
        <f t="shared" ca="1" si="64"/>
        <v>B0001</v>
      </c>
    </row>
    <row r="2096" spans="1:13" x14ac:dyDescent="0.25">
      <c r="A2096" t="s">
        <v>96</v>
      </c>
      <c r="B2096" s="7" t="s">
        <v>95</v>
      </c>
      <c r="C2096" s="15">
        <v>102</v>
      </c>
      <c r="D2096" s="16" t="s">
        <v>101</v>
      </c>
      <c r="E2096">
        <v>1460</v>
      </c>
      <c r="F2096" s="9">
        <v>12</v>
      </c>
      <c r="G2096" s="9">
        <f>financials[[#This Row],[Units Sold]]*financials[[#This Row],[Sale Price]]</f>
        <v>17520</v>
      </c>
      <c r="H2096" s="9">
        <f>IF(financials[[#This Row],[Discount Band]]="low",0.1,IF(financials[[#This Row],[Discount Band]]="medium",0.15,0.3))</f>
        <v>0.15</v>
      </c>
      <c r="I2096" s="9">
        <f>financials[[#This Row],[Gross Sales]]-financials[[#This Row],[Gross Sales]]*financials[[#This Row],[Discounts]]</f>
        <v>14892</v>
      </c>
      <c r="J2096" s="9">
        <f>VLOOKUP(financials[[#This Row],[productid]],Products!$B$2:$H$10,3)</f>
        <v>13.95</v>
      </c>
      <c r="K2096" s="9">
        <f>financials[[#This Row],[Sales]]-financials[[#This Row],[COGS]]</f>
        <v>14878.05</v>
      </c>
      <c r="L2096" s="17">
        <f t="shared" ca="1" si="65"/>
        <v>44571</v>
      </c>
      <c r="M2096" t="str">
        <f t="shared" ca="1" si="64"/>
        <v>B0101</v>
      </c>
    </row>
    <row r="2097" spans="1:13" x14ac:dyDescent="0.25">
      <c r="A2097" t="s">
        <v>96</v>
      </c>
      <c r="B2097" s="7" t="s">
        <v>170</v>
      </c>
      <c r="C2097" s="15">
        <v>104</v>
      </c>
      <c r="D2097" s="16" t="s">
        <v>94</v>
      </c>
      <c r="E2097">
        <v>1461</v>
      </c>
      <c r="F2097" s="9">
        <v>12</v>
      </c>
      <c r="G2097" s="9">
        <f>financials[[#This Row],[Units Sold]]*financials[[#This Row],[Sale Price]]</f>
        <v>17532</v>
      </c>
      <c r="H2097" s="9">
        <f>IF(financials[[#This Row],[Discount Band]]="low",0.1,IF(financials[[#This Row],[Discount Band]]="medium",0.15,0.3))</f>
        <v>0.3</v>
      </c>
      <c r="I2097" s="9">
        <f>financials[[#This Row],[Gross Sales]]-financials[[#This Row],[Gross Sales]]*financials[[#This Row],[Discounts]]</f>
        <v>12272.400000000001</v>
      </c>
      <c r="J2097" s="9">
        <f>VLOOKUP(financials[[#This Row],[productid]],Products!$B$2:$H$10,3)</f>
        <v>2.9</v>
      </c>
      <c r="K2097" s="9">
        <f>financials[[#This Row],[Sales]]-financials[[#This Row],[COGS]]</f>
        <v>12269.500000000002</v>
      </c>
      <c r="L2097" s="17">
        <f t="shared" ca="1" si="65"/>
        <v>45517</v>
      </c>
      <c r="M2097" t="str">
        <f t="shared" ca="1" si="64"/>
        <v>B0001</v>
      </c>
    </row>
    <row r="2098" spans="1:13" x14ac:dyDescent="0.25">
      <c r="A2098" t="s">
        <v>100</v>
      </c>
      <c r="B2098" s="7" t="s">
        <v>95</v>
      </c>
      <c r="C2098" s="15">
        <v>107</v>
      </c>
      <c r="D2098" s="16" t="s">
        <v>94</v>
      </c>
      <c r="E2098">
        <v>1171</v>
      </c>
      <c r="F2098" s="9">
        <v>15</v>
      </c>
      <c r="G2098" s="9">
        <f>financials[[#This Row],[Units Sold]]*financials[[#This Row],[Sale Price]]</f>
        <v>17565</v>
      </c>
      <c r="H2098" s="9">
        <f>IF(financials[[#This Row],[Discount Band]]="low",0.1,IF(financials[[#This Row],[Discount Band]]="medium",0.15,0.3))</f>
        <v>0.3</v>
      </c>
      <c r="I2098" s="9">
        <f>financials[[#This Row],[Gross Sales]]-financials[[#This Row],[Gross Sales]]*financials[[#This Row],[Discounts]]</f>
        <v>12295.5</v>
      </c>
      <c r="J2098" s="9">
        <f>VLOOKUP(financials[[#This Row],[productid]],Products!$B$2:$H$10,3)</f>
        <v>5.5</v>
      </c>
      <c r="K2098" s="9">
        <f>financials[[#This Row],[Sales]]-financials[[#This Row],[COGS]]</f>
        <v>12290</v>
      </c>
      <c r="L2098" s="17">
        <f t="shared" ca="1" si="65"/>
        <v>44849</v>
      </c>
      <c r="M2098" t="str">
        <f t="shared" ca="1" si="64"/>
        <v>B0101</v>
      </c>
    </row>
    <row r="2099" spans="1:13" x14ac:dyDescent="0.25">
      <c r="A2099" t="s">
        <v>97</v>
      </c>
      <c r="B2099" s="7" t="s">
        <v>135</v>
      </c>
      <c r="C2099" s="15">
        <v>109</v>
      </c>
      <c r="D2099" s="16" t="s">
        <v>101</v>
      </c>
      <c r="E2099">
        <v>2514</v>
      </c>
      <c r="F2099" s="9">
        <v>7</v>
      </c>
      <c r="G2099" s="9">
        <f>financials[[#This Row],[Units Sold]]*financials[[#This Row],[Sale Price]]</f>
        <v>17598</v>
      </c>
      <c r="H2099" s="9">
        <f>IF(financials[[#This Row],[Discount Band]]="low",0.1,IF(financials[[#This Row],[Discount Band]]="medium",0.15,0.3))</f>
        <v>0.15</v>
      </c>
      <c r="I2099" s="9">
        <f>financials[[#This Row],[Gross Sales]]-financials[[#This Row],[Gross Sales]]*financials[[#This Row],[Discounts]]</f>
        <v>14958.3</v>
      </c>
      <c r="J2099" s="9">
        <f>VLOOKUP(financials[[#This Row],[productid]],Products!$B$2:$H$10,3)</f>
        <v>16.8</v>
      </c>
      <c r="K2099" s="9">
        <f>financials[[#This Row],[Sales]]-financials[[#This Row],[COGS]]</f>
        <v>14941.5</v>
      </c>
      <c r="L2099" s="17">
        <f t="shared" ca="1" si="65"/>
        <v>45093</v>
      </c>
      <c r="M2099" t="str">
        <f t="shared" ca="1" si="64"/>
        <v>B0001</v>
      </c>
    </row>
    <row r="2100" spans="1:13" x14ac:dyDescent="0.25">
      <c r="A2100" t="s">
        <v>97</v>
      </c>
      <c r="B2100" s="7" t="s">
        <v>170</v>
      </c>
      <c r="C2100" s="15">
        <v>108</v>
      </c>
      <c r="D2100" s="16" t="s">
        <v>94</v>
      </c>
      <c r="E2100">
        <v>2515</v>
      </c>
      <c r="F2100" s="9">
        <v>7</v>
      </c>
      <c r="G2100" s="9">
        <f>financials[[#This Row],[Units Sold]]*financials[[#This Row],[Sale Price]]</f>
        <v>17605</v>
      </c>
      <c r="H2100" s="9">
        <f>IF(financials[[#This Row],[Discount Band]]="low",0.1,IF(financials[[#This Row],[Discount Band]]="medium",0.15,0.3))</f>
        <v>0.3</v>
      </c>
      <c r="I2100" s="9">
        <f>financials[[#This Row],[Gross Sales]]-financials[[#This Row],[Gross Sales]]*financials[[#This Row],[Discounts]]</f>
        <v>12323.5</v>
      </c>
      <c r="J2100" s="9">
        <f>VLOOKUP(financials[[#This Row],[productid]],Products!$B$2:$H$10,3)</f>
        <v>3.99</v>
      </c>
      <c r="K2100" s="9">
        <f>financials[[#This Row],[Sales]]-financials[[#This Row],[COGS]]</f>
        <v>12319.51</v>
      </c>
      <c r="L2100" s="17">
        <f t="shared" ca="1" si="65"/>
        <v>44754</v>
      </c>
      <c r="M2100" t="str">
        <f t="shared" ca="1" si="64"/>
        <v>B0101</v>
      </c>
    </row>
    <row r="2101" spans="1:13" x14ac:dyDescent="0.25">
      <c r="A2101" t="s">
        <v>96</v>
      </c>
      <c r="B2101" s="7" t="s">
        <v>95</v>
      </c>
      <c r="C2101" s="13">
        <v>107</v>
      </c>
      <c r="D2101" s="10" t="s">
        <v>94</v>
      </c>
      <c r="E2101">
        <v>1470</v>
      </c>
      <c r="F2101" s="9">
        <v>12</v>
      </c>
      <c r="G2101" s="9">
        <f>financials[[#This Row],[Units Sold]]*financials[[#This Row],[Sale Price]]</f>
        <v>17640</v>
      </c>
      <c r="H2101" s="9">
        <f>IF(financials[[#This Row],[Discount Band]]="low",0.1,IF(financials[[#This Row],[Discount Band]]="medium",0.15,0.3))</f>
        <v>0.3</v>
      </c>
      <c r="I2101" s="9">
        <f>financials[[#This Row],[Gross Sales]]-financials[[#This Row],[Gross Sales]]*financials[[#This Row],[Discounts]]</f>
        <v>12348</v>
      </c>
      <c r="J2101" s="9">
        <f>VLOOKUP(financials[[#This Row],[productid]],Products!$B$2:$H$10,3)</f>
        <v>5.5</v>
      </c>
      <c r="K2101" s="9">
        <f>financials[[#This Row],[Sales]]-financials[[#This Row],[COGS]]</f>
        <v>12342.5</v>
      </c>
      <c r="L2101" s="17">
        <f t="shared" ca="1" si="65"/>
        <v>45219</v>
      </c>
      <c r="M2101" t="str">
        <f t="shared" ca="1" si="64"/>
        <v>C0003</v>
      </c>
    </row>
    <row r="2102" spans="1:13" x14ac:dyDescent="0.25">
      <c r="A2102" t="s">
        <v>97</v>
      </c>
      <c r="B2102" s="7" t="s">
        <v>135</v>
      </c>
      <c r="C2102" s="15">
        <v>107</v>
      </c>
      <c r="D2102" s="16" t="s">
        <v>101</v>
      </c>
      <c r="E2102">
        <v>2524</v>
      </c>
      <c r="F2102" s="9">
        <v>7</v>
      </c>
      <c r="G2102" s="9">
        <f>financials[[#This Row],[Units Sold]]*financials[[#This Row],[Sale Price]]</f>
        <v>17668</v>
      </c>
      <c r="H2102" s="9">
        <f>IF(financials[[#This Row],[Discount Band]]="low",0.1,IF(financials[[#This Row],[Discount Band]]="medium",0.15,0.3))</f>
        <v>0.15</v>
      </c>
      <c r="I2102" s="9">
        <f>financials[[#This Row],[Gross Sales]]-financials[[#This Row],[Gross Sales]]*financials[[#This Row],[Discounts]]</f>
        <v>15017.8</v>
      </c>
      <c r="J2102" s="9">
        <f>VLOOKUP(financials[[#This Row],[productid]],Products!$B$2:$H$10,3)</f>
        <v>5.5</v>
      </c>
      <c r="K2102" s="9">
        <f>financials[[#This Row],[Sales]]-financials[[#This Row],[COGS]]</f>
        <v>15012.3</v>
      </c>
      <c r="L2102" s="17">
        <f t="shared" ca="1" si="65"/>
        <v>45467</v>
      </c>
      <c r="M2102" t="str">
        <f t="shared" ca="1" si="64"/>
        <v>C0002</v>
      </c>
    </row>
    <row r="2103" spans="1:13" x14ac:dyDescent="0.25">
      <c r="A2103" t="s">
        <v>96</v>
      </c>
      <c r="B2103" s="7" t="s">
        <v>170</v>
      </c>
      <c r="C2103" s="15">
        <v>106</v>
      </c>
      <c r="D2103" s="16" t="s">
        <v>101</v>
      </c>
      <c r="E2103">
        <v>1474</v>
      </c>
      <c r="F2103" s="9">
        <v>12</v>
      </c>
      <c r="G2103" s="9">
        <f>financials[[#This Row],[Units Sold]]*financials[[#This Row],[Sale Price]]</f>
        <v>17688</v>
      </c>
      <c r="H2103" s="9">
        <f>IF(financials[[#This Row],[Discount Band]]="low",0.1,IF(financials[[#This Row],[Discount Band]]="medium",0.15,0.3))</f>
        <v>0.15</v>
      </c>
      <c r="I2103" s="9">
        <f>financials[[#This Row],[Gross Sales]]-financials[[#This Row],[Gross Sales]]*financials[[#This Row],[Discounts]]</f>
        <v>15034.8</v>
      </c>
      <c r="J2103" s="9">
        <f>VLOOKUP(financials[[#This Row],[productid]],Products!$B$2:$H$10,3)</f>
        <v>9.1</v>
      </c>
      <c r="K2103" s="9">
        <f>financials[[#This Row],[Sales]]-financials[[#This Row],[COGS]]</f>
        <v>15025.699999999999</v>
      </c>
      <c r="L2103" s="17">
        <f t="shared" ca="1" si="65"/>
        <v>45188</v>
      </c>
      <c r="M2103" t="str">
        <f t="shared" ca="1" si="64"/>
        <v>B0101</v>
      </c>
    </row>
    <row r="2104" spans="1:13" x14ac:dyDescent="0.25">
      <c r="A2104" t="s">
        <v>98</v>
      </c>
      <c r="B2104" s="7" t="s">
        <v>136</v>
      </c>
      <c r="C2104" s="15">
        <v>109</v>
      </c>
      <c r="D2104" s="16" t="s">
        <v>101</v>
      </c>
      <c r="E2104">
        <v>142</v>
      </c>
      <c r="F2104" s="9">
        <v>125</v>
      </c>
      <c r="G2104" s="9">
        <f>financials[[#This Row],[Units Sold]]*financials[[#This Row],[Sale Price]]</f>
        <v>17750</v>
      </c>
      <c r="H2104" s="9">
        <f>IF(financials[[#This Row],[Discount Band]]="low",0.1,IF(financials[[#This Row],[Discount Band]]="medium",0.15,0.3))</f>
        <v>0.15</v>
      </c>
      <c r="I2104" s="9">
        <f>financials[[#This Row],[Gross Sales]]-financials[[#This Row],[Gross Sales]]*financials[[#This Row],[Discounts]]</f>
        <v>15087.5</v>
      </c>
      <c r="J2104" s="9">
        <f>VLOOKUP(financials[[#This Row],[productid]],Products!$B$2:$H$10,3)</f>
        <v>16.8</v>
      </c>
      <c r="K2104" s="9">
        <f>financials[[#This Row],[Sales]]-financials[[#This Row],[COGS]]</f>
        <v>15070.7</v>
      </c>
      <c r="L2104" s="17">
        <f t="shared" ca="1" si="65"/>
        <v>45036</v>
      </c>
      <c r="M2104" t="str">
        <f t="shared" ca="1" si="64"/>
        <v>C0003</v>
      </c>
    </row>
    <row r="2105" spans="1:13" x14ac:dyDescent="0.25">
      <c r="A2105" t="s">
        <v>96</v>
      </c>
      <c r="B2105" s="7" t="s">
        <v>170</v>
      </c>
      <c r="C2105" s="15">
        <v>107</v>
      </c>
      <c r="D2105" s="16" t="s">
        <v>102</v>
      </c>
      <c r="E2105">
        <v>1482</v>
      </c>
      <c r="F2105" s="9">
        <v>12</v>
      </c>
      <c r="G2105" s="9">
        <f>financials[[#This Row],[Units Sold]]*financials[[#This Row],[Sale Price]]</f>
        <v>17784</v>
      </c>
      <c r="H2105" s="9">
        <f>IF(financials[[#This Row],[Discount Band]]="low",0.1,IF(financials[[#This Row],[Discount Band]]="medium",0.15,0.3))</f>
        <v>0.1</v>
      </c>
      <c r="I2105" s="9">
        <f>financials[[#This Row],[Gross Sales]]-financials[[#This Row],[Gross Sales]]*financials[[#This Row],[Discounts]]</f>
        <v>16005.6</v>
      </c>
      <c r="J2105" s="9">
        <f>VLOOKUP(financials[[#This Row],[productid]],Products!$B$2:$H$10,3)</f>
        <v>5.5</v>
      </c>
      <c r="K2105" s="9">
        <f>financials[[#This Row],[Sales]]-financials[[#This Row],[COGS]]</f>
        <v>16000.1</v>
      </c>
      <c r="L2105" s="17">
        <f t="shared" ca="1" si="65"/>
        <v>44991</v>
      </c>
      <c r="M2105" t="str">
        <f t="shared" ca="1" si="64"/>
        <v>B0101</v>
      </c>
    </row>
    <row r="2106" spans="1:13" x14ac:dyDescent="0.25">
      <c r="A2106" t="s">
        <v>97</v>
      </c>
      <c r="B2106" s="7" t="s">
        <v>135</v>
      </c>
      <c r="C2106" s="15">
        <v>105</v>
      </c>
      <c r="D2106" s="16" t="s">
        <v>103</v>
      </c>
      <c r="E2106">
        <v>2541</v>
      </c>
      <c r="F2106" s="9">
        <v>7</v>
      </c>
      <c r="G2106" s="9">
        <f>financials[[#This Row],[Units Sold]]*financials[[#This Row],[Sale Price]]</f>
        <v>17787</v>
      </c>
      <c r="H2106" s="9">
        <f>IF(financials[[#This Row],[Discount Band]]="low",0.1,IF(financials[[#This Row],[Discount Band]]="medium",0.15,0.3))</f>
        <v>0.3</v>
      </c>
      <c r="I2106" s="9">
        <f>financials[[#This Row],[Gross Sales]]-financials[[#This Row],[Gross Sales]]*financials[[#This Row],[Discounts]]</f>
        <v>12450.900000000001</v>
      </c>
      <c r="J2106" s="9">
        <f>VLOOKUP(financials[[#This Row],[productid]],Products!$B$2:$H$10,3)</f>
        <v>10</v>
      </c>
      <c r="K2106" s="9">
        <f>financials[[#This Row],[Sales]]-financials[[#This Row],[COGS]]</f>
        <v>12440.900000000001</v>
      </c>
      <c r="L2106" s="17">
        <f t="shared" ca="1" si="65"/>
        <v>44759</v>
      </c>
      <c r="M2106" t="str">
        <f t="shared" ca="1" si="64"/>
        <v>B0001</v>
      </c>
    </row>
    <row r="2107" spans="1:13" x14ac:dyDescent="0.25">
      <c r="A2107" t="s">
        <v>100</v>
      </c>
      <c r="B2107" s="7" t="s">
        <v>95</v>
      </c>
      <c r="C2107" s="15">
        <v>106</v>
      </c>
      <c r="D2107" s="16" t="s">
        <v>94</v>
      </c>
      <c r="E2107">
        <v>1191</v>
      </c>
      <c r="F2107" s="9">
        <v>15</v>
      </c>
      <c r="G2107" s="9">
        <f>financials[[#This Row],[Units Sold]]*financials[[#This Row],[Sale Price]]</f>
        <v>17865</v>
      </c>
      <c r="H2107" s="9">
        <f>IF(financials[[#This Row],[Discount Band]]="low",0.1,IF(financials[[#This Row],[Discount Band]]="medium",0.15,0.3))</f>
        <v>0.3</v>
      </c>
      <c r="I2107" s="9">
        <f>financials[[#This Row],[Gross Sales]]-financials[[#This Row],[Gross Sales]]*financials[[#This Row],[Discounts]]</f>
        <v>12505.5</v>
      </c>
      <c r="J2107" s="9">
        <f>VLOOKUP(financials[[#This Row],[productid]],Products!$B$2:$H$10,3)</f>
        <v>9.1</v>
      </c>
      <c r="K2107" s="9">
        <f>financials[[#This Row],[Sales]]-financials[[#This Row],[COGS]]</f>
        <v>12496.4</v>
      </c>
      <c r="L2107" s="17">
        <f t="shared" ca="1" si="65"/>
        <v>45187</v>
      </c>
      <c r="M2107" t="str">
        <f t="shared" ca="1" si="64"/>
        <v>B0101</v>
      </c>
    </row>
    <row r="2108" spans="1:13" x14ac:dyDescent="0.25">
      <c r="A2108" t="s">
        <v>98</v>
      </c>
      <c r="B2108" s="7" t="s">
        <v>136</v>
      </c>
      <c r="C2108" s="15">
        <v>104</v>
      </c>
      <c r="D2108" s="16" t="s">
        <v>94</v>
      </c>
      <c r="E2108">
        <v>143</v>
      </c>
      <c r="F2108" s="9">
        <v>125</v>
      </c>
      <c r="G2108" s="9">
        <f>financials[[#This Row],[Units Sold]]*financials[[#This Row],[Sale Price]]</f>
        <v>17875</v>
      </c>
      <c r="H2108" s="9">
        <f>IF(financials[[#This Row],[Discount Band]]="low",0.1,IF(financials[[#This Row],[Discount Band]]="medium",0.15,0.3))</f>
        <v>0.3</v>
      </c>
      <c r="I2108" s="9">
        <f>financials[[#This Row],[Gross Sales]]-financials[[#This Row],[Gross Sales]]*financials[[#This Row],[Discounts]]</f>
        <v>12512.5</v>
      </c>
      <c r="J2108" s="9">
        <f>VLOOKUP(financials[[#This Row],[productid]],Products!$B$2:$H$10,3)</f>
        <v>2.9</v>
      </c>
      <c r="K2108" s="9">
        <f>financials[[#This Row],[Sales]]-financials[[#This Row],[COGS]]</f>
        <v>12509.6</v>
      </c>
      <c r="L2108" s="17">
        <f t="shared" ca="1" si="65"/>
        <v>44595</v>
      </c>
      <c r="M2108" t="str">
        <f t="shared" ca="1" si="64"/>
        <v>B0101</v>
      </c>
    </row>
    <row r="2109" spans="1:13" x14ac:dyDescent="0.25">
      <c r="A2109" t="s">
        <v>96</v>
      </c>
      <c r="B2109" s="7" t="s">
        <v>95</v>
      </c>
      <c r="C2109" s="15">
        <v>101</v>
      </c>
      <c r="D2109" s="16" t="s">
        <v>103</v>
      </c>
      <c r="E2109">
        <v>1492</v>
      </c>
      <c r="F2109" s="9">
        <v>12</v>
      </c>
      <c r="G2109" s="9">
        <f>financials[[#This Row],[Units Sold]]*financials[[#This Row],[Sale Price]]</f>
        <v>17904</v>
      </c>
      <c r="H2109" s="9">
        <f>IF(financials[[#This Row],[Discount Band]]="low",0.1,IF(financials[[#This Row],[Discount Band]]="medium",0.15,0.3))</f>
        <v>0.3</v>
      </c>
      <c r="I2109" s="9">
        <f>financials[[#This Row],[Gross Sales]]-financials[[#This Row],[Gross Sales]]*financials[[#This Row],[Discounts]]</f>
        <v>12532.8</v>
      </c>
      <c r="J2109" s="9">
        <f>VLOOKUP(financials[[#This Row],[productid]],Products!$B$2:$H$10,3)</f>
        <v>9.9499999999999993</v>
      </c>
      <c r="K2109" s="9">
        <f>financials[[#This Row],[Sales]]-financials[[#This Row],[COGS]]</f>
        <v>12522.849999999999</v>
      </c>
      <c r="L2109" s="17">
        <f t="shared" ca="1" si="65"/>
        <v>45171</v>
      </c>
      <c r="M2109" t="str">
        <f t="shared" ca="1" si="64"/>
        <v>C0002</v>
      </c>
    </row>
    <row r="2110" spans="1:13" x14ac:dyDescent="0.25">
      <c r="A2110" t="s">
        <v>100</v>
      </c>
      <c r="B2110" s="7" t="s">
        <v>95</v>
      </c>
      <c r="C2110" s="15">
        <v>106</v>
      </c>
      <c r="D2110" s="16" t="s">
        <v>103</v>
      </c>
      <c r="E2110">
        <v>1195</v>
      </c>
      <c r="F2110" s="9">
        <v>15</v>
      </c>
      <c r="G2110" s="9">
        <f>financials[[#This Row],[Units Sold]]*financials[[#This Row],[Sale Price]]</f>
        <v>17925</v>
      </c>
      <c r="H2110" s="9">
        <f>IF(financials[[#This Row],[Discount Band]]="low",0.1,IF(financials[[#This Row],[Discount Band]]="medium",0.15,0.3))</f>
        <v>0.3</v>
      </c>
      <c r="I2110" s="9">
        <f>financials[[#This Row],[Gross Sales]]-financials[[#This Row],[Gross Sales]]*financials[[#This Row],[Discounts]]</f>
        <v>12547.5</v>
      </c>
      <c r="J2110" s="9">
        <f>VLOOKUP(financials[[#This Row],[productid]],Products!$B$2:$H$10,3)</f>
        <v>9.1</v>
      </c>
      <c r="K2110" s="9">
        <f>financials[[#This Row],[Sales]]-financials[[#This Row],[COGS]]</f>
        <v>12538.4</v>
      </c>
      <c r="L2110" s="17">
        <f t="shared" ca="1" si="65"/>
        <v>45202</v>
      </c>
      <c r="M2110" t="str">
        <f t="shared" ca="1" si="64"/>
        <v>C0003</v>
      </c>
    </row>
    <row r="2111" spans="1:13" x14ac:dyDescent="0.25">
      <c r="A2111" t="s">
        <v>97</v>
      </c>
      <c r="B2111" s="7" t="s">
        <v>135</v>
      </c>
      <c r="C2111" s="15">
        <v>107</v>
      </c>
      <c r="D2111" s="16" t="s">
        <v>101</v>
      </c>
      <c r="E2111">
        <v>2571</v>
      </c>
      <c r="F2111" s="9">
        <v>7</v>
      </c>
      <c r="G2111" s="9">
        <f>financials[[#This Row],[Units Sold]]*financials[[#This Row],[Sale Price]]</f>
        <v>17997</v>
      </c>
      <c r="H2111" s="9">
        <f>IF(financials[[#This Row],[Discount Band]]="low",0.1,IF(financials[[#This Row],[Discount Band]]="medium",0.15,0.3))</f>
        <v>0.15</v>
      </c>
      <c r="I2111" s="9">
        <f>financials[[#This Row],[Gross Sales]]-financials[[#This Row],[Gross Sales]]*financials[[#This Row],[Discounts]]</f>
        <v>15297.45</v>
      </c>
      <c r="J2111" s="9">
        <f>VLOOKUP(financials[[#This Row],[productid]],Products!$B$2:$H$10,3)</f>
        <v>5.5</v>
      </c>
      <c r="K2111" s="9">
        <f>financials[[#This Row],[Sales]]-financials[[#This Row],[COGS]]</f>
        <v>15291.95</v>
      </c>
      <c r="L2111" s="17">
        <f t="shared" ca="1" si="65"/>
        <v>45075</v>
      </c>
      <c r="M2111" t="str">
        <f t="shared" ca="1" si="64"/>
        <v>C0003</v>
      </c>
    </row>
    <row r="2112" spans="1:13" x14ac:dyDescent="0.25">
      <c r="A2112" t="s">
        <v>99</v>
      </c>
      <c r="B2112" s="7" t="s">
        <v>655</v>
      </c>
      <c r="C2112" s="15">
        <v>102</v>
      </c>
      <c r="D2112" s="16" t="s">
        <v>101</v>
      </c>
      <c r="E2112">
        <v>60</v>
      </c>
      <c r="F2112" s="9">
        <v>300</v>
      </c>
      <c r="G2112" s="9">
        <f>financials[[#This Row],[Units Sold]]*financials[[#This Row],[Sale Price]]</f>
        <v>18000</v>
      </c>
      <c r="H2112" s="9">
        <f>IF(financials[[#This Row],[Discount Band]]="low",0.1,IF(financials[[#This Row],[Discount Band]]="medium",0.15,0.3))</f>
        <v>0.15</v>
      </c>
      <c r="I2112" s="9">
        <f>financials[[#This Row],[Gross Sales]]-financials[[#This Row],[Gross Sales]]*financials[[#This Row],[Discounts]]</f>
        <v>15300</v>
      </c>
      <c r="J2112" s="9">
        <f>VLOOKUP(financials[[#This Row],[productid]],Products!$B$2:$H$10,3)</f>
        <v>13.95</v>
      </c>
      <c r="K2112" s="9">
        <f>financials[[#This Row],[Sales]]-financials[[#This Row],[COGS]]</f>
        <v>15286.05</v>
      </c>
      <c r="L2112" s="17">
        <f t="shared" ca="1" si="65"/>
        <v>45455</v>
      </c>
      <c r="M2112" t="str">
        <f t="shared" ca="1" si="64"/>
        <v>C0003</v>
      </c>
    </row>
    <row r="2113" spans="1:13" x14ac:dyDescent="0.25">
      <c r="A2113" t="s">
        <v>99</v>
      </c>
      <c r="B2113" s="7" t="s">
        <v>655</v>
      </c>
      <c r="C2113" s="15">
        <v>105</v>
      </c>
      <c r="D2113" s="16" t="s">
        <v>101</v>
      </c>
      <c r="E2113">
        <v>60</v>
      </c>
      <c r="F2113" s="9">
        <v>300</v>
      </c>
      <c r="G2113" s="9">
        <f>financials[[#This Row],[Units Sold]]*financials[[#This Row],[Sale Price]]</f>
        <v>18000</v>
      </c>
      <c r="H2113" s="9">
        <f>IF(financials[[#This Row],[Discount Band]]="low",0.1,IF(financials[[#This Row],[Discount Band]]="medium",0.15,0.3))</f>
        <v>0.15</v>
      </c>
      <c r="I2113" s="9">
        <f>financials[[#This Row],[Gross Sales]]-financials[[#This Row],[Gross Sales]]*financials[[#This Row],[Discounts]]</f>
        <v>15300</v>
      </c>
      <c r="J2113" s="9">
        <f>VLOOKUP(financials[[#This Row],[productid]],Products!$B$2:$H$10,3)</f>
        <v>10</v>
      </c>
      <c r="K2113" s="9">
        <f>financials[[#This Row],[Sales]]-financials[[#This Row],[COGS]]</f>
        <v>15290</v>
      </c>
      <c r="L2113" s="17">
        <f t="shared" ca="1" si="65"/>
        <v>45243</v>
      </c>
      <c r="M2113" t="str">
        <f t="shared" ca="1" si="64"/>
        <v>C0003</v>
      </c>
    </row>
    <row r="2114" spans="1:13" x14ac:dyDescent="0.25">
      <c r="A2114" t="s">
        <v>97</v>
      </c>
      <c r="B2114" s="7" t="s">
        <v>170</v>
      </c>
      <c r="C2114" s="13">
        <v>109</v>
      </c>
      <c r="D2114" s="10" t="s">
        <v>101</v>
      </c>
      <c r="E2114">
        <v>2574</v>
      </c>
      <c r="F2114" s="9">
        <v>7</v>
      </c>
      <c r="G2114" s="9">
        <f>financials[[#This Row],[Units Sold]]*financials[[#This Row],[Sale Price]]</f>
        <v>18018</v>
      </c>
      <c r="H2114" s="9">
        <f>IF(financials[[#This Row],[Discount Band]]="low",0.1,IF(financials[[#This Row],[Discount Band]]="medium",0.15,0.3))</f>
        <v>0.15</v>
      </c>
      <c r="I2114" s="9">
        <f>financials[[#This Row],[Gross Sales]]-financials[[#This Row],[Gross Sales]]*financials[[#This Row],[Discounts]]</f>
        <v>15315.3</v>
      </c>
      <c r="J2114" s="9">
        <f>VLOOKUP(financials[[#This Row],[productid]],Products!$B$2:$H$10,3)</f>
        <v>16.8</v>
      </c>
      <c r="K2114" s="9">
        <f>financials[[#This Row],[Sales]]-financials[[#This Row],[COGS]]</f>
        <v>15298.5</v>
      </c>
      <c r="L2114" s="17">
        <f t="shared" ca="1" si="65"/>
        <v>44577</v>
      </c>
      <c r="M2114" t="str">
        <f t="shared" ref="M2114:M2177" ca="1" si="66">VLOOKUP(RANDBETWEEN(1,5),rnlsalesperson,2)</f>
        <v>A0001</v>
      </c>
    </row>
    <row r="2115" spans="1:13" x14ac:dyDescent="0.25">
      <c r="A2115" t="s">
        <v>97</v>
      </c>
      <c r="B2115" s="7" t="s">
        <v>170</v>
      </c>
      <c r="C2115" s="15">
        <v>109</v>
      </c>
      <c r="D2115" s="16" t="s">
        <v>94</v>
      </c>
      <c r="E2115">
        <v>2577</v>
      </c>
      <c r="F2115" s="9">
        <v>7</v>
      </c>
      <c r="G2115" s="9">
        <f>financials[[#This Row],[Units Sold]]*financials[[#This Row],[Sale Price]]</f>
        <v>18039</v>
      </c>
      <c r="H2115" s="9">
        <f>IF(financials[[#This Row],[Discount Band]]="low",0.1,IF(financials[[#This Row],[Discount Band]]="medium",0.15,0.3))</f>
        <v>0.3</v>
      </c>
      <c r="I2115" s="9">
        <f>financials[[#This Row],[Gross Sales]]-financials[[#This Row],[Gross Sales]]*financials[[#This Row],[Discounts]]</f>
        <v>12627.3</v>
      </c>
      <c r="J2115" s="9">
        <f>VLOOKUP(financials[[#This Row],[productid]],Products!$B$2:$H$10,3)</f>
        <v>16.8</v>
      </c>
      <c r="K2115" s="9">
        <f>financials[[#This Row],[Sales]]-financials[[#This Row],[COGS]]</f>
        <v>12610.5</v>
      </c>
      <c r="L2115" s="17">
        <f t="shared" ref="L2115:L2178" ca="1" si="67">RANDBETWEEN(44562,45534)</f>
        <v>44591</v>
      </c>
      <c r="M2115" t="str">
        <f t="shared" ca="1" si="66"/>
        <v>C0003</v>
      </c>
    </row>
    <row r="2116" spans="1:13" x14ac:dyDescent="0.25">
      <c r="A2116" t="s">
        <v>100</v>
      </c>
      <c r="B2116" s="7" t="s">
        <v>95</v>
      </c>
      <c r="C2116" s="15">
        <v>106</v>
      </c>
      <c r="D2116" s="16" t="s">
        <v>101</v>
      </c>
      <c r="E2116">
        <v>1205</v>
      </c>
      <c r="F2116" s="9">
        <v>15</v>
      </c>
      <c r="G2116" s="9">
        <f>financials[[#This Row],[Units Sold]]*financials[[#This Row],[Sale Price]]</f>
        <v>18075</v>
      </c>
      <c r="H2116" s="9">
        <f>IF(financials[[#This Row],[Discount Band]]="low",0.1,IF(financials[[#This Row],[Discount Band]]="medium",0.15,0.3))</f>
        <v>0.15</v>
      </c>
      <c r="I2116" s="9">
        <f>financials[[#This Row],[Gross Sales]]-financials[[#This Row],[Gross Sales]]*financials[[#This Row],[Discounts]]</f>
        <v>15363.75</v>
      </c>
      <c r="J2116" s="9">
        <f>VLOOKUP(financials[[#This Row],[productid]],Products!$B$2:$H$10,3)</f>
        <v>9.1</v>
      </c>
      <c r="K2116" s="9">
        <f>financials[[#This Row],[Sales]]-financials[[#This Row],[COGS]]</f>
        <v>15354.65</v>
      </c>
      <c r="L2116" s="17">
        <f t="shared" ca="1" si="67"/>
        <v>45406</v>
      </c>
      <c r="M2116" t="str">
        <f t="shared" ca="1" si="66"/>
        <v>B0101</v>
      </c>
    </row>
    <row r="2117" spans="1:13" x14ac:dyDescent="0.25">
      <c r="A2117" t="s">
        <v>98</v>
      </c>
      <c r="B2117" s="7" t="s">
        <v>169</v>
      </c>
      <c r="C2117" s="15">
        <v>105</v>
      </c>
      <c r="D2117" s="16" t="s">
        <v>94</v>
      </c>
      <c r="E2117">
        <v>145</v>
      </c>
      <c r="F2117" s="9">
        <v>125</v>
      </c>
      <c r="G2117" s="9">
        <f>financials[[#This Row],[Units Sold]]*financials[[#This Row],[Sale Price]]</f>
        <v>18125</v>
      </c>
      <c r="H2117" s="9">
        <f>IF(financials[[#This Row],[Discount Band]]="low",0.1,IF(financials[[#This Row],[Discount Band]]="medium",0.15,0.3))</f>
        <v>0.3</v>
      </c>
      <c r="I2117" s="9">
        <f>financials[[#This Row],[Gross Sales]]-financials[[#This Row],[Gross Sales]]*financials[[#This Row],[Discounts]]</f>
        <v>12687.5</v>
      </c>
      <c r="J2117" s="9">
        <f>VLOOKUP(financials[[#This Row],[productid]],Products!$B$2:$H$10,3)</f>
        <v>10</v>
      </c>
      <c r="K2117" s="9">
        <f>financials[[#This Row],[Sales]]-financials[[#This Row],[COGS]]</f>
        <v>12677.5</v>
      </c>
      <c r="L2117" s="17">
        <f t="shared" ca="1" si="67"/>
        <v>44844</v>
      </c>
      <c r="M2117" t="str">
        <f t="shared" ca="1" si="66"/>
        <v>A0001</v>
      </c>
    </row>
    <row r="2118" spans="1:13" x14ac:dyDescent="0.25">
      <c r="A2118" t="s">
        <v>100</v>
      </c>
      <c r="B2118" s="7" t="s">
        <v>95</v>
      </c>
      <c r="C2118" s="15">
        <v>107</v>
      </c>
      <c r="D2118" s="16" t="s">
        <v>94</v>
      </c>
      <c r="E2118">
        <v>1210</v>
      </c>
      <c r="F2118" s="9">
        <v>15</v>
      </c>
      <c r="G2118" s="9">
        <f>financials[[#This Row],[Units Sold]]*financials[[#This Row],[Sale Price]]</f>
        <v>18150</v>
      </c>
      <c r="H2118" s="9">
        <f>IF(financials[[#This Row],[Discount Band]]="low",0.1,IF(financials[[#This Row],[Discount Band]]="medium",0.15,0.3))</f>
        <v>0.3</v>
      </c>
      <c r="I2118" s="9">
        <f>financials[[#This Row],[Gross Sales]]-financials[[#This Row],[Gross Sales]]*financials[[#This Row],[Discounts]]</f>
        <v>12705</v>
      </c>
      <c r="J2118" s="9">
        <f>VLOOKUP(financials[[#This Row],[productid]],Products!$B$2:$H$10,3)</f>
        <v>5.5</v>
      </c>
      <c r="K2118" s="9">
        <f>financials[[#This Row],[Sales]]-financials[[#This Row],[COGS]]</f>
        <v>12699.5</v>
      </c>
      <c r="L2118" s="17">
        <f t="shared" ca="1" si="67"/>
        <v>44881</v>
      </c>
      <c r="M2118" t="str">
        <f t="shared" ca="1" si="66"/>
        <v>A0001</v>
      </c>
    </row>
    <row r="2119" spans="1:13" x14ac:dyDescent="0.25">
      <c r="A2119" t="s">
        <v>100</v>
      </c>
      <c r="B2119" s="7" t="s">
        <v>95</v>
      </c>
      <c r="C2119" s="15">
        <v>103</v>
      </c>
      <c r="D2119" s="16" t="s">
        <v>102</v>
      </c>
      <c r="E2119">
        <v>1211</v>
      </c>
      <c r="F2119" s="9">
        <v>15</v>
      </c>
      <c r="G2119" s="9">
        <f>financials[[#This Row],[Units Sold]]*financials[[#This Row],[Sale Price]]</f>
        <v>18165</v>
      </c>
      <c r="H2119" s="9">
        <f>IF(financials[[#This Row],[Discount Band]]="low",0.1,IF(financials[[#This Row],[Discount Band]]="medium",0.15,0.3))</f>
        <v>0.1</v>
      </c>
      <c r="I2119" s="9">
        <f>financials[[#This Row],[Gross Sales]]-financials[[#This Row],[Gross Sales]]*financials[[#This Row],[Discounts]]</f>
        <v>16348.5</v>
      </c>
      <c r="J2119" s="9">
        <f>VLOOKUP(financials[[#This Row],[productid]],Products!$B$2:$H$10,3)</f>
        <v>15</v>
      </c>
      <c r="K2119" s="9">
        <f>financials[[#This Row],[Sales]]-financials[[#This Row],[COGS]]</f>
        <v>16333.5</v>
      </c>
      <c r="L2119" s="17">
        <f t="shared" ca="1" si="67"/>
        <v>45531</v>
      </c>
      <c r="M2119" t="str">
        <f t="shared" ca="1" si="66"/>
        <v>C0002</v>
      </c>
    </row>
    <row r="2120" spans="1:13" x14ac:dyDescent="0.25">
      <c r="A2120" t="s">
        <v>96</v>
      </c>
      <c r="B2120" s="7" t="s">
        <v>170</v>
      </c>
      <c r="C2120" s="15">
        <v>103</v>
      </c>
      <c r="D2120" s="16" t="s">
        <v>101</v>
      </c>
      <c r="E2120">
        <v>1515</v>
      </c>
      <c r="F2120" s="9">
        <v>12</v>
      </c>
      <c r="G2120" s="9">
        <f>financials[[#This Row],[Units Sold]]*financials[[#This Row],[Sale Price]]</f>
        <v>18180</v>
      </c>
      <c r="H2120" s="9">
        <f>IF(financials[[#This Row],[Discount Band]]="low",0.1,IF(financials[[#This Row],[Discount Band]]="medium",0.15,0.3))</f>
        <v>0.15</v>
      </c>
      <c r="I2120" s="9">
        <f>financials[[#This Row],[Gross Sales]]-financials[[#This Row],[Gross Sales]]*financials[[#This Row],[Discounts]]</f>
        <v>15453</v>
      </c>
      <c r="J2120" s="9">
        <f>VLOOKUP(financials[[#This Row],[productid]],Products!$B$2:$H$10,3)</f>
        <v>15</v>
      </c>
      <c r="K2120" s="9">
        <f>financials[[#This Row],[Sales]]-financials[[#This Row],[COGS]]</f>
        <v>15438</v>
      </c>
      <c r="L2120" s="17">
        <f t="shared" ca="1" si="67"/>
        <v>44678</v>
      </c>
      <c r="M2120" t="str">
        <f t="shared" ca="1" si="66"/>
        <v>C0003</v>
      </c>
    </row>
    <row r="2121" spans="1:13" x14ac:dyDescent="0.25">
      <c r="A2121" t="s">
        <v>97</v>
      </c>
      <c r="B2121" s="7" t="s">
        <v>655</v>
      </c>
      <c r="C2121" s="15">
        <v>108</v>
      </c>
      <c r="D2121" s="16" t="s">
        <v>101</v>
      </c>
      <c r="E2121">
        <v>52</v>
      </c>
      <c r="F2121" s="9">
        <v>350</v>
      </c>
      <c r="G2121" s="9">
        <f>financials[[#This Row],[Units Sold]]*financials[[#This Row],[Sale Price]]</f>
        <v>18200</v>
      </c>
      <c r="H2121" s="9">
        <f>IF(financials[[#This Row],[Discount Band]]="low",0.1,IF(financials[[#This Row],[Discount Band]]="medium",0.15,0.3))</f>
        <v>0.15</v>
      </c>
      <c r="I2121" s="9">
        <f>financials[[#This Row],[Gross Sales]]-financials[[#This Row],[Gross Sales]]*financials[[#This Row],[Discounts]]</f>
        <v>15470</v>
      </c>
      <c r="J2121" s="9">
        <f>VLOOKUP(financials[[#This Row],[productid]],Products!$B$2:$H$10,3)</f>
        <v>3.99</v>
      </c>
      <c r="K2121" s="9">
        <f>financials[[#This Row],[Sales]]-financials[[#This Row],[COGS]]</f>
        <v>15466.01</v>
      </c>
      <c r="L2121" s="17">
        <f t="shared" ca="1" si="67"/>
        <v>44688</v>
      </c>
      <c r="M2121" t="str">
        <f t="shared" ca="1" si="66"/>
        <v>B0001</v>
      </c>
    </row>
    <row r="2122" spans="1:13" x14ac:dyDescent="0.25">
      <c r="A2122" t="s">
        <v>97</v>
      </c>
      <c r="B2122" s="7" t="s">
        <v>170</v>
      </c>
      <c r="C2122" s="13">
        <v>108</v>
      </c>
      <c r="D2122" s="10" t="s">
        <v>101</v>
      </c>
      <c r="E2122">
        <v>2607</v>
      </c>
      <c r="F2122" s="9">
        <v>7</v>
      </c>
      <c r="G2122" s="9">
        <f>financials[[#This Row],[Units Sold]]*financials[[#This Row],[Sale Price]]</f>
        <v>18249</v>
      </c>
      <c r="H2122" s="9">
        <f>IF(financials[[#This Row],[Discount Band]]="low",0.1,IF(financials[[#This Row],[Discount Band]]="medium",0.15,0.3))</f>
        <v>0.15</v>
      </c>
      <c r="I2122" s="9">
        <f>financials[[#This Row],[Gross Sales]]-financials[[#This Row],[Gross Sales]]*financials[[#This Row],[Discounts]]</f>
        <v>15511.65</v>
      </c>
      <c r="J2122" s="9">
        <f>VLOOKUP(financials[[#This Row],[productid]],Products!$B$2:$H$10,3)</f>
        <v>3.99</v>
      </c>
      <c r="K2122" s="9">
        <f>financials[[#This Row],[Sales]]-financials[[#This Row],[COGS]]</f>
        <v>15507.66</v>
      </c>
      <c r="L2122" s="17">
        <f t="shared" ca="1" si="67"/>
        <v>44693</v>
      </c>
      <c r="M2122" t="str">
        <f t="shared" ca="1" si="66"/>
        <v>B0001</v>
      </c>
    </row>
    <row r="2123" spans="1:13" x14ac:dyDescent="0.25">
      <c r="A2123" t="s">
        <v>98</v>
      </c>
      <c r="B2123" s="7" t="s">
        <v>104</v>
      </c>
      <c r="C2123" s="13">
        <v>106</v>
      </c>
      <c r="D2123" s="10" t="s">
        <v>94</v>
      </c>
      <c r="E2123">
        <v>146</v>
      </c>
      <c r="F2123" s="9">
        <v>125</v>
      </c>
      <c r="G2123" s="9">
        <f>financials[[#This Row],[Units Sold]]*financials[[#This Row],[Sale Price]]</f>
        <v>18250</v>
      </c>
      <c r="H2123" s="9">
        <f>IF(financials[[#This Row],[Discount Band]]="low",0.1,IF(financials[[#This Row],[Discount Band]]="medium",0.15,0.3))</f>
        <v>0.3</v>
      </c>
      <c r="I2123" s="9">
        <f>financials[[#This Row],[Gross Sales]]-financials[[#This Row],[Gross Sales]]*financials[[#This Row],[Discounts]]</f>
        <v>12775</v>
      </c>
      <c r="J2123" s="9">
        <f>VLOOKUP(financials[[#This Row],[productid]],Products!$B$2:$H$10,3)</f>
        <v>9.1</v>
      </c>
      <c r="K2123" s="9">
        <f>financials[[#This Row],[Sales]]-financials[[#This Row],[COGS]]</f>
        <v>12765.9</v>
      </c>
      <c r="L2123" s="17">
        <f t="shared" ca="1" si="67"/>
        <v>44724</v>
      </c>
      <c r="M2123" t="str">
        <f t="shared" ca="1" si="66"/>
        <v>C0002</v>
      </c>
    </row>
    <row r="2124" spans="1:13" x14ac:dyDescent="0.25">
      <c r="A2124" t="s">
        <v>100</v>
      </c>
      <c r="B2124" s="7" t="s">
        <v>170</v>
      </c>
      <c r="C2124" s="15">
        <v>101</v>
      </c>
      <c r="D2124" s="16" t="s">
        <v>101</v>
      </c>
      <c r="E2124">
        <v>1217</v>
      </c>
      <c r="F2124" s="9">
        <v>15</v>
      </c>
      <c r="G2124" s="9">
        <f>financials[[#This Row],[Units Sold]]*financials[[#This Row],[Sale Price]]</f>
        <v>18255</v>
      </c>
      <c r="H2124" s="9">
        <f>IF(financials[[#This Row],[Discount Band]]="low",0.1,IF(financials[[#This Row],[Discount Band]]="medium",0.15,0.3))</f>
        <v>0.15</v>
      </c>
      <c r="I2124" s="9">
        <f>financials[[#This Row],[Gross Sales]]-financials[[#This Row],[Gross Sales]]*financials[[#This Row],[Discounts]]</f>
        <v>15516.75</v>
      </c>
      <c r="J2124" s="9">
        <f>VLOOKUP(financials[[#This Row],[productid]],Products!$B$2:$H$10,3)</f>
        <v>9.9499999999999993</v>
      </c>
      <c r="K2124" s="9">
        <f>financials[[#This Row],[Sales]]-financials[[#This Row],[COGS]]</f>
        <v>15506.8</v>
      </c>
      <c r="L2124" s="17">
        <f t="shared" ca="1" si="67"/>
        <v>45195</v>
      </c>
      <c r="M2124" t="str">
        <f t="shared" ca="1" si="66"/>
        <v>C0003</v>
      </c>
    </row>
    <row r="2125" spans="1:13" x14ac:dyDescent="0.25">
      <c r="A2125" t="s">
        <v>97</v>
      </c>
      <c r="B2125" s="7" t="s">
        <v>170</v>
      </c>
      <c r="C2125" s="15">
        <v>102</v>
      </c>
      <c r="D2125" s="16" t="s">
        <v>101</v>
      </c>
      <c r="E2125">
        <v>2614</v>
      </c>
      <c r="F2125" s="9">
        <v>7</v>
      </c>
      <c r="G2125" s="9">
        <f>financials[[#This Row],[Units Sold]]*financials[[#This Row],[Sale Price]]</f>
        <v>18298</v>
      </c>
      <c r="H2125" s="9">
        <f>IF(financials[[#This Row],[Discount Band]]="low",0.1,IF(financials[[#This Row],[Discount Band]]="medium",0.15,0.3))</f>
        <v>0.15</v>
      </c>
      <c r="I2125" s="9">
        <f>financials[[#This Row],[Gross Sales]]-financials[[#This Row],[Gross Sales]]*financials[[#This Row],[Discounts]]</f>
        <v>15553.3</v>
      </c>
      <c r="J2125" s="9">
        <f>VLOOKUP(financials[[#This Row],[productid]],Products!$B$2:$H$10,3)</f>
        <v>13.95</v>
      </c>
      <c r="K2125" s="9">
        <f>financials[[#This Row],[Sales]]-financials[[#This Row],[COGS]]</f>
        <v>15539.349999999999</v>
      </c>
      <c r="L2125" s="17">
        <f t="shared" ca="1" si="67"/>
        <v>44607</v>
      </c>
      <c r="M2125" t="str">
        <f t="shared" ca="1" si="66"/>
        <v>C0003</v>
      </c>
    </row>
    <row r="2126" spans="1:13" x14ac:dyDescent="0.25">
      <c r="A2126" t="s">
        <v>96</v>
      </c>
      <c r="B2126" s="7" t="s">
        <v>170</v>
      </c>
      <c r="C2126" s="15">
        <v>103</v>
      </c>
      <c r="D2126" s="16" t="s">
        <v>101</v>
      </c>
      <c r="E2126">
        <v>1525</v>
      </c>
      <c r="F2126" s="9">
        <v>12</v>
      </c>
      <c r="G2126" s="9">
        <f>financials[[#This Row],[Units Sold]]*financials[[#This Row],[Sale Price]]</f>
        <v>18300</v>
      </c>
      <c r="H2126" s="9">
        <f>IF(financials[[#This Row],[Discount Band]]="low",0.1,IF(financials[[#This Row],[Discount Band]]="medium",0.15,0.3))</f>
        <v>0.15</v>
      </c>
      <c r="I2126" s="9">
        <f>financials[[#This Row],[Gross Sales]]-financials[[#This Row],[Gross Sales]]*financials[[#This Row],[Discounts]]</f>
        <v>15555</v>
      </c>
      <c r="J2126" s="9">
        <f>VLOOKUP(financials[[#This Row],[productid]],Products!$B$2:$H$10,3)</f>
        <v>15</v>
      </c>
      <c r="K2126" s="9">
        <f>financials[[#This Row],[Sales]]-financials[[#This Row],[COGS]]</f>
        <v>15540</v>
      </c>
      <c r="L2126" s="17">
        <f t="shared" ca="1" si="67"/>
        <v>44731</v>
      </c>
      <c r="M2126" t="str">
        <f t="shared" ca="1" si="66"/>
        <v>A0001</v>
      </c>
    </row>
    <row r="2127" spans="1:13" x14ac:dyDescent="0.25">
      <c r="A2127" t="s">
        <v>96</v>
      </c>
      <c r="B2127" s="7" t="s">
        <v>95</v>
      </c>
      <c r="C2127" s="15">
        <v>105</v>
      </c>
      <c r="D2127" s="16" t="s">
        <v>103</v>
      </c>
      <c r="E2127">
        <v>1528</v>
      </c>
      <c r="F2127" s="9">
        <v>12</v>
      </c>
      <c r="G2127" s="9">
        <f>financials[[#This Row],[Units Sold]]*financials[[#This Row],[Sale Price]]</f>
        <v>18336</v>
      </c>
      <c r="H2127" s="9">
        <f>IF(financials[[#This Row],[Discount Band]]="low",0.1,IF(financials[[#This Row],[Discount Band]]="medium",0.15,0.3))</f>
        <v>0.3</v>
      </c>
      <c r="I2127" s="9">
        <f>financials[[#This Row],[Gross Sales]]-financials[[#This Row],[Gross Sales]]*financials[[#This Row],[Discounts]]</f>
        <v>12835.2</v>
      </c>
      <c r="J2127" s="9">
        <f>VLOOKUP(financials[[#This Row],[productid]],Products!$B$2:$H$10,3)</f>
        <v>10</v>
      </c>
      <c r="K2127" s="9">
        <f>financials[[#This Row],[Sales]]-financials[[#This Row],[COGS]]</f>
        <v>12825.2</v>
      </c>
      <c r="L2127" s="17">
        <f t="shared" ca="1" si="67"/>
        <v>44992</v>
      </c>
      <c r="M2127" t="str">
        <f t="shared" ca="1" si="66"/>
        <v>C0003</v>
      </c>
    </row>
    <row r="2128" spans="1:13" x14ac:dyDescent="0.25">
      <c r="A2128" t="s">
        <v>96</v>
      </c>
      <c r="B2128" s="7" t="s">
        <v>170</v>
      </c>
      <c r="C2128" s="13">
        <v>106</v>
      </c>
      <c r="D2128" s="10" t="s">
        <v>101</v>
      </c>
      <c r="E2128">
        <v>1531</v>
      </c>
      <c r="F2128" s="9">
        <v>12</v>
      </c>
      <c r="G2128" s="9">
        <f>financials[[#This Row],[Units Sold]]*financials[[#This Row],[Sale Price]]</f>
        <v>18372</v>
      </c>
      <c r="H2128" s="9">
        <f>IF(financials[[#This Row],[Discount Band]]="low",0.1,IF(financials[[#This Row],[Discount Band]]="medium",0.15,0.3))</f>
        <v>0.15</v>
      </c>
      <c r="I2128" s="9">
        <f>financials[[#This Row],[Gross Sales]]-financials[[#This Row],[Gross Sales]]*financials[[#This Row],[Discounts]]</f>
        <v>15616.2</v>
      </c>
      <c r="J2128" s="9">
        <f>VLOOKUP(financials[[#This Row],[productid]],Products!$B$2:$H$10,3)</f>
        <v>9.1</v>
      </c>
      <c r="K2128" s="9">
        <f>financials[[#This Row],[Sales]]-financials[[#This Row],[COGS]]</f>
        <v>15607.1</v>
      </c>
      <c r="L2128" s="17">
        <f t="shared" ca="1" si="67"/>
        <v>44591</v>
      </c>
      <c r="M2128" t="str">
        <f t="shared" ca="1" si="66"/>
        <v>B0001</v>
      </c>
    </row>
    <row r="2129" spans="1:13" x14ac:dyDescent="0.25">
      <c r="A2129" t="s">
        <v>98</v>
      </c>
      <c r="B2129" s="7" t="s">
        <v>169</v>
      </c>
      <c r="C2129" s="15">
        <v>103</v>
      </c>
      <c r="D2129" s="16" t="s">
        <v>101</v>
      </c>
      <c r="E2129">
        <v>147</v>
      </c>
      <c r="F2129" s="9">
        <v>125</v>
      </c>
      <c r="G2129" s="9">
        <f>financials[[#This Row],[Units Sold]]*financials[[#This Row],[Sale Price]]</f>
        <v>18375</v>
      </c>
      <c r="H2129" s="9">
        <f>IF(financials[[#This Row],[Discount Band]]="low",0.1,IF(financials[[#This Row],[Discount Band]]="medium",0.15,0.3))</f>
        <v>0.15</v>
      </c>
      <c r="I2129" s="9">
        <f>financials[[#This Row],[Gross Sales]]-financials[[#This Row],[Gross Sales]]*financials[[#This Row],[Discounts]]</f>
        <v>15618.75</v>
      </c>
      <c r="J2129" s="9">
        <f>VLOOKUP(financials[[#This Row],[productid]],Products!$B$2:$H$10,3)</f>
        <v>15</v>
      </c>
      <c r="K2129" s="9">
        <f>financials[[#This Row],[Sales]]-financials[[#This Row],[COGS]]</f>
        <v>15603.75</v>
      </c>
      <c r="L2129" s="17">
        <f t="shared" ca="1" si="67"/>
        <v>44986</v>
      </c>
      <c r="M2129" t="str">
        <f t="shared" ca="1" si="66"/>
        <v>B0101</v>
      </c>
    </row>
    <row r="2130" spans="1:13" x14ac:dyDescent="0.25">
      <c r="A2130" t="s">
        <v>97</v>
      </c>
      <c r="B2130" s="7" t="s">
        <v>170</v>
      </c>
      <c r="C2130" s="13">
        <v>106</v>
      </c>
      <c r="D2130" s="10" t="s">
        <v>94</v>
      </c>
      <c r="E2130">
        <v>2628</v>
      </c>
      <c r="F2130" s="9">
        <v>7</v>
      </c>
      <c r="G2130" s="9">
        <f>financials[[#This Row],[Units Sold]]*financials[[#This Row],[Sale Price]]</f>
        <v>18396</v>
      </c>
      <c r="H2130" s="9">
        <f>IF(financials[[#This Row],[Discount Band]]="low",0.1,IF(financials[[#This Row],[Discount Band]]="medium",0.15,0.3))</f>
        <v>0.3</v>
      </c>
      <c r="I2130" s="9">
        <f>financials[[#This Row],[Gross Sales]]-financials[[#This Row],[Gross Sales]]*financials[[#This Row],[Discounts]]</f>
        <v>12877.2</v>
      </c>
      <c r="J2130" s="9">
        <f>VLOOKUP(financials[[#This Row],[productid]],Products!$B$2:$H$10,3)</f>
        <v>9.1</v>
      </c>
      <c r="K2130" s="9">
        <f>financials[[#This Row],[Sales]]-financials[[#This Row],[COGS]]</f>
        <v>12868.1</v>
      </c>
      <c r="L2130" s="17">
        <f t="shared" ca="1" si="67"/>
        <v>45181</v>
      </c>
      <c r="M2130" t="str">
        <f t="shared" ca="1" si="66"/>
        <v>B0101</v>
      </c>
    </row>
    <row r="2131" spans="1:13" x14ac:dyDescent="0.25">
      <c r="A2131" t="s">
        <v>96</v>
      </c>
      <c r="B2131" s="7" t="s">
        <v>95</v>
      </c>
      <c r="C2131" s="15">
        <v>104</v>
      </c>
      <c r="D2131" s="16" t="s">
        <v>101</v>
      </c>
      <c r="E2131">
        <v>1541</v>
      </c>
      <c r="F2131" s="9">
        <v>12</v>
      </c>
      <c r="G2131" s="9">
        <f>financials[[#This Row],[Units Sold]]*financials[[#This Row],[Sale Price]]</f>
        <v>18492</v>
      </c>
      <c r="H2131" s="9">
        <f>IF(financials[[#This Row],[Discount Band]]="low",0.1,IF(financials[[#This Row],[Discount Band]]="medium",0.15,0.3))</f>
        <v>0.15</v>
      </c>
      <c r="I2131" s="9">
        <f>financials[[#This Row],[Gross Sales]]-financials[[#This Row],[Gross Sales]]*financials[[#This Row],[Discounts]]</f>
        <v>15718.2</v>
      </c>
      <c r="J2131" s="9">
        <f>VLOOKUP(financials[[#This Row],[productid]],Products!$B$2:$H$10,3)</f>
        <v>2.9</v>
      </c>
      <c r="K2131" s="9">
        <f>financials[[#This Row],[Sales]]-financials[[#This Row],[COGS]]</f>
        <v>15715.300000000001</v>
      </c>
      <c r="L2131" s="17">
        <f t="shared" ca="1" si="67"/>
        <v>45378</v>
      </c>
      <c r="M2131" t="str">
        <f t="shared" ca="1" si="66"/>
        <v>C0002</v>
      </c>
    </row>
    <row r="2132" spans="1:13" x14ac:dyDescent="0.25">
      <c r="A2132" t="s">
        <v>98</v>
      </c>
      <c r="B2132" s="7" t="s">
        <v>159</v>
      </c>
      <c r="C2132" s="15">
        <v>104</v>
      </c>
      <c r="D2132" s="16" t="s">
        <v>94</v>
      </c>
      <c r="E2132">
        <v>148</v>
      </c>
      <c r="F2132" s="9">
        <v>125</v>
      </c>
      <c r="G2132" s="9">
        <f>financials[[#This Row],[Units Sold]]*financials[[#This Row],[Sale Price]]</f>
        <v>18500</v>
      </c>
      <c r="H2132" s="9">
        <f>IF(financials[[#This Row],[Discount Band]]="low",0.1,IF(financials[[#This Row],[Discount Band]]="medium",0.15,0.3))</f>
        <v>0.3</v>
      </c>
      <c r="I2132" s="9">
        <f>financials[[#This Row],[Gross Sales]]-financials[[#This Row],[Gross Sales]]*financials[[#This Row],[Discounts]]</f>
        <v>12950</v>
      </c>
      <c r="J2132" s="9">
        <f>VLOOKUP(financials[[#This Row],[productid]],Products!$B$2:$H$10,3)</f>
        <v>2.9</v>
      </c>
      <c r="K2132" s="9">
        <f>financials[[#This Row],[Sales]]-financials[[#This Row],[COGS]]</f>
        <v>12947.1</v>
      </c>
      <c r="L2132" s="17">
        <f t="shared" ca="1" si="67"/>
        <v>44880</v>
      </c>
      <c r="M2132" t="str">
        <f t="shared" ca="1" si="66"/>
        <v>A0001</v>
      </c>
    </row>
    <row r="2133" spans="1:13" x14ac:dyDescent="0.25">
      <c r="A2133" t="s">
        <v>97</v>
      </c>
      <c r="B2133" s="7" t="s">
        <v>170</v>
      </c>
      <c r="C2133" s="15">
        <v>109</v>
      </c>
      <c r="D2133" s="16" t="s">
        <v>101</v>
      </c>
      <c r="E2133">
        <v>2644</v>
      </c>
      <c r="F2133" s="9">
        <v>7</v>
      </c>
      <c r="G2133" s="9">
        <f>financials[[#This Row],[Units Sold]]*financials[[#This Row],[Sale Price]]</f>
        <v>18508</v>
      </c>
      <c r="H2133" s="9">
        <f>IF(financials[[#This Row],[Discount Band]]="low",0.1,IF(financials[[#This Row],[Discount Band]]="medium",0.15,0.3))</f>
        <v>0.15</v>
      </c>
      <c r="I2133" s="9">
        <f>financials[[#This Row],[Gross Sales]]-financials[[#This Row],[Gross Sales]]*financials[[#This Row],[Discounts]]</f>
        <v>15731.8</v>
      </c>
      <c r="J2133" s="9">
        <f>VLOOKUP(financials[[#This Row],[productid]],Products!$B$2:$H$10,3)</f>
        <v>16.8</v>
      </c>
      <c r="K2133" s="9">
        <f>financials[[#This Row],[Sales]]-financials[[#This Row],[COGS]]</f>
        <v>15715</v>
      </c>
      <c r="L2133" s="17">
        <f t="shared" ca="1" si="67"/>
        <v>44792</v>
      </c>
      <c r="M2133" t="str">
        <f t="shared" ca="1" si="66"/>
        <v>B0101</v>
      </c>
    </row>
    <row r="2134" spans="1:13" x14ac:dyDescent="0.25">
      <c r="A2134" t="s">
        <v>97</v>
      </c>
      <c r="B2134" s="7" t="s">
        <v>277</v>
      </c>
      <c r="C2134" s="15">
        <v>101</v>
      </c>
      <c r="D2134" s="16" t="s">
        <v>101</v>
      </c>
      <c r="E2134">
        <v>53</v>
      </c>
      <c r="F2134" s="9">
        <v>350</v>
      </c>
      <c r="G2134" s="9">
        <f>financials[[#This Row],[Units Sold]]*financials[[#This Row],[Sale Price]]</f>
        <v>18550</v>
      </c>
      <c r="H2134" s="9">
        <f>IF(financials[[#This Row],[Discount Band]]="low",0.1,IF(financials[[#This Row],[Discount Band]]="medium",0.15,0.3))</f>
        <v>0.15</v>
      </c>
      <c r="I2134" s="9">
        <f>financials[[#This Row],[Gross Sales]]-financials[[#This Row],[Gross Sales]]*financials[[#This Row],[Discounts]]</f>
        <v>15767.5</v>
      </c>
      <c r="J2134" s="9">
        <f>VLOOKUP(financials[[#This Row],[productid]],Products!$B$2:$H$10,3)</f>
        <v>9.9499999999999993</v>
      </c>
      <c r="K2134" s="9">
        <f>financials[[#This Row],[Sales]]-financials[[#This Row],[COGS]]</f>
        <v>15757.55</v>
      </c>
      <c r="L2134" s="17">
        <f t="shared" ca="1" si="67"/>
        <v>45416</v>
      </c>
      <c r="M2134" t="str">
        <f t="shared" ca="1" si="66"/>
        <v>C0002</v>
      </c>
    </row>
    <row r="2135" spans="1:13" x14ac:dyDescent="0.25">
      <c r="A2135" t="s">
        <v>100</v>
      </c>
      <c r="B2135" s="7" t="s">
        <v>95</v>
      </c>
      <c r="C2135" s="13">
        <v>101</v>
      </c>
      <c r="D2135" s="10" t="s">
        <v>103</v>
      </c>
      <c r="E2135">
        <v>1238</v>
      </c>
      <c r="F2135" s="9">
        <v>15</v>
      </c>
      <c r="G2135" s="9">
        <f>financials[[#This Row],[Units Sold]]*financials[[#This Row],[Sale Price]]</f>
        <v>18570</v>
      </c>
      <c r="H2135" s="9">
        <f>IF(financials[[#This Row],[Discount Band]]="low",0.1,IF(financials[[#This Row],[Discount Band]]="medium",0.15,0.3))</f>
        <v>0.3</v>
      </c>
      <c r="I2135" s="9">
        <f>financials[[#This Row],[Gross Sales]]-financials[[#This Row],[Gross Sales]]*financials[[#This Row],[Discounts]]</f>
        <v>12999</v>
      </c>
      <c r="J2135" s="9">
        <f>VLOOKUP(financials[[#This Row],[productid]],Products!$B$2:$H$10,3)</f>
        <v>9.9499999999999993</v>
      </c>
      <c r="K2135" s="9">
        <f>financials[[#This Row],[Sales]]-financials[[#This Row],[COGS]]</f>
        <v>12989.05</v>
      </c>
      <c r="L2135" s="17">
        <f t="shared" ca="1" si="67"/>
        <v>44688</v>
      </c>
      <c r="M2135" t="str">
        <f t="shared" ca="1" si="66"/>
        <v>C0003</v>
      </c>
    </row>
    <row r="2136" spans="1:13" x14ac:dyDescent="0.25">
      <c r="A2136" t="s">
        <v>97</v>
      </c>
      <c r="B2136" s="7" t="s">
        <v>135</v>
      </c>
      <c r="C2136" s="15">
        <v>105</v>
      </c>
      <c r="D2136" s="16" t="s">
        <v>94</v>
      </c>
      <c r="E2136">
        <v>2662</v>
      </c>
      <c r="F2136" s="9">
        <v>7</v>
      </c>
      <c r="G2136" s="9">
        <f>financials[[#This Row],[Units Sold]]*financials[[#This Row],[Sale Price]]</f>
        <v>18634</v>
      </c>
      <c r="H2136" s="9">
        <f>IF(financials[[#This Row],[Discount Band]]="low",0.1,IF(financials[[#This Row],[Discount Band]]="medium",0.15,0.3))</f>
        <v>0.3</v>
      </c>
      <c r="I2136" s="9">
        <f>financials[[#This Row],[Gross Sales]]-financials[[#This Row],[Gross Sales]]*financials[[#This Row],[Discounts]]</f>
        <v>13043.8</v>
      </c>
      <c r="J2136" s="9">
        <f>VLOOKUP(financials[[#This Row],[productid]],Products!$B$2:$H$10,3)</f>
        <v>10</v>
      </c>
      <c r="K2136" s="9">
        <f>financials[[#This Row],[Sales]]-financials[[#This Row],[COGS]]</f>
        <v>13033.8</v>
      </c>
      <c r="L2136" s="17">
        <f t="shared" ca="1" si="67"/>
        <v>45327</v>
      </c>
      <c r="M2136" t="str">
        <f t="shared" ca="1" si="66"/>
        <v>B0001</v>
      </c>
    </row>
    <row r="2137" spans="1:13" x14ac:dyDescent="0.25">
      <c r="A2137" t="s">
        <v>97</v>
      </c>
      <c r="B2137" s="7" t="s">
        <v>170</v>
      </c>
      <c r="C2137" s="13">
        <v>106</v>
      </c>
      <c r="D2137" s="10" t="s">
        <v>103</v>
      </c>
      <c r="E2137">
        <v>2673</v>
      </c>
      <c r="F2137" s="9">
        <v>7</v>
      </c>
      <c r="G2137" s="9">
        <f>financials[[#This Row],[Units Sold]]*financials[[#This Row],[Sale Price]]</f>
        <v>18711</v>
      </c>
      <c r="H2137" s="9">
        <f>IF(financials[[#This Row],[Discount Band]]="low",0.1,IF(financials[[#This Row],[Discount Band]]="medium",0.15,0.3))</f>
        <v>0.3</v>
      </c>
      <c r="I2137" s="9">
        <f>financials[[#This Row],[Gross Sales]]-financials[[#This Row],[Gross Sales]]*financials[[#This Row],[Discounts]]</f>
        <v>13097.7</v>
      </c>
      <c r="J2137" s="9">
        <f>VLOOKUP(financials[[#This Row],[productid]],Products!$B$2:$H$10,3)</f>
        <v>9.1</v>
      </c>
      <c r="K2137" s="9">
        <f>financials[[#This Row],[Sales]]-financials[[#This Row],[COGS]]</f>
        <v>13088.6</v>
      </c>
      <c r="L2137" s="17">
        <f t="shared" ca="1" si="67"/>
        <v>44800</v>
      </c>
      <c r="M2137" t="str">
        <f t="shared" ca="1" si="66"/>
        <v>B0001</v>
      </c>
    </row>
    <row r="2138" spans="1:13" x14ac:dyDescent="0.25">
      <c r="A2138" t="s">
        <v>100</v>
      </c>
      <c r="B2138" s="7" t="s">
        <v>95</v>
      </c>
      <c r="C2138" s="15">
        <v>104</v>
      </c>
      <c r="D2138" s="16" t="s">
        <v>102</v>
      </c>
      <c r="E2138">
        <v>1248</v>
      </c>
      <c r="F2138" s="9">
        <v>15</v>
      </c>
      <c r="G2138" s="9">
        <f>financials[[#This Row],[Units Sold]]*financials[[#This Row],[Sale Price]]</f>
        <v>18720</v>
      </c>
      <c r="H2138" s="9">
        <f>IF(financials[[#This Row],[Discount Band]]="low",0.1,IF(financials[[#This Row],[Discount Band]]="medium",0.15,0.3))</f>
        <v>0.1</v>
      </c>
      <c r="I2138" s="9">
        <f>financials[[#This Row],[Gross Sales]]-financials[[#This Row],[Gross Sales]]*financials[[#This Row],[Discounts]]</f>
        <v>16848</v>
      </c>
      <c r="J2138" s="9">
        <f>VLOOKUP(financials[[#This Row],[productid]],Products!$B$2:$H$10,3)</f>
        <v>2.9</v>
      </c>
      <c r="K2138" s="9">
        <f>financials[[#This Row],[Sales]]-financials[[#This Row],[COGS]]</f>
        <v>16845.099999999999</v>
      </c>
      <c r="L2138" s="17">
        <f t="shared" ca="1" si="67"/>
        <v>44973</v>
      </c>
      <c r="M2138" t="str">
        <f t="shared" ca="1" si="66"/>
        <v>B0101</v>
      </c>
    </row>
    <row r="2139" spans="1:13" x14ac:dyDescent="0.25">
      <c r="A2139" t="s">
        <v>98</v>
      </c>
      <c r="B2139" s="7" t="s">
        <v>251</v>
      </c>
      <c r="C2139" s="15">
        <v>103</v>
      </c>
      <c r="D2139" s="16" t="s">
        <v>101</v>
      </c>
      <c r="E2139">
        <v>150</v>
      </c>
      <c r="F2139" s="9">
        <v>125</v>
      </c>
      <c r="G2139" s="9">
        <f>financials[[#This Row],[Units Sold]]*financials[[#This Row],[Sale Price]]</f>
        <v>18750</v>
      </c>
      <c r="H2139" s="9">
        <f>IF(financials[[#This Row],[Discount Band]]="low",0.1,IF(financials[[#This Row],[Discount Band]]="medium",0.15,0.3))</f>
        <v>0.15</v>
      </c>
      <c r="I2139" s="9">
        <f>financials[[#This Row],[Gross Sales]]-financials[[#This Row],[Gross Sales]]*financials[[#This Row],[Discounts]]</f>
        <v>15937.5</v>
      </c>
      <c r="J2139" s="9">
        <f>VLOOKUP(financials[[#This Row],[productid]],Products!$B$2:$H$10,3)</f>
        <v>15</v>
      </c>
      <c r="K2139" s="9">
        <f>financials[[#This Row],[Sales]]-financials[[#This Row],[COGS]]</f>
        <v>15922.5</v>
      </c>
      <c r="L2139" s="17">
        <f t="shared" ca="1" si="67"/>
        <v>45411</v>
      </c>
      <c r="M2139" t="str">
        <f t="shared" ca="1" si="66"/>
        <v>B0101</v>
      </c>
    </row>
    <row r="2140" spans="1:13" x14ac:dyDescent="0.25">
      <c r="A2140" t="s">
        <v>97</v>
      </c>
      <c r="B2140" s="7" t="s">
        <v>135</v>
      </c>
      <c r="C2140" s="15">
        <v>104</v>
      </c>
      <c r="D2140" s="16" t="s">
        <v>101</v>
      </c>
      <c r="E2140">
        <v>2682</v>
      </c>
      <c r="F2140" s="9">
        <v>7</v>
      </c>
      <c r="G2140" s="9">
        <f>financials[[#This Row],[Units Sold]]*financials[[#This Row],[Sale Price]]</f>
        <v>18774</v>
      </c>
      <c r="H2140" s="9">
        <f>IF(financials[[#This Row],[Discount Band]]="low",0.1,IF(financials[[#This Row],[Discount Band]]="medium",0.15,0.3))</f>
        <v>0.15</v>
      </c>
      <c r="I2140" s="9">
        <f>financials[[#This Row],[Gross Sales]]-financials[[#This Row],[Gross Sales]]*financials[[#This Row],[Discounts]]</f>
        <v>15957.9</v>
      </c>
      <c r="J2140" s="9">
        <f>VLOOKUP(financials[[#This Row],[productid]],Products!$B$2:$H$10,3)</f>
        <v>2.9</v>
      </c>
      <c r="K2140" s="9">
        <f>financials[[#This Row],[Sales]]-financials[[#This Row],[COGS]]</f>
        <v>15955</v>
      </c>
      <c r="L2140" s="17">
        <f t="shared" ca="1" si="67"/>
        <v>44625</v>
      </c>
      <c r="M2140" t="str">
        <f t="shared" ca="1" si="66"/>
        <v>C0003</v>
      </c>
    </row>
    <row r="2141" spans="1:13" x14ac:dyDescent="0.25">
      <c r="A2141" t="s">
        <v>100</v>
      </c>
      <c r="B2141" s="7" t="s">
        <v>95</v>
      </c>
      <c r="C2141" s="15">
        <v>107</v>
      </c>
      <c r="D2141" s="16" t="s">
        <v>94</v>
      </c>
      <c r="E2141">
        <v>1254</v>
      </c>
      <c r="F2141" s="9">
        <v>15</v>
      </c>
      <c r="G2141" s="9">
        <f>financials[[#This Row],[Units Sold]]*financials[[#This Row],[Sale Price]]</f>
        <v>18810</v>
      </c>
      <c r="H2141" s="9">
        <f>IF(financials[[#This Row],[Discount Band]]="low",0.1,IF(financials[[#This Row],[Discount Band]]="medium",0.15,0.3))</f>
        <v>0.3</v>
      </c>
      <c r="I2141" s="9">
        <f>financials[[#This Row],[Gross Sales]]-financials[[#This Row],[Gross Sales]]*financials[[#This Row],[Discounts]]</f>
        <v>13167</v>
      </c>
      <c r="J2141" s="9">
        <f>VLOOKUP(financials[[#This Row],[productid]],Products!$B$2:$H$10,3)</f>
        <v>5.5</v>
      </c>
      <c r="K2141" s="9">
        <f>financials[[#This Row],[Sales]]-financials[[#This Row],[COGS]]</f>
        <v>13161.5</v>
      </c>
      <c r="L2141" s="17">
        <f t="shared" ca="1" si="67"/>
        <v>44946</v>
      </c>
      <c r="M2141" t="str">
        <f t="shared" ca="1" si="66"/>
        <v>C0002</v>
      </c>
    </row>
    <row r="2142" spans="1:13" x14ac:dyDescent="0.25">
      <c r="A2142" t="s">
        <v>96</v>
      </c>
      <c r="B2142" s="7" t="s">
        <v>170</v>
      </c>
      <c r="C2142" s="15">
        <v>105</v>
      </c>
      <c r="D2142" s="16" t="s">
        <v>94</v>
      </c>
      <c r="E2142">
        <v>1569</v>
      </c>
      <c r="F2142" s="9">
        <v>12</v>
      </c>
      <c r="G2142" s="9">
        <f>financials[[#This Row],[Units Sold]]*financials[[#This Row],[Sale Price]]</f>
        <v>18828</v>
      </c>
      <c r="H2142" s="9">
        <f>IF(financials[[#This Row],[Discount Band]]="low",0.1,IF(financials[[#This Row],[Discount Band]]="medium",0.15,0.3))</f>
        <v>0.3</v>
      </c>
      <c r="I2142" s="9">
        <f>financials[[#This Row],[Gross Sales]]-financials[[#This Row],[Gross Sales]]*financials[[#This Row],[Discounts]]</f>
        <v>13179.6</v>
      </c>
      <c r="J2142" s="9">
        <f>VLOOKUP(financials[[#This Row],[productid]],Products!$B$2:$H$10,3)</f>
        <v>10</v>
      </c>
      <c r="K2142" s="9">
        <f>financials[[#This Row],[Sales]]-financials[[#This Row],[COGS]]</f>
        <v>13169.6</v>
      </c>
      <c r="L2142" s="17">
        <f t="shared" ca="1" si="67"/>
        <v>44829</v>
      </c>
      <c r="M2142" t="str">
        <f t="shared" ca="1" si="66"/>
        <v>B0101</v>
      </c>
    </row>
    <row r="2143" spans="1:13" x14ac:dyDescent="0.25">
      <c r="A2143" t="s">
        <v>98</v>
      </c>
      <c r="B2143" s="7" t="s">
        <v>136</v>
      </c>
      <c r="C2143" s="13">
        <v>106</v>
      </c>
      <c r="D2143" s="10" t="s">
        <v>102</v>
      </c>
      <c r="E2143">
        <v>151</v>
      </c>
      <c r="F2143" s="9">
        <v>125</v>
      </c>
      <c r="G2143" s="9">
        <f>financials[[#This Row],[Units Sold]]*financials[[#This Row],[Sale Price]]</f>
        <v>18875</v>
      </c>
      <c r="H2143" s="9">
        <f>IF(financials[[#This Row],[Discount Band]]="low",0.1,IF(financials[[#This Row],[Discount Band]]="medium",0.15,0.3))</f>
        <v>0.1</v>
      </c>
      <c r="I2143" s="9">
        <f>financials[[#This Row],[Gross Sales]]-financials[[#This Row],[Gross Sales]]*financials[[#This Row],[Discounts]]</f>
        <v>16987.5</v>
      </c>
      <c r="J2143" s="9">
        <f>VLOOKUP(financials[[#This Row],[productid]],Products!$B$2:$H$10,3)</f>
        <v>9.1</v>
      </c>
      <c r="K2143" s="9">
        <f>financials[[#This Row],[Sales]]-financials[[#This Row],[COGS]]</f>
        <v>16978.400000000001</v>
      </c>
      <c r="L2143" s="17">
        <f t="shared" ca="1" si="67"/>
        <v>44825</v>
      </c>
      <c r="M2143" t="str">
        <f t="shared" ca="1" si="66"/>
        <v>C0003</v>
      </c>
    </row>
    <row r="2144" spans="1:13" x14ac:dyDescent="0.25">
      <c r="A2144" t="s">
        <v>97</v>
      </c>
      <c r="B2144" s="7" t="s">
        <v>135</v>
      </c>
      <c r="C2144" s="15">
        <v>109</v>
      </c>
      <c r="D2144" s="16" t="s">
        <v>94</v>
      </c>
      <c r="E2144">
        <v>2697</v>
      </c>
      <c r="F2144" s="9">
        <v>7</v>
      </c>
      <c r="G2144" s="9">
        <f>financials[[#This Row],[Units Sold]]*financials[[#This Row],[Sale Price]]</f>
        <v>18879</v>
      </c>
      <c r="H2144" s="9">
        <f>IF(financials[[#This Row],[Discount Band]]="low",0.1,IF(financials[[#This Row],[Discount Band]]="medium",0.15,0.3))</f>
        <v>0.3</v>
      </c>
      <c r="I2144" s="9">
        <f>financials[[#This Row],[Gross Sales]]-financials[[#This Row],[Gross Sales]]*financials[[#This Row],[Discounts]]</f>
        <v>13215.3</v>
      </c>
      <c r="J2144" s="9">
        <f>VLOOKUP(financials[[#This Row],[productid]],Products!$B$2:$H$10,3)</f>
        <v>16.8</v>
      </c>
      <c r="K2144" s="9">
        <f>financials[[#This Row],[Sales]]-financials[[#This Row],[COGS]]</f>
        <v>13198.5</v>
      </c>
      <c r="L2144" s="17">
        <f t="shared" ca="1" si="67"/>
        <v>44972</v>
      </c>
      <c r="M2144" t="str">
        <f t="shared" ca="1" si="66"/>
        <v>C0003</v>
      </c>
    </row>
    <row r="2145" spans="1:13" x14ac:dyDescent="0.25">
      <c r="A2145" t="s">
        <v>97</v>
      </c>
      <c r="B2145" s="7" t="s">
        <v>135</v>
      </c>
      <c r="C2145" s="15">
        <v>102</v>
      </c>
      <c r="D2145" s="16" t="s">
        <v>101</v>
      </c>
      <c r="E2145">
        <v>2700</v>
      </c>
      <c r="F2145" s="9">
        <v>7</v>
      </c>
      <c r="G2145" s="9">
        <f>financials[[#This Row],[Units Sold]]*financials[[#This Row],[Sale Price]]</f>
        <v>18900</v>
      </c>
      <c r="H2145" s="9">
        <f>IF(financials[[#This Row],[Discount Band]]="low",0.1,IF(financials[[#This Row],[Discount Band]]="medium",0.15,0.3))</f>
        <v>0.15</v>
      </c>
      <c r="I2145" s="9">
        <f>financials[[#This Row],[Gross Sales]]-financials[[#This Row],[Gross Sales]]*financials[[#This Row],[Discounts]]</f>
        <v>16065</v>
      </c>
      <c r="J2145" s="9">
        <f>VLOOKUP(financials[[#This Row],[productid]],Products!$B$2:$H$10,3)</f>
        <v>13.95</v>
      </c>
      <c r="K2145" s="9">
        <f>financials[[#This Row],[Sales]]-financials[[#This Row],[COGS]]</f>
        <v>16051.05</v>
      </c>
      <c r="L2145" s="17">
        <f t="shared" ca="1" si="67"/>
        <v>45467</v>
      </c>
      <c r="M2145" t="str">
        <f t="shared" ca="1" si="66"/>
        <v>C0002</v>
      </c>
    </row>
    <row r="2146" spans="1:13" x14ac:dyDescent="0.25">
      <c r="A2146" t="s">
        <v>97</v>
      </c>
      <c r="B2146" s="7" t="s">
        <v>170</v>
      </c>
      <c r="C2146" s="15">
        <v>101</v>
      </c>
      <c r="D2146" s="16" t="s">
        <v>101</v>
      </c>
      <c r="E2146">
        <v>2701</v>
      </c>
      <c r="F2146" s="9">
        <v>7</v>
      </c>
      <c r="G2146" s="9">
        <f>financials[[#This Row],[Units Sold]]*financials[[#This Row],[Sale Price]]</f>
        <v>18907</v>
      </c>
      <c r="H2146" s="9">
        <f>IF(financials[[#This Row],[Discount Band]]="low",0.1,IF(financials[[#This Row],[Discount Band]]="medium",0.15,0.3))</f>
        <v>0.15</v>
      </c>
      <c r="I2146" s="9">
        <f>financials[[#This Row],[Gross Sales]]-financials[[#This Row],[Gross Sales]]*financials[[#This Row],[Discounts]]</f>
        <v>16070.95</v>
      </c>
      <c r="J2146" s="9">
        <f>VLOOKUP(financials[[#This Row],[productid]],Products!$B$2:$H$10,3)</f>
        <v>9.9499999999999993</v>
      </c>
      <c r="K2146" s="9">
        <f>financials[[#This Row],[Sales]]-financials[[#This Row],[COGS]]</f>
        <v>16061</v>
      </c>
      <c r="L2146" s="17">
        <f t="shared" ca="1" si="67"/>
        <v>45349</v>
      </c>
      <c r="M2146" t="str">
        <f t="shared" ca="1" si="66"/>
        <v>A0001</v>
      </c>
    </row>
    <row r="2147" spans="1:13" x14ac:dyDescent="0.25">
      <c r="A2147" t="s">
        <v>96</v>
      </c>
      <c r="B2147" s="7" t="s">
        <v>170</v>
      </c>
      <c r="C2147" s="13">
        <v>107</v>
      </c>
      <c r="D2147" s="10" t="s">
        <v>103</v>
      </c>
      <c r="E2147">
        <v>1580</v>
      </c>
      <c r="F2147" s="9">
        <v>12</v>
      </c>
      <c r="G2147" s="9">
        <f>financials[[#This Row],[Units Sold]]*financials[[#This Row],[Sale Price]]</f>
        <v>18960</v>
      </c>
      <c r="H2147" s="9">
        <f>IF(financials[[#This Row],[Discount Band]]="low",0.1,IF(financials[[#This Row],[Discount Band]]="medium",0.15,0.3))</f>
        <v>0.3</v>
      </c>
      <c r="I2147" s="9">
        <f>financials[[#This Row],[Gross Sales]]-financials[[#This Row],[Gross Sales]]*financials[[#This Row],[Discounts]]</f>
        <v>13272</v>
      </c>
      <c r="J2147" s="9">
        <f>VLOOKUP(financials[[#This Row],[productid]],Products!$B$2:$H$10,3)</f>
        <v>5.5</v>
      </c>
      <c r="K2147" s="9">
        <f>financials[[#This Row],[Sales]]-financials[[#This Row],[COGS]]</f>
        <v>13266.5</v>
      </c>
      <c r="L2147" s="17">
        <f t="shared" ca="1" si="67"/>
        <v>44821</v>
      </c>
      <c r="M2147" t="str">
        <f t="shared" ca="1" si="66"/>
        <v>C0002</v>
      </c>
    </row>
    <row r="2148" spans="1:13" x14ac:dyDescent="0.25">
      <c r="A2148" t="s">
        <v>97</v>
      </c>
      <c r="B2148" s="7" t="s">
        <v>135</v>
      </c>
      <c r="C2148" s="15">
        <v>105</v>
      </c>
      <c r="D2148" s="16" t="s">
        <v>94</v>
      </c>
      <c r="E2148">
        <v>2710</v>
      </c>
      <c r="F2148" s="9">
        <v>7</v>
      </c>
      <c r="G2148" s="9">
        <f>financials[[#This Row],[Units Sold]]*financials[[#This Row],[Sale Price]]</f>
        <v>18970</v>
      </c>
      <c r="H2148" s="9">
        <f>IF(financials[[#This Row],[Discount Band]]="low",0.1,IF(financials[[#This Row],[Discount Band]]="medium",0.15,0.3))</f>
        <v>0.3</v>
      </c>
      <c r="I2148" s="9">
        <f>financials[[#This Row],[Gross Sales]]-financials[[#This Row],[Gross Sales]]*financials[[#This Row],[Discounts]]</f>
        <v>13279</v>
      </c>
      <c r="J2148" s="9">
        <f>VLOOKUP(financials[[#This Row],[productid]],Products!$B$2:$H$10,3)</f>
        <v>10</v>
      </c>
      <c r="K2148" s="9">
        <f>financials[[#This Row],[Sales]]-financials[[#This Row],[COGS]]</f>
        <v>13269</v>
      </c>
      <c r="L2148" s="17">
        <f t="shared" ca="1" si="67"/>
        <v>45162</v>
      </c>
      <c r="M2148" t="str">
        <f t="shared" ca="1" si="66"/>
        <v>B0101</v>
      </c>
    </row>
    <row r="2149" spans="1:13" x14ac:dyDescent="0.25">
      <c r="A2149" t="s">
        <v>96</v>
      </c>
      <c r="B2149" s="7" t="s">
        <v>170</v>
      </c>
      <c r="C2149" s="15">
        <v>105</v>
      </c>
      <c r="D2149" s="16" t="s">
        <v>102</v>
      </c>
      <c r="E2149">
        <v>1581</v>
      </c>
      <c r="F2149" s="9">
        <v>12</v>
      </c>
      <c r="G2149" s="9">
        <f>financials[[#This Row],[Units Sold]]*financials[[#This Row],[Sale Price]]</f>
        <v>18972</v>
      </c>
      <c r="H2149" s="9">
        <f>IF(financials[[#This Row],[Discount Band]]="low",0.1,IF(financials[[#This Row],[Discount Band]]="medium",0.15,0.3))</f>
        <v>0.1</v>
      </c>
      <c r="I2149" s="9">
        <f>financials[[#This Row],[Gross Sales]]-financials[[#This Row],[Gross Sales]]*financials[[#This Row],[Discounts]]</f>
        <v>17074.8</v>
      </c>
      <c r="J2149" s="9">
        <f>VLOOKUP(financials[[#This Row],[productid]],Products!$B$2:$H$10,3)</f>
        <v>10</v>
      </c>
      <c r="K2149" s="9">
        <f>financials[[#This Row],[Sales]]-financials[[#This Row],[COGS]]</f>
        <v>17064.8</v>
      </c>
      <c r="L2149" s="17">
        <f t="shared" ca="1" si="67"/>
        <v>44964</v>
      </c>
      <c r="M2149" t="str">
        <f t="shared" ca="1" si="66"/>
        <v>B0101</v>
      </c>
    </row>
    <row r="2150" spans="1:13" x14ac:dyDescent="0.25">
      <c r="A2150" t="s">
        <v>98</v>
      </c>
      <c r="B2150" s="7" t="s">
        <v>104</v>
      </c>
      <c r="C2150" s="15">
        <v>106</v>
      </c>
      <c r="D2150" s="16" t="s">
        <v>94</v>
      </c>
      <c r="E2150">
        <v>152</v>
      </c>
      <c r="F2150" s="9">
        <v>125</v>
      </c>
      <c r="G2150" s="9">
        <f>financials[[#This Row],[Units Sold]]*financials[[#This Row],[Sale Price]]</f>
        <v>19000</v>
      </c>
      <c r="H2150" s="9">
        <f>IF(financials[[#This Row],[Discount Band]]="low",0.1,IF(financials[[#This Row],[Discount Band]]="medium",0.15,0.3))</f>
        <v>0.3</v>
      </c>
      <c r="I2150" s="9">
        <f>financials[[#This Row],[Gross Sales]]-financials[[#This Row],[Gross Sales]]*financials[[#This Row],[Discounts]]</f>
        <v>13300</v>
      </c>
      <c r="J2150" s="9">
        <f>VLOOKUP(financials[[#This Row],[productid]],Products!$B$2:$H$10,3)</f>
        <v>9.1</v>
      </c>
      <c r="K2150" s="9">
        <f>financials[[#This Row],[Sales]]-financials[[#This Row],[COGS]]</f>
        <v>13290.9</v>
      </c>
      <c r="L2150" s="17">
        <f t="shared" ca="1" si="67"/>
        <v>44931</v>
      </c>
      <c r="M2150" t="str">
        <f t="shared" ca="1" si="66"/>
        <v>C0003</v>
      </c>
    </row>
    <row r="2151" spans="1:13" x14ac:dyDescent="0.25">
      <c r="A2151" t="s">
        <v>96</v>
      </c>
      <c r="B2151" s="7" t="s">
        <v>95</v>
      </c>
      <c r="C2151" s="15">
        <v>104</v>
      </c>
      <c r="D2151" s="16" t="s">
        <v>102</v>
      </c>
      <c r="E2151">
        <v>1589</v>
      </c>
      <c r="F2151" s="9">
        <v>12</v>
      </c>
      <c r="G2151" s="9">
        <f>financials[[#This Row],[Units Sold]]*financials[[#This Row],[Sale Price]]</f>
        <v>19068</v>
      </c>
      <c r="H2151" s="9">
        <f>IF(financials[[#This Row],[Discount Band]]="low",0.1,IF(financials[[#This Row],[Discount Band]]="medium",0.15,0.3))</f>
        <v>0.1</v>
      </c>
      <c r="I2151" s="9">
        <f>financials[[#This Row],[Gross Sales]]-financials[[#This Row],[Gross Sales]]*financials[[#This Row],[Discounts]]</f>
        <v>17161.2</v>
      </c>
      <c r="J2151" s="9">
        <f>VLOOKUP(financials[[#This Row],[productid]],Products!$B$2:$H$10,3)</f>
        <v>2.9</v>
      </c>
      <c r="K2151" s="9">
        <f>financials[[#This Row],[Sales]]-financials[[#This Row],[COGS]]</f>
        <v>17158.3</v>
      </c>
      <c r="L2151" s="17">
        <f t="shared" ca="1" si="67"/>
        <v>45396</v>
      </c>
      <c r="M2151" t="str">
        <f t="shared" ca="1" si="66"/>
        <v>C0002</v>
      </c>
    </row>
    <row r="2152" spans="1:13" x14ac:dyDescent="0.25">
      <c r="A2152" t="s">
        <v>97</v>
      </c>
      <c r="B2152" s="7" t="s">
        <v>170</v>
      </c>
      <c r="C2152" s="15">
        <v>104</v>
      </c>
      <c r="D2152" s="16" t="s">
        <v>103</v>
      </c>
      <c r="E2152">
        <v>2728</v>
      </c>
      <c r="F2152" s="9">
        <v>7</v>
      </c>
      <c r="G2152" s="9">
        <f>financials[[#This Row],[Units Sold]]*financials[[#This Row],[Sale Price]]</f>
        <v>19096</v>
      </c>
      <c r="H2152" s="9">
        <f>IF(financials[[#This Row],[Discount Band]]="low",0.1,IF(financials[[#This Row],[Discount Band]]="medium",0.15,0.3))</f>
        <v>0.3</v>
      </c>
      <c r="I2152" s="9">
        <f>financials[[#This Row],[Gross Sales]]-financials[[#This Row],[Gross Sales]]*financials[[#This Row],[Discounts]]</f>
        <v>13367.2</v>
      </c>
      <c r="J2152" s="9">
        <f>VLOOKUP(financials[[#This Row],[productid]],Products!$B$2:$H$10,3)</f>
        <v>2.9</v>
      </c>
      <c r="K2152" s="9">
        <f>financials[[#This Row],[Sales]]-financials[[#This Row],[COGS]]</f>
        <v>13364.300000000001</v>
      </c>
      <c r="L2152" s="17">
        <f t="shared" ca="1" si="67"/>
        <v>45516</v>
      </c>
      <c r="M2152" t="str">
        <f t="shared" ca="1" si="66"/>
        <v>C0002</v>
      </c>
    </row>
    <row r="2153" spans="1:13" x14ac:dyDescent="0.25">
      <c r="A2153" t="s">
        <v>96</v>
      </c>
      <c r="B2153" s="7" t="s">
        <v>170</v>
      </c>
      <c r="C2153" s="15">
        <v>105</v>
      </c>
      <c r="D2153" s="16" t="s">
        <v>94</v>
      </c>
      <c r="E2153">
        <v>1592</v>
      </c>
      <c r="F2153" s="9">
        <v>12</v>
      </c>
      <c r="G2153" s="9">
        <f>financials[[#This Row],[Units Sold]]*financials[[#This Row],[Sale Price]]</f>
        <v>19104</v>
      </c>
      <c r="H2153" s="9">
        <f>IF(financials[[#This Row],[Discount Band]]="low",0.1,IF(financials[[#This Row],[Discount Band]]="medium",0.15,0.3))</f>
        <v>0.3</v>
      </c>
      <c r="I2153" s="9">
        <f>financials[[#This Row],[Gross Sales]]-financials[[#This Row],[Gross Sales]]*financials[[#This Row],[Discounts]]</f>
        <v>13372.8</v>
      </c>
      <c r="J2153" s="9">
        <f>VLOOKUP(financials[[#This Row],[productid]],Products!$B$2:$H$10,3)</f>
        <v>10</v>
      </c>
      <c r="K2153" s="9">
        <f>financials[[#This Row],[Sales]]-financials[[#This Row],[COGS]]</f>
        <v>13362.8</v>
      </c>
      <c r="L2153" s="17">
        <f t="shared" ca="1" si="67"/>
        <v>45118</v>
      </c>
      <c r="M2153" t="str">
        <f t="shared" ca="1" si="66"/>
        <v>C0003</v>
      </c>
    </row>
    <row r="2154" spans="1:13" x14ac:dyDescent="0.25">
      <c r="A2154" t="s">
        <v>98</v>
      </c>
      <c r="B2154" s="7" t="s">
        <v>208</v>
      </c>
      <c r="C2154" s="15">
        <v>105</v>
      </c>
      <c r="D2154" s="16" t="s">
        <v>94</v>
      </c>
      <c r="E2154">
        <v>153</v>
      </c>
      <c r="F2154" s="9">
        <v>125</v>
      </c>
      <c r="G2154" s="9">
        <f>financials[[#This Row],[Units Sold]]*financials[[#This Row],[Sale Price]]</f>
        <v>19125</v>
      </c>
      <c r="H2154" s="9">
        <f>IF(financials[[#This Row],[Discount Band]]="low",0.1,IF(financials[[#This Row],[Discount Band]]="medium",0.15,0.3))</f>
        <v>0.3</v>
      </c>
      <c r="I2154" s="9">
        <f>financials[[#This Row],[Gross Sales]]-financials[[#This Row],[Gross Sales]]*financials[[#This Row],[Discounts]]</f>
        <v>13387.5</v>
      </c>
      <c r="J2154" s="9">
        <f>VLOOKUP(financials[[#This Row],[productid]],Products!$B$2:$H$10,3)</f>
        <v>10</v>
      </c>
      <c r="K2154" s="9">
        <f>financials[[#This Row],[Sales]]-financials[[#This Row],[COGS]]</f>
        <v>13377.5</v>
      </c>
      <c r="L2154" s="17">
        <f t="shared" ca="1" si="67"/>
        <v>44598</v>
      </c>
      <c r="M2154" t="str">
        <f t="shared" ca="1" si="66"/>
        <v>A0001</v>
      </c>
    </row>
    <row r="2155" spans="1:13" x14ac:dyDescent="0.25">
      <c r="A2155" t="s">
        <v>98</v>
      </c>
      <c r="B2155" s="7" t="s">
        <v>169</v>
      </c>
      <c r="C2155" s="15">
        <v>108</v>
      </c>
      <c r="D2155" s="16" t="s">
        <v>102</v>
      </c>
      <c r="E2155">
        <v>153</v>
      </c>
      <c r="F2155" s="9">
        <v>125</v>
      </c>
      <c r="G2155" s="9">
        <f>financials[[#This Row],[Units Sold]]*financials[[#This Row],[Sale Price]]</f>
        <v>19125</v>
      </c>
      <c r="H2155" s="9">
        <f>IF(financials[[#This Row],[Discount Band]]="low",0.1,IF(financials[[#This Row],[Discount Band]]="medium",0.15,0.3))</f>
        <v>0.1</v>
      </c>
      <c r="I2155" s="9">
        <f>financials[[#This Row],[Gross Sales]]-financials[[#This Row],[Gross Sales]]*financials[[#This Row],[Discounts]]</f>
        <v>17212.5</v>
      </c>
      <c r="J2155" s="9">
        <f>VLOOKUP(financials[[#This Row],[productid]],Products!$B$2:$H$10,3)</f>
        <v>3.99</v>
      </c>
      <c r="K2155" s="9">
        <f>financials[[#This Row],[Sales]]-financials[[#This Row],[COGS]]</f>
        <v>17208.509999999998</v>
      </c>
      <c r="L2155" s="17">
        <f t="shared" ca="1" si="67"/>
        <v>45089</v>
      </c>
      <c r="M2155" t="str">
        <f t="shared" ca="1" si="66"/>
        <v>A0001</v>
      </c>
    </row>
    <row r="2156" spans="1:13" x14ac:dyDescent="0.25">
      <c r="A2156" t="s">
        <v>98</v>
      </c>
      <c r="B2156" s="7" t="s">
        <v>159</v>
      </c>
      <c r="C2156" s="15">
        <v>105</v>
      </c>
      <c r="D2156" s="16" t="s">
        <v>101</v>
      </c>
      <c r="E2156">
        <v>153</v>
      </c>
      <c r="F2156" s="9">
        <v>125</v>
      </c>
      <c r="G2156" s="9">
        <f>financials[[#This Row],[Units Sold]]*financials[[#This Row],[Sale Price]]</f>
        <v>19125</v>
      </c>
      <c r="H2156" s="9">
        <f>IF(financials[[#This Row],[Discount Band]]="low",0.1,IF(financials[[#This Row],[Discount Band]]="medium",0.15,0.3))</f>
        <v>0.15</v>
      </c>
      <c r="I2156" s="9">
        <f>financials[[#This Row],[Gross Sales]]-financials[[#This Row],[Gross Sales]]*financials[[#This Row],[Discounts]]</f>
        <v>16256.25</v>
      </c>
      <c r="J2156" s="9">
        <f>VLOOKUP(financials[[#This Row],[productid]],Products!$B$2:$H$10,3)</f>
        <v>10</v>
      </c>
      <c r="K2156" s="9">
        <f>financials[[#This Row],[Sales]]-financials[[#This Row],[COGS]]</f>
        <v>16246.25</v>
      </c>
      <c r="L2156" s="17">
        <f t="shared" ca="1" si="67"/>
        <v>44614</v>
      </c>
      <c r="M2156" t="str">
        <f t="shared" ca="1" si="66"/>
        <v>B0001</v>
      </c>
    </row>
    <row r="2157" spans="1:13" x14ac:dyDescent="0.25">
      <c r="A2157" t="s">
        <v>96</v>
      </c>
      <c r="B2157" s="7" t="s">
        <v>95</v>
      </c>
      <c r="C2157" s="15">
        <v>108</v>
      </c>
      <c r="D2157" s="16" t="s">
        <v>94</v>
      </c>
      <c r="E2157">
        <v>1595</v>
      </c>
      <c r="F2157" s="9">
        <v>12</v>
      </c>
      <c r="G2157" s="9">
        <f>financials[[#This Row],[Units Sold]]*financials[[#This Row],[Sale Price]]</f>
        <v>19140</v>
      </c>
      <c r="H2157" s="9">
        <f>IF(financials[[#This Row],[Discount Band]]="low",0.1,IF(financials[[#This Row],[Discount Band]]="medium",0.15,0.3))</f>
        <v>0.3</v>
      </c>
      <c r="I2157" s="9">
        <f>financials[[#This Row],[Gross Sales]]-financials[[#This Row],[Gross Sales]]*financials[[#This Row],[Discounts]]</f>
        <v>13398</v>
      </c>
      <c r="J2157" s="9">
        <f>VLOOKUP(financials[[#This Row],[productid]],Products!$B$2:$H$10,3)</f>
        <v>3.99</v>
      </c>
      <c r="K2157" s="9">
        <f>financials[[#This Row],[Sales]]-financials[[#This Row],[COGS]]</f>
        <v>13394.01</v>
      </c>
      <c r="L2157" s="17">
        <f t="shared" ca="1" si="67"/>
        <v>44829</v>
      </c>
      <c r="M2157" t="str">
        <f t="shared" ca="1" si="66"/>
        <v>C0003</v>
      </c>
    </row>
    <row r="2158" spans="1:13" x14ac:dyDescent="0.25">
      <c r="A2158" t="s">
        <v>96</v>
      </c>
      <c r="B2158" s="7" t="s">
        <v>95</v>
      </c>
      <c r="C2158" s="13">
        <v>105</v>
      </c>
      <c r="D2158" s="10" t="s">
        <v>94</v>
      </c>
      <c r="E2158">
        <v>1598</v>
      </c>
      <c r="F2158" s="9">
        <v>12</v>
      </c>
      <c r="G2158" s="9">
        <f>financials[[#This Row],[Units Sold]]*financials[[#This Row],[Sale Price]]</f>
        <v>19176</v>
      </c>
      <c r="H2158" s="9">
        <f>IF(financials[[#This Row],[Discount Band]]="low",0.1,IF(financials[[#This Row],[Discount Band]]="medium",0.15,0.3))</f>
        <v>0.3</v>
      </c>
      <c r="I2158" s="9">
        <f>financials[[#This Row],[Gross Sales]]-financials[[#This Row],[Gross Sales]]*financials[[#This Row],[Discounts]]</f>
        <v>13423.2</v>
      </c>
      <c r="J2158" s="9">
        <f>VLOOKUP(financials[[#This Row],[productid]],Products!$B$2:$H$10,3)</f>
        <v>10</v>
      </c>
      <c r="K2158" s="9">
        <f>financials[[#This Row],[Sales]]-financials[[#This Row],[COGS]]</f>
        <v>13413.2</v>
      </c>
      <c r="L2158" s="17">
        <f t="shared" ca="1" si="67"/>
        <v>44881</v>
      </c>
      <c r="M2158" t="str">
        <f t="shared" ca="1" si="66"/>
        <v>C0003</v>
      </c>
    </row>
    <row r="2159" spans="1:13" x14ac:dyDescent="0.25">
      <c r="A2159" t="s">
        <v>100</v>
      </c>
      <c r="B2159" s="7" t="s">
        <v>95</v>
      </c>
      <c r="C2159" s="13">
        <v>109</v>
      </c>
      <c r="D2159" s="10" t="s">
        <v>102</v>
      </c>
      <c r="E2159">
        <v>1280</v>
      </c>
      <c r="F2159" s="9">
        <v>15</v>
      </c>
      <c r="G2159" s="9">
        <f>financials[[#This Row],[Units Sold]]*financials[[#This Row],[Sale Price]]</f>
        <v>19200</v>
      </c>
      <c r="H2159" s="9">
        <f>IF(financials[[#This Row],[Discount Band]]="low",0.1,IF(financials[[#This Row],[Discount Band]]="medium",0.15,0.3))</f>
        <v>0.1</v>
      </c>
      <c r="I2159" s="9">
        <f>financials[[#This Row],[Gross Sales]]-financials[[#This Row],[Gross Sales]]*financials[[#This Row],[Discounts]]</f>
        <v>17280</v>
      </c>
      <c r="J2159" s="9">
        <f>VLOOKUP(financials[[#This Row],[productid]],Products!$B$2:$H$10,3)</f>
        <v>16.8</v>
      </c>
      <c r="K2159" s="9">
        <f>financials[[#This Row],[Sales]]-financials[[#This Row],[COGS]]</f>
        <v>17263.2</v>
      </c>
      <c r="L2159" s="17">
        <f t="shared" ca="1" si="67"/>
        <v>44723</v>
      </c>
      <c r="M2159" t="str">
        <f t="shared" ca="1" si="66"/>
        <v>B0101</v>
      </c>
    </row>
    <row r="2160" spans="1:13" x14ac:dyDescent="0.25">
      <c r="A2160" t="s">
        <v>96</v>
      </c>
      <c r="B2160" s="7" t="s">
        <v>95</v>
      </c>
      <c r="C2160" s="15">
        <v>104</v>
      </c>
      <c r="D2160" s="16" t="s">
        <v>103</v>
      </c>
      <c r="E2160">
        <v>1603</v>
      </c>
      <c r="F2160" s="9">
        <v>12</v>
      </c>
      <c r="G2160" s="9">
        <f>financials[[#This Row],[Units Sold]]*financials[[#This Row],[Sale Price]]</f>
        <v>19236</v>
      </c>
      <c r="H2160" s="9">
        <f>IF(financials[[#This Row],[Discount Band]]="low",0.1,IF(financials[[#This Row],[Discount Band]]="medium",0.15,0.3))</f>
        <v>0.3</v>
      </c>
      <c r="I2160" s="9">
        <f>financials[[#This Row],[Gross Sales]]-financials[[#This Row],[Gross Sales]]*financials[[#This Row],[Discounts]]</f>
        <v>13465.2</v>
      </c>
      <c r="J2160" s="9">
        <f>VLOOKUP(financials[[#This Row],[productid]],Products!$B$2:$H$10,3)</f>
        <v>2.9</v>
      </c>
      <c r="K2160" s="9">
        <f>financials[[#This Row],[Sales]]-financials[[#This Row],[COGS]]</f>
        <v>13462.300000000001</v>
      </c>
      <c r="L2160" s="17">
        <f t="shared" ca="1" si="67"/>
        <v>45520</v>
      </c>
      <c r="M2160" t="str">
        <f t="shared" ca="1" si="66"/>
        <v>B0101</v>
      </c>
    </row>
    <row r="2161" spans="1:13" x14ac:dyDescent="0.25">
      <c r="A2161" t="s">
        <v>97</v>
      </c>
      <c r="B2161" s="7" t="s">
        <v>135</v>
      </c>
      <c r="C2161" s="15">
        <v>102</v>
      </c>
      <c r="D2161" s="16" t="s">
        <v>101</v>
      </c>
      <c r="E2161">
        <v>2755</v>
      </c>
      <c r="F2161" s="9">
        <v>7</v>
      </c>
      <c r="G2161" s="9">
        <f>financials[[#This Row],[Units Sold]]*financials[[#This Row],[Sale Price]]</f>
        <v>19285</v>
      </c>
      <c r="H2161" s="9">
        <f>IF(financials[[#This Row],[Discount Band]]="low",0.1,IF(financials[[#This Row],[Discount Band]]="medium",0.15,0.3))</f>
        <v>0.15</v>
      </c>
      <c r="I2161" s="9">
        <f>financials[[#This Row],[Gross Sales]]-financials[[#This Row],[Gross Sales]]*financials[[#This Row],[Discounts]]</f>
        <v>16392.25</v>
      </c>
      <c r="J2161" s="9">
        <f>VLOOKUP(financials[[#This Row],[productid]],Products!$B$2:$H$10,3)</f>
        <v>13.95</v>
      </c>
      <c r="K2161" s="9">
        <f>financials[[#This Row],[Sales]]-financials[[#This Row],[COGS]]</f>
        <v>16378.3</v>
      </c>
      <c r="L2161" s="17">
        <f t="shared" ca="1" si="67"/>
        <v>44796</v>
      </c>
      <c r="M2161" t="str">
        <f t="shared" ca="1" si="66"/>
        <v>C0002</v>
      </c>
    </row>
    <row r="2162" spans="1:13" x14ac:dyDescent="0.25">
      <c r="A2162" t="s">
        <v>100</v>
      </c>
      <c r="B2162" s="7" t="s">
        <v>95</v>
      </c>
      <c r="C2162" s="15">
        <v>102</v>
      </c>
      <c r="D2162" s="16" t="s">
        <v>94</v>
      </c>
      <c r="E2162">
        <v>1288</v>
      </c>
      <c r="F2162" s="9">
        <v>15</v>
      </c>
      <c r="G2162" s="9">
        <f>financials[[#This Row],[Units Sold]]*financials[[#This Row],[Sale Price]]</f>
        <v>19320</v>
      </c>
      <c r="H2162" s="9">
        <f>IF(financials[[#This Row],[Discount Band]]="low",0.1,IF(financials[[#This Row],[Discount Band]]="medium",0.15,0.3))</f>
        <v>0.3</v>
      </c>
      <c r="I2162" s="9">
        <f>financials[[#This Row],[Gross Sales]]-financials[[#This Row],[Gross Sales]]*financials[[#This Row],[Discounts]]</f>
        <v>13524</v>
      </c>
      <c r="J2162" s="9">
        <f>VLOOKUP(financials[[#This Row],[productid]],Products!$B$2:$H$10,3)</f>
        <v>13.95</v>
      </c>
      <c r="K2162" s="9">
        <f>financials[[#This Row],[Sales]]-financials[[#This Row],[COGS]]</f>
        <v>13510.05</v>
      </c>
      <c r="L2162" s="17">
        <f t="shared" ca="1" si="67"/>
        <v>45508</v>
      </c>
      <c r="M2162" t="str">
        <f t="shared" ca="1" si="66"/>
        <v>C0003</v>
      </c>
    </row>
    <row r="2163" spans="1:13" x14ac:dyDescent="0.25">
      <c r="A2163" t="s">
        <v>100</v>
      </c>
      <c r="B2163" s="7" t="s">
        <v>170</v>
      </c>
      <c r="C2163" s="15">
        <v>106</v>
      </c>
      <c r="D2163" s="16" t="s">
        <v>101</v>
      </c>
      <c r="E2163">
        <v>1291</v>
      </c>
      <c r="F2163" s="9">
        <v>15</v>
      </c>
      <c r="G2163" s="9">
        <f>financials[[#This Row],[Units Sold]]*financials[[#This Row],[Sale Price]]</f>
        <v>19365</v>
      </c>
      <c r="H2163" s="9">
        <f>IF(financials[[#This Row],[Discount Band]]="low",0.1,IF(financials[[#This Row],[Discount Band]]="medium",0.15,0.3))</f>
        <v>0.15</v>
      </c>
      <c r="I2163" s="9">
        <f>financials[[#This Row],[Gross Sales]]-financials[[#This Row],[Gross Sales]]*financials[[#This Row],[Discounts]]</f>
        <v>16460.25</v>
      </c>
      <c r="J2163" s="9">
        <f>VLOOKUP(financials[[#This Row],[productid]],Products!$B$2:$H$10,3)</f>
        <v>9.1</v>
      </c>
      <c r="K2163" s="9">
        <f>financials[[#This Row],[Sales]]-financials[[#This Row],[COGS]]</f>
        <v>16451.150000000001</v>
      </c>
      <c r="L2163" s="17">
        <f t="shared" ca="1" si="67"/>
        <v>45479</v>
      </c>
      <c r="M2163" t="str">
        <f t="shared" ca="1" si="66"/>
        <v>C0003</v>
      </c>
    </row>
    <row r="2164" spans="1:13" x14ac:dyDescent="0.25">
      <c r="A2164" t="s">
        <v>98</v>
      </c>
      <c r="B2164" s="7" t="s">
        <v>628</v>
      </c>
      <c r="C2164" s="13">
        <v>108</v>
      </c>
      <c r="D2164" s="10" t="s">
        <v>94</v>
      </c>
      <c r="E2164">
        <v>155</v>
      </c>
      <c r="F2164" s="9">
        <v>125</v>
      </c>
      <c r="G2164" s="9">
        <f>financials[[#This Row],[Units Sold]]*financials[[#This Row],[Sale Price]]</f>
        <v>19375</v>
      </c>
      <c r="H2164" s="9">
        <f>IF(financials[[#This Row],[Discount Band]]="low",0.1,IF(financials[[#This Row],[Discount Band]]="medium",0.15,0.3))</f>
        <v>0.3</v>
      </c>
      <c r="I2164" s="9">
        <f>financials[[#This Row],[Gross Sales]]-financials[[#This Row],[Gross Sales]]*financials[[#This Row],[Discounts]]</f>
        <v>13562.5</v>
      </c>
      <c r="J2164" s="9">
        <f>VLOOKUP(financials[[#This Row],[productid]],Products!$B$2:$H$10,3)</f>
        <v>3.99</v>
      </c>
      <c r="K2164" s="9">
        <f>financials[[#This Row],[Sales]]-financials[[#This Row],[COGS]]</f>
        <v>13558.51</v>
      </c>
      <c r="L2164" s="17">
        <f t="shared" ca="1" si="67"/>
        <v>44975</v>
      </c>
      <c r="M2164" t="str">
        <f t="shared" ca="1" si="66"/>
        <v>C0003</v>
      </c>
    </row>
    <row r="2165" spans="1:13" x14ac:dyDescent="0.25">
      <c r="A2165" t="s">
        <v>98</v>
      </c>
      <c r="B2165" s="7" t="s">
        <v>298</v>
      </c>
      <c r="C2165" s="15">
        <v>108</v>
      </c>
      <c r="D2165" s="16" t="s">
        <v>94</v>
      </c>
      <c r="E2165">
        <v>155</v>
      </c>
      <c r="F2165" s="9">
        <v>125</v>
      </c>
      <c r="G2165" s="9">
        <f>financials[[#This Row],[Units Sold]]*financials[[#This Row],[Sale Price]]</f>
        <v>19375</v>
      </c>
      <c r="H2165" s="9">
        <f>IF(financials[[#This Row],[Discount Band]]="low",0.1,IF(financials[[#This Row],[Discount Band]]="medium",0.15,0.3))</f>
        <v>0.3</v>
      </c>
      <c r="I2165" s="9">
        <f>financials[[#This Row],[Gross Sales]]-financials[[#This Row],[Gross Sales]]*financials[[#This Row],[Discounts]]</f>
        <v>13562.5</v>
      </c>
      <c r="J2165" s="9">
        <f>VLOOKUP(financials[[#This Row],[productid]],Products!$B$2:$H$10,3)</f>
        <v>3.99</v>
      </c>
      <c r="K2165" s="9">
        <f>financials[[#This Row],[Sales]]-financials[[#This Row],[COGS]]</f>
        <v>13558.51</v>
      </c>
      <c r="L2165" s="17">
        <f t="shared" ca="1" si="67"/>
        <v>45247</v>
      </c>
      <c r="M2165" t="str">
        <f t="shared" ca="1" si="66"/>
        <v>B0101</v>
      </c>
    </row>
    <row r="2166" spans="1:13" x14ac:dyDescent="0.25">
      <c r="A2166" t="s">
        <v>96</v>
      </c>
      <c r="B2166" s="7" t="s">
        <v>170</v>
      </c>
      <c r="C2166" s="13">
        <v>106</v>
      </c>
      <c r="D2166" s="10" t="s">
        <v>101</v>
      </c>
      <c r="E2166">
        <v>1618</v>
      </c>
      <c r="F2166" s="9">
        <v>12</v>
      </c>
      <c r="G2166" s="9">
        <f>financials[[#This Row],[Units Sold]]*financials[[#This Row],[Sale Price]]</f>
        <v>19416</v>
      </c>
      <c r="H2166" s="9">
        <f>IF(financials[[#This Row],[Discount Band]]="low",0.1,IF(financials[[#This Row],[Discount Band]]="medium",0.15,0.3))</f>
        <v>0.15</v>
      </c>
      <c r="I2166" s="9">
        <f>financials[[#This Row],[Gross Sales]]-financials[[#This Row],[Gross Sales]]*financials[[#This Row],[Discounts]]</f>
        <v>16503.599999999999</v>
      </c>
      <c r="J2166" s="9">
        <f>VLOOKUP(financials[[#This Row],[productid]],Products!$B$2:$H$10,3)</f>
        <v>9.1</v>
      </c>
      <c r="K2166" s="9">
        <f>financials[[#This Row],[Sales]]-financials[[#This Row],[COGS]]</f>
        <v>16494.5</v>
      </c>
      <c r="L2166" s="17">
        <f t="shared" ca="1" si="67"/>
        <v>45081</v>
      </c>
      <c r="M2166" t="str">
        <f t="shared" ca="1" si="66"/>
        <v>B0101</v>
      </c>
    </row>
    <row r="2167" spans="1:13" x14ac:dyDescent="0.25">
      <c r="A2167" t="s">
        <v>97</v>
      </c>
      <c r="B2167" s="7" t="s">
        <v>170</v>
      </c>
      <c r="C2167" s="15">
        <v>108</v>
      </c>
      <c r="D2167" s="16" t="s">
        <v>102</v>
      </c>
      <c r="E2167">
        <v>2782</v>
      </c>
      <c r="F2167" s="9">
        <v>7</v>
      </c>
      <c r="G2167" s="9">
        <f>financials[[#This Row],[Units Sold]]*financials[[#This Row],[Sale Price]]</f>
        <v>19474</v>
      </c>
      <c r="H2167" s="9">
        <f>IF(financials[[#This Row],[Discount Band]]="low",0.1,IF(financials[[#This Row],[Discount Band]]="medium",0.15,0.3))</f>
        <v>0.1</v>
      </c>
      <c r="I2167" s="9">
        <f>financials[[#This Row],[Gross Sales]]-financials[[#This Row],[Gross Sales]]*financials[[#This Row],[Discounts]]</f>
        <v>17526.599999999999</v>
      </c>
      <c r="J2167" s="9">
        <f>VLOOKUP(financials[[#This Row],[productid]],Products!$B$2:$H$10,3)</f>
        <v>3.99</v>
      </c>
      <c r="K2167" s="9">
        <f>financials[[#This Row],[Sales]]-financials[[#This Row],[COGS]]</f>
        <v>17522.609999999997</v>
      </c>
      <c r="L2167" s="17">
        <f t="shared" ca="1" si="67"/>
        <v>44630</v>
      </c>
      <c r="M2167" t="str">
        <f t="shared" ca="1" si="66"/>
        <v>B0001</v>
      </c>
    </row>
    <row r="2168" spans="1:13" x14ac:dyDescent="0.25">
      <c r="A2168" t="s">
        <v>96</v>
      </c>
      <c r="B2168" s="7" t="s">
        <v>170</v>
      </c>
      <c r="C2168" s="15">
        <v>104</v>
      </c>
      <c r="D2168" s="16" t="s">
        <v>94</v>
      </c>
      <c r="E2168">
        <v>1624</v>
      </c>
      <c r="F2168" s="9">
        <v>12</v>
      </c>
      <c r="G2168" s="9">
        <f>financials[[#This Row],[Units Sold]]*financials[[#This Row],[Sale Price]]</f>
        <v>19488</v>
      </c>
      <c r="H2168" s="9">
        <f>IF(financials[[#This Row],[Discount Band]]="low",0.1,IF(financials[[#This Row],[Discount Band]]="medium",0.15,0.3))</f>
        <v>0.3</v>
      </c>
      <c r="I2168" s="9">
        <f>financials[[#This Row],[Gross Sales]]-financials[[#This Row],[Gross Sales]]*financials[[#This Row],[Discounts]]</f>
        <v>13641.6</v>
      </c>
      <c r="J2168" s="9">
        <f>VLOOKUP(financials[[#This Row],[productid]],Products!$B$2:$H$10,3)</f>
        <v>2.9</v>
      </c>
      <c r="K2168" s="9">
        <f>financials[[#This Row],[Sales]]-financials[[#This Row],[COGS]]</f>
        <v>13638.7</v>
      </c>
      <c r="L2168" s="17">
        <f t="shared" ca="1" si="67"/>
        <v>44631</v>
      </c>
      <c r="M2168" t="str">
        <f t="shared" ca="1" si="66"/>
        <v>C0002</v>
      </c>
    </row>
    <row r="2169" spans="1:13" x14ac:dyDescent="0.25">
      <c r="A2169" t="s">
        <v>99</v>
      </c>
      <c r="B2169" s="7" t="s">
        <v>655</v>
      </c>
      <c r="C2169" s="15">
        <v>103</v>
      </c>
      <c r="D2169" s="16" t="s">
        <v>102</v>
      </c>
      <c r="E2169">
        <v>65</v>
      </c>
      <c r="F2169" s="9">
        <v>300</v>
      </c>
      <c r="G2169" s="9">
        <f>financials[[#This Row],[Units Sold]]*financials[[#This Row],[Sale Price]]</f>
        <v>19500</v>
      </c>
      <c r="H2169" s="9">
        <f>IF(financials[[#This Row],[Discount Band]]="low",0.1,IF(financials[[#This Row],[Discount Band]]="medium",0.15,0.3))</f>
        <v>0.1</v>
      </c>
      <c r="I2169" s="9">
        <f>financials[[#This Row],[Gross Sales]]-financials[[#This Row],[Gross Sales]]*financials[[#This Row],[Discounts]]</f>
        <v>17550</v>
      </c>
      <c r="J2169" s="9">
        <f>VLOOKUP(financials[[#This Row],[productid]],Products!$B$2:$H$10,3)</f>
        <v>15</v>
      </c>
      <c r="K2169" s="9">
        <f>financials[[#This Row],[Sales]]-financials[[#This Row],[COGS]]</f>
        <v>17535</v>
      </c>
      <c r="L2169" s="17">
        <f t="shared" ca="1" si="67"/>
        <v>45238</v>
      </c>
      <c r="M2169" t="str">
        <f t="shared" ca="1" si="66"/>
        <v>B0101</v>
      </c>
    </row>
    <row r="2170" spans="1:13" x14ac:dyDescent="0.25">
      <c r="A2170" t="s">
        <v>98</v>
      </c>
      <c r="B2170" s="7" t="s">
        <v>285</v>
      </c>
      <c r="C2170" s="15">
        <v>104</v>
      </c>
      <c r="D2170" s="16" t="s">
        <v>102</v>
      </c>
      <c r="E2170">
        <v>156</v>
      </c>
      <c r="F2170" s="9">
        <v>125</v>
      </c>
      <c r="G2170" s="9">
        <f>financials[[#This Row],[Units Sold]]*financials[[#This Row],[Sale Price]]</f>
        <v>19500</v>
      </c>
      <c r="H2170" s="9">
        <f>IF(financials[[#This Row],[Discount Band]]="low",0.1,IF(financials[[#This Row],[Discount Band]]="medium",0.15,0.3))</f>
        <v>0.1</v>
      </c>
      <c r="I2170" s="9">
        <f>financials[[#This Row],[Gross Sales]]-financials[[#This Row],[Gross Sales]]*financials[[#This Row],[Discounts]]</f>
        <v>17550</v>
      </c>
      <c r="J2170" s="9">
        <f>VLOOKUP(financials[[#This Row],[productid]],Products!$B$2:$H$10,3)</f>
        <v>2.9</v>
      </c>
      <c r="K2170" s="9">
        <f>financials[[#This Row],[Sales]]-financials[[#This Row],[COGS]]</f>
        <v>17547.099999999999</v>
      </c>
      <c r="L2170" s="17">
        <f t="shared" ca="1" si="67"/>
        <v>44814</v>
      </c>
      <c r="M2170" t="str">
        <f t="shared" ca="1" si="66"/>
        <v>B0101</v>
      </c>
    </row>
    <row r="2171" spans="1:13" x14ac:dyDescent="0.25">
      <c r="A2171" t="s">
        <v>97</v>
      </c>
      <c r="B2171" s="7" t="s">
        <v>135</v>
      </c>
      <c r="C2171" s="15">
        <v>106</v>
      </c>
      <c r="D2171" s="16" t="s">
        <v>101</v>
      </c>
      <c r="E2171">
        <v>2789</v>
      </c>
      <c r="F2171" s="9">
        <v>7</v>
      </c>
      <c r="G2171" s="9">
        <f>financials[[#This Row],[Units Sold]]*financials[[#This Row],[Sale Price]]</f>
        <v>19523</v>
      </c>
      <c r="H2171" s="9">
        <f>IF(financials[[#This Row],[Discount Band]]="low",0.1,IF(financials[[#This Row],[Discount Band]]="medium",0.15,0.3))</f>
        <v>0.15</v>
      </c>
      <c r="I2171" s="9">
        <f>financials[[#This Row],[Gross Sales]]-financials[[#This Row],[Gross Sales]]*financials[[#This Row],[Discounts]]</f>
        <v>16594.55</v>
      </c>
      <c r="J2171" s="9">
        <f>VLOOKUP(financials[[#This Row],[productid]],Products!$B$2:$H$10,3)</f>
        <v>9.1</v>
      </c>
      <c r="K2171" s="9">
        <f>financials[[#This Row],[Sales]]-financials[[#This Row],[COGS]]</f>
        <v>16585.45</v>
      </c>
      <c r="L2171" s="17">
        <f t="shared" ca="1" si="67"/>
        <v>44564</v>
      </c>
      <c r="M2171" t="str">
        <f t="shared" ca="1" si="66"/>
        <v>B0101</v>
      </c>
    </row>
    <row r="2172" spans="1:13" x14ac:dyDescent="0.25">
      <c r="A2172" t="s">
        <v>100</v>
      </c>
      <c r="B2172" s="7" t="s">
        <v>170</v>
      </c>
      <c r="C2172" s="15">
        <v>102</v>
      </c>
      <c r="D2172" s="16" t="s">
        <v>101</v>
      </c>
      <c r="E2172">
        <v>1302</v>
      </c>
      <c r="F2172" s="9">
        <v>15</v>
      </c>
      <c r="G2172" s="9">
        <f>financials[[#This Row],[Units Sold]]*financials[[#This Row],[Sale Price]]</f>
        <v>19530</v>
      </c>
      <c r="H2172" s="9">
        <f>IF(financials[[#This Row],[Discount Band]]="low",0.1,IF(financials[[#This Row],[Discount Band]]="medium",0.15,0.3))</f>
        <v>0.15</v>
      </c>
      <c r="I2172" s="9">
        <f>financials[[#This Row],[Gross Sales]]-financials[[#This Row],[Gross Sales]]*financials[[#This Row],[Discounts]]</f>
        <v>16600.5</v>
      </c>
      <c r="J2172" s="9">
        <f>VLOOKUP(financials[[#This Row],[productid]],Products!$B$2:$H$10,3)</f>
        <v>13.95</v>
      </c>
      <c r="K2172" s="9">
        <f>financials[[#This Row],[Sales]]-financials[[#This Row],[COGS]]</f>
        <v>16586.55</v>
      </c>
      <c r="L2172" s="17">
        <f t="shared" ca="1" si="67"/>
        <v>45374</v>
      </c>
      <c r="M2172" t="str">
        <f t="shared" ca="1" si="66"/>
        <v>B0001</v>
      </c>
    </row>
    <row r="2173" spans="1:13" x14ac:dyDescent="0.25">
      <c r="A2173" t="s">
        <v>96</v>
      </c>
      <c r="B2173" s="7" t="s">
        <v>95</v>
      </c>
      <c r="C2173" s="15">
        <v>103</v>
      </c>
      <c r="D2173" s="16" t="s">
        <v>103</v>
      </c>
      <c r="E2173">
        <v>1630</v>
      </c>
      <c r="F2173" s="9">
        <v>12</v>
      </c>
      <c r="G2173" s="9">
        <f>financials[[#This Row],[Units Sold]]*financials[[#This Row],[Sale Price]]</f>
        <v>19560</v>
      </c>
      <c r="H2173" s="9">
        <f>IF(financials[[#This Row],[Discount Band]]="low",0.1,IF(financials[[#This Row],[Discount Band]]="medium",0.15,0.3))</f>
        <v>0.3</v>
      </c>
      <c r="I2173" s="9">
        <f>financials[[#This Row],[Gross Sales]]-financials[[#This Row],[Gross Sales]]*financials[[#This Row],[Discounts]]</f>
        <v>13692</v>
      </c>
      <c r="J2173" s="9">
        <f>VLOOKUP(financials[[#This Row],[productid]],Products!$B$2:$H$10,3)</f>
        <v>15</v>
      </c>
      <c r="K2173" s="9">
        <f>financials[[#This Row],[Sales]]-financials[[#This Row],[COGS]]</f>
        <v>13677</v>
      </c>
      <c r="L2173" s="17">
        <f t="shared" ca="1" si="67"/>
        <v>45450</v>
      </c>
      <c r="M2173" t="str">
        <f t="shared" ca="1" si="66"/>
        <v>C0002</v>
      </c>
    </row>
    <row r="2174" spans="1:13" x14ac:dyDescent="0.25">
      <c r="A2174" t="s">
        <v>97</v>
      </c>
      <c r="B2174" s="7" t="s">
        <v>170</v>
      </c>
      <c r="C2174" s="13">
        <v>105</v>
      </c>
      <c r="D2174" s="10" t="s">
        <v>101</v>
      </c>
      <c r="E2174">
        <v>2798</v>
      </c>
      <c r="F2174" s="9">
        <v>7</v>
      </c>
      <c r="G2174" s="9">
        <f>financials[[#This Row],[Units Sold]]*financials[[#This Row],[Sale Price]]</f>
        <v>19586</v>
      </c>
      <c r="H2174" s="9">
        <f>IF(financials[[#This Row],[Discount Band]]="low",0.1,IF(financials[[#This Row],[Discount Band]]="medium",0.15,0.3))</f>
        <v>0.15</v>
      </c>
      <c r="I2174" s="9">
        <f>financials[[#This Row],[Gross Sales]]-financials[[#This Row],[Gross Sales]]*financials[[#This Row],[Discounts]]</f>
        <v>16648.099999999999</v>
      </c>
      <c r="J2174" s="9">
        <f>VLOOKUP(financials[[#This Row],[productid]],Products!$B$2:$H$10,3)</f>
        <v>10</v>
      </c>
      <c r="K2174" s="9">
        <f>financials[[#This Row],[Sales]]-financials[[#This Row],[COGS]]</f>
        <v>16638.099999999999</v>
      </c>
      <c r="L2174" s="17">
        <f t="shared" ca="1" si="67"/>
        <v>44983</v>
      </c>
      <c r="M2174" t="str">
        <f t="shared" ca="1" si="66"/>
        <v>C0003</v>
      </c>
    </row>
    <row r="2175" spans="1:13" x14ac:dyDescent="0.25">
      <c r="A2175" t="s">
        <v>100</v>
      </c>
      <c r="B2175" s="7" t="s">
        <v>95</v>
      </c>
      <c r="C2175" s="13">
        <v>105</v>
      </c>
      <c r="D2175" s="10" t="s">
        <v>103</v>
      </c>
      <c r="E2175">
        <v>1308</v>
      </c>
      <c r="F2175" s="9">
        <v>15</v>
      </c>
      <c r="G2175" s="9">
        <f>financials[[#This Row],[Units Sold]]*financials[[#This Row],[Sale Price]]</f>
        <v>19620</v>
      </c>
      <c r="H2175" s="9">
        <f>IF(financials[[#This Row],[Discount Band]]="low",0.1,IF(financials[[#This Row],[Discount Band]]="medium",0.15,0.3))</f>
        <v>0.3</v>
      </c>
      <c r="I2175" s="9">
        <f>financials[[#This Row],[Gross Sales]]-financials[[#This Row],[Gross Sales]]*financials[[#This Row],[Discounts]]</f>
        <v>13734</v>
      </c>
      <c r="J2175" s="9">
        <f>VLOOKUP(financials[[#This Row],[productid]],Products!$B$2:$H$10,3)</f>
        <v>10</v>
      </c>
      <c r="K2175" s="9">
        <f>financials[[#This Row],[Sales]]-financials[[#This Row],[COGS]]</f>
        <v>13724</v>
      </c>
      <c r="L2175" s="17">
        <f t="shared" ca="1" si="67"/>
        <v>45408</v>
      </c>
      <c r="M2175" t="str">
        <f t="shared" ca="1" si="66"/>
        <v>B0101</v>
      </c>
    </row>
    <row r="2176" spans="1:13" x14ac:dyDescent="0.25">
      <c r="A2176" t="s">
        <v>98</v>
      </c>
      <c r="B2176" s="7" t="s">
        <v>104</v>
      </c>
      <c r="C2176" s="15">
        <v>102</v>
      </c>
      <c r="D2176" s="16" t="s">
        <v>94</v>
      </c>
      <c r="E2176">
        <v>157</v>
      </c>
      <c r="F2176" s="9">
        <v>125</v>
      </c>
      <c r="G2176" s="9">
        <f>financials[[#This Row],[Units Sold]]*financials[[#This Row],[Sale Price]]</f>
        <v>19625</v>
      </c>
      <c r="H2176" s="9">
        <f>IF(financials[[#This Row],[Discount Band]]="low",0.1,IF(financials[[#This Row],[Discount Band]]="medium",0.15,0.3))</f>
        <v>0.3</v>
      </c>
      <c r="I2176" s="9">
        <f>financials[[#This Row],[Gross Sales]]-financials[[#This Row],[Gross Sales]]*financials[[#This Row],[Discounts]]</f>
        <v>13737.5</v>
      </c>
      <c r="J2176" s="9">
        <f>VLOOKUP(financials[[#This Row],[productid]],Products!$B$2:$H$10,3)</f>
        <v>13.95</v>
      </c>
      <c r="K2176" s="9">
        <f>financials[[#This Row],[Sales]]-financials[[#This Row],[COGS]]</f>
        <v>13723.55</v>
      </c>
      <c r="L2176" s="17">
        <f t="shared" ca="1" si="67"/>
        <v>45532</v>
      </c>
      <c r="M2176" t="str">
        <f t="shared" ca="1" si="66"/>
        <v>C0003</v>
      </c>
    </row>
    <row r="2177" spans="1:13" x14ac:dyDescent="0.25">
      <c r="A2177" t="s">
        <v>97</v>
      </c>
      <c r="B2177" s="7" t="s">
        <v>170</v>
      </c>
      <c r="C2177" s="13">
        <v>105</v>
      </c>
      <c r="D2177" s="10" t="s">
        <v>94</v>
      </c>
      <c r="E2177">
        <v>2804</v>
      </c>
      <c r="F2177" s="9">
        <v>7</v>
      </c>
      <c r="G2177" s="9">
        <f>financials[[#This Row],[Units Sold]]*financials[[#This Row],[Sale Price]]</f>
        <v>19628</v>
      </c>
      <c r="H2177" s="9">
        <f>IF(financials[[#This Row],[Discount Band]]="low",0.1,IF(financials[[#This Row],[Discount Band]]="medium",0.15,0.3))</f>
        <v>0.3</v>
      </c>
      <c r="I2177" s="9">
        <f>financials[[#This Row],[Gross Sales]]-financials[[#This Row],[Gross Sales]]*financials[[#This Row],[Discounts]]</f>
        <v>13739.6</v>
      </c>
      <c r="J2177" s="9">
        <f>VLOOKUP(financials[[#This Row],[productid]],Products!$B$2:$H$10,3)</f>
        <v>10</v>
      </c>
      <c r="K2177" s="9">
        <f>financials[[#This Row],[Sales]]-financials[[#This Row],[COGS]]</f>
        <v>13729.6</v>
      </c>
      <c r="L2177" s="17">
        <f t="shared" ca="1" si="67"/>
        <v>45212</v>
      </c>
      <c r="M2177" t="str">
        <f t="shared" ca="1" si="66"/>
        <v>C0002</v>
      </c>
    </row>
    <row r="2178" spans="1:13" x14ac:dyDescent="0.25">
      <c r="A2178" t="s">
        <v>96</v>
      </c>
      <c r="B2178" s="7" t="s">
        <v>95</v>
      </c>
      <c r="C2178" s="13">
        <v>104</v>
      </c>
      <c r="D2178" s="10" t="s">
        <v>94</v>
      </c>
      <c r="E2178">
        <v>1638</v>
      </c>
      <c r="F2178" s="9">
        <v>12</v>
      </c>
      <c r="G2178" s="9">
        <f>financials[[#This Row],[Units Sold]]*financials[[#This Row],[Sale Price]]</f>
        <v>19656</v>
      </c>
      <c r="H2178" s="9">
        <f>IF(financials[[#This Row],[Discount Band]]="low",0.1,IF(financials[[#This Row],[Discount Band]]="medium",0.15,0.3))</f>
        <v>0.3</v>
      </c>
      <c r="I2178" s="9">
        <f>financials[[#This Row],[Gross Sales]]-financials[[#This Row],[Gross Sales]]*financials[[#This Row],[Discounts]]</f>
        <v>13759.2</v>
      </c>
      <c r="J2178" s="9">
        <f>VLOOKUP(financials[[#This Row],[productid]],Products!$B$2:$H$10,3)</f>
        <v>2.9</v>
      </c>
      <c r="K2178" s="9">
        <f>financials[[#This Row],[Sales]]-financials[[#This Row],[COGS]]</f>
        <v>13756.300000000001</v>
      </c>
      <c r="L2178" s="17">
        <f t="shared" ca="1" si="67"/>
        <v>44708</v>
      </c>
      <c r="M2178" t="str">
        <f t="shared" ref="M2178:M2241" ca="1" si="68">VLOOKUP(RANDBETWEEN(1,5),rnlsalesperson,2)</f>
        <v>C0002</v>
      </c>
    </row>
    <row r="2179" spans="1:13" x14ac:dyDescent="0.25">
      <c r="A2179" t="s">
        <v>100</v>
      </c>
      <c r="B2179" s="7" t="s">
        <v>170</v>
      </c>
      <c r="C2179" s="15">
        <v>107</v>
      </c>
      <c r="D2179" s="16" t="s">
        <v>94</v>
      </c>
      <c r="E2179">
        <v>1311</v>
      </c>
      <c r="F2179" s="9">
        <v>15</v>
      </c>
      <c r="G2179" s="9">
        <f>financials[[#This Row],[Units Sold]]*financials[[#This Row],[Sale Price]]</f>
        <v>19665</v>
      </c>
      <c r="H2179" s="9">
        <f>IF(financials[[#This Row],[Discount Band]]="low",0.1,IF(financials[[#This Row],[Discount Band]]="medium",0.15,0.3))</f>
        <v>0.3</v>
      </c>
      <c r="I2179" s="9">
        <f>financials[[#This Row],[Gross Sales]]-financials[[#This Row],[Gross Sales]]*financials[[#This Row],[Discounts]]</f>
        <v>13765.5</v>
      </c>
      <c r="J2179" s="9">
        <f>VLOOKUP(financials[[#This Row],[productid]],Products!$B$2:$H$10,3)</f>
        <v>5.5</v>
      </c>
      <c r="K2179" s="9">
        <f>financials[[#This Row],[Sales]]-financials[[#This Row],[COGS]]</f>
        <v>13760</v>
      </c>
      <c r="L2179" s="17">
        <f t="shared" ref="L2179:L2242" ca="1" si="69">RANDBETWEEN(44562,45534)</f>
        <v>44934</v>
      </c>
      <c r="M2179" t="str">
        <f t="shared" ca="1" si="68"/>
        <v>C0002</v>
      </c>
    </row>
    <row r="2180" spans="1:13" x14ac:dyDescent="0.25">
      <c r="A2180" t="s">
        <v>96</v>
      </c>
      <c r="B2180" s="7" t="s">
        <v>95</v>
      </c>
      <c r="C2180" s="15">
        <v>108</v>
      </c>
      <c r="D2180" s="16" t="s">
        <v>94</v>
      </c>
      <c r="E2180">
        <v>1643</v>
      </c>
      <c r="F2180" s="9">
        <v>12</v>
      </c>
      <c r="G2180" s="9">
        <f>financials[[#This Row],[Units Sold]]*financials[[#This Row],[Sale Price]]</f>
        <v>19716</v>
      </c>
      <c r="H2180" s="9">
        <f>IF(financials[[#This Row],[Discount Band]]="low",0.1,IF(financials[[#This Row],[Discount Band]]="medium",0.15,0.3))</f>
        <v>0.3</v>
      </c>
      <c r="I2180" s="9">
        <f>financials[[#This Row],[Gross Sales]]-financials[[#This Row],[Gross Sales]]*financials[[#This Row],[Discounts]]</f>
        <v>13801.2</v>
      </c>
      <c r="J2180" s="9">
        <f>VLOOKUP(financials[[#This Row],[productid]],Products!$B$2:$H$10,3)</f>
        <v>3.99</v>
      </c>
      <c r="K2180" s="9">
        <f>financials[[#This Row],[Sales]]-financials[[#This Row],[COGS]]</f>
        <v>13797.210000000001</v>
      </c>
      <c r="L2180" s="17">
        <f t="shared" ca="1" si="69"/>
        <v>44673</v>
      </c>
      <c r="M2180" t="str">
        <f t="shared" ca="1" si="68"/>
        <v>C0002</v>
      </c>
    </row>
    <row r="2181" spans="1:13" x14ac:dyDescent="0.25">
      <c r="A2181" t="s">
        <v>98</v>
      </c>
      <c r="B2181" s="7" t="s">
        <v>277</v>
      </c>
      <c r="C2181" s="13">
        <v>101</v>
      </c>
      <c r="D2181" s="10" t="s">
        <v>94</v>
      </c>
      <c r="E2181">
        <v>158</v>
      </c>
      <c r="F2181" s="9">
        <v>125</v>
      </c>
      <c r="G2181" s="9">
        <f>financials[[#This Row],[Units Sold]]*financials[[#This Row],[Sale Price]]</f>
        <v>19750</v>
      </c>
      <c r="H2181" s="9">
        <f>IF(financials[[#This Row],[Discount Band]]="low",0.1,IF(financials[[#This Row],[Discount Band]]="medium",0.15,0.3))</f>
        <v>0.3</v>
      </c>
      <c r="I2181" s="9">
        <f>financials[[#This Row],[Gross Sales]]-financials[[#This Row],[Gross Sales]]*financials[[#This Row],[Discounts]]</f>
        <v>13825</v>
      </c>
      <c r="J2181" s="9">
        <f>VLOOKUP(financials[[#This Row],[productid]],Products!$B$2:$H$10,3)</f>
        <v>9.9499999999999993</v>
      </c>
      <c r="K2181" s="9">
        <f>financials[[#This Row],[Sales]]-financials[[#This Row],[COGS]]</f>
        <v>13815.05</v>
      </c>
      <c r="L2181" s="17">
        <f t="shared" ca="1" si="69"/>
        <v>45465</v>
      </c>
      <c r="M2181" t="str">
        <f t="shared" ca="1" si="68"/>
        <v>C0002</v>
      </c>
    </row>
    <row r="2182" spans="1:13" x14ac:dyDescent="0.25">
      <c r="A2182" t="s">
        <v>98</v>
      </c>
      <c r="B2182" s="7" t="s">
        <v>251</v>
      </c>
      <c r="C2182" s="15">
        <v>108</v>
      </c>
      <c r="D2182" s="16" t="s">
        <v>102</v>
      </c>
      <c r="E2182">
        <v>158</v>
      </c>
      <c r="F2182" s="9">
        <v>125</v>
      </c>
      <c r="G2182" s="9">
        <f>financials[[#This Row],[Units Sold]]*financials[[#This Row],[Sale Price]]</f>
        <v>19750</v>
      </c>
      <c r="H2182" s="9">
        <f>IF(financials[[#This Row],[Discount Band]]="low",0.1,IF(financials[[#This Row],[Discount Band]]="medium",0.15,0.3))</f>
        <v>0.1</v>
      </c>
      <c r="I2182" s="9">
        <f>financials[[#This Row],[Gross Sales]]-financials[[#This Row],[Gross Sales]]*financials[[#This Row],[Discounts]]</f>
        <v>17775</v>
      </c>
      <c r="J2182" s="9">
        <f>VLOOKUP(financials[[#This Row],[productid]],Products!$B$2:$H$10,3)</f>
        <v>3.99</v>
      </c>
      <c r="K2182" s="9">
        <f>financials[[#This Row],[Sales]]-financials[[#This Row],[COGS]]</f>
        <v>17771.009999999998</v>
      </c>
      <c r="L2182" s="17">
        <f t="shared" ca="1" si="69"/>
        <v>45259</v>
      </c>
      <c r="M2182" t="str">
        <f t="shared" ca="1" si="68"/>
        <v>C0003</v>
      </c>
    </row>
    <row r="2183" spans="1:13" x14ac:dyDescent="0.25">
      <c r="A2183" t="s">
        <v>96</v>
      </c>
      <c r="B2183" s="7" t="s">
        <v>95</v>
      </c>
      <c r="C2183" s="15">
        <v>105</v>
      </c>
      <c r="D2183" s="16" t="s">
        <v>94</v>
      </c>
      <c r="E2183">
        <v>1648</v>
      </c>
      <c r="F2183" s="9">
        <v>12</v>
      </c>
      <c r="G2183" s="9">
        <f>financials[[#This Row],[Units Sold]]*financials[[#This Row],[Sale Price]]</f>
        <v>19776</v>
      </c>
      <c r="H2183" s="9">
        <f>IF(financials[[#This Row],[Discount Band]]="low",0.1,IF(financials[[#This Row],[Discount Band]]="medium",0.15,0.3))</f>
        <v>0.3</v>
      </c>
      <c r="I2183" s="9">
        <f>financials[[#This Row],[Gross Sales]]-financials[[#This Row],[Gross Sales]]*financials[[#This Row],[Discounts]]</f>
        <v>13843.2</v>
      </c>
      <c r="J2183" s="9">
        <f>VLOOKUP(financials[[#This Row],[productid]],Products!$B$2:$H$10,3)</f>
        <v>10</v>
      </c>
      <c r="K2183" s="9">
        <f>financials[[#This Row],[Sales]]-financials[[#This Row],[COGS]]</f>
        <v>13833.2</v>
      </c>
      <c r="L2183" s="17">
        <f t="shared" ca="1" si="69"/>
        <v>45213</v>
      </c>
      <c r="M2183" t="str">
        <f t="shared" ca="1" si="68"/>
        <v>C0002</v>
      </c>
    </row>
    <row r="2184" spans="1:13" x14ac:dyDescent="0.25">
      <c r="A2184" t="s">
        <v>97</v>
      </c>
      <c r="B2184" s="7" t="s">
        <v>170</v>
      </c>
      <c r="C2184" s="13">
        <v>101</v>
      </c>
      <c r="D2184" s="10" t="s">
        <v>101</v>
      </c>
      <c r="E2184">
        <v>2826</v>
      </c>
      <c r="F2184" s="9">
        <v>7</v>
      </c>
      <c r="G2184" s="9">
        <f>financials[[#This Row],[Units Sold]]*financials[[#This Row],[Sale Price]]</f>
        <v>19782</v>
      </c>
      <c r="H2184" s="9">
        <f>IF(financials[[#This Row],[Discount Band]]="low",0.1,IF(financials[[#This Row],[Discount Band]]="medium",0.15,0.3))</f>
        <v>0.15</v>
      </c>
      <c r="I2184" s="9">
        <f>financials[[#This Row],[Gross Sales]]-financials[[#This Row],[Gross Sales]]*financials[[#This Row],[Discounts]]</f>
        <v>16814.7</v>
      </c>
      <c r="J2184" s="9">
        <f>VLOOKUP(financials[[#This Row],[productid]],Products!$B$2:$H$10,3)</f>
        <v>9.9499999999999993</v>
      </c>
      <c r="K2184" s="9">
        <f>financials[[#This Row],[Sales]]-financials[[#This Row],[COGS]]</f>
        <v>16804.75</v>
      </c>
      <c r="L2184" s="17">
        <f t="shared" ca="1" si="69"/>
        <v>45053</v>
      </c>
      <c r="M2184" t="str">
        <f t="shared" ca="1" si="68"/>
        <v>C0003</v>
      </c>
    </row>
    <row r="2185" spans="1:13" x14ac:dyDescent="0.25">
      <c r="A2185" t="s">
        <v>96</v>
      </c>
      <c r="B2185" s="7" t="s">
        <v>95</v>
      </c>
      <c r="C2185" s="15">
        <v>105</v>
      </c>
      <c r="D2185" s="16" t="s">
        <v>94</v>
      </c>
      <c r="E2185">
        <v>1651</v>
      </c>
      <c r="F2185" s="9">
        <v>12</v>
      </c>
      <c r="G2185" s="9">
        <f>financials[[#This Row],[Units Sold]]*financials[[#This Row],[Sale Price]]</f>
        <v>19812</v>
      </c>
      <c r="H2185" s="9">
        <f>IF(financials[[#This Row],[Discount Band]]="low",0.1,IF(financials[[#This Row],[Discount Band]]="medium",0.15,0.3))</f>
        <v>0.3</v>
      </c>
      <c r="I2185" s="9">
        <f>financials[[#This Row],[Gross Sales]]-financials[[#This Row],[Gross Sales]]*financials[[#This Row],[Discounts]]</f>
        <v>13868.400000000001</v>
      </c>
      <c r="J2185" s="9">
        <f>VLOOKUP(financials[[#This Row],[productid]],Products!$B$2:$H$10,3)</f>
        <v>10</v>
      </c>
      <c r="K2185" s="9">
        <f>financials[[#This Row],[Sales]]-financials[[#This Row],[COGS]]</f>
        <v>13858.400000000001</v>
      </c>
      <c r="L2185" s="17">
        <f t="shared" ca="1" si="69"/>
        <v>45038</v>
      </c>
      <c r="M2185" t="str">
        <f t="shared" ca="1" si="68"/>
        <v>C0002</v>
      </c>
    </row>
    <row r="2186" spans="1:13" x14ac:dyDescent="0.25">
      <c r="A2186" t="s">
        <v>96</v>
      </c>
      <c r="B2186" s="7" t="s">
        <v>95</v>
      </c>
      <c r="C2186" s="15">
        <v>103</v>
      </c>
      <c r="D2186" s="16" t="s">
        <v>94</v>
      </c>
      <c r="E2186">
        <v>1653</v>
      </c>
      <c r="F2186" s="9">
        <v>12</v>
      </c>
      <c r="G2186" s="9">
        <f>financials[[#This Row],[Units Sold]]*financials[[#This Row],[Sale Price]]</f>
        <v>19836</v>
      </c>
      <c r="H2186" s="9">
        <f>IF(financials[[#This Row],[Discount Band]]="low",0.1,IF(financials[[#This Row],[Discount Band]]="medium",0.15,0.3))</f>
        <v>0.3</v>
      </c>
      <c r="I2186" s="9">
        <f>financials[[#This Row],[Gross Sales]]-financials[[#This Row],[Gross Sales]]*financials[[#This Row],[Discounts]]</f>
        <v>13885.2</v>
      </c>
      <c r="J2186" s="9">
        <f>VLOOKUP(financials[[#This Row],[productid]],Products!$B$2:$H$10,3)</f>
        <v>15</v>
      </c>
      <c r="K2186" s="9">
        <f>financials[[#This Row],[Sales]]-financials[[#This Row],[COGS]]</f>
        <v>13870.2</v>
      </c>
      <c r="L2186" s="17">
        <f t="shared" ca="1" si="69"/>
        <v>45066</v>
      </c>
      <c r="M2186" t="str">
        <f t="shared" ca="1" si="68"/>
        <v>C0003</v>
      </c>
    </row>
    <row r="2187" spans="1:13" x14ac:dyDescent="0.25">
      <c r="A2187" t="s">
        <v>97</v>
      </c>
      <c r="B2187" s="7" t="s">
        <v>135</v>
      </c>
      <c r="C2187" s="13">
        <v>105</v>
      </c>
      <c r="D2187" s="10" t="s">
        <v>94</v>
      </c>
      <c r="E2187">
        <v>2835</v>
      </c>
      <c r="F2187" s="9">
        <v>7</v>
      </c>
      <c r="G2187" s="9">
        <f>financials[[#This Row],[Units Sold]]*financials[[#This Row],[Sale Price]]</f>
        <v>19845</v>
      </c>
      <c r="H2187" s="9">
        <f>IF(financials[[#This Row],[Discount Band]]="low",0.1,IF(financials[[#This Row],[Discount Band]]="medium",0.15,0.3))</f>
        <v>0.3</v>
      </c>
      <c r="I2187" s="9">
        <f>financials[[#This Row],[Gross Sales]]-financials[[#This Row],[Gross Sales]]*financials[[#This Row],[Discounts]]</f>
        <v>13891.5</v>
      </c>
      <c r="J2187" s="9">
        <f>VLOOKUP(financials[[#This Row],[productid]],Products!$B$2:$H$10,3)</f>
        <v>10</v>
      </c>
      <c r="K2187" s="9">
        <f>financials[[#This Row],[Sales]]-financials[[#This Row],[COGS]]</f>
        <v>13881.5</v>
      </c>
      <c r="L2187" s="17">
        <f t="shared" ca="1" si="69"/>
        <v>44799</v>
      </c>
      <c r="M2187" t="str">
        <f t="shared" ca="1" si="68"/>
        <v>C0002</v>
      </c>
    </row>
    <row r="2188" spans="1:13" x14ac:dyDescent="0.25">
      <c r="A2188" t="s">
        <v>97</v>
      </c>
      <c r="B2188" s="7" t="s">
        <v>135</v>
      </c>
      <c r="C2188" s="15">
        <v>101</v>
      </c>
      <c r="D2188" s="16" t="s">
        <v>102</v>
      </c>
      <c r="E2188">
        <v>2837</v>
      </c>
      <c r="F2188" s="9">
        <v>7</v>
      </c>
      <c r="G2188" s="9">
        <f>financials[[#This Row],[Units Sold]]*financials[[#This Row],[Sale Price]]</f>
        <v>19859</v>
      </c>
      <c r="H2188" s="9">
        <f>IF(financials[[#This Row],[Discount Band]]="low",0.1,IF(financials[[#This Row],[Discount Band]]="medium",0.15,0.3))</f>
        <v>0.1</v>
      </c>
      <c r="I2188" s="9">
        <f>financials[[#This Row],[Gross Sales]]-financials[[#This Row],[Gross Sales]]*financials[[#This Row],[Discounts]]</f>
        <v>17873.099999999999</v>
      </c>
      <c r="J2188" s="9">
        <f>VLOOKUP(financials[[#This Row],[productid]],Products!$B$2:$H$10,3)</f>
        <v>9.9499999999999993</v>
      </c>
      <c r="K2188" s="9">
        <f>financials[[#This Row],[Sales]]-financials[[#This Row],[COGS]]</f>
        <v>17863.149999999998</v>
      </c>
      <c r="L2188" s="17">
        <f t="shared" ca="1" si="69"/>
        <v>45062</v>
      </c>
      <c r="M2188" t="str">
        <f t="shared" ca="1" si="68"/>
        <v>C0003</v>
      </c>
    </row>
    <row r="2189" spans="1:13" x14ac:dyDescent="0.25">
      <c r="A2189" t="s">
        <v>98</v>
      </c>
      <c r="B2189" s="7" t="s">
        <v>159</v>
      </c>
      <c r="C2189" s="15">
        <v>103</v>
      </c>
      <c r="D2189" s="16" t="s">
        <v>102</v>
      </c>
      <c r="E2189">
        <v>159</v>
      </c>
      <c r="F2189" s="9">
        <v>125</v>
      </c>
      <c r="G2189" s="9">
        <f>financials[[#This Row],[Units Sold]]*financials[[#This Row],[Sale Price]]</f>
        <v>19875</v>
      </c>
      <c r="H2189" s="9">
        <f>IF(financials[[#This Row],[Discount Band]]="low",0.1,IF(financials[[#This Row],[Discount Band]]="medium",0.15,0.3))</f>
        <v>0.1</v>
      </c>
      <c r="I2189" s="9">
        <f>financials[[#This Row],[Gross Sales]]-financials[[#This Row],[Gross Sales]]*financials[[#This Row],[Discounts]]</f>
        <v>17887.5</v>
      </c>
      <c r="J2189" s="9">
        <f>VLOOKUP(financials[[#This Row],[productid]],Products!$B$2:$H$10,3)</f>
        <v>15</v>
      </c>
      <c r="K2189" s="9">
        <f>financials[[#This Row],[Sales]]-financials[[#This Row],[COGS]]</f>
        <v>17872.5</v>
      </c>
      <c r="L2189" s="17">
        <f t="shared" ca="1" si="69"/>
        <v>44619</v>
      </c>
      <c r="M2189" t="str">
        <f t="shared" ca="1" si="68"/>
        <v>C0002</v>
      </c>
    </row>
    <row r="2190" spans="1:13" x14ac:dyDescent="0.25">
      <c r="A2190" t="s">
        <v>98</v>
      </c>
      <c r="B2190" s="7" t="s">
        <v>285</v>
      </c>
      <c r="C2190" s="15">
        <v>105</v>
      </c>
      <c r="D2190" s="16" t="s">
        <v>102</v>
      </c>
      <c r="E2190">
        <v>159</v>
      </c>
      <c r="F2190" s="9">
        <v>125</v>
      </c>
      <c r="G2190" s="9">
        <f>financials[[#This Row],[Units Sold]]*financials[[#This Row],[Sale Price]]</f>
        <v>19875</v>
      </c>
      <c r="H2190" s="9">
        <f>IF(financials[[#This Row],[Discount Band]]="low",0.1,IF(financials[[#This Row],[Discount Band]]="medium",0.15,0.3))</f>
        <v>0.1</v>
      </c>
      <c r="I2190" s="9">
        <f>financials[[#This Row],[Gross Sales]]-financials[[#This Row],[Gross Sales]]*financials[[#This Row],[Discounts]]</f>
        <v>17887.5</v>
      </c>
      <c r="J2190" s="9">
        <f>VLOOKUP(financials[[#This Row],[productid]],Products!$B$2:$H$10,3)</f>
        <v>10</v>
      </c>
      <c r="K2190" s="9">
        <f>financials[[#This Row],[Sales]]-financials[[#This Row],[COGS]]</f>
        <v>17877.5</v>
      </c>
      <c r="L2190" s="17">
        <f t="shared" ca="1" si="69"/>
        <v>45031</v>
      </c>
      <c r="M2190" t="str">
        <f t="shared" ca="1" si="68"/>
        <v>B0001</v>
      </c>
    </row>
    <row r="2191" spans="1:13" x14ac:dyDescent="0.25">
      <c r="A2191" t="s">
        <v>98</v>
      </c>
      <c r="B2191" s="7" t="s">
        <v>107</v>
      </c>
      <c r="C2191" s="15">
        <v>105</v>
      </c>
      <c r="D2191" s="16" t="s">
        <v>102</v>
      </c>
      <c r="E2191">
        <v>159</v>
      </c>
      <c r="F2191" s="9">
        <v>125</v>
      </c>
      <c r="G2191" s="9">
        <f>financials[[#This Row],[Units Sold]]*financials[[#This Row],[Sale Price]]</f>
        <v>19875</v>
      </c>
      <c r="H2191" s="9">
        <f>IF(financials[[#This Row],[Discount Band]]="low",0.1,IF(financials[[#This Row],[Discount Band]]="medium",0.15,0.3))</f>
        <v>0.1</v>
      </c>
      <c r="I2191" s="9">
        <f>financials[[#This Row],[Gross Sales]]-financials[[#This Row],[Gross Sales]]*financials[[#This Row],[Discounts]]</f>
        <v>17887.5</v>
      </c>
      <c r="J2191" s="9">
        <f>VLOOKUP(financials[[#This Row],[productid]],Products!$B$2:$H$10,3)</f>
        <v>10</v>
      </c>
      <c r="K2191" s="9">
        <f>financials[[#This Row],[Sales]]-financials[[#This Row],[COGS]]</f>
        <v>17877.5</v>
      </c>
      <c r="L2191" s="17">
        <f t="shared" ca="1" si="69"/>
        <v>44769</v>
      </c>
      <c r="M2191" t="str">
        <f t="shared" ca="1" si="68"/>
        <v>C0003</v>
      </c>
    </row>
    <row r="2192" spans="1:13" x14ac:dyDescent="0.25">
      <c r="A2192" t="s">
        <v>97</v>
      </c>
      <c r="B2192" s="7" t="s">
        <v>135</v>
      </c>
      <c r="C2192" s="15">
        <v>104</v>
      </c>
      <c r="D2192" s="16" t="s">
        <v>101</v>
      </c>
      <c r="E2192">
        <v>2841</v>
      </c>
      <c r="F2192" s="9">
        <v>7</v>
      </c>
      <c r="G2192" s="9">
        <f>financials[[#This Row],[Units Sold]]*financials[[#This Row],[Sale Price]]</f>
        <v>19887</v>
      </c>
      <c r="H2192" s="9">
        <f>IF(financials[[#This Row],[Discount Band]]="low",0.1,IF(financials[[#This Row],[Discount Band]]="medium",0.15,0.3))</f>
        <v>0.15</v>
      </c>
      <c r="I2192" s="9">
        <f>financials[[#This Row],[Gross Sales]]-financials[[#This Row],[Gross Sales]]*financials[[#This Row],[Discounts]]</f>
        <v>16903.95</v>
      </c>
      <c r="J2192" s="9">
        <f>VLOOKUP(financials[[#This Row],[productid]],Products!$B$2:$H$10,3)</f>
        <v>2.9</v>
      </c>
      <c r="K2192" s="9">
        <f>financials[[#This Row],[Sales]]-financials[[#This Row],[COGS]]</f>
        <v>16901.05</v>
      </c>
      <c r="L2192" s="17">
        <f t="shared" ca="1" si="69"/>
        <v>45136</v>
      </c>
      <c r="M2192" t="str">
        <f t="shared" ca="1" si="68"/>
        <v>C0003</v>
      </c>
    </row>
    <row r="2193" spans="1:13" x14ac:dyDescent="0.25">
      <c r="A2193" t="s">
        <v>97</v>
      </c>
      <c r="B2193" s="7" t="s">
        <v>170</v>
      </c>
      <c r="C2193" s="15">
        <v>103</v>
      </c>
      <c r="D2193" s="16" t="s">
        <v>94</v>
      </c>
      <c r="E2193">
        <v>2847</v>
      </c>
      <c r="F2193" s="9">
        <v>7</v>
      </c>
      <c r="G2193" s="9">
        <f>financials[[#This Row],[Units Sold]]*financials[[#This Row],[Sale Price]]</f>
        <v>19929</v>
      </c>
      <c r="H2193" s="9">
        <f>IF(financials[[#This Row],[Discount Band]]="low",0.1,IF(financials[[#This Row],[Discount Band]]="medium",0.15,0.3))</f>
        <v>0.3</v>
      </c>
      <c r="I2193" s="9">
        <f>financials[[#This Row],[Gross Sales]]-financials[[#This Row],[Gross Sales]]*financials[[#This Row],[Discounts]]</f>
        <v>13950.3</v>
      </c>
      <c r="J2193" s="9">
        <f>VLOOKUP(financials[[#This Row],[productid]],Products!$B$2:$H$10,3)</f>
        <v>15</v>
      </c>
      <c r="K2193" s="9">
        <f>financials[[#This Row],[Sales]]-financials[[#This Row],[COGS]]</f>
        <v>13935.3</v>
      </c>
      <c r="L2193" s="17">
        <f t="shared" ca="1" si="69"/>
        <v>45252</v>
      </c>
      <c r="M2193" t="str">
        <f t="shared" ca="1" si="68"/>
        <v>C0002</v>
      </c>
    </row>
    <row r="2194" spans="1:13" x14ac:dyDescent="0.25">
      <c r="A2194" t="s">
        <v>100</v>
      </c>
      <c r="B2194" s="7" t="s">
        <v>95</v>
      </c>
      <c r="C2194" s="15">
        <v>108</v>
      </c>
      <c r="D2194" s="16" t="s">
        <v>102</v>
      </c>
      <c r="E2194">
        <v>1329</v>
      </c>
      <c r="F2194" s="9">
        <v>15</v>
      </c>
      <c r="G2194" s="9">
        <f>financials[[#This Row],[Units Sold]]*financials[[#This Row],[Sale Price]]</f>
        <v>19935</v>
      </c>
      <c r="H2194" s="9">
        <f>IF(financials[[#This Row],[Discount Band]]="low",0.1,IF(financials[[#This Row],[Discount Band]]="medium",0.15,0.3))</f>
        <v>0.1</v>
      </c>
      <c r="I2194" s="9">
        <f>financials[[#This Row],[Gross Sales]]-financials[[#This Row],[Gross Sales]]*financials[[#This Row],[Discounts]]</f>
        <v>17941.5</v>
      </c>
      <c r="J2194" s="9">
        <f>VLOOKUP(financials[[#This Row],[productid]],Products!$B$2:$H$10,3)</f>
        <v>3.99</v>
      </c>
      <c r="K2194" s="9">
        <f>financials[[#This Row],[Sales]]-financials[[#This Row],[COGS]]</f>
        <v>17937.509999999998</v>
      </c>
      <c r="L2194" s="17">
        <f t="shared" ca="1" si="69"/>
        <v>45061</v>
      </c>
      <c r="M2194" t="str">
        <f t="shared" ca="1" si="68"/>
        <v>B0001</v>
      </c>
    </row>
    <row r="2195" spans="1:13" x14ac:dyDescent="0.25">
      <c r="A2195" t="s">
        <v>100</v>
      </c>
      <c r="B2195" s="7" t="s">
        <v>170</v>
      </c>
      <c r="C2195" s="13">
        <v>102</v>
      </c>
      <c r="D2195" s="10" t="s">
        <v>103</v>
      </c>
      <c r="E2195">
        <v>1332</v>
      </c>
      <c r="F2195" s="9">
        <v>15</v>
      </c>
      <c r="G2195" s="9">
        <f>financials[[#This Row],[Units Sold]]*financials[[#This Row],[Sale Price]]</f>
        <v>19980</v>
      </c>
      <c r="H2195" s="9">
        <f>IF(financials[[#This Row],[Discount Band]]="low",0.1,IF(financials[[#This Row],[Discount Band]]="medium",0.15,0.3))</f>
        <v>0.3</v>
      </c>
      <c r="I2195" s="9">
        <f>financials[[#This Row],[Gross Sales]]-financials[[#This Row],[Gross Sales]]*financials[[#This Row],[Discounts]]</f>
        <v>13986</v>
      </c>
      <c r="J2195" s="9">
        <f>VLOOKUP(financials[[#This Row],[productid]],Products!$B$2:$H$10,3)</f>
        <v>13.95</v>
      </c>
      <c r="K2195" s="9">
        <f>financials[[#This Row],[Sales]]-financials[[#This Row],[COGS]]</f>
        <v>13972.05</v>
      </c>
      <c r="L2195" s="17">
        <f t="shared" ca="1" si="69"/>
        <v>44625</v>
      </c>
      <c r="M2195" t="str">
        <f t="shared" ca="1" si="68"/>
        <v>B0001</v>
      </c>
    </row>
    <row r="2196" spans="1:13" x14ac:dyDescent="0.25">
      <c r="A2196" t="s">
        <v>96</v>
      </c>
      <c r="B2196" s="7" t="s">
        <v>135</v>
      </c>
      <c r="C2196" s="15">
        <v>103</v>
      </c>
      <c r="D2196" s="16" t="s">
        <v>101</v>
      </c>
      <c r="E2196">
        <v>1666</v>
      </c>
      <c r="F2196" s="9">
        <v>12</v>
      </c>
      <c r="G2196" s="9">
        <f>financials[[#This Row],[Units Sold]]*financials[[#This Row],[Sale Price]]</f>
        <v>19992</v>
      </c>
      <c r="H2196" s="9">
        <f>IF(financials[[#This Row],[Discount Band]]="low",0.1,IF(financials[[#This Row],[Discount Band]]="medium",0.15,0.3))</f>
        <v>0.15</v>
      </c>
      <c r="I2196" s="9">
        <f>financials[[#This Row],[Gross Sales]]-financials[[#This Row],[Gross Sales]]*financials[[#This Row],[Discounts]]</f>
        <v>16993.2</v>
      </c>
      <c r="J2196" s="9">
        <f>VLOOKUP(financials[[#This Row],[productid]],Products!$B$2:$H$10,3)</f>
        <v>15</v>
      </c>
      <c r="K2196" s="9">
        <f>financials[[#This Row],[Sales]]-financials[[#This Row],[COGS]]</f>
        <v>16978.2</v>
      </c>
      <c r="L2196" s="17">
        <f t="shared" ca="1" si="69"/>
        <v>44604</v>
      </c>
      <c r="M2196" t="str">
        <f t="shared" ca="1" si="68"/>
        <v>C0002</v>
      </c>
    </row>
    <row r="2197" spans="1:13" x14ac:dyDescent="0.25">
      <c r="A2197" t="s">
        <v>98</v>
      </c>
      <c r="B2197" s="7" t="s">
        <v>656</v>
      </c>
      <c r="C2197" s="13">
        <v>107</v>
      </c>
      <c r="D2197" s="10" t="s">
        <v>94</v>
      </c>
      <c r="E2197">
        <v>160</v>
      </c>
      <c r="F2197" s="9">
        <v>125</v>
      </c>
      <c r="G2197" s="9">
        <f>financials[[#This Row],[Units Sold]]*financials[[#This Row],[Sale Price]]</f>
        <v>20000</v>
      </c>
      <c r="H2197" s="9">
        <f>IF(financials[[#This Row],[Discount Band]]="low",0.1,IF(financials[[#This Row],[Discount Band]]="medium",0.15,0.3))</f>
        <v>0.3</v>
      </c>
      <c r="I2197" s="9">
        <f>financials[[#This Row],[Gross Sales]]-financials[[#This Row],[Gross Sales]]*financials[[#This Row],[Discounts]]</f>
        <v>14000</v>
      </c>
      <c r="J2197" s="9">
        <f>VLOOKUP(financials[[#This Row],[productid]],Products!$B$2:$H$10,3)</f>
        <v>5.5</v>
      </c>
      <c r="K2197" s="9">
        <f>financials[[#This Row],[Sales]]-financials[[#This Row],[COGS]]</f>
        <v>13994.5</v>
      </c>
      <c r="L2197" s="17">
        <f t="shared" ca="1" si="69"/>
        <v>44783</v>
      </c>
      <c r="M2197" t="str">
        <f t="shared" ca="1" si="68"/>
        <v>A0001</v>
      </c>
    </row>
    <row r="2198" spans="1:13" x14ac:dyDescent="0.25">
      <c r="A2198" t="s">
        <v>98</v>
      </c>
      <c r="B2198" s="7" t="s">
        <v>251</v>
      </c>
      <c r="C2198" s="15">
        <v>106</v>
      </c>
      <c r="D2198" s="16" t="s">
        <v>102</v>
      </c>
      <c r="E2198">
        <v>160</v>
      </c>
      <c r="F2198" s="9">
        <v>125</v>
      </c>
      <c r="G2198" s="9">
        <f>financials[[#This Row],[Units Sold]]*financials[[#This Row],[Sale Price]]</f>
        <v>20000</v>
      </c>
      <c r="H2198" s="9">
        <f>IF(financials[[#This Row],[Discount Band]]="low",0.1,IF(financials[[#This Row],[Discount Band]]="medium",0.15,0.3))</f>
        <v>0.1</v>
      </c>
      <c r="I2198" s="9">
        <f>financials[[#This Row],[Gross Sales]]-financials[[#This Row],[Gross Sales]]*financials[[#This Row],[Discounts]]</f>
        <v>18000</v>
      </c>
      <c r="J2198" s="9">
        <f>VLOOKUP(financials[[#This Row],[productid]],Products!$B$2:$H$10,3)</f>
        <v>9.1</v>
      </c>
      <c r="K2198" s="9">
        <f>financials[[#This Row],[Sales]]-financials[[#This Row],[COGS]]</f>
        <v>17990.900000000001</v>
      </c>
      <c r="L2198" s="17">
        <f t="shared" ca="1" si="69"/>
        <v>44730</v>
      </c>
      <c r="M2198" t="str">
        <f t="shared" ca="1" si="68"/>
        <v>B0001</v>
      </c>
    </row>
    <row r="2199" spans="1:13" x14ac:dyDescent="0.25">
      <c r="A2199" t="s">
        <v>98</v>
      </c>
      <c r="B2199" s="7" t="s">
        <v>277</v>
      </c>
      <c r="C2199" s="15">
        <v>103</v>
      </c>
      <c r="D2199" s="16" t="s">
        <v>102</v>
      </c>
      <c r="E2199">
        <v>160</v>
      </c>
      <c r="F2199" s="9">
        <v>125</v>
      </c>
      <c r="G2199" s="9">
        <f>financials[[#This Row],[Units Sold]]*financials[[#This Row],[Sale Price]]</f>
        <v>20000</v>
      </c>
      <c r="H2199" s="9">
        <f>IF(financials[[#This Row],[Discount Band]]="low",0.1,IF(financials[[#This Row],[Discount Band]]="medium",0.15,0.3))</f>
        <v>0.1</v>
      </c>
      <c r="I2199" s="9">
        <f>financials[[#This Row],[Gross Sales]]-financials[[#This Row],[Gross Sales]]*financials[[#This Row],[Discounts]]</f>
        <v>18000</v>
      </c>
      <c r="J2199" s="9">
        <f>VLOOKUP(financials[[#This Row],[productid]],Products!$B$2:$H$10,3)</f>
        <v>15</v>
      </c>
      <c r="K2199" s="9">
        <f>financials[[#This Row],[Sales]]-financials[[#This Row],[COGS]]</f>
        <v>17985</v>
      </c>
      <c r="L2199" s="17">
        <f t="shared" ca="1" si="69"/>
        <v>44895</v>
      </c>
      <c r="M2199" t="str">
        <f t="shared" ca="1" si="68"/>
        <v>C0002</v>
      </c>
    </row>
    <row r="2200" spans="1:13" x14ac:dyDescent="0.25">
      <c r="A2200" t="s">
        <v>96</v>
      </c>
      <c r="B2200" s="7" t="s">
        <v>95</v>
      </c>
      <c r="C2200" s="15">
        <v>102</v>
      </c>
      <c r="D2200" s="16" t="s">
        <v>94</v>
      </c>
      <c r="E2200">
        <v>1667</v>
      </c>
      <c r="F2200" s="9">
        <v>12</v>
      </c>
      <c r="G2200" s="9">
        <f>financials[[#This Row],[Units Sold]]*financials[[#This Row],[Sale Price]]</f>
        <v>20004</v>
      </c>
      <c r="H2200" s="9">
        <f>IF(financials[[#This Row],[Discount Band]]="low",0.1,IF(financials[[#This Row],[Discount Band]]="medium",0.15,0.3))</f>
        <v>0.3</v>
      </c>
      <c r="I2200" s="9">
        <f>financials[[#This Row],[Gross Sales]]-financials[[#This Row],[Gross Sales]]*financials[[#This Row],[Discounts]]</f>
        <v>14002.8</v>
      </c>
      <c r="J2200" s="9">
        <f>VLOOKUP(financials[[#This Row],[productid]],Products!$B$2:$H$10,3)</f>
        <v>13.95</v>
      </c>
      <c r="K2200" s="9">
        <f>financials[[#This Row],[Sales]]-financials[[#This Row],[COGS]]</f>
        <v>13988.849999999999</v>
      </c>
      <c r="L2200" s="17">
        <f t="shared" ca="1" si="69"/>
        <v>44925</v>
      </c>
      <c r="M2200" t="str">
        <f t="shared" ca="1" si="68"/>
        <v>C0002</v>
      </c>
    </row>
    <row r="2201" spans="1:13" x14ac:dyDescent="0.25">
      <c r="A2201" t="s">
        <v>96</v>
      </c>
      <c r="B2201" s="7" t="s">
        <v>95</v>
      </c>
      <c r="C2201" s="15">
        <v>102</v>
      </c>
      <c r="D2201" s="16" t="s">
        <v>101</v>
      </c>
      <c r="E2201">
        <v>1668</v>
      </c>
      <c r="F2201" s="9">
        <v>12</v>
      </c>
      <c r="G2201" s="9">
        <f>financials[[#This Row],[Units Sold]]*financials[[#This Row],[Sale Price]]</f>
        <v>20016</v>
      </c>
      <c r="H2201" s="9">
        <f>IF(financials[[#This Row],[Discount Band]]="low",0.1,IF(financials[[#This Row],[Discount Band]]="medium",0.15,0.3))</f>
        <v>0.15</v>
      </c>
      <c r="I2201" s="9">
        <f>financials[[#This Row],[Gross Sales]]-financials[[#This Row],[Gross Sales]]*financials[[#This Row],[Discounts]]</f>
        <v>17013.599999999999</v>
      </c>
      <c r="J2201" s="9">
        <f>VLOOKUP(financials[[#This Row],[productid]],Products!$B$2:$H$10,3)</f>
        <v>13.95</v>
      </c>
      <c r="K2201" s="9">
        <f>financials[[#This Row],[Sales]]-financials[[#This Row],[COGS]]</f>
        <v>16999.649999999998</v>
      </c>
      <c r="L2201" s="17">
        <f t="shared" ca="1" si="69"/>
        <v>44753</v>
      </c>
      <c r="M2201" t="str">
        <f t="shared" ca="1" si="68"/>
        <v>A0001</v>
      </c>
    </row>
    <row r="2202" spans="1:13" x14ac:dyDescent="0.25">
      <c r="A2202" t="s">
        <v>100</v>
      </c>
      <c r="B2202" s="7" t="s">
        <v>170</v>
      </c>
      <c r="C2202" s="15">
        <v>105</v>
      </c>
      <c r="D2202" s="16" t="s">
        <v>94</v>
      </c>
      <c r="E2202">
        <v>1340</v>
      </c>
      <c r="F2202" s="9">
        <v>15</v>
      </c>
      <c r="G2202" s="9">
        <f>financials[[#This Row],[Units Sold]]*financials[[#This Row],[Sale Price]]</f>
        <v>20100</v>
      </c>
      <c r="H2202" s="9">
        <f>IF(financials[[#This Row],[Discount Band]]="low",0.1,IF(financials[[#This Row],[Discount Band]]="medium",0.15,0.3))</f>
        <v>0.3</v>
      </c>
      <c r="I2202" s="9">
        <f>financials[[#This Row],[Gross Sales]]-financials[[#This Row],[Gross Sales]]*financials[[#This Row],[Discounts]]</f>
        <v>14070</v>
      </c>
      <c r="J2202" s="9">
        <f>VLOOKUP(financials[[#This Row],[productid]],Products!$B$2:$H$10,3)</f>
        <v>10</v>
      </c>
      <c r="K2202" s="9">
        <f>financials[[#This Row],[Sales]]-financials[[#This Row],[COGS]]</f>
        <v>14060</v>
      </c>
      <c r="L2202" s="17">
        <f t="shared" ca="1" si="69"/>
        <v>45118</v>
      </c>
      <c r="M2202" t="str">
        <f t="shared" ca="1" si="68"/>
        <v>C0003</v>
      </c>
    </row>
    <row r="2203" spans="1:13" x14ac:dyDescent="0.25">
      <c r="A2203" t="s">
        <v>96</v>
      </c>
      <c r="B2203" s="7" t="s">
        <v>135</v>
      </c>
      <c r="C2203" s="15">
        <v>108</v>
      </c>
      <c r="D2203" s="16" t="s">
        <v>102</v>
      </c>
      <c r="E2203">
        <v>1677</v>
      </c>
      <c r="F2203" s="9">
        <v>12</v>
      </c>
      <c r="G2203" s="9">
        <f>financials[[#This Row],[Units Sold]]*financials[[#This Row],[Sale Price]]</f>
        <v>20124</v>
      </c>
      <c r="H2203" s="9">
        <f>IF(financials[[#This Row],[Discount Band]]="low",0.1,IF(financials[[#This Row],[Discount Band]]="medium",0.15,0.3))</f>
        <v>0.1</v>
      </c>
      <c r="I2203" s="9">
        <f>financials[[#This Row],[Gross Sales]]-financials[[#This Row],[Gross Sales]]*financials[[#This Row],[Discounts]]</f>
        <v>18111.599999999999</v>
      </c>
      <c r="J2203" s="9">
        <f>VLOOKUP(financials[[#This Row],[productid]],Products!$B$2:$H$10,3)</f>
        <v>3.99</v>
      </c>
      <c r="K2203" s="9">
        <f>financials[[#This Row],[Sales]]-financials[[#This Row],[COGS]]</f>
        <v>18107.609999999997</v>
      </c>
      <c r="L2203" s="17">
        <f t="shared" ca="1" si="69"/>
        <v>44880</v>
      </c>
      <c r="M2203" t="str">
        <f t="shared" ca="1" si="68"/>
        <v>B0001</v>
      </c>
    </row>
    <row r="2204" spans="1:13" x14ac:dyDescent="0.25">
      <c r="A2204" t="s">
        <v>98</v>
      </c>
      <c r="B2204" s="7" t="s">
        <v>136</v>
      </c>
      <c r="C2204" s="13">
        <v>105</v>
      </c>
      <c r="D2204" s="10" t="s">
        <v>102</v>
      </c>
      <c r="E2204">
        <v>161</v>
      </c>
      <c r="F2204" s="9">
        <v>125</v>
      </c>
      <c r="G2204" s="9">
        <f>financials[[#This Row],[Units Sold]]*financials[[#This Row],[Sale Price]]</f>
        <v>20125</v>
      </c>
      <c r="H2204" s="9">
        <f>IF(financials[[#This Row],[Discount Band]]="low",0.1,IF(financials[[#This Row],[Discount Band]]="medium",0.15,0.3))</f>
        <v>0.1</v>
      </c>
      <c r="I2204" s="9">
        <f>financials[[#This Row],[Gross Sales]]-financials[[#This Row],[Gross Sales]]*financials[[#This Row],[Discounts]]</f>
        <v>18112.5</v>
      </c>
      <c r="J2204" s="9">
        <f>VLOOKUP(financials[[#This Row],[productid]],Products!$B$2:$H$10,3)</f>
        <v>10</v>
      </c>
      <c r="K2204" s="9">
        <f>financials[[#This Row],[Sales]]-financials[[#This Row],[COGS]]</f>
        <v>18102.5</v>
      </c>
      <c r="L2204" s="17">
        <f t="shared" ca="1" si="69"/>
        <v>45402</v>
      </c>
      <c r="M2204" t="str">
        <f t="shared" ca="1" si="68"/>
        <v>A0001</v>
      </c>
    </row>
    <row r="2205" spans="1:13" x14ac:dyDescent="0.25">
      <c r="A2205" t="s">
        <v>98</v>
      </c>
      <c r="B2205" s="7" t="s">
        <v>159</v>
      </c>
      <c r="C2205" s="13">
        <v>105</v>
      </c>
      <c r="D2205" s="10" t="s">
        <v>94</v>
      </c>
      <c r="E2205">
        <v>161</v>
      </c>
      <c r="F2205" s="9">
        <v>125</v>
      </c>
      <c r="G2205" s="9">
        <f>financials[[#This Row],[Units Sold]]*financials[[#This Row],[Sale Price]]</f>
        <v>20125</v>
      </c>
      <c r="H2205" s="9">
        <f>IF(financials[[#This Row],[Discount Band]]="low",0.1,IF(financials[[#This Row],[Discount Band]]="medium",0.15,0.3))</f>
        <v>0.3</v>
      </c>
      <c r="I2205" s="9">
        <f>financials[[#This Row],[Gross Sales]]-financials[[#This Row],[Gross Sales]]*financials[[#This Row],[Discounts]]</f>
        <v>14087.5</v>
      </c>
      <c r="J2205" s="9">
        <f>VLOOKUP(financials[[#This Row],[productid]],Products!$B$2:$H$10,3)</f>
        <v>10</v>
      </c>
      <c r="K2205" s="9">
        <f>financials[[#This Row],[Sales]]-financials[[#This Row],[COGS]]</f>
        <v>14077.5</v>
      </c>
      <c r="L2205" s="17">
        <f t="shared" ca="1" si="69"/>
        <v>45046</v>
      </c>
      <c r="M2205" t="str">
        <f t="shared" ca="1" si="68"/>
        <v>C0003</v>
      </c>
    </row>
    <row r="2206" spans="1:13" x14ac:dyDescent="0.25">
      <c r="A2206" t="s">
        <v>98</v>
      </c>
      <c r="B2206" s="7" t="s">
        <v>556</v>
      </c>
      <c r="C2206" s="13">
        <v>108</v>
      </c>
      <c r="D2206" s="10" t="s">
        <v>101</v>
      </c>
      <c r="E2206">
        <v>161</v>
      </c>
      <c r="F2206" s="9">
        <v>125</v>
      </c>
      <c r="G2206" s="9">
        <f>financials[[#This Row],[Units Sold]]*financials[[#This Row],[Sale Price]]</f>
        <v>20125</v>
      </c>
      <c r="H2206" s="9">
        <f>IF(financials[[#This Row],[Discount Band]]="low",0.1,IF(financials[[#This Row],[Discount Band]]="medium",0.15,0.3))</f>
        <v>0.15</v>
      </c>
      <c r="I2206" s="9">
        <f>financials[[#This Row],[Gross Sales]]-financials[[#This Row],[Gross Sales]]*financials[[#This Row],[Discounts]]</f>
        <v>17106.25</v>
      </c>
      <c r="J2206" s="9">
        <f>VLOOKUP(financials[[#This Row],[productid]],Products!$B$2:$H$10,3)</f>
        <v>3.99</v>
      </c>
      <c r="K2206" s="9">
        <f>financials[[#This Row],[Sales]]-financials[[#This Row],[COGS]]</f>
        <v>17102.259999999998</v>
      </c>
      <c r="L2206" s="17">
        <f t="shared" ca="1" si="69"/>
        <v>45347</v>
      </c>
      <c r="M2206" t="str">
        <f t="shared" ca="1" si="68"/>
        <v>C0002</v>
      </c>
    </row>
    <row r="2207" spans="1:13" x14ac:dyDescent="0.25">
      <c r="A2207" t="s">
        <v>98</v>
      </c>
      <c r="B2207" s="7" t="s">
        <v>298</v>
      </c>
      <c r="C2207" s="15">
        <v>104</v>
      </c>
      <c r="D2207" s="16" t="s">
        <v>102</v>
      </c>
      <c r="E2207">
        <v>161</v>
      </c>
      <c r="F2207" s="9">
        <v>125</v>
      </c>
      <c r="G2207" s="9">
        <f>financials[[#This Row],[Units Sold]]*financials[[#This Row],[Sale Price]]</f>
        <v>20125</v>
      </c>
      <c r="H2207" s="9">
        <f>IF(financials[[#This Row],[Discount Band]]="low",0.1,IF(financials[[#This Row],[Discount Band]]="medium",0.15,0.3))</f>
        <v>0.1</v>
      </c>
      <c r="I2207" s="9">
        <f>financials[[#This Row],[Gross Sales]]-financials[[#This Row],[Gross Sales]]*financials[[#This Row],[Discounts]]</f>
        <v>18112.5</v>
      </c>
      <c r="J2207" s="9">
        <f>VLOOKUP(financials[[#This Row],[productid]],Products!$B$2:$H$10,3)</f>
        <v>2.9</v>
      </c>
      <c r="K2207" s="9">
        <f>financials[[#This Row],[Sales]]-financials[[#This Row],[COGS]]</f>
        <v>18109.599999999999</v>
      </c>
      <c r="L2207" s="17">
        <f t="shared" ca="1" si="69"/>
        <v>44664</v>
      </c>
      <c r="M2207" t="str">
        <f t="shared" ca="1" si="68"/>
        <v>B0001</v>
      </c>
    </row>
    <row r="2208" spans="1:13" x14ac:dyDescent="0.25">
      <c r="A2208" t="s">
        <v>98</v>
      </c>
      <c r="B2208" s="7" t="s">
        <v>298</v>
      </c>
      <c r="C2208" s="15">
        <v>108</v>
      </c>
      <c r="D2208" s="16" t="s">
        <v>102</v>
      </c>
      <c r="E2208">
        <v>161</v>
      </c>
      <c r="F2208" s="9">
        <v>125</v>
      </c>
      <c r="G2208" s="9">
        <f>financials[[#This Row],[Units Sold]]*financials[[#This Row],[Sale Price]]</f>
        <v>20125</v>
      </c>
      <c r="H2208" s="9">
        <f>IF(financials[[#This Row],[Discount Band]]="low",0.1,IF(financials[[#This Row],[Discount Band]]="medium",0.15,0.3))</f>
        <v>0.1</v>
      </c>
      <c r="I2208" s="9">
        <f>financials[[#This Row],[Gross Sales]]-financials[[#This Row],[Gross Sales]]*financials[[#This Row],[Discounts]]</f>
        <v>18112.5</v>
      </c>
      <c r="J2208" s="9">
        <f>VLOOKUP(financials[[#This Row],[productid]],Products!$B$2:$H$10,3)</f>
        <v>3.99</v>
      </c>
      <c r="K2208" s="9">
        <f>financials[[#This Row],[Sales]]-financials[[#This Row],[COGS]]</f>
        <v>18108.509999999998</v>
      </c>
      <c r="L2208" s="17">
        <f t="shared" ca="1" si="69"/>
        <v>44567</v>
      </c>
      <c r="M2208" t="str">
        <f t="shared" ca="1" si="68"/>
        <v>B0101</v>
      </c>
    </row>
    <row r="2209" spans="1:13" x14ac:dyDescent="0.25">
      <c r="A2209" t="s">
        <v>100</v>
      </c>
      <c r="B2209" s="7" t="s">
        <v>95</v>
      </c>
      <c r="C2209" s="15">
        <v>109</v>
      </c>
      <c r="D2209" s="16" t="s">
        <v>94</v>
      </c>
      <c r="E2209">
        <v>1342</v>
      </c>
      <c r="F2209" s="9">
        <v>15</v>
      </c>
      <c r="G2209" s="9">
        <f>financials[[#This Row],[Units Sold]]*financials[[#This Row],[Sale Price]]</f>
        <v>20130</v>
      </c>
      <c r="H2209" s="9">
        <f>IF(financials[[#This Row],[Discount Band]]="low",0.1,IF(financials[[#This Row],[Discount Band]]="medium",0.15,0.3))</f>
        <v>0.3</v>
      </c>
      <c r="I2209" s="9">
        <f>financials[[#This Row],[Gross Sales]]-financials[[#This Row],[Gross Sales]]*financials[[#This Row],[Discounts]]</f>
        <v>14091</v>
      </c>
      <c r="J2209" s="9">
        <f>VLOOKUP(financials[[#This Row],[productid]],Products!$B$2:$H$10,3)</f>
        <v>16.8</v>
      </c>
      <c r="K2209" s="9">
        <f>financials[[#This Row],[Sales]]-financials[[#This Row],[COGS]]</f>
        <v>14074.2</v>
      </c>
      <c r="L2209" s="17">
        <f t="shared" ca="1" si="69"/>
        <v>44722</v>
      </c>
      <c r="M2209" t="str">
        <f t="shared" ca="1" si="68"/>
        <v>B0101</v>
      </c>
    </row>
    <row r="2210" spans="1:13" x14ac:dyDescent="0.25">
      <c r="A2210" t="s">
        <v>96</v>
      </c>
      <c r="B2210" s="7" t="s">
        <v>95</v>
      </c>
      <c r="C2210" s="13">
        <v>109</v>
      </c>
      <c r="D2210" s="10" t="s">
        <v>94</v>
      </c>
      <c r="E2210">
        <v>1682</v>
      </c>
      <c r="F2210" s="9">
        <v>12</v>
      </c>
      <c r="G2210" s="9">
        <f>financials[[#This Row],[Units Sold]]*financials[[#This Row],[Sale Price]]</f>
        <v>20184</v>
      </c>
      <c r="H2210" s="9">
        <f>IF(financials[[#This Row],[Discount Band]]="low",0.1,IF(financials[[#This Row],[Discount Band]]="medium",0.15,0.3))</f>
        <v>0.3</v>
      </c>
      <c r="I2210" s="9">
        <f>financials[[#This Row],[Gross Sales]]-financials[[#This Row],[Gross Sales]]*financials[[#This Row],[Discounts]]</f>
        <v>14128.8</v>
      </c>
      <c r="J2210" s="9">
        <f>VLOOKUP(financials[[#This Row],[productid]],Products!$B$2:$H$10,3)</f>
        <v>16.8</v>
      </c>
      <c r="K2210" s="9">
        <f>financials[[#This Row],[Sales]]-financials[[#This Row],[COGS]]</f>
        <v>14112</v>
      </c>
      <c r="L2210" s="17">
        <f t="shared" ca="1" si="69"/>
        <v>44945</v>
      </c>
      <c r="M2210" t="str">
        <f t="shared" ca="1" si="68"/>
        <v>C0003</v>
      </c>
    </row>
    <row r="2211" spans="1:13" x14ac:dyDescent="0.25">
      <c r="A2211" t="s">
        <v>97</v>
      </c>
      <c r="B2211" s="7" t="s">
        <v>170</v>
      </c>
      <c r="C2211" s="15">
        <v>103</v>
      </c>
      <c r="D2211" s="16" t="s">
        <v>102</v>
      </c>
      <c r="E2211">
        <v>2890</v>
      </c>
      <c r="F2211" s="9">
        <v>7</v>
      </c>
      <c r="G2211" s="9">
        <f>financials[[#This Row],[Units Sold]]*financials[[#This Row],[Sale Price]]</f>
        <v>20230</v>
      </c>
      <c r="H2211" s="9">
        <f>IF(financials[[#This Row],[Discount Band]]="low",0.1,IF(financials[[#This Row],[Discount Band]]="medium",0.15,0.3))</f>
        <v>0.1</v>
      </c>
      <c r="I2211" s="9">
        <f>financials[[#This Row],[Gross Sales]]-financials[[#This Row],[Gross Sales]]*financials[[#This Row],[Discounts]]</f>
        <v>18207</v>
      </c>
      <c r="J2211" s="9">
        <f>VLOOKUP(financials[[#This Row],[productid]],Products!$B$2:$H$10,3)</f>
        <v>15</v>
      </c>
      <c r="K2211" s="9">
        <f>financials[[#This Row],[Sales]]-financials[[#This Row],[COGS]]</f>
        <v>18192</v>
      </c>
      <c r="L2211" s="17">
        <f t="shared" ca="1" si="69"/>
        <v>45213</v>
      </c>
      <c r="M2211" t="str">
        <f t="shared" ca="1" si="68"/>
        <v>C0002</v>
      </c>
    </row>
    <row r="2212" spans="1:13" x14ac:dyDescent="0.25">
      <c r="A2212" t="s">
        <v>98</v>
      </c>
      <c r="B2212" s="7" t="s">
        <v>251</v>
      </c>
      <c r="C2212" s="15">
        <v>103</v>
      </c>
      <c r="D2212" s="16" t="s">
        <v>101</v>
      </c>
      <c r="E2212">
        <v>162</v>
      </c>
      <c r="F2212" s="9">
        <v>125</v>
      </c>
      <c r="G2212" s="9">
        <f>financials[[#This Row],[Units Sold]]*financials[[#This Row],[Sale Price]]</f>
        <v>20250</v>
      </c>
      <c r="H2212" s="9">
        <f>IF(financials[[#This Row],[Discount Band]]="low",0.1,IF(financials[[#This Row],[Discount Band]]="medium",0.15,0.3))</f>
        <v>0.15</v>
      </c>
      <c r="I2212" s="9">
        <f>financials[[#This Row],[Gross Sales]]-financials[[#This Row],[Gross Sales]]*financials[[#This Row],[Discounts]]</f>
        <v>17212.5</v>
      </c>
      <c r="J2212" s="9">
        <f>VLOOKUP(financials[[#This Row],[productid]],Products!$B$2:$H$10,3)</f>
        <v>15</v>
      </c>
      <c r="K2212" s="9">
        <f>financials[[#This Row],[Sales]]-financials[[#This Row],[COGS]]</f>
        <v>17197.5</v>
      </c>
      <c r="L2212" s="17">
        <f t="shared" ca="1" si="69"/>
        <v>45435</v>
      </c>
      <c r="M2212" t="str">
        <f t="shared" ca="1" si="68"/>
        <v>C0002</v>
      </c>
    </row>
    <row r="2213" spans="1:13" x14ac:dyDescent="0.25">
      <c r="A2213" t="s">
        <v>100</v>
      </c>
      <c r="B2213" s="7" t="s">
        <v>170</v>
      </c>
      <c r="C2213" s="15">
        <v>102</v>
      </c>
      <c r="D2213" s="16" t="s">
        <v>94</v>
      </c>
      <c r="E2213">
        <v>1351</v>
      </c>
      <c r="F2213" s="9">
        <v>15</v>
      </c>
      <c r="G2213" s="9">
        <f>financials[[#This Row],[Units Sold]]*financials[[#This Row],[Sale Price]]</f>
        <v>20265</v>
      </c>
      <c r="H2213" s="9">
        <f>IF(financials[[#This Row],[Discount Band]]="low",0.1,IF(financials[[#This Row],[Discount Band]]="medium",0.15,0.3))</f>
        <v>0.3</v>
      </c>
      <c r="I2213" s="9">
        <f>financials[[#This Row],[Gross Sales]]-financials[[#This Row],[Gross Sales]]*financials[[#This Row],[Discounts]]</f>
        <v>14185.5</v>
      </c>
      <c r="J2213" s="9">
        <f>VLOOKUP(financials[[#This Row],[productid]],Products!$B$2:$H$10,3)</f>
        <v>13.95</v>
      </c>
      <c r="K2213" s="9">
        <f>financials[[#This Row],[Sales]]-financials[[#This Row],[COGS]]</f>
        <v>14171.55</v>
      </c>
      <c r="L2213" s="17">
        <f t="shared" ca="1" si="69"/>
        <v>44737</v>
      </c>
      <c r="M2213" t="str">
        <f t="shared" ca="1" si="68"/>
        <v>A0001</v>
      </c>
    </row>
    <row r="2214" spans="1:13" x14ac:dyDescent="0.25">
      <c r="A2214" t="s">
        <v>96</v>
      </c>
      <c r="B2214" s="7" t="s">
        <v>170</v>
      </c>
      <c r="C2214" s="15">
        <v>107</v>
      </c>
      <c r="D2214" s="16" t="s">
        <v>102</v>
      </c>
      <c r="E2214">
        <v>1689</v>
      </c>
      <c r="F2214" s="9">
        <v>12</v>
      </c>
      <c r="G2214" s="9">
        <f>financials[[#This Row],[Units Sold]]*financials[[#This Row],[Sale Price]]</f>
        <v>20268</v>
      </c>
      <c r="H2214" s="9">
        <f>IF(financials[[#This Row],[Discount Band]]="low",0.1,IF(financials[[#This Row],[Discount Band]]="medium",0.15,0.3))</f>
        <v>0.1</v>
      </c>
      <c r="I2214" s="9">
        <f>financials[[#This Row],[Gross Sales]]-financials[[#This Row],[Gross Sales]]*financials[[#This Row],[Discounts]]</f>
        <v>18241.2</v>
      </c>
      <c r="J2214" s="9">
        <f>VLOOKUP(financials[[#This Row],[productid]],Products!$B$2:$H$10,3)</f>
        <v>5.5</v>
      </c>
      <c r="K2214" s="9">
        <f>financials[[#This Row],[Sales]]-financials[[#This Row],[COGS]]</f>
        <v>18235.7</v>
      </c>
      <c r="L2214" s="17">
        <f t="shared" ca="1" si="69"/>
        <v>45374</v>
      </c>
      <c r="M2214" t="str">
        <f t="shared" ca="1" si="68"/>
        <v>C0003</v>
      </c>
    </row>
    <row r="2215" spans="1:13" x14ac:dyDescent="0.25">
      <c r="A2215" t="s">
        <v>97</v>
      </c>
      <c r="B2215" s="7" t="s">
        <v>135</v>
      </c>
      <c r="C2215" s="13">
        <v>101</v>
      </c>
      <c r="D2215" s="10" t="s">
        <v>94</v>
      </c>
      <c r="E2215">
        <v>2897</v>
      </c>
      <c r="F2215" s="9">
        <v>7</v>
      </c>
      <c r="G2215" s="9">
        <f>financials[[#This Row],[Units Sold]]*financials[[#This Row],[Sale Price]]</f>
        <v>20279</v>
      </c>
      <c r="H2215" s="9">
        <f>IF(financials[[#This Row],[Discount Band]]="low",0.1,IF(financials[[#This Row],[Discount Band]]="medium",0.15,0.3))</f>
        <v>0.3</v>
      </c>
      <c r="I2215" s="9">
        <f>financials[[#This Row],[Gross Sales]]-financials[[#This Row],[Gross Sales]]*financials[[#This Row],[Discounts]]</f>
        <v>14195.3</v>
      </c>
      <c r="J2215" s="9">
        <f>VLOOKUP(financials[[#This Row],[productid]],Products!$B$2:$H$10,3)</f>
        <v>9.9499999999999993</v>
      </c>
      <c r="K2215" s="9">
        <f>financials[[#This Row],[Sales]]-financials[[#This Row],[COGS]]</f>
        <v>14185.349999999999</v>
      </c>
      <c r="L2215" s="17">
        <f t="shared" ca="1" si="69"/>
        <v>44799</v>
      </c>
      <c r="M2215" t="str">
        <f t="shared" ca="1" si="68"/>
        <v>B0001</v>
      </c>
    </row>
    <row r="2216" spans="1:13" x14ac:dyDescent="0.25">
      <c r="A2216" t="s">
        <v>97</v>
      </c>
      <c r="B2216" s="7" t="s">
        <v>170</v>
      </c>
      <c r="C2216" s="15">
        <v>104</v>
      </c>
      <c r="D2216" s="16" t="s">
        <v>94</v>
      </c>
      <c r="E2216">
        <v>2898</v>
      </c>
      <c r="F2216" s="9">
        <v>7</v>
      </c>
      <c r="G2216" s="9">
        <f>financials[[#This Row],[Units Sold]]*financials[[#This Row],[Sale Price]]</f>
        <v>20286</v>
      </c>
      <c r="H2216" s="9">
        <f>IF(financials[[#This Row],[Discount Band]]="low",0.1,IF(financials[[#This Row],[Discount Band]]="medium",0.15,0.3))</f>
        <v>0.3</v>
      </c>
      <c r="I2216" s="9">
        <f>financials[[#This Row],[Gross Sales]]-financials[[#This Row],[Gross Sales]]*financials[[#This Row],[Discounts]]</f>
        <v>14200.2</v>
      </c>
      <c r="J2216" s="9">
        <f>VLOOKUP(financials[[#This Row],[productid]],Products!$B$2:$H$10,3)</f>
        <v>2.9</v>
      </c>
      <c r="K2216" s="9">
        <f>financials[[#This Row],[Sales]]-financials[[#This Row],[COGS]]</f>
        <v>14197.300000000001</v>
      </c>
      <c r="L2216" s="17">
        <f t="shared" ca="1" si="69"/>
        <v>44785</v>
      </c>
      <c r="M2216" t="str">
        <f t="shared" ca="1" si="68"/>
        <v>A0001</v>
      </c>
    </row>
    <row r="2217" spans="1:13" x14ac:dyDescent="0.25">
      <c r="A2217" t="s">
        <v>97</v>
      </c>
      <c r="B2217" s="7" t="s">
        <v>95</v>
      </c>
      <c r="C2217" s="15">
        <v>103</v>
      </c>
      <c r="D2217" s="16" t="s">
        <v>103</v>
      </c>
      <c r="E2217">
        <v>1015</v>
      </c>
      <c r="F2217" s="9">
        <v>20</v>
      </c>
      <c r="G2217" s="9">
        <f>financials[[#This Row],[Units Sold]]*financials[[#This Row],[Sale Price]]</f>
        <v>20300</v>
      </c>
      <c r="H2217" s="9">
        <f>IF(financials[[#This Row],[Discount Band]]="low",0.1,IF(financials[[#This Row],[Discount Band]]="medium",0.15,0.3))</f>
        <v>0.3</v>
      </c>
      <c r="I2217" s="9">
        <f>financials[[#This Row],[Gross Sales]]-financials[[#This Row],[Gross Sales]]*financials[[#This Row],[Discounts]]</f>
        <v>14210</v>
      </c>
      <c r="J2217" s="9">
        <f>VLOOKUP(financials[[#This Row],[productid]],Products!$B$2:$H$10,3)</f>
        <v>15</v>
      </c>
      <c r="K2217" s="9">
        <f>financials[[#This Row],[Sales]]-financials[[#This Row],[COGS]]</f>
        <v>14195</v>
      </c>
      <c r="L2217" s="17">
        <f t="shared" ca="1" si="69"/>
        <v>45138</v>
      </c>
      <c r="M2217" t="str">
        <f t="shared" ca="1" si="68"/>
        <v>B0001</v>
      </c>
    </row>
    <row r="2218" spans="1:13" x14ac:dyDescent="0.25">
      <c r="A2218" t="s">
        <v>98</v>
      </c>
      <c r="B2218" s="7" t="s">
        <v>277</v>
      </c>
      <c r="C2218" s="15">
        <v>108</v>
      </c>
      <c r="D2218" s="16" t="s">
        <v>94</v>
      </c>
      <c r="E2218">
        <v>163</v>
      </c>
      <c r="F2218" s="9">
        <v>125</v>
      </c>
      <c r="G2218" s="9">
        <f>financials[[#This Row],[Units Sold]]*financials[[#This Row],[Sale Price]]</f>
        <v>20375</v>
      </c>
      <c r="H2218" s="9">
        <f>IF(financials[[#This Row],[Discount Band]]="low",0.1,IF(financials[[#This Row],[Discount Band]]="medium",0.15,0.3))</f>
        <v>0.3</v>
      </c>
      <c r="I2218" s="9">
        <f>financials[[#This Row],[Gross Sales]]-financials[[#This Row],[Gross Sales]]*financials[[#This Row],[Discounts]]</f>
        <v>14262.5</v>
      </c>
      <c r="J2218" s="9">
        <f>VLOOKUP(financials[[#This Row],[productid]],Products!$B$2:$H$10,3)</f>
        <v>3.99</v>
      </c>
      <c r="K2218" s="9">
        <f>financials[[#This Row],[Sales]]-financials[[#This Row],[COGS]]</f>
        <v>14258.51</v>
      </c>
      <c r="L2218" s="17">
        <f t="shared" ca="1" si="69"/>
        <v>45155</v>
      </c>
      <c r="M2218" t="str">
        <f t="shared" ca="1" si="68"/>
        <v>B0101</v>
      </c>
    </row>
    <row r="2219" spans="1:13" x14ac:dyDescent="0.25">
      <c r="A2219" t="s">
        <v>97</v>
      </c>
      <c r="B2219" s="7" t="s">
        <v>170</v>
      </c>
      <c r="C2219" s="15">
        <v>106</v>
      </c>
      <c r="D2219" s="16" t="s">
        <v>94</v>
      </c>
      <c r="E2219">
        <v>2914</v>
      </c>
      <c r="F2219" s="9">
        <v>7</v>
      </c>
      <c r="G2219" s="9">
        <f>financials[[#This Row],[Units Sold]]*financials[[#This Row],[Sale Price]]</f>
        <v>20398</v>
      </c>
      <c r="H2219" s="9">
        <f>IF(financials[[#This Row],[Discount Band]]="low",0.1,IF(financials[[#This Row],[Discount Band]]="medium",0.15,0.3))</f>
        <v>0.3</v>
      </c>
      <c r="I2219" s="9">
        <f>financials[[#This Row],[Gross Sales]]-financials[[#This Row],[Gross Sales]]*financials[[#This Row],[Discounts]]</f>
        <v>14278.6</v>
      </c>
      <c r="J2219" s="9">
        <f>VLOOKUP(financials[[#This Row],[productid]],Products!$B$2:$H$10,3)</f>
        <v>9.1</v>
      </c>
      <c r="K2219" s="9">
        <f>financials[[#This Row],[Sales]]-financials[[#This Row],[COGS]]</f>
        <v>14269.5</v>
      </c>
      <c r="L2219" s="17">
        <f t="shared" ca="1" si="69"/>
        <v>45308</v>
      </c>
      <c r="M2219" t="str">
        <f t="shared" ca="1" si="68"/>
        <v>B0001</v>
      </c>
    </row>
    <row r="2220" spans="1:13" x14ac:dyDescent="0.25">
      <c r="A2220" t="s">
        <v>96</v>
      </c>
      <c r="B2220" s="7" t="s">
        <v>95</v>
      </c>
      <c r="C2220" s="15">
        <v>108</v>
      </c>
      <c r="D2220" s="16" t="s">
        <v>101</v>
      </c>
      <c r="E2220">
        <v>1700</v>
      </c>
      <c r="F2220" s="9">
        <v>12</v>
      </c>
      <c r="G2220" s="9">
        <f>financials[[#This Row],[Units Sold]]*financials[[#This Row],[Sale Price]]</f>
        <v>20400</v>
      </c>
      <c r="H2220" s="9">
        <f>IF(financials[[#This Row],[Discount Band]]="low",0.1,IF(financials[[#This Row],[Discount Band]]="medium",0.15,0.3))</f>
        <v>0.15</v>
      </c>
      <c r="I2220" s="9">
        <f>financials[[#This Row],[Gross Sales]]-financials[[#This Row],[Gross Sales]]*financials[[#This Row],[Discounts]]</f>
        <v>17340</v>
      </c>
      <c r="J2220" s="9">
        <f>VLOOKUP(financials[[#This Row],[productid]],Products!$B$2:$H$10,3)</f>
        <v>3.99</v>
      </c>
      <c r="K2220" s="9">
        <f>financials[[#This Row],[Sales]]-financials[[#This Row],[COGS]]</f>
        <v>17336.009999999998</v>
      </c>
      <c r="L2220" s="17">
        <f t="shared" ca="1" si="69"/>
        <v>44662</v>
      </c>
      <c r="M2220" t="str">
        <f t="shared" ca="1" si="68"/>
        <v>B0001</v>
      </c>
    </row>
    <row r="2221" spans="1:13" x14ac:dyDescent="0.25">
      <c r="A2221" t="s">
        <v>96</v>
      </c>
      <c r="B2221" s="7" t="s">
        <v>95</v>
      </c>
      <c r="C2221" s="15">
        <v>109</v>
      </c>
      <c r="D2221" s="16" t="s">
        <v>102</v>
      </c>
      <c r="E2221">
        <v>1705</v>
      </c>
      <c r="F2221" s="9">
        <v>12</v>
      </c>
      <c r="G2221" s="9">
        <f>financials[[#This Row],[Units Sold]]*financials[[#This Row],[Sale Price]]</f>
        <v>20460</v>
      </c>
      <c r="H2221" s="9">
        <f>IF(financials[[#This Row],[Discount Band]]="low",0.1,IF(financials[[#This Row],[Discount Band]]="medium",0.15,0.3))</f>
        <v>0.1</v>
      </c>
      <c r="I2221" s="9">
        <f>financials[[#This Row],[Gross Sales]]-financials[[#This Row],[Gross Sales]]*financials[[#This Row],[Discounts]]</f>
        <v>18414</v>
      </c>
      <c r="J2221" s="9">
        <f>VLOOKUP(financials[[#This Row],[productid]],Products!$B$2:$H$10,3)</f>
        <v>16.8</v>
      </c>
      <c r="K2221" s="9">
        <f>financials[[#This Row],[Sales]]-financials[[#This Row],[COGS]]</f>
        <v>18397.2</v>
      </c>
      <c r="L2221" s="17">
        <f t="shared" ca="1" si="69"/>
        <v>45176</v>
      </c>
      <c r="M2221" t="str">
        <f t="shared" ca="1" si="68"/>
        <v>B0001</v>
      </c>
    </row>
    <row r="2222" spans="1:13" x14ac:dyDescent="0.25">
      <c r="A2222" t="s">
        <v>100</v>
      </c>
      <c r="B2222" s="7" t="s">
        <v>170</v>
      </c>
      <c r="C2222" s="15">
        <v>108</v>
      </c>
      <c r="D2222" s="16" t="s">
        <v>94</v>
      </c>
      <c r="E2222">
        <v>1364</v>
      </c>
      <c r="F2222" s="9">
        <v>15</v>
      </c>
      <c r="G2222" s="9">
        <f>financials[[#This Row],[Units Sold]]*financials[[#This Row],[Sale Price]]</f>
        <v>20460</v>
      </c>
      <c r="H2222" s="9">
        <f>IF(financials[[#This Row],[Discount Band]]="low",0.1,IF(financials[[#This Row],[Discount Band]]="medium",0.15,0.3))</f>
        <v>0.3</v>
      </c>
      <c r="I2222" s="9">
        <f>financials[[#This Row],[Gross Sales]]-financials[[#This Row],[Gross Sales]]*financials[[#This Row],[Discounts]]</f>
        <v>14322</v>
      </c>
      <c r="J2222" s="9">
        <f>VLOOKUP(financials[[#This Row],[productid]],Products!$B$2:$H$10,3)</f>
        <v>3.99</v>
      </c>
      <c r="K2222" s="9">
        <f>financials[[#This Row],[Sales]]-financials[[#This Row],[COGS]]</f>
        <v>14318.01</v>
      </c>
      <c r="L2222" s="17">
        <f t="shared" ca="1" si="69"/>
        <v>44952</v>
      </c>
      <c r="M2222" t="str">
        <f t="shared" ca="1" si="68"/>
        <v>A0001</v>
      </c>
    </row>
    <row r="2223" spans="1:13" x14ac:dyDescent="0.25">
      <c r="A2223" t="s">
        <v>97</v>
      </c>
      <c r="B2223" s="7" t="s">
        <v>95</v>
      </c>
      <c r="C2223" s="15">
        <v>104</v>
      </c>
      <c r="D2223" s="16" t="s">
        <v>94</v>
      </c>
      <c r="E2223">
        <v>1025</v>
      </c>
      <c r="F2223" s="9">
        <v>20</v>
      </c>
      <c r="G2223" s="9">
        <f>financials[[#This Row],[Units Sold]]*financials[[#This Row],[Sale Price]]</f>
        <v>20500</v>
      </c>
      <c r="H2223" s="9">
        <f>IF(financials[[#This Row],[Discount Band]]="low",0.1,IF(financials[[#This Row],[Discount Band]]="medium",0.15,0.3))</f>
        <v>0.3</v>
      </c>
      <c r="I2223" s="9">
        <f>financials[[#This Row],[Gross Sales]]-financials[[#This Row],[Gross Sales]]*financials[[#This Row],[Discounts]]</f>
        <v>14350</v>
      </c>
      <c r="J2223" s="9">
        <f>VLOOKUP(financials[[#This Row],[productid]],Products!$B$2:$H$10,3)</f>
        <v>2.9</v>
      </c>
      <c r="K2223" s="9">
        <f>financials[[#This Row],[Sales]]-financials[[#This Row],[COGS]]</f>
        <v>14347.1</v>
      </c>
      <c r="L2223" s="17">
        <f t="shared" ca="1" si="69"/>
        <v>44982</v>
      </c>
      <c r="M2223" t="str">
        <f t="shared" ca="1" si="68"/>
        <v>C0002</v>
      </c>
    </row>
    <row r="2224" spans="1:13" x14ac:dyDescent="0.25">
      <c r="A2224" t="s">
        <v>98</v>
      </c>
      <c r="B2224" s="7" t="s">
        <v>251</v>
      </c>
      <c r="C2224" s="15">
        <v>107</v>
      </c>
      <c r="D2224" s="16" t="s">
        <v>101</v>
      </c>
      <c r="E2224">
        <v>164</v>
      </c>
      <c r="F2224" s="9">
        <v>125</v>
      </c>
      <c r="G2224" s="9">
        <f>financials[[#This Row],[Units Sold]]*financials[[#This Row],[Sale Price]]</f>
        <v>20500</v>
      </c>
      <c r="H2224" s="9">
        <f>IF(financials[[#This Row],[Discount Band]]="low",0.1,IF(financials[[#This Row],[Discount Band]]="medium",0.15,0.3))</f>
        <v>0.15</v>
      </c>
      <c r="I2224" s="9">
        <f>financials[[#This Row],[Gross Sales]]-financials[[#This Row],[Gross Sales]]*financials[[#This Row],[Discounts]]</f>
        <v>17425</v>
      </c>
      <c r="J2224" s="9">
        <f>VLOOKUP(financials[[#This Row],[productid]],Products!$B$2:$H$10,3)</f>
        <v>5.5</v>
      </c>
      <c r="K2224" s="9">
        <f>financials[[#This Row],[Sales]]-financials[[#This Row],[COGS]]</f>
        <v>17419.5</v>
      </c>
      <c r="L2224" s="17">
        <f t="shared" ca="1" si="69"/>
        <v>45310</v>
      </c>
      <c r="M2224" t="str">
        <f t="shared" ca="1" si="68"/>
        <v>C0002</v>
      </c>
    </row>
    <row r="2225" spans="1:13" x14ac:dyDescent="0.25">
      <c r="A2225" t="s">
        <v>98</v>
      </c>
      <c r="B2225" s="7" t="s">
        <v>107</v>
      </c>
      <c r="C2225" s="15">
        <v>108</v>
      </c>
      <c r="D2225" s="16" t="s">
        <v>101</v>
      </c>
      <c r="E2225">
        <v>164</v>
      </c>
      <c r="F2225" s="9">
        <v>125</v>
      </c>
      <c r="G2225" s="9">
        <f>financials[[#This Row],[Units Sold]]*financials[[#This Row],[Sale Price]]</f>
        <v>20500</v>
      </c>
      <c r="H2225" s="9">
        <f>IF(financials[[#This Row],[Discount Band]]="low",0.1,IF(financials[[#This Row],[Discount Band]]="medium",0.15,0.3))</f>
        <v>0.15</v>
      </c>
      <c r="I2225" s="9">
        <f>financials[[#This Row],[Gross Sales]]-financials[[#This Row],[Gross Sales]]*financials[[#This Row],[Discounts]]</f>
        <v>17425</v>
      </c>
      <c r="J2225" s="9">
        <f>VLOOKUP(financials[[#This Row],[productid]],Products!$B$2:$H$10,3)</f>
        <v>3.99</v>
      </c>
      <c r="K2225" s="9">
        <f>financials[[#This Row],[Sales]]-financials[[#This Row],[COGS]]</f>
        <v>17421.009999999998</v>
      </c>
      <c r="L2225" s="17">
        <f t="shared" ca="1" si="69"/>
        <v>45414</v>
      </c>
      <c r="M2225" t="str">
        <f t="shared" ca="1" si="68"/>
        <v>A0001</v>
      </c>
    </row>
    <row r="2226" spans="1:13" x14ac:dyDescent="0.25">
      <c r="A2226" t="s">
        <v>97</v>
      </c>
      <c r="B2226" s="7" t="s">
        <v>135</v>
      </c>
      <c r="C2226" s="15">
        <v>102</v>
      </c>
      <c r="D2226" s="16" t="s">
        <v>101</v>
      </c>
      <c r="E2226">
        <v>2929</v>
      </c>
      <c r="F2226" s="9">
        <v>7</v>
      </c>
      <c r="G2226" s="9">
        <f>financials[[#This Row],[Units Sold]]*financials[[#This Row],[Sale Price]]</f>
        <v>20503</v>
      </c>
      <c r="H2226" s="9">
        <f>IF(financials[[#This Row],[Discount Band]]="low",0.1,IF(financials[[#This Row],[Discount Band]]="medium",0.15,0.3))</f>
        <v>0.15</v>
      </c>
      <c r="I2226" s="9">
        <f>financials[[#This Row],[Gross Sales]]-financials[[#This Row],[Gross Sales]]*financials[[#This Row],[Discounts]]</f>
        <v>17427.55</v>
      </c>
      <c r="J2226" s="9">
        <f>VLOOKUP(financials[[#This Row],[productid]],Products!$B$2:$H$10,3)</f>
        <v>13.95</v>
      </c>
      <c r="K2226" s="9">
        <f>financials[[#This Row],[Sales]]-financials[[#This Row],[COGS]]</f>
        <v>17413.599999999999</v>
      </c>
      <c r="L2226" s="17">
        <f t="shared" ca="1" si="69"/>
        <v>45399</v>
      </c>
      <c r="M2226" t="str">
        <f t="shared" ca="1" si="68"/>
        <v>C0002</v>
      </c>
    </row>
    <row r="2227" spans="1:13" x14ac:dyDescent="0.25">
      <c r="A2227" t="s">
        <v>96</v>
      </c>
      <c r="B2227" s="7" t="s">
        <v>95</v>
      </c>
      <c r="C2227" s="15">
        <v>106</v>
      </c>
      <c r="D2227" s="16" t="s">
        <v>101</v>
      </c>
      <c r="E2227">
        <v>1712</v>
      </c>
      <c r="F2227" s="9">
        <v>12</v>
      </c>
      <c r="G2227" s="9">
        <f>financials[[#This Row],[Units Sold]]*financials[[#This Row],[Sale Price]]</f>
        <v>20544</v>
      </c>
      <c r="H2227" s="9">
        <f>IF(financials[[#This Row],[Discount Band]]="low",0.1,IF(financials[[#This Row],[Discount Band]]="medium",0.15,0.3))</f>
        <v>0.15</v>
      </c>
      <c r="I2227" s="9">
        <f>financials[[#This Row],[Gross Sales]]-financials[[#This Row],[Gross Sales]]*financials[[#This Row],[Discounts]]</f>
        <v>17462.400000000001</v>
      </c>
      <c r="J2227" s="9">
        <f>VLOOKUP(financials[[#This Row],[productid]],Products!$B$2:$H$10,3)</f>
        <v>9.1</v>
      </c>
      <c r="K2227" s="9">
        <f>financials[[#This Row],[Sales]]-financials[[#This Row],[COGS]]</f>
        <v>17453.300000000003</v>
      </c>
      <c r="L2227" s="17">
        <f t="shared" ca="1" si="69"/>
        <v>45024</v>
      </c>
      <c r="M2227" t="str">
        <f t="shared" ca="1" si="68"/>
        <v>B0101</v>
      </c>
    </row>
    <row r="2228" spans="1:13" x14ac:dyDescent="0.25">
      <c r="A2228" t="s">
        <v>97</v>
      </c>
      <c r="B2228" s="7" t="s">
        <v>135</v>
      </c>
      <c r="C2228" s="15">
        <v>102</v>
      </c>
      <c r="D2228" s="16" t="s">
        <v>101</v>
      </c>
      <c r="E2228">
        <v>2944</v>
      </c>
      <c r="F2228" s="9">
        <v>7</v>
      </c>
      <c r="G2228" s="9">
        <f>financials[[#This Row],[Units Sold]]*financials[[#This Row],[Sale Price]]</f>
        <v>20608</v>
      </c>
      <c r="H2228" s="9">
        <f>IF(financials[[#This Row],[Discount Band]]="low",0.1,IF(financials[[#This Row],[Discount Band]]="medium",0.15,0.3))</f>
        <v>0.15</v>
      </c>
      <c r="I2228" s="9">
        <f>financials[[#This Row],[Gross Sales]]-financials[[#This Row],[Gross Sales]]*financials[[#This Row],[Discounts]]</f>
        <v>17516.8</v>
      </c>
      <c r="J2228" s="9">
        <f>VLOOKUP(financials[[#This Row],[productid]],Products!$B$2:$H$10,3)</f>
        <v>13.95</v>
      </c>
      <c r="K2228" s="9">
        <f>financials[[#This Row],[Sales]]-financials[[#This Row],[COGS]]</f>
        <v>17502.849999999999</v>
      </c>
      <c r="L2228" s="17">
        <f t="shared" ca="1" si="69"/>
        <v>45177</v>
      </c>
      <c r="M2228" t="str">
        <f t="shared" ca="1" si="68"/>
        <v>A0001</v>
      </c>
    </row>
    <row r="2229" spans="1:13" x14ac:dyDescent="0.25">
      <c r="A2229" t="s">
        <v>97</v>
      </c>
      <c r="B2229" s="7" t="s">
        <v>170</v>
      </c>
      <c r="C2229" s="15">
        <v>102</v>
      </c>
      <c r="D2229" s="16" t="s">
        <v>102</v>
      </c>
      <c r="E2229">
        <v>1031</v>
      </c>
      <c r="F2229" s="9">
        <v>20</v>
      </c>
      <c r="G2229" s="9">
        <f>financials[[#This Row],[Units Sold]]*financials[[#This Row],[Sale Price]]</f>
        <v>20620</v>
      </c>
      <c r="H2229" s="9">
        <f>IF(financials[[#This Row],[Discount Band]]="low",0.1,IF(financials[[#This Row],[Discount Band]]="medium",0.15,0.3))</f>
        <v>0.1</v>
      </c>
      <c r="I2229" s="9">
        <f>financials[[#This Row],[Gross Sales]]-financials[[#This Row],[Gross Sales]]*financials[[#This Row],[Discounts]]</f>
        <v>18558</v>
      </c>
      <c r="J2229" s="9">
        <f>VLOOKUP(financials[[#This Row],[productid]],Products!$B$2:$H$10,3)</f>
        <v>13.95</v>
      </c>
      <c r="K2229" s="9">
        <f>financials[[#This Row],[Sales]]-financials[[#This Row],[COGS]]</f>
        <v>18544.05</v>
      </c>
      <c r="L2229" s="17">
        <f t="shared" ca="1" si="69"/>
        <v>45116</v>
      </c>
      <c r="M2229" t="str">
        <f t="shared" ca="1" si="68"/>
        <v>A0001</v>
      </c>
    </row>
    <row r="2230" spans="1:13" x14ac:dyDescent="0.25">
      <c r="A2230" t="s">
        <v>98</v>
      </c>
      <c r="B2230" s="7" t="s">
        <v>136</v>
      </c>
      <c r="C2230" s="15">
        <v>107</v>
      </c>
      <c r="D2230" s="16" t="s">
        <v>101</v>
      </c>
      <c r="E2230">
        <v>165</v>
      </c>
      <c r="F2230" s="9">
        <v>125</v>
      </c>
      <c r="G2230" s="9">
        <f>financials[[#This Row],[Units Sold]]*financials[[#This Row],[Sale Price]]</f>
        <v>20625</v>
      </c>
      <c r="H2230" s="9">
        <f>IF(financials[[#This Row],[Discount Band]]="low",0.1,IF(financials[[#This Row],[Discount Band]]="medium",0.15,0.3))</f>
        <v>0.15</v>
      </c>
      <c r="I2230" s="9">
        <f>financials[[#This Row],[Gross Sales]]-financials[[#This Row],[Gross Sales]]*financials[[#This Row],[Discounts]]</f>
        <v>17531.25</v>
      </c>
      <c r="J2230" s="9">
        <f>VLOOKUP(financials[[#This Row],[productid]],Products!$B$2:$H$10,3)</f>
        <v>5.5</v>
      </c>
      <c r="K2230" s="9">
        <f>financials[[#This Row],[Sales]]-financials[[#This Row],[COGS]]</f>
        <v>17525.75</v>
      </c>
      <c r="L2230" s="17">
        <f t="shared" ca="1" si="69"/>
        <v>45152</v>
      </c>
      <c r="M2230" t="str">
        <f t="shared" ca="1" si="68"/>
        <v>B0001</v>
      </c>
    </row>
    <row r="2231" spans="1:13" x14ac:dyDescent="0.25">
      <c r="A2231" t="s">
        <v>97</v>
      </c>
      <c r="B2231" s="7" t="s">
        <v>95</v>
      </c>
      <c r="C2231" s="15">
        <v>102</v>
      </c>
      <c r="D2231" s="16" t="s">
        <v>101</v>
      </c>
      <c r="E2231">
        <v>1034</v>
      </c>
      <c r="F2231" s="9">
        <v>20</v>
      </c>
      <c r="G2231" s="9">
        <f>financials[[#This Row],[Units Sold]]*financials[[#This Row],[Sale Price]]</f>
        <v>20680</v>
      </c>
      <c r="H2231" s="9">
        <f>IF(financials[[#This Row],[Discount Band]]="low",0.1,IF(financials[[#This Row],[Discount Band]]="medium",0.15,0.3))</f>
        <v>0.15</v>
      </c>
      <c r="I2231" s="9">
        <f>financials[[#This Row],[Gross Sales]]-financials[[#This Row],[Gross Sales]]*financials[[#This Row],[Discounts]]</f>
        <v>17578</v>
      </c>
      <c r="J2231" s="9">
        <f>VLOOKUP(financials[[#This Row],[productid]],Products!$B$2:$H$10,3)</f>
        <v>13.95</v>
      </c>
      <c r="K2231" s="9">
        <f>financials[[#This Row],[Sales]]-financials[[#This Row],[COGS]]</f>
        <v>17564.05</v>
      </c>
      <c r="L2231" s="17">
        <f t="shared" ca="1" si="69"/>
        <v>44858</v>
      </c>
      <c r="M2231" t="str">
        <f t="shared" ca="1" si="68"/>
        <v>B0001</v>
      </c>
    </row>
    <row r="2232" spans="1:13" x14ac:dyDescent="0.25">
      <c r="A2232" t="s">
        <v>100</v>
      </c>
      <c r="B2232" s="7" t="s">
        <v>95</v>
      </c>
      <c r="C2232" s="15">
        <v>102</v>
      </c>
      <c r="D2232" s="16" t="s">
        <v>101</v>
      </c>
      <c r="E2232">
        <v>1383</v>
      </c>
      <c r="F2232" s="9">
        <v>15</v>
      </c>
      <c r="G2232" s="9">
        <f>financials[[#This Row],[Units Sold]]*financials[[#This Row],[Sale Price]]</f>
        <v>20745</v>
      </c>
      <c r="H2232" s="9">
        <f>IF(financials[[#This Row],[Discount Band]]="low",0.1,IF(financials[[#This Row],[Discount Band]]="medium",0.15,0.3))</f>
        <v>0.15</v>
      </c>
      <c r="I2232" s="9">
        <f>financials[[#This Row],[Gross Sales]]-financials[[#This Row],[Gross Sales]]*financials[[#This Row],[Discounts]]</f>
        <v>17633.25</v>
      </c>
      <c r="J2232" s="9">
        <f>VLOOKUP(financials[[#This Row],[productid]],Products!$B$2:$H$10,3)</f>
        <v>13.95</v>
      </c>
      <c r="K2232" s="9">
        <f>financials[[#This Row],[Sales]]-financials[[#This Row],[COGS]]</f>
        <v>17619.3</v>
      </c>
      <c r="L2232" s="17">
        <f t="shared" ca="1" si="69"/>
        <v>44823</v>
      </c>
      <c r="M2232" t="str">
        <f t="shared" ca="1" si="68"/>
        <v>C0002</v>
      </c>
    </row>
    <row r="2233" spans="1:13" x14ac:dyDescent="0.25">
      <c r="A2233" t="s">
        <v>98</v>
      </c>
      <c r="B2233" s="7" t="s">
        <v>277</v>
      </c>
      <c r="C2233" s="15">
        <v>103</v>
      </c>
      <c r="D2233" s="16" t="s">
        <v>94</v>
      </c>
      <c r="E2233">
        <v>166</v>
      </c>
      <c r="F2233" s="9">
        <v>125</v>
      </c>
      <c r="G2233" s="9">
        <f>financials[[#This Row],[Units Sold]]*financials[[#This Row],[Sale Price]]</f>
        <v>20750</v>
      </c>
      <c r="H2233" s="9">
        <f>IF(financials[[#This Row],[Discount Band]]="low",0.1,IF(financials[[#This Row],[Discount Band]]="medium",0.15,0.3))</f>
        <v>0.3</v>
      </c>
      <c r="I2233" s="9">
        <f>financials[[#This Row],[Gross Sales]]-financials[[#This Row],[Gross Sales]]*financials[[#This Row],[Discounts]]</f>
        <v>14525</v>
      </c>
      <c r="J2233" s="9">
        <f>VLOOKUP(financials[[#This Row],[productid]],Products!$B$2:$H$10,3)</f>
        <v>15</v>
      </c>
      <c r="K2233" s="9">
        <f>financials[[#This Row],[Sales]]-financials[[#This Row],[COGS]]</f>
        <v>14510</v>
      </c>
      <c r="L2233" s="17">
        <f t="shared" ca="1" si="69"/>
        <v>45166</v>
      </c>
      <c r="M2233" t="str">
        <f t="shared" ca="1" si="68"/>
        <v>B0001</v>
      </c>
    </row>
    <row r="2234" spans="1:13" x14ac:dyDescent="0.25">
      <c r="A2234" t="s">
        <v>97</v>
      </c>
      <c r="B2234" s="7" t="s">
        <v>170</v>
      </c>
      <c r="C2234" s="15">
        <v>103</v>
      </c>
      <c r="D2234" s="16" t="s">
        <v>103</v>
      </c>
      <c r="E2234">
        <v>2977</v>
      </c>
      <c r="F2234" s="9">
        <v>7</v>
      </c>
      <c r="G2234" s="9">
        <f>financials[[#This Row],[Units Sold]]*financials[[#This Row],[Sale Price]]</f>
        <v>20839</v>
      </c>
      <c r="H2234" s="9">
        <f>IF(financials[[#This Row],[Discount Band]]="low",0.1,IF(financials[[#This Row],[Discount Band]]="medium",0.15,0.3))</f>
        <v>0.3</v>
      </c>
      <c r="I2234" s="9">
        <f>financials[[#This Row],[Gross Sales]]-financials[[#This Row],[Gross Sales]]*financials[[#This Row],[Discounts]]</f>
        <v>14587.3</v>
      </c>
      <c r="J2234" s="9">
        <f>VLOOKUP(financials[[#This Row],[productid]],Products!$B$2:$H$10,3)</f>
        <v>15</v>
      </c>
      <c r="K2234" s="9">
        <f>financials[[#This Row],[Sales]]-financials[[#This Row],[COGS]]</f>
        <v>14572.3</v>
      </c>
      <c r="L2234" s="17">
        <f t="shared" ca="1" si="69"/>
        <v>44805</v>
      </c>
      <c r="M2234" t="str">
        <f t="shared" ca="1" si="68"/>
        <v>B0101</v>
      </c>
    </row>
    <row r="2235" spans="1:13" x14ac:dyDescent="0.25">
      <c r="A2235" t="s">
        <v>98</v>
      </c>
      <c r="B2235" s="7" t="s">
        <v>251</v>
      </c>
      <c r="C2235" s="15">
        <v>102</v>
      </c>
      <c r="D2235" s="16" t="s">
        <v>102</v>
      </c>
      <c r="E2235">
        <v>167</v>
      </c>
      <c r="F2235" s="9">
        <v>125</v>
      </c>
      <c r="G2235" s="9">
        <f>financials[[#This Row],[Units Sold]]*financials[[#This Row],[Sale Price]]</f>
        <v>20875</v>
      </c>
      <c r="H2235" s="9">
        <f>IF(financials[[#This Row],[Discount Band]]="low",0.1,IF(financials[[#This Row],[Discount Band]]="medium",0.15,0.3))</f>
        <v>0.1</v>
      </c>
      <c r="I2235" s="9">
        <f>financials[[#This Row],[Gross Sales]]-financials[[#This Row],[Gross Sales]]*financials[[#This Row],[Discounts]]</f>
        <v>18787.5</v>
      </c>
      <c r="J2235" s="9">
        <f>VLOOKUP(financials[[#This Row],[productid]],Products!$B$2:$H$10,3)</f>
        <v>13.95</v>
      </c>
      <c r="K2235" s="9">
        <f>financials[[#This Row],[Sales]]-financials[[#This Row],[COGS]]</f>
        <v>18773.55</v>
      </c>
      <c r="L2235" s="17">
        <f t="shared" ca="1" si="69"/>
        <v>44973</v>
      </c>
      <c r="M2235" t="str">
        <f t="shared" ca="1" si="68"/>
        <v>B0101</v>
      </c>
    </row>
    <row r="2236" spans="1:13" x14ac:dyDescent="0.25">
      <c r="A2236" t="s">
        <v>98</v>
      </c>
      <c r="B2236" s="7" t="s">
        <v>285</v>
      </c>
      <c r="C2236" s="15">
        <v>109</v>
      </c>
      <c r="D2236" s="16" t="s">
        <v>102</v>
      </c>
      <c r="E2236">
        <v>167</v>
      </c>
      <c r="F2236" s="9">
        <v>125</v>
      </c>
      <c r="G2236" s="9">
        <f>financials[[#This Row],[Units Sold]]*financials[[#This Row],[Sale Price]]</f>
        <v>20875</v>
      </c>
      <c r="H2236" s="9">
        <f>IF(financials[[#This Row],[Discount Band]]="low",0.1,IF(financials[[#This Row],[Discount Band]]="medium",0.15,0.3))</f>
        <v>0.1</v>
      </c>
      <c r="I2236" s="9">
        <f>financials[[#This Row],[Gross Sales]]-financials[[#This Row],[Gross Sales]]*financials[[#This Row],[Discounts]]</f>
        <v>18787.5</v>
      </c>
      <c r="J2236" s="9">
        <f>VLOOKUP(financials[[#This Row],[productid]],Products!$B$2:$H$10,3)</f>
        <v>16.8</v>
      </c>
      <c r="K2236" s="9">
        <f>financials[[#This Row],[Sales]]-financials[[#This Row],[COGS]]</f>
        <v>18770.7</v>
      </c>
      <c r="L2236" s="17">
        <f t="shared" ca="1" si="69"/>
        <v>44838</v>
      </c>
      <c r="M2236" t="str">
        <f t="shared" ca="1" si="68"/>
        <v>A0001</v>
      </c>
    </row>
    <row r="2237" spans="1:13" x14ac:dyDescent="0.25">
      <c r="A2237" t="s">
        <v>96</v>
      </c>
      <c r="B2237" s="7" t="s">
        <v>95</v>
      </c>
      <c r="C2237" s="13">
        <v>108</v>
      </c>
      <c r="D2237" s="10" t="s">
        <v>94</v>
      </c>
      <c r="E2237">
        <v>1743</v>
      </c>
      <c r="F2237" s="9">
        <v>12</v>
      </c>
      <c r="G2237" s="9">
        <f>financials[[#This Row],[Units Sold]]*financials[[#This Row],[Sale Price]]</f>
        <v>20916</v>
      </c>
      <c r="H2237" s="9">
        <f>IF(financials[[#This Row],[Discount Band]]="low",0.1,IF(financials[[#This Row],[Discount Band]]="medium",0.15,0.3))</f>
        <v>0.3</v>
      </c>
      <c r="I2237" s="9">
        <f>financials[[#This Row],[Gross Sales]]-financials[[#This Row],[Gross Sales]]*financials[[#This Row],[Discounts]]</f>
        <v>14641.2</v>
      </c>
      <c r="J2237" s="9">
        <f>VLOOKUP(financials[[#This Row],[productid]],Products!$B$2:$H$10,3)</f>
        <v>3.99</v>
      </c>
      <c r="K2237" s="9">
        <f>financials[[#This Row],[Sales]]-financials[[#This Row],[COGS]]</f>
        <v>14637.210000000001</v>
      </c>
      <c r="L2237" s="17">
        <f t="shared" ca="1" si="69"/>
        <v>45306</v>
      </c>
      <c r="M2237" t="str">
        <f t="shared" ca="1" si="68"/>
        <v>A0001</v>
      </c>
    </row>
    <row r="2238" spans="1:13" x14ac:dyDescent="0.25">
      <c r="A2238" t="s">
        <v>96</v>
      </c>
      <c r="B2238" s="7" t="s">
        <v>135</v>
      </c>
      <c r="C2238" s="15">
        <v>103</v>
      </c>
      <c r="D2238" s="16" t="s">
        <v>101</v>
      </c>
      <c r="E2238">
        <v>1745</v>
      </c>
      <c r="F2238" s="9">
        <v>12</v>
      </c>
      <c r="G2238" s="9">
        <f>financials[[#This Row],[Units Sold]]*financials[[#This Row],[Sale Price]]</f>
        <v>20940</v>
      </c>
      <c r="H2238" s="9">
        <f>IF(financials[[#This Row],[Discount Band]]="low",0.1,IF(financials[[#This Row],[Discount Band]]="medium",0.15,0.3))</f>
        <v>0.15</v>
      </c>
      <c r="I2238" s="9">
        <f>financials[[#This Row],[Gross Sales]]-financials[[#This Row],[Gross Sales]]*financials[[#This Row],[Discounts]]</f>
        <v>17799</v>
      </c>
      <c r="J2238" s="9">
        <f>VLOOKUP(financials[[#This Row],[productid]],Products!$B$2:$H$10,3)</f>
        <v>15</v>
      </c>
      <c r="K2238" s="9">
        <f>financials[[#This Row],[Sales]]-financials[[#This Row],[COGS]]</f>
        <v>17784</v>
      </c>
      <c r="L2238" s="17">
        <f t="shared" ca="1" si="69"/>
        <v>44982</v>
      </c>
      <c r="M2238" t="str">
        <f t="shared" ca="1" si="68"/>
        <v>B0001</v>
      </c>
    </row>
    <row r="2239" spans="1:13" x14ac:dyDescent="0.25">
      <c r="A2239" t="s">
        <v>98</v>
      </c>
      <c r="B2239" s="7" t="s">
        <v>159</v>
      </c>
      <c r="C2239" s="15">
        <v>104</v>
      </c>
      <c r="D2239" s="16" t="s">
        <v>94</v>
      </c>
      <c r="E2239">
        <v>168</v>
      </c>
      <c r="F2239" s="9">
        <v>125</v>
      </c>
      <c r="G2239" s="9">
        <f>financials[[#This Row],[Units Sold]]*financials[[#This Row],[Sale Price]]</f>
        <v>21000</v>
      </c>
      <c r="H2239" s="9">
        <f>IF(financials[[#This Row],[Discount Band]]="low",0.1,IF(financials[[#This Row],[Discount Band]]="medium",0.15,0.3))</f>
        <v>0.3</v>
      </c>
      <c r="I2239" s="9">
        <f>financials[[#This Row],[Gross Sales]]-financials[[#This Row],[Gross Sales]]*financials[[#This Row],[Discounts]]</f>
        <v>14700</v>
      </c>
      <c r="J2239" s="9">
        <f>VLOOKUP(financials[[#This Row],[productid]],Products!$B$2:$H$10,3)</f>
        <v>2.9</v>
      </c>
      <c r="K2239" s="9">
        <f>financials[[#This Row],[Sales]]-financials[[#This Row],[COGS]]</f>
        <v>14697.1</v>
      </c>
      <c r="L2239" s="17">
        <f t="shared" ca="1" si="69"/>
        <v>44588</v>
      </c>
      <c r="M2239" t="str">
        <f t="shared" ca="1" si="68"/>
        <v>B0101</v>
      </c>
    </row>
    <row r="2240" spans="1:13" x14ac:dyDescent="0.25">
      <c r="A2240" t="s">
        <v>98</v>
      </c>
      <c r="B2240" s="7" t="s">
        <v>656</v>
      </c>
      <c r="C2240" s="15">
        <v>106</v>
      </c>
      <c r="D2240" s="16" t="s">
        <v>102</v>
      </c>
      <c r="E2240">
        <v>169</v>
      </c>
      <c r="F2240" s="9">
        <v>125</v>
      </c>
      <c r="G2240" s="9">
        <f>financials[[#This Row],[Units Sold]]*financials[[#This Row],[Sale Price]]</f>
        <v>21125</v>
      </c>
      <c r="H2240" s="9">
        <f>IF(financials[[#This Row],[Discount Band]]="low",0.1,IF(financials[[#This Row],[Discount Band]]="medium",0.15,0.3))</f>
        <v>0.1</v>
      </c>
      <c r="I2240" s="9">
        <f>financials[[#This Row],[Gross Sales]]-financials[[#This Row],[Gross Sales]]*financials[[#This Row],[Discounts]]</f>
        <v>19012.5</v>
      </c>
      <c r="J2240" s="9">
        <f>VLOOKUP(financials[[#This Row],[productid]],Products!$B$2:$H$10,3)</f>
        <v>9.1</v>
      </c>
      <c r="K2240" s="9">
        <f>financials[[#This Row],[Sales]]-financials[[#This Row],[COGS]]</f>
        <v>19003.400000000001</v>
      </c>
      <c r="L2240" s="17">
        <f t="shared" ca="1" si="69"/>
        <v>44746</v>
      </c>
      <c r="M2240" t="str">
        <f t="shared" ca="1" si="68"/>
        <v>B0101</v>
      </c>
    </row>
    <row r="2241" spans="1:13" x14ac:dyDescent="0.25">
      <c r="A2241" t="s">
        <v>98</v>
      </c>
      <c r="B2241" s="7" t="s">
        <v>136</v>
      </c>
      <c r="C2241" s="15">
        <v>102</v>
      </c>
      <c r="D2241" s="16" t="s">
        <v>94</v>
      </c>
      <c r="E2241">
        <v>169</v>
      </c>
      <c r="F2241" s="9">
        <v>125</v>
      </c>
      <c r="G2241" s="9">
        <f>financials[[#This Row],[Units Sold]]*financials[[#This Row],[Sale Price]]</f>
        <v>21125</v>
      </c>
      <c r="H2241" s="9">
        <f>IF(financials[[#This Row],[Discount Band]]="low",0.1,IF(financials[[#This Row],[Discount Band]]="medium",0.15,0.3))</f>
        <v>0.3</v>
      </c>
      <c r="I2241" s="9">
        <f>financials[[#This Row],[Gross Sales]]-financials[[#This Row],[Gross Sales]]*financials[[#This Row],[Discounts]]</f>
        <v>14787.5</v>
      </c>
      <c r="J2241" s="9">
        <f>VLOOKUP(financials[[#This Row],[productid]],Products!$B$2:$H$10,3)</f>
        <v>13.95</v>
      </c>
      <c r="K2241" s="9">
        <f>financials[[#This Row],[Sales]]-financials[[#This Row],[COGS]]</f>
        <v>14773.55</v>
      </c>
      <c r="L2241" s="17">
        <f t="shared" ca="1" si="69"/>
        <v>45024</v>
      </c>
      <c r="M2241" t="str">
        <f t="shared" ca="1" si="68"/>
        <v>C0002</v>
      </c>
    </row>
    <row r="2242" spans="1:13" x14ac:dyDescent="0.25">
      <c r="A2242" t="s">
        <v>96</v>
      </c>
      <c r="B2242" s="7" t="s">
        <v>95</v>
      </c>
      <c r="C2242" s="15">
        <v>105</v>
      </c>
      <c r="D2242" s="16" t="s">
        <v>102</v>
      </c>
      <c r="E2242">
        <v>1762</v>
      </c>
      <c r="F2242" s="9">
        <v>12</v>
      </c>
      <c r="G2242" s="9">
        <f>financials[[#This Row],[Units Sold]]*financials[[#This Row],[Sale Price]]</f>
        <v>21144</v>
      </c>
      <c r="H2242" s="9">
        <f>IF(financials[[#This Row],[Discount Band]]="low",0.1,IF(financials[[#This Row],[Discount Band]]="medium",0.15,0.3))</f>
        <v>0.1</v>
      </c>
      <c r="I2242" s="9">
        <f>financials[[#This Row],[Gross Sales]]-financials[[#This Row],[Gross Sales]]*financials[[#This Row],[Discounts]]</f>
        <v>19029.599999999999</v>
      </c>
      <c r="J2242" s="9">
        <f>VLOOKUP(financials[[#This Row],[productid]],Products!$B$2:$H$10,3)</f>
        <v>10</v>
      </c>
      <c r="K2242" s="9">
        <f>financials[[#This Row],[Sales]]-financials[[#This Row],[COGS]]</f>
        <v>19019.599999999999</v>
      </c>
      <c r="L2242" s="17">
        <f t="shared" ca="1" si="69"/>
        <v>44963</v>
      </c>
      <c r="M2242" t="str">
        <f t="shared" ref="M2242:M2305" ca="1" si="70">VLOOKUP(RANDBETWEEN(1,5),rnlsalesperson,2)</f>
        <v>B0101</v>
      </c>
    </row>
    <row r="2243" spans="1:13" x14ac:dyDescent="0.25">
      <c r="A2243" t="s">
        <v>96</v>
      </c>
      <c r="B2243" s="7" t="s">
        <v>95</v>
      </c>
      <c r="C2243" s="15">
        <v>105</v>
      </c>
      <c r="D2243" s="16" t="s">
        <v>102</v>
      </c>
      <c r="E2243">
        <v>1762</v>
      </c>
      <c r="F2243" s="9">
        <v>12</v>
      </c>
      <c r="G2243" s="9">
        <f>financials[[#This Row],[Units Sold]]*financials[[#This Row],[Sale Price]]</f>
        <v>21144</v>
      </c>
      <c r="H2243" s="9">
        <f>IF(financials[[#This Row],[Discount Band]]="low",0.1,IF(financials[[#This Row],[Discount Band]]="medium",0.15,0.3))</f>
        <v>0.1</v>
      </c>
      <c r="I2243" s="9">
        <f>financials[[#This Row],[Gross Sales]]-financials[[#This Row],[Gross Sales]]*financials[[#This Row],[Discounts]]</f>
        <v>19029.599999999999</v>
      </c>
      <c r="J2243" s="9">
        <f>VLOOKUP(financials[[#This Row],[productid]],Products!$B$2:$H$10,3)</f>
        <v>10</v>
      </c>
      <c r="K2243" s="9">
        <f>financials[[#This Row],[Sales]]-financials[[#This Row],[COGS]]</f>
        <v>19019.599999999999</v>
      </c>
      <c r="L2243" s="17">
        <f t="shared" ref="L2243:L2306" ca="1" si="71">RANDBETWEEN(44562,45534)</f>
        <v>45232</v>
      </c>
      <c r="M2243" t="str">
        <f t="shared" ca="1" si="70"/>
        <v>B0001</v>
      </c>
    </row>
    <row r="2244" spans="1:13" x14ac:dyDescent="0.25">
      <c r="A2244" t="s">
        <v>100</v>
      </c>
      <c r="B2244" s="7" t="s">
        <v>95</v>
      </c>
      <c r="C2244" s="15">
        <v>101</v>
      </c>
      <c r="D2244" s="16" t="s">
        <v>101</v>
      </c>
      <c r="E2244">
        <v>1410</v>
      </c>
      <c r="F2244" s="9">
        <v>15</v>
      </c>
      <c r="G2244" s="9">
        <f>financials[[#This Row],[Units Sold]]*financials[[#This Row],[Sale Price]]</f>
        <v>21150</v>
      </c>
      <c r="H2244" s="9">
        <f>IF(financials[[#This Row],[Discount Band]]="low",0.1,IF(financials[[#This Row],[Discount Band]]="medium",0.15,0.3))</f>
        <v>0.15</v>
      </c>
      <c r="I2244" s="9">
        <f>financials[[#This Row],[Gross Sales]]-financials[[#This Row],[Gross Sales]]*financials[[#This Row],[Discounts]]</f>
        <v>17977.5</v>
      </c>
      <c r="J2244" s="9">
        <f>VLOOKUP(financials[[#This Row],[productid]],Products!$B$2:$H$10,3)</f>
        <v>9.9499999999999993</v>
      </c>
      <c r="K2244" s="9">
        <f>financials[[#This Row],[Sales]]-financials[[#This Row],[COGS]]</f>
        <v>17967.55</v>
      </c>
      <c r="L2244" s="17">
        <f t="shared" ca="1" si="71"/>
        <v>45005</v>
      </c>
      <c r="M2244" t="str">
        <f t="shared" ca="1" si="70"/>
        <v>C0002</v>
      </c>
    </row>
    <row r="2245" spans="1:13" x14ac:dyDescent="0.25">
      <c r="A2245" t="s">
        <v>96</v>
      </c>
      <c r="B2245" s="7" t="s">
        <v>135</v>
      </c>
      <c r="C2245" s="15">
        <v>104</v>
      </c>
      <c r="D2245" s="16" t="s">
        <v>102</v>
      </c>
      <c r="E2245">
        <v>1763</v>
      </c>
      <c r="F2245" s="9">
        <v>12</v>
      </c>
      <c r="G2245" s="9">
        <f>financials[[#This Row],[Units Sold]]*financials[[#This Row],[Sale Price]]</f>
        <v>21156</v>
      </c>
      <c r="H2245" s="9">
        <f>IF(financials[[#This Row],[Discount Band]]="low",0.1,IF(financials[[#This Row],[Discount Band]]="medium",0.15,0.3))</f>
        <v>0.1</v>
      </c>
      <c r="I2245" s="9">
        <f>financials[[#This Row],[Gross Sales]]-financials[[#This Row],[Gross Sales]]*financials[[#This Row],[Discounts]]</f>
        <v>19040.400000000001</v>
      </c>
      <c r="J2245" s="9">
        <f>VLOOKUP(financials[[#This Row],[productid]],Products!$B$2:$H$10,3)</f>
        <v>2.9</v>
      </c>
      <c r="K2245" s="9">
        <f>financials[[#This Row],[Sales]]-financials[[#This Row],[COGS]]</f>
        <v>19037.5</v>
      </c>
      <c r="L2245" s="17">
        <f t="shared" ca="1" si="71"/>
        <v>44837</v>
      </c>
      <c r="M2245" t="str">
        <f t="shared" ca="1" si="70"/>
        <v>C0003</v>
      </c>
    </row>
    <row r="2246" spans="1:13" x14ac:dyDescent="0.25">
      <c r="A2246" t="s">
        <v>96</v>
      </c>
      <c r="B2246" s="7" t="s">
        <v>95</v>
      </c>
      <c r="C2246" s="15">
        <v>105</v>
      </c>
      <c r="D2246" s="16" t="s">
        <v>101</v>
      </c>
      <c r="E2246">
        <v>1764</v>
      </c>
      <c r="F2246" s="9">
        <v>12</v>
      </c>
      <c r="G2246" s="9">
        <f>financials[[#This Row],[Units Sold]]*financials[[#This Row],[Sale Price]]</f>
        <v>21168</v>
      </c>
      <c r="H2246" s="9">
        <f>IF(financials[[#This Row],[Discount Band]]="low",0.1,IF(financials[[#This Row],[Discount Band]]="medium",0.15,0.3))</f>
        <v>0.15</v>
      </c>
      <c r="I2246" s="9">
        <f>financials[[#This Row],[Gross Sales]]-financials[[#This Row],[Gross Sales]]*financials[[#This Row],[Discounts]]</f>
        <v>17992.8</v>
      </c>
      <c r="J2246" s="9">
        <f>VLOOKUP(financials[[#This Row],[productid]],Products!$B$2:$H$10,3)</f>
        <v>10</v>
      </c>
      <c r="K2246" s="9">
        <f>financials[[#This Row],[Sales]]-financials[[#This Row],[COGS]]</f>
        <v>17982.8</v>
      </c>
      <c r="L2246" s="17">
        <f t="shared" ca="1" si="71"/>
        <v>44597</v>
      </c>
      <c r="M2246" t="str">
        <f t="shared" ca="1" si="70"/>
        <v>B0001</v>
      </c>
    </row>
    <row r="2247" spans="1:13" x14ac:dyDescent="0.25">
      <c r="A2247" t="s">
        <v>97</v>
      </c>
      <c r="B2247" s="7" t="s">
        <v>95</v>
      </c>
      <c r="C2247" s="15">
        <v>107</v>
      </c>
      <c r="D2247" s="16" t="s">
        <v>101</v>
      </c>
      <c r="E2247">
        <v>1059</v>
      </c>
      <c r="F2247" s="9">
        <v>20</v>
      </c>
      <c r="G2247" s="9">
        <f>financials[[#This Row],[Units Sold]]*financials[[#This Row],[Sale Price]]</f>
        <v>21180</v>
      </c>
      <c r="H2247" s="9">
        <f>IF(financials[[#This Row],[Discount Band]]="low",0.1,IF(financials[[#This Row],[Discount Band]]="medium",0.15,0.3))</f>
        <v>0.15</v>
      </c>
      <c r="I2247" s="9">
        <f>financials[[#This Row],[Gross Sales]]-financials[[#This Row],[Gross Sales]]*financials[[#This Row],[Discounts]]</f>
        <v>18003</v>
      </c>
      <c r="J2247" s="9">
        <f>VLOOKUP(financials[[#This Row],[productid]],Products!$B$2:$H$10,3)</f>
        <v>5.5</v>
      </c>
      <c r="K2247" s="9">
        <f>financials[[#This Row],[Sales]]-financials[[#This Row],[COGS]]</f>
        <v>17997.5</v>
      </c>
      <c r="L2247" s="17">
        <f t="shared" ca="1" si="71"/>
        <v>45394</v>
      </c>
      <c r="M2247" t="str">
        <f t="shared" ca="1" si="70"/>
        <v>B0001</v>
      </c>
    </row>
    <row r="2248" spans="1:13" x14ac:dyDescent="0.25">
      <c r="A2248" t="s">
        <v>96</v>
      </c>
      <c r="B2248" s="7" t="s">
        <v>135</v>
      </c>
      <c r="C2248" s="15">
        <v>104</v>
      </c>
      <c r="D2248" s="16" t="s">
        <v>101</v>
      </c>
      <c r="E2248">
        <v>1768</v>
      </c>
      <c r="F2248" s="9">
        <v>12</v>
      </c>
      <c r="G2248" s="9">
        <f>financials[[#This Row],[Units Sold]]*financials[[#This Row],[Sale Price]]</f>
        <v>21216</v>
      </c>
      <c r="H2248" s="9">
        <f>IF(financials[[#This Row],[Discount Band]]="low",0.1,IF(financials[[#This Row],[Discount Band]]="medium",0.15,0.3))</f>
        <v>0.15</v>
      </c>
      <c r="I2248" s="9">
        <f>financials[[#This Row],[Gross Sales]]-financials[[#This Row],[Gross Sales]]*financials[[#This Row],[Discounts]]</f>
        <v>18033.599999999999</v>
      </c>
      <c r="J2248" s="9">
        <f>VLOOKUP(financials[[#This Row],[productid]],Products!$B$2:$H$10,3)</f>
        <v>2.9</v>
      </c>
      <c r="K2248" s="9">
        <f>financials[[#This Row],[Sales]]-financials[[#This Row],[COGS]]</f>
        <v>18030.699999999997</v>
      </c>
      <c r="L2248" s="17">
        <f t="shared" ca="1" si="71"/>
        <v>44776</v>
      </c>
      <c r="M2248" t="str">
        <f t="shared" ca="1" si="70"/>
        <v>A0001</v>
      </c>
    </row>
    <row r="2249" spans="1:13" x14ac:dyDescent="0.25">
      <c r="A2249" t="s">
        <v>96</v>
      </c>
      <c r="B2249" s="7" t="s">
        <v>95</v>
      </c>
      <c r="C2249" s="15">
        <v>103</v>
      </c>
      <c r="D2249" s="16" t="s">
        <v>101</v>
      </c>
      <c r="E2249">
        <v>1770</v>
      </c>
      <c r="F2249" s="9">
        <v>12</v>
      </c>
      <c r="G2249" s="9">
        <f>financials[[#This Row],[Units Sold]]*financials[[#This Row],[Sale Price]]</f>
        <v>21240</v>
      </c>
      <c r="H2249" s="9">
        <f>IF(financials[[#This Row],[Discount Band]]="low",0.1,IF(financials[[#This Row],[Discount Band]]="medium",0.15,0.3))</f>
        <v>0.15</v>
      </c>
      <c r="I2249" s="9">
        <f>financials[[#This Row],[Gross Sales]]-financials[[#This Row],[Gross Sales]]*financials[[#This Row],[Discounts]]</f>
        <v>18054</v>
      </c>
      <c r="J2249" s="9">
        <f>VLOOKUP(financials[[#This Row],[productid]],Products!$B$2:$H$10,3)</f>
        <v>15</v>
      </c>
      <c r="K2249" s="9">
        <f>financials[[#This Row],[Sales]]-financials[[#This Row],[COGS]]</f>
        <v>18039</v>
      </c>
      <c r="L2249" s="17">
        <f t="shared" ca="1" si="71"/>
        <v>45272</v>
      </c>
      <c r="M2249" t="str">
        <f t="shared" ca="1" si="70"/>
        <v>C0002</v>
      </c>
    </row>
    <row r="2250" spans="1:13" x14ac:dyDescent="0.25">
      <c r="A2250" t="s">
        <v>97</v>
      </c>
      <c r="B2250" s="7" t="s">
        <v>135</v>
      </c>
      <c r="C2250" s="15">
        <v>101</v>
      </c>
      <c r="D2250" s="16" t="s">
        <v>101</v>
      </c>
      <c r="E2250">
        <v>3037</v>
      </c>
      <c r="F2250" s="9">
        <v>7</v>
      </c>
      <c r="G2250" s="9">
        <f>financials[[#This Row],[Units Sold]]*financials[[#This Row],[Sale Price]]</f>
        <v>21259</v>
      </c>
      <c r="H2250" s="9">
        <f>IF(financials[[#This Row],[Discount Band]]="low",0.1,IF(financials[[#This Row],[Discount Band]]="medium",0.15,0.3))</f>
        <v>0.15</v>
      </c>
      <c r="I2250" s="9">
        <f>financials[[#This Row],[Gross Sales]]-financials[[#This Row],[Gross Sales]]*financials[[#This Row],[Discounts]]</f>
        <v>18070.150000000001</v>
      </c>
      <c r="J2250" s="9">
        <f>VLOOKUP(financials[[#This Row],[productid]],Products!$B$2:$H$10,3)</f>
        <v>9.9499999999999993</v>
      </c>
      <c r="K2250" s="9">
        <f>financials[[#This Row],[Sales]]-financials[[#This Row],[COGS]]</f>
        <v>18060.2</v>
      </c>
      <c r="L2250" s="17">
        <f t="shared" ca="1" si="71"/>
        <v>44878</v>
      </c>
      <c r="M2250" t="str">
        <f t="shared" ca="1" si="70"/>
        <v>C0003</v>
      </c>
    </row>
    <row r="2251" spans="1:13" x14ac:dyDescent="0.25">
      <c r="A2251" t="s">
        <v>100</v>
      </c>
      <c r="B2251" s="7" t="s">
        <v>95</v>
      </c>
      <c r="C2251" s="15">
        <v>102</v>
      </c>
      <c r="D2251" s="16" t="s">
        <v>103</v>
      </c>
      <c r="E2251">
        <v>1420</v>
      </c>
      <c r="F2251" s="9">
        <v>15</v>
      </c>
      <c r="G2251" s="9">
        <f>financials[[#This Row],[Units Sold]]*financials[[#This Row],[Sale Price]]</f>
        <v>21300</v>
      </c>
      <c r="H2251" s="9">
        <f>IF(financials[[#This Row],[Discount Band]]="low",0.1,IF(financials[[#This Row],[Discount Band]]="medium",0.15,0.3))</f>
        <v>0.3</v>
      </c>
      <c r="I2251" s="9">
        <f>financials[[#This Row],[Gross Sales]]-financials[[#This Row],[Gross Sales]]*financials[[#This Row],[Discounts]]</f>
        <v>14910</v>
      </c>
      <c r="J2251" s="9">
        <f>VLOOKUP(financials[[#This Row],[productid]],Products!$B$2:$H$10,3)</f>
        <v>13.95</v>
      </c>
      <c r="K2251" s="9">
        <f>financials[[#This Row],[Sales]]-financials[[#This Row],[COGS]]</f>
        <v>14896.05</v>
      </c>
      <c r="L2251" s="17">
        <f t="shared" ca="1" si="71"/>
        <v>44998</v>
      </c>
      <c r="M2251" t="str">
        <f t="shared" ca="1" si="70"/>
        <v>B0101</v>
      </c>
    </row>
    <row r="2252" spans="1:13" x14ac:dyDescent="0.25">
      <c r="A2252" t="s">
        <v>97</v>
      </c>
      <c r="B2252" s="7" t="s">
        <v>95</v>
      </c>
      <c r="C2252" s="15">
        <v>108</v>
      </c>
      <c r="D2252" s="16" t="s">
        <v>101</v>
      </c>
      <c r="E2252">
        <v>1066</v>
      </c>
      <c r="F2252" s="9">
        <v>20</v>
      </c>
      <c r="G2252" s="9">
        <f>financials[[#This Row],[Units Sold]]*financials[[#This Row],[Sale Price]]</f>
        <v>21320</v>
      </c>
      <c r="H2252" s="9">
        <f>IF(financials[[#This Row],[Discount Band]]="low",0.1,IF(financials[[#This Row],[Discount Band]]="medium",0.15,0.3))</f>
        <v>0.15</v>
      </c>
      <c r="I2252" s="9">
        <f>financials[[#This Row],[Gross Sales]]-financials[[#This Row],[Gross Sales]]*financials[[#This Row],[Discounts]]</f>
        <v>18122</v>
      </c>
      <c r="J2252" s="9">
        <f>VLOOKUP(financials[[#This Row],[productid]],Products!$B$2:$H$10,3)</f>
        <v>3.99</v>
      </c>
      <c r="K2252" s="9">
        <f>financials[[#This Row],[Sales]]-financials[[#This Row],[COGS]]</f>
        <v>18118.009999999998</v>
      </c>
      <c r="L2252" s="17">
        <f t="shared" ca="1" si="71"/>
        <v>44850</v>
      </c>
      <c r="M2252" t="str">
        <f t="shared" ca="1" si="70"/>
        <v>C0002</v>
      </c>
    </row>
    <row r="2253" spans="1:13" x14ac:dyDescent="0.25">
      <c r="A2253" t="s">
        <v>97</v>
      </c>
      <c r="B2253" s="7" t="s">
        <v>95</v>
      </c>
      <c r="C2253" s="15">
        <v>101</v>
      </c>
      <c r="D2253" s="16" t="s">
        <v>94</v>
      </c>
      <c r="E2253">
        <v>1068</v>
      </c>
      <c r="F2253" s="9">
        <v>20</v>
      </c>
      <c r="G2253" s="9">
        <f>financials[[#This Row],[Units Sold]]*financials[[#This Row],[Sale Price]]</f>
        <v>21360</v>
      </c>
      <c r="H2253" s="9">
        <f>IF(financials[[#This Row],[Discount Band]]="low",0.1,IF(financials[[#This Row],[Discount Band]]="medium",0.15,0.3))</f>
        <v>0.3</v>
      </c>
      <c r="I2253" s="9">
        <f>financials[[#This Row],[Gross Sales]]-financials[[#This Row],[Gross Sales]]*financials[[#This Row],[Discounts]]</f>
        <v>14952</v>
      </c>
      <c r="J2253" s="9">
        <f>VLOOKUP(financials[[#This Row],[productid]],Products!$B$2:$H$10,3)</f>
        <v>9.9499999999999993</v>
      </c>
      <c r="K2253" s="9">
        <f>financials[[#This Row],[Sales]]-financials[[#This Row],[COGS]]</f>
        <v>14942.05</v>
      </c>
      <c r="L2253" s="17">
        <f t="shared" ca="1" si="71"/>
        <v>44903</v>
      </c>
      <c r="M2253" t="str">
        <f t="shared" ca="1" si="70"/>
        <v>B0001</v>
      </c>
    </row>
    <row r="2254" spans="1:13" x14ac:dyDescent="0.25">
      <c r="A2254" t="s">
        <v>98</v>
      </c>
      <c r="B2254" s="7" t="s">
        <v>169</v>
      </c>
      <c r="C2254" s="13">
        <v>103</v>
      </c>
      <c r="D2254" s="10" t="s">
        <v>94</v>
      </c>
      <c r="E2254">
        <v>171</v>
      </c>
      <c r="F2254" s="9">
        <v>125</v>
      </c>
      <c r="G2254" s="9">
        <f>financials[[#This Row],[Units Sold]]*financials[[#This Row],[Sale Price]]</f>
        <v>21375</v>
      </c>
      <c r="H2254" s="9">
        <f>IF(financials[[#This Row],[Discount Band]]="low",0.1,IF(financials[[#This Row],[Discount Band]]="medium",0.15,0.3))</f>
        <v>0.3</v>
      </c>
      <c r="I2254" s="9">
        <f>financials[[#This Row],[Gross Sales]]-financials[[#This Row],[Gross Sales]]*financials[[#This Row],[Discounts]]</f>
        <v>14962.5</v>
      </c>
      <c r="J2254" s="9">
        <f>VLOOKUP(financials[[#This Row],[productid]],Products!$B$2:$H$10,3)</f>
        <v>15</v>
      </c>
      <c r="K2254" s="9">
        <f>financials[[#This Row],[Sales]]-financials[[#This Row],[COGS]]</f>
        <v>14947.5</v>
      </c>
      <c r="L2254" s="17">
        <f t="shared" ca="1" si="71"/>
        <v>44885</v>
      </c>
      <c r="M2254" t="str">
        <f t="shared" ca="1" si="70"/>
        <v>C0003</v>
      </c>
    </row>
    <row r="2255" spans="1:13" x14ac:dyDescent="0.25">
      <c r="A2255" t="s">
        <v>98</v>
      </c>
      <c r="B2255" s="7" t="s">
        <v>251</v>
      </c>
      <c r="C2255" s="15">
        <v>105</v>
      </c>
      <c r="D2255" s="16" t="s">
        <v>102</v>
      </c>
      <c r="E2255">
        <v>171</v>
      </c>
      <c r="F2255" s="9">
        <v>125</v>
      </c>
      <c r="G2255" s="9">
        <f>financials[[#This Row],[Units Sold]]*financials[[#This Row],[Sale Price]]</f>
        <v>21375</v>
      </c>
      <c r="H2255" s="9">
        <f>IF(financials[[#This Row],[Discount Band]]="low",0.1,IF(financials[[#This Row],[Discount Band]]="medium",0.15,0.3))</f>
        <v>0.1</v>
      </c>
      <c r="I2255" s="9">
        <f>financials[[#This Row],[Gross Sales]]-financials[[#This Row],[Gross Sales]]*financials[[#This Row],[Discounts]]</f>
        <v>19237.5</v>
      </c>
      <c r="J2255" s="9">
        <f>VLOOKUP(financials[[#This Row],[productid]],Products!$B$2:$H$10,3)</f>
        <v>10</v>
      </c>
      <c r="K2255" s="9">
        <f>financials[[#This Row],[Sales]]-financials[[#This Row],[COGS]]</f>
        <v>19227.5</v>
      </c>
      <c r="L2255" s="17">
        <f t="shared" ca="1" si="71"/>
        <v>44950</v>
      </c>
      <c r="M2255" t="str">
        <f t="shared" ca="1" si="70"/>
        <v>B0101</v>
      </c>
    </row>
    <row r="2256" spans="1:13" x14ac:dyDescent="0.25">
      <c r="A2256" t="s">
        <v>100</v>
      </c>
      <c r="B2256" s="7" t="s">
        <v>95</v>
      </c>
      <c r="C2256" s="15">
        <v>102</v>
      </c>
      <c r="D2256" s="16" t="s">
        <v>101</v>
      </c>
      <c r="E2256">
        <v>1426</v>
      </c>
      <c r="F2256" s="9">
        <v>15</v>
      </c>
      <c r="G2256" s="9">
        <f>financials[[#This Row],[Units Sold]]*financials[[#This Row],[Sale Price]]</f>
        <v>21390</v>
      </c>
      <c r="H2256" s="9">
        <f>IF(financials[[#This Row],[Discount Band]]="low",0.1,IF(financials[[#This Row],[Discount Band]]="medium",0.15,0.3))</f>
        <v>0.15</v>
      </c>
      <c r="I2256" s="9">
        <f>financials[[#This Row],[Gross Sales]]-financials[[#This Row],[Gross Sales]]*financials[[#This Row],[Discounts]]</f>
        <v>18181.5</v>
      </c>
      <c r="J2256" s="9">
        <f>VLOOKUP(financials[[#This Row],[productid]],Products!$B$2:$H$10,3)</f>
        <v>13.95</v>
      </c>
      <c r="K2256" s="9">
        <f>financials[[#This Row],[Sales]]-financials[[#This Row],[COGS]]</f>
        <v>18167.55</v>
      </c>
      <c r="L2256" s="17">
        <f t="shared" ca="1" si="71"/>
        <v>45050</v>
      </c>
      <c r="M2256" t="str">
        <f t="shared" ca="1" si="70"/>
        <v>A0001</v>
      </c>
    </row>
    <row r="2257" spans="1:13" x14ac:dyDescent="0.25">
      <c r="A2257" t="s">
        <v>100</v>
      </c>
      <c r="B2257" s="7" t="s">
        <v>170</v>
      </c>
      <c r="C2257" s="13">
        <v>101</v>
      </c>
      <c r="D2257" s="10" t="s">
        <v>103</v>
      </c>
      <c r="E2257">
        <v>1427</v>
      </c>
      <c r="F2257" s="9">
        <v>15</v>
      </c>
      <c r="G2257" s="9">
        <f>financials[[#This Row],[Units Sold]]*financials[[#This Row],[Sale Price]]</f>
        <v>21405</v>
      </c>
      <c r="H2257" s="9">
        <f>IF(financials[[#This Row],[Discount Band]]="low",0.1,IF(financials[[#This Row],[Discount Band]]="medium",0.15,0.3))</f>
        <v>0.3</v>
      </c>
      <c r="I2257" s="9">
        <f>financials[[#This Row],[Gross Sales]]-financials[[#This Row],[Gross Sales]]*financials[[#This Row],[Discounts]]</f>
        <v>14983.5</v>
      </c>
      <c r="J2257" s="9">
        <f>VLOOKUP(financials[[#This Row],[productid]],Products!$B$2:$H$10,3)</f>
        <v>9.9499999999999993</v>
      </c>
      <c r="K2257" s="9">
        <f>financials[[#This Row],[Sales]]-financials[[#This Row],[COGS]]</f>
        <v>14973.55</v>
      </c>
      <c r="L2257" s="17">
        <f t="shared" ca="1" si="71"/>
        <v>45397</v>
      </c>
      <c r="M2257" t="str">
        <f t="shared" ca="1" si="70"/>
        <v>B0001</v>
      </c>
    </row>
    <row r="2258" spans="1:13" x14ac:dyDescent="0.25">
      <c r="A2258" t="s">
        <v>96</v>
      </c>
      <c r="B2258" s="7" t="s">
        <v>95</v>
      </c>
      <c r="C2258" s="15">
        <v>102</v>
      </c>
      <c r="D2258" s="16" t="s">
        <v>102</v>
      </c>
      <c r="E2258">
        <v>1785</v>
      </c>
      <c r="F2258" s="9">
        <v>12</v>
      </c>
      <c r="G2258" s="9">
        <f>financials[[#This Row],[Units Sold]]*financials[[#This Row],[Sale Price]]</f>
        <v>21420</v>
      </c>
      <c r="H2258" s="9">
        <f>IF(financials[[#This Row],[Discount Band]]="low",0.1,IF(financials[[#This Row],[Discount Band]]="medium",0.15,0.3))</f>
        <v>0.1</v>
      </c>
      <c r="I2258" s="9">
        <f>financials[[#This Row],[Gross Sales]]-financials[[#This Row],[Gross Sales]]*financials[[#This Row],[Discounts]]</f>
        <v>19278</v>
      </c>
      <c r="J2258" s="9">
        <f>VLOOKUP(financials[[#This Row],[productid]],Products!$B$2:$H$10,3)</f>
        <v>13.95</v>
      </c>
      <c r="K2258" s="9">
        <f>financials[[#This Row],[Sales]]-financials[[#This Row],[COGS]]</f>
        <v>19264.05</v>
      </c>
      <c r="L2258" s="17">
        <f t="shared" ca="1" si="71"/>
        <v>44785</v>
      </c>
      <c r="M2258" t="str">
        <f t="shared" ca="1" si="70"/>
        <v>C0002</v>
      </c>
    </row>
    <row r="2259" spans="1:13" x14ac:dyDescent="0.25">
      <c r="A2259" t="s">
        <v>97</v>
      </c>
      <c r="B2259" s="7" t="s">
        <v>95</v>
      </c>
      <c r="C2259" s="15">
        <v>109</v>
      </c>
      <c r="D2259" s="16" t="s">
        <v>101</v>
      </c>
      <c r="E2259">
        <v>1071</v>
      </c>
      <c r="F2259" s="9">
        <v>20</v>
      </c>
      <c r="G2259" s="9">
        <f>financials[[#This Row],[Units Sold]]*financials[[#This Row],[Sale Price]]</f>
        <v>21420</v>
      </c>
      <c r="H2259" s="9">
        <f>IF(financials[[#This Row],[Discount Band]]="low",0.1,IF(financials[[#This Row],[Discount Band]]="medium",0.15,0.3))</f>
        <v>0.15</v>
      </c>
      <c r="I2259" s="9">
        <f>financials[[#This Row],[Gross Sales]]-financials[[#This Row],[Gross Sales]]*financials[[#This Row],[Discounts]]</f>
        <v>18207</v>
      </c>
      <c r="J2259" s="9">
        <f>VLOOKUP(financials[[#This Row],[productid]],Products!$B$2:$H$10,3)</f>
        <v>16.8</v>
      </c>
      <c r="K2259" s="9">
        <f>financials[[#This Row],[Sales]]-financials[[#This Row],[COGS]]</f>
        <v>18190.2</v>
      </c>
      <c r="L2259" s="17">
        <f t="shared" ca="1" si="71"/>
        <v>45111</v>
      </c>
      <c r="M2259" t="str">
        <f t="shared" ca="1" si="70"/>
        <v>C0003</v>
      </c>
    </row>
    <row r="2260" spans="1:13" x14ac:dyDescent="0.25">
      <c r="A2260" t="s">
        <v>97</v>
      </c>
      <c r="B2260" s="7" t="s">
        <v>135</v>
      </c>
      <c r="C2260" s="15">
        <v>102</v>
      </c>
      <c r="D2260" s="16" t="s">
        <v>101</v>
      </c>
      <c r="E2260">
        <v>3063</v>
      </c>
      <c r="F2260" s="9">
        <v>7</v>
      </c>
      <c r="G2260" s="9">
        <f>financials[[#This Row],[Units Sold]]*financials[[#This Row],[Sale Price]]</f>
        <v>21441</v>
      </c>
      <c r="H2260" s="9">
        <f>IF(financials[[#This Row],[Discount Band]]="low",0.1,IF(financials[[#This Row],[Discount Band]]="medium",0.15,0.3))</f>
        <v>0.15</v>
      </c>
      <c r="I2260" s="9">
        <f>financials[[#This Row],[Gross Sales]]-financials[[#This Row],[Gross Sales]]*financials[[#This Row],[Discounts]]</f>
        <v>18224.849999999999</v>
      </c>
      <c r="J2260" s="9">
        <f>VLOOKUP(financials[[#This Row],[productid]],Products!$B$2:$H$10,3)</f>
        <v>13.95</v>
      </c>
      <c r="K2260" s="9">
        <f>financials[[#This Row],[Sales]]-financials[[#This Row],[COGS]]</f>
        <v>18210.899999999998</v>
      </c>
      <c r="L2260" s="17">
        <f t="shared" ca="1" si="71"/>
        <v>44932</v>
      </c>
      <c r="M2260" t="str">
        <f t="shared" ca="1" si="70"/>
        <v>C0002</v>
      </c>
    </row>
    <row r="2261" spans="1:13" x14ac:dyDescent="0.25">
      <c r="A2261" t="s">
        <v>98</v>
      </c>
      <c r="B2261" s="7" t="s">
        <v>656</v>
      </c>
      <c r="C2261" s="15">
        <v>107</v>
      </c>
      <c r="D2261" s="16" t="s">
        <v>102</v>
      </c>
      <c r="E2261">
        <v>172</v>
      </c>
      <c r="F2261" s="9">
        <v>125</v>
      </c>
      <c r="G2261" s="9">
        <f>financials[[#This Row],[Units Sold]]*financials[[#This Row],[Sale Price]]</f>
        <v>21500</v>
      </c>
      <c r="H2261" s="9">
        <f>IF(financials[[#This Row],[Discount Band]]="low",0.1,IF(financials[[#This Row],[Discount Band]]="medium",0.15,0.3))</f>
        <v>0.1</v>
      </c>
      <c r="I2261" s="9">
        <f>financials[[#This Row],[Gross Sales]]-financials[[#This Row],[Gross Sales]]*financials[[#This Row],[Discounts]]</f>
        <v>19350</v>
      </c>
      <c r="J2261" s="9">
        <f>VLOOKUP(financials[[#This Row],[productid]],Products!$B$2:$H$10,3)</f>
        <v>5.5</v>
      </c>
      <c r="K2261" s="9">
        <f>financials[[#This Row],[Sales]]-financials[[#This Row],[COGS]]</f>
        <v>19344.5</v>
      </c>
      <c r="L2261" s="17">
        <f t="shared" ca="1" si="71"/>
        <v>45018</v>
      </c>
      <c r="M2261" t="str">
        <f t="shared" ca="1" si="70"/>
        <v>C0002</v>
      </c>
    </row>
    <row r="2262" spans="1:13" x14ac:dyDescent="0.25">
      <c r="A2262" t="s">
        <v>98</v>
      </c>
      <c r="B2262" s="7" t="s">
        <v>251</v>
      </c>
      <c r="C2262" s="15">
        <v>102</v>
      </c>
      <c r="D2262" s="16" t="s">
        <v>102</v>
      </c>
      <c r="E2262">
        <v>172</v>
      </c>
      <c r="F2262" s="9">
        <v>125</v>
      </c>
      <c r="G2262" s="9">
        <f>financials[[#This Row],[Units Sold]]*financials[[#This Row],[Sale Price]]</f>
        <v>21500</v>
      </c>
      <c r="H2262" s="9">
        <f>IF(financials[[#This Row],[Discount Band]]="low",0.1,IF(financials[[#This Row],[Discount Band]]="medium",0.15,0.3))</f>
        <v>0.1</v>
      </c>
      <c r="I2262" s="9">
        <f>financials[[#This Row],[Gross Sales]]-financials[[#This Row],[Gross Sales]]*financials[[#This Row],[Discounts]]</f>
        <v>19350</v>
      </c>
      <c r="J2262" s="9">
        <f>VLOOKUP(financials[[#This Row],[productid]],Products!$B$2:$H$10,3)</f>
        <v>13.95</v>
      </c>
      <c r="K2262" s="9">
        <f>financials[[#This Row],[Sales]]-financials[[#This Row],[COGS]]</f>
        <v>19336.05</v>
      </c>
      <c r="L2262" s="17">
        <f t="shared" ca="1" si="71"/>
        <v>44574</v>
      </c>
      <c r="M2262" t="str">
        <f t="shared" ca="1" si="70"/>
        <v>A0001</v>
      </c>
    </row>
    <row r="2263" spans="1:13" x14ac:dyDescent="0.25">
      <c r="A2263" t="s">
        <v>96</v>
      </c>
      <c r="B2263" s="7" t="s">
        <v>95</v>
      </c>
      <c r="C2263" s="13">
        <v>102</v>
      </c>
      <c r="D2263" s="10" t="s">
        <v>94</v>
      </c>
      <c r="E2263">
        <v>1793</v>
      </c>
      <c r="F2263" s="9">
        <v>12</v>
      </c>
      <c r="G2263" s="9">
        <f>financials[[#This Row],[Units Sold]]*financials[[#This Row],[Sale Price]]</f>
        <v>21516</v>
      </c>
      <c r="H2263" s="9">
        <f>IF(financials[[#This Row],[Discount Band]]="low",0.1,IF(financials[[#This Row],[Discount Band]]="medium",0.15,0.3))</f>
        <v>0.3</v>
      </c>
      <c r="I2263" s="9">
        <f>financials[[#This Row],[Gross Sales]]-financials[[#This Row],[Gross Sales]]*financials[[#This Row],[Discounts]]</f>
        <v>15061.2</v>
      </c>
      <c r="J2263" s="9">
        <f>VLOOKUP(financials[[#This Row],[productid]],Products!$B$2:$H$10,3)</f>
        <v>13.95</v>
      </c>
      <c r="K2263" s="9">
        <f>financials[[#This Row],[Sales]]-financials[[#This Row],[COGS]]</f>
        <v>15047.25</v>
      </c>
      <c r="L2263" s="17">
        <f t="shared" ca="1" si="71"/>
        <v>45138</v>
      </c>
      <c r="M2263" t="str">
        <f t="shared" ca="1" si="70"/>
        <v>C0002</v>
      </c>
    </row>
    <row r="2264" spans="1:13" x14ac:dyDescent="0.25">
      <c r="A2264" t="s">
        <v>100</v>
      </c>
      <c r="B2264" s="7" t="s">
        <v>95</v>
      </c>
      <c r="C2264" s="15">
        <v>109</v>
      </c>
      <c r="D2264" s="16" t="s">
        <v>101</v>
      </c>
      <c r="E2264">
        <v>1435</v>
      </c>
      <c r="F2264" s="9">
        <v>15</v>
      </c>
      <c r="G2264" s="9">
        <f>financials[[#This Row],[Units Sold]]*financials[[#This Row],[Sale Price]]</f>
        <v>21525</v>
      </c>
      <c r="H2264" s="9">
        <f>IF(financials[[#This Row],[Discount Band]]="low",0.1,IF(financials[[#This Row],[Discount Band]]="medium",0.15,0.3))</f>
        <v>0.15</v>
      </c>
      <c r="I2264" s="9">
        <f>financials[[#This Row],[Gross Sales]]-financials[[#This Row],[Gross Sales]]*financials[[#This Row],[Discounts]]</f>
        <v>18296.25</v>
      </c>
      <c r="J2264" s="9">
        <f>VLOOKUP(financials[[#This Row],[productid]],Products!$B$2:$H$10,3)</f>
        <v>16.8</v>
      </c>
      <c r="K2264" s="9">
        <f>financials[[#This Row],[Sales]]-financials[[#This Row],[COGS]]</f>
        <v>18279.45</v>
      </c>
      <c r="L2264" s="17">
        <f t="shared" ca="1" si="71"/>
        <v>44837</v>
      </c>
      <c r="M2264" t="str">
        <f t="shared" ca="1" si="70"/>
        <v>B0001</v>
      </c>
    </row>
    <row r="2265" spans="1:13" x14ac:dyDescent="0.25">
      <c r="A2265" t="s">
        <v>96</v>
      </c>
      <c r="B2265" s="7" t="s">
        <v>95</v>
      </c>
      <c r="C2265" s="15">
        <v>108</v>
      </c>
      <c r="D2265" s="16" t="s">
        <v>94</v>
      </c>
      <c r="E2265">
        <v>1796</v>
      </c>
      <c r="F2265" s="9">
        <v>12</v>
      </c>
      <c r="G2265" s="9">
        <f>financials[[#This Row],[Units Sold]]*financials[[#This Row],[Sale Price]]</f>
        <v>21552</v>
      </c>
      <c r="H2265" s="9">
        <f>IF(financials[[#This Row],[Discount Band]]="low",0.1,IF(financials[[#This Row],[Discount Band]]="medium",0.15,0.3))</f>
        <v>0.3</v>
      </c>
      <c r="I2265" s="9">
        <f>financials[[#This Row],[Gross Sales]]-financials[[#This Row],[Gross Sales]]*financials[[#This Row],[Discounts]]</f>
        <v>15086.400000000001</v>
      </c>
      <c r="J2265" s="9">
        <f>VLOOKUP(financials[[#This Row],[productid]],Products!$B$2:$H$10,3)</f>
        <v>3.99</v>
      </c>
      <c r="K2265" s="9">
        <f>financials[[#This Row],[Sales]]-financials[[#This Row],[COGS]]</f>
        <v>15082.410000000002</v>
      </c>
      <c r="L2265" s="17">
        <f t="shared" ca="1" si="71"/>
        <v>44677</v>
      </c>
      <c r="M2265" t="str">
        <f t="shared" ca="1" si="70"/>
        <v>C0003</v>
      </c>
    </row>
    <row r="2266" spans="1:13" x14ac:dyDescent="0.25">
      <c r="A2266" t="s">
        <v>98</v>
      </c>
      <c r="B2266" s="7" t="s">
        <v>169</v>
      </c>
      <c r="C2266" s="15">
        <v>107</v>
      </c>
      <c r="D2266" s="16" t="s">
        <v>103</v>
      </c>
      <c r="E2266">
        <v>173</v>
      </c>
      <c r="F2266" s="9">
        <v>125</v>
      </c>
      <c r="G2266" s="9">
        <f>financials[[#This Row],[Units Sold]]*financials[[#This Row],[Sale Price]]</f>
        <v>21625</v>
      </c>
      <c r="H2266" s="9">
        <f>IF(financials[[#This Row],[Discount Band]]="low",0.1,IF(financials[[#This Row],[Discount Band]]="medium",0.15,0.3))</f>
        <v>0.3</v>
      </c>
      <c r="I2266" s="9">
        <f>financials[[#This Row],[Gross Sales]]-financials[[#This Row],[Gross Sales]]*financials[[#This Row],[Discounts]]</f>
        <v>15137.5</v>
      </c>
      <c r="J2266" s="9">
        <f>VLOOKUP(financials[[#This Row],[productid]],Products!$B$2:$H$10,3)</f>
        <v>5.5</v>
      </c>
      <c r="K2266" s="9">
        <f>financials[[#This Row],[Sales]]-financials[[#This Row],[COGS]]</f>
        <v>15132</v>
      </c>
      <c r="L2266" s="17">
        <f t="shared" ca="1" si="71"/>
        <v>45526</v>
      </c>
      <c r="M2266" t="str">
        <f t="shared" ca="1" si="70"/>
        <v>C0002</v>
      </c>
    </row>
    <row r="2267" spans="1:13" x14ac:dyDescent="0.25">
      <c r="A2267" t="s">
        <v>97</v>
      </c>
      <c r="B2267" s="7" t="s">
        <v>170</v>
      </c>
      <c r="C2267" s="15">
        <v>101</v>
      </c>
      <c r="D2267" s="16" t="s">
        <v>101</v>
      </c>
      <c r="E2267">
        <v>1082</v>
      </c>
      <c r="F2267" s="9">
        <v>20</v>
      </c>
      <c r="G2267" s="9">
        <f>financials[[#This Row],[Units Sold]]*financials[[#This Row],[Sale Price]]</f>
        <v>21640</v>
      </c>
      <c r="H2267" s="9">
        <f>IF(financials[[#This Row],[Discount Band]]="low",0.1,IF(financials[[#This Row],[Discount Band]]="medium",0.15,0.3))</f>
        <v>0.15</v>
      </c>
      <c r="I2267" s="9">
        <f>financials[[#This Row],[Gross Sales]]-financials[[#This Row],[Gross Sales]]*financials[[#This Row],[Discounts]]</f>
        <v>18394</v>
      </c>
      <c r="J2267" s="9">
        <f>VLOOKUP(financials[[#This Row],[productid]],Products!$B$2:$H$10,3)</f>
        <v>9.9499999999999993</v>
      </c>
      <c r="K2267" s="9">
        <f>financials[[#This Row],[Sales]]-financials[[#This Row],[COGS]]</f>
        <v>18384.05</v>
      </c>
      <c r="L2267" s="17">
        <f t="shared" ca="1" si="71"/>
        <v>44652</v>
      </c>
      <c r="M2267" t="str">
        <f t="shared" ca="1" si="70"/>
        <v>A0001</v>
      </c>
    </row>
    <row r="2268" spans="1:13" x14ac:dyDescent="0.25">
      <c r="A2268" t="s">
        <v>96</v>
      </c>
      <c r="B2268" s="7" t="s">
        <v>95</v>
      </c>
      <c r="C2268" s="15">
        <v>108</v>
      </c>
      <c r="D2268" s="16" t="s">
        <v>94</v>
      </c>
      <c r="E2268">
        <v>1809</v>
      </c>
      <c r="F2268" s="9">
        <v>12</v>
      </c>
      <c r="G2268" s="9">
        <f>financials[[#This Row],[Units Sold]]*financials[[#This Row],[Sale Price]]</f>
        <v>21708</v>
      </c>
      <c r="H2268" s="9">
        <f>IF(financials[[#This Row],[Discount Band]]="low",0.1,IF(financials[[#This Row],[Discount Band]]="medium",0.15,0.3))</f>
        <v>0.3</v>
      </c>
      <c r="I2268" s="9">
        <f>financials[[#This Row],[Gross Sales]]-financials[[#This Row],[Gross Sales]]*financials[[#This Row],[Discounts]]</f>
        <v>15195.6</v>
      </c>
      <c r="J2268" s="9">
        <f>VLOOKUP(financials[[#This Row],[productid]],Products!$B$2:$H$10,3)</f>
        <v>3.99</v>
      </c>
      <c r="K2268" s="9">
        <f>financials[[#This Row],[Sales]]-financials[[#This Row],[COGS]]</f>
        <v>15191.61</v>
      </c>
      <c r="L2268" s="17">
        <f t="shared" ca="1" si="71"/>
        <v>44984</v>
      </c>
      <c r="M2268" t="str">
        <f t="shared" ca="1" si="70"/>
        <v>C0003</v>
      </c>
    </row>
    <row r="2269" spans="1:13" x14ac:dyDescent="0.25">
      <c r="A2269" t="s">
        <v>98</v>
      </c>
      <c r="B2269" s="7" t="s">
        <v>251</v>
      </c>
      <c r="C2269" s="15">
        <v>107</v>
      </c>
      <c r="D2269" s="16" t="s">
        <v>94</v>
      </c>
      <c r="E2269">
        <v>174</v>
      </c>
      <c r="F2269" s="9">
        <v>125</v>
      </c>
      <c r="G2269" s="9">
        <f>financials[[#This Row],[Units Sold]]*financials[[#This Row],[Sale Price]]</f>
        <v>21750</v>
      </c>
      <c r="H2269" s="9">
        <f>IF(financials[[#This Row],[Discount Band]]="low",0.1,IF(financials[[#This Row],[Discount Band]]="medium",0.15,0.3))</f>
        <v>0.3</v>
      </c>
      <c r="I2269" s="9">
        <f>financials[[#This Row],[Gross Sales]]-financials[[#This Row],[Gross Sales]]*financials[[#This Row],[Discounts]]</f>
        <v>15225</v>
      </c>
      <c r="J2269" s="9">
        <f>VLOOKUP(financials[[#This Row],[productid]],Products!$B$2:$H$10,3)</f>
        <v>5.5</v>
      </c>
      <c r="K2269" s="9">
        <f>financials[[#This Row],[Sales]]-financials[[#This Row],[COGS]]</f>
        <v>15219.5</v>
      </c>
      <c r="L2269" s="17">
        <f t="shared" ca="1" si="71"/>
        <v>45313</v>
      </c>
      <c r="M2269" t="str">
        <f t="shared" ca="1" si="70"/>
        <v>A0001</v>
      </c>
    </row>
    <row r="2270" spans="1:13" x14ac:dyDescent="0.25">
      <c r="A2270" t="s">
        <v>98</v>
      </c>
      <c r="B2270" s="7" t="s">
        <v>628</v>
      </c>
      <c r="C2270" s="15">
        <v>106</v>
      </c>
      <c r="D2270" s="16" t="s">
        <v>94</v>
      </c>
      <c r="E2270">
        <v>174</v>
      </c>
      <c r="F2270" s="9">
        <v>125</v>
      </c>
      <c r="G2270" s="9">
        <f>financials[[#This Row],[Units Sold]]*financials[[#This Row],[Sale Price]]</f>
        <v>21750</v>
      </c>
      <c r="H2270" s="9">
        <f>IF(financials[[#This Row],[Discount Band]]="low",0.1,IF(financials[[#This Row],[Discount Band]]="medium",0.15,0.3))</f>
        <v>0.3</v>
      </c>
      <c r="I2270" s="9">
        <f>financials[[#This Row],[Gross Sales]]-financials[[#This Row],[Gross Sales]]*financials[[#This Row],[Discounts]]</f>
        <v>15225</v>
      </c>
      <c r="J2270" s="9">
        <f>VLOOKUP(financials[[#This Row],[productid]],Products!$B$2:$H$10,3)</f>
        <v>9.1</v>
      </c>
      <c r="K2270" s="9">
        <f>financials[[#This Row],[Sales]]-financials[[#This Row],[COGS]]</f>
        <v>15215.9</v>
      </c>
      <c r="L2270" s="17">
        <f t="shared" ca="1" si="71"/>
        <v>45349</v>
      </c>
      <c r="M2270" t="str">
        <f t="shared" ca="1" si="70"/>
        <v>B0001</v>
      </c>
    </row>
    <row r="2271" spans="1:13" x14ac:dyDescent="0.25">
      <c r="A2271" t="s">
        <v>98</v>
      </c>
      <c r="B2271" s="7" t="s">
        <v>107</v>
      </c>
      <c r="C2271" s="15">
        <v>102</v>
      </c>
      <c r="D2271" s="16" t="s">
        <v>102</v>
      </c>
      <c r="E2271">
        <v>174</v>
      </c>
      <c r="F2271" s="9">
        <v>125</v>
      </c>
      <c r="G2271" s="9">
        <f>financials[[#This Row],[Units Sold]]*financials[[#This Row],[Sale Price]]</f>
        <v>21750</v>
      </c>
      <c r="H2271" s="9">
        <f>IF(financials[[#This Row],[Discount Band]]="low",0.1,IF(financials[[#This Row],[Discount Band]]="medium",0.15,0.3))</f>
        <v>0.1</v>
      </c>
      <c r="I2271" s="9">
        <f>financials[[#This Row],[Gross Sales]]-financials[[#This Row],[Gross Sales]]*financials[[#This Row],[Discounts]]</f>
        <v>19575</v>
      </c>
      <c r="J2271" s="9">
        <f>VLOOKUP(financials[[#This Row],[productid]],Products!$B$2:$H$10,3)</f>
        <v>13.95</v>
      </c>
      <c r="K2271" s="9">
        <f>financials[[#This Row],[Sales]]-financials[[#This Row],[COGS]]</f>
        <v>19561.05</v>
      </c>
      <c r="L2271" s="17">
        <f t="shared" ca="1" si="71"/>
        <v>45284</v>
      </c>
      <c r="M2271" t="str">
        <f t="shared" ca="1" si="70"/>
        <v>C0002</v>
      </c>
    </row>
    <row r="2272" spans="1:13" x14ac:dyDescent="0.25">
      <c r="A2272" t="s">
        <v>97</v>
      </c>
      <c r="B2272" s="7" t="s">
        <v>95</v>
      </c>
      <c r="C2272" s="15">
        <v>103</v>
      </c>
      <c r="D2272" s="16" t="s">
        <v>94</v>
      </c>
      <c r="E2272">
        <v>1088</v>
      </c>
      <c r="F2272" s="9">
        <v>20</v>
      </c>
      <c r="G2272" s="9">
        <f>financials[[#This Row],[Units Sold]]*financials[[#This Row],[Sale Price]]</f>
        <v>21760</v>
      </c>
      <c r="H2272" s="9">
        <f>IF(financials[[#This Row],[Discount Band]]="low",0.1,IF(financials[[#This Row],[Discount Band]]="medium",0.15,0.3))</f>
        <v>0.3</v>
      </c>
      <c r="I2272" s="9">
        <f>financials[[#This Row],[Gross Sales]]-financials[[#This Row],[Gross Sales]]*financials[[#This Row],[Discounts]]</f>
        <v>15232</v>
      </c>
      <c r="J2272" s="9">
        <f>VLOOKUP(financials[[#This Row],[productid]],Products!$B$2:$H$10,3)</f>
        <v>15</v>
      </c>
      <c r="K2272" s="9">
        <f>financials[[#This Row],[Sales]]-financials[[#This Row],[COGS]]</f>
        <v>15217</v>
      </c>
      <c r="L2272" s="17">
        <f t="shared" ca="1" si="71"/>
        <v>44780</v>
      </c>
      <c r="M2272" t="str">
        <f t="shared" ca="1" si="70"/>
        <v>A0001</v>
      </c>
    </row>
    <row r="2273" spans="1:13" x14ac:dyDescent="0.25">
      <c r="A2273" t="s">
        <v>97</v>
      </c>
      <c r="B2273" s="7" t="s">
        <v>135</v>
      </c>
      <c r="C2273" s="15">
        <v>107</v>
      </c>
      <c r="D2273" s="16" t="s">
        <v>94</v>
      </c>
      <c r="E2273">
        <v>3109</v>
      </c>
      <c r="F2273" s="9">
        <v>7</v>
      </c>
      <c r="G2273" s="9">
        <f>financials[[#This Row],[Units Sold]]*financials[[#This Row],[Sale Price]]</f>
        <v>21763</v>
      </c>
      <c r="H2273" s="9">
        <f>IF(financials[[#This Row],[Discount Band]]="low",0.1,IF(financials[[#This Row],[Discount Band]]="medium",0.15,0.3))</f>
        <v>0.3</v>
      </c>
      <c r="I2273" s="9">
        <f>financials[[#This Row],[Gross Sales]]-financials[[#This Row],[Gross Sales]]*financials[[#This Row],[Discounts]]</f>
        <v>15234.1</v>
      </c>
      <c r="J2273" s="9">
        <f>VLOOKUP(financials[[#This Row],[productid]],Products!$B$2:$H$10,3)</f>
        <v>5.5</v>
      </c>
      <c r="K2273" s="9">
        <f>financials[[#This Row],[Sales]]-financials[[#This Row],[COGS]]</f>
        <v>15228.6</v>
      </c>
      <c r="L2273" s="17">
        <f t="shared" ca="1" si="71"/>
        <v>45308</v>
      </c>
      <c r="M2273" t="str">
        <f t="shared" ca="1" si="70"/>
        <v>C0003</v>
      </c>
    </row>
    <row r="2274" spans="1:13" x14ac:dyDescent="0.25">
      <c r="A2274" t="s">
        <v>97</v>
      </c>
      <c r="B2274" s="7" t="s">
        <v>135</v>
      </c>
      <c r="C2274" s="15">
        <v>102</v>
      </c>
      <c r="D2274" s="16" t="s">
        <v>101</v>
      </c>
      <c r="E2274">
        <v>3114</v>
      </c>
      <c r="F2274" s="9">
        <v>7</v>
      </c>
      <c r="G2274" s="9">
        <f>financials[[#This Row],[Units Sold]]*financials[[#This Row],[Sale Price]]</f>
        <v>21798</v>
      </c>
      <c r="H2274" s="9">
        <f>IF(financials[[#This Row],[Discount Band]]="low",0.1,IF(financials[[#This Row],[Discount Band]]="medium",0.15,0.3))</f>
        <v>0.15</v>
      </c>
      <c r="I2274" s="9">
        <f>financials[[#This Row],[Gross Sales]]-financials[[#This Row],[Gross Sales]]*financials[[#This Row],[Discounts]]</f>
        <v>18528.3</v>
      </c>
      <c r="J2274" s="9">
        <f>VLOOKUP(financials[[#This Row],[productid]],Products!$B$2:$H$10,3)</f>
        <v>13.95</v>
      </c>
      <c r="K2274" s="9">
        <f>financials[[#This Row],[Sales]]-financials[[#This Row],[COGS]]</f>
        <v>18514.349999999999</v>
      </c>
      <c r="L2274" s="17">
        <f t="shared" ca="1" si="71"/>
        <v>45261</v>
      </c>
      <c r="M2274" t="str">
        <f t="shared" ca="1" si="70"/>
        <v>C0002</v>
      </c>
    </row>
    <row r="2275" spans="1:13" x14ac:dyDescent="0.25">
      <c r="A2275" t="s">
        <v>96</v>
      </c>
      <c r="B2275" s="7" t="s">
        <v>170</v>
      </c>
      <c r="C2275" s="15">
        <v>101</v>
      </c>
      <c r="D2275" s="16" t="s">
        <v>101</v>
      </c>
      <c r="E2275">
        <v>1817</v>
      </c>
      <c r="F2275" s="9">
        <v>12</v>
      </c>
      <c r="G2275" s="9">
        <f>financials[[#This Row],[Units Sold]]*financials[[#This Row],[Sale Price]]</f>
        <v>21804</v>
      </c>
      <c r="H2275" s="9">
        <f>IF(financials[[#This Row],[Discount Band]]="low",0.1,IF(financials[[#This Row],[Discount Band]]="medium",0.15,0.3))</f>
        <v>0.15</v>
      </c>
      <c r="I2275" s="9">
        <f>financials[[#This Row],[Gross Sales]]-financials[[#This Row],[Gross Sales]]*financials[[#This Row],[Discounts]]</f>
        <v>18533.400000000001</v>
      </c>
      <c r="J2275" s="9">
        <f>VLOOKUP(financials[[#This Row],[productid]],Products!$B$2:$H$10,3)</f>
        <v>9.9499999999999993</v>
      </c>
      <c r="K2275" s="9">
        <f>financials[[#This Row],[Sales]]-financials[[#This Row],[COGS]]</f>
        <v>18523.45</v>
      </c>
      <c r="L2275" s="17">
        <f t="shared" ca="1" si="71"/>
        <v>45437</v>
      </c>
      <c r="M2275" t="str">
        <f t="shared" ca="1" si="70"/>
        <v>B0001</v>
      </c>
    </row>
    <row r="2276" spans="1:13" x14ac:dyDescent="0.25">
      <c r="A2276" t="s">
        <v>97</v>
      </c>
      <c r="B2276" s="7" t="s">
        <v>170</v>
      </c>
      <c r="C2276" s="15">
        <v>109</v>
      </c>
      <c r="D2276" s="16" t="s">
        <v>103</v>
      </c>
      <c r="E2276">
        <v>1091</v>
      </c>
      <c r="F2276" s="9">
        <v>20</v>
      </c>
      <c r="G2276" s="9">
        <f>financials[[#This Row],[Units Sold]]*financials[[#This Row],[Sale Price]]</f>
        <v>21820</v>
      </c>
      <c r="H2276" s="9">
        <f>IF(financials[[#This Row],[Discount Band]]="low",0.1,IF(financials[[#This Row],[Discount Band]]="medium",0.15,0.3))</f>
        <v>0.3</v>
      </c>
      <c r="I2276" s="9">
        <f>financials[[#This Row],[Gross Sales]]-financials[[#This Row],[Gross Sales]]*financials[[#This Row],[Discounts]]</f>
        <v>15274</v>
      </c>
      <c r="J2276" s="9">
        <f>VLOOKUP(financials[[#This Row],[productid]],Products!$B$2:$H$10,3)</f>
        <v>16.8</v>
      </c>
      <c r="K2276" s="9">
        <f>financials[[#This Row],[Sales]]-financials[[#This Row],[COGS]]</f>
        <v>15257.2</v>
      </c>
      <c r="L2276" s="17">
        <f t="shared" ca="1" si="71"/>
        <v>44790</v>
      </c>
      <c r="M2276" t="str">
        <f t="shared" ca="1" si="70"/>
        <v>B0101</v>
      </c>
    </row>
    <row r="2277" spans="1:13" x14ac:dyDescent="0.25">
      <c r="A2277" t="s">
        <v>100</v>
      </c>
      <c r="B2277" s="7" t="s">
        <v>95</v>
      </c>
      <c r="C2277" s="15">
        <v>103</v>
      </c>
      <c r="D2277" s="16" t="s">
        <v>102</v>
      </c>
      <c r="E2277">
        <v>1458</v>
      </c>
      <c r="F2277" s="9">
        <v>15</v>
      </c>
      <c r="G2277" s="9">
        <f>financials[[#This Row],[Units Sold]]*financials[[#This Row],[Sale Price]]</f>
        <v>21870</v>
      </c>
      <c r="H2277" s="9">
        <f>IF(financials[[#This Row],[Discount Band]]="low",0.1,IF(financials[[#This Row],[Discount Band]]="medium",0.15,0.3))</f>
        <v>0.1</v>
      </c>
      <c r="I2277" s="9">
        <f>financials[[#This Row],[Gross Sales]]-financials[[#This Row],[Gross Sales]]*financials[[#This Row],[Discounts]]</f>
        <v>19683</v>
      </c>
      <c r="J2277" s="9">
        <f>VLOOKUP(financials[[#This Row],[productid]],Products!$B$2:$H$10,3)</f>
        <v>15</v>
      </c>
      <c r="K2277" s="9">
        <f>financials[[#This Row],[Sales]]-financials[[#This Row],[COGS]]</f>
        <v>19668</v>
      </c>
      <c r="L2277" s="17">
        <f t="shared" ca="1" si="71"/>
        <v>44850</v>
      </c>
      <c r="M2277" t="str">
        <f t="shared" ca="1" si="70"/>
        <v>B0001</v>
      </c>
    </row>
    <row r="2278" spans="1:13" x14ac:dyDescent="0.25">
      <c r="A2278" t="s">
        <v>99</v>
      </c>
      <c r="B2278" s="7" t="s">
        <v>277</v>
      </c>
      <c r="C2278" s="13">
        <v>108</v>
      </c>
      <c r="D2278" s="10" t="s">
        <v>94</v>
      </c>
      <c r="E2278">
        <v>73</v>
      </c>
      <c r="F2278" s="9">
        <v>300</v>
      </c>
      <c r="G2278" s="9">
        <f>financials[[#This Row],[Units Sold]]*financials[[#This Row],[Sale Price]]</f>
        <v>21900</v>
      </c>
      <c r="H2278" s="9">
        <f>IF(financials[[#This Row],[Discount Band]]="low",0.1,IF(financials[[#This Row],[Discount Band]]="medium",0.15,0.3))</f>
        <v>0.3</v>
      </c>
      <c r="I2278" s="9">
        <f>financials[[#This Row],[Gross Sales]]-financials[[#This Row],[Gross Sales]]*financials[[#This Row],[Discounts]]</f>
        <v>15330</v>
      </c>
      <c r="J2278" s="9">
        <f>VLOOKUP(financials[[#This Row],[productid]],Products!$B$2:$H$10,3)</f>
        <v>3.99</v>
      </c>
      <c r="K2278" s="9">
        <f>financials[[#This Row],[Sales]]-financials[[#This Row],[COGS]]</f>
        <v>15326.01</v>
      </c>
      <c r="L2278" s="17">
        <f t="shared" ca="1" si="71"/>
        <v>45173</v>
      </c>
      <c r="M2278" t="str">
        <f t="shared" ca="1" si="70"/>
        <v>A0001</v>
      </c>
    </row>
    <row r="2279" spans="1:13" x14ac:dyDescent="0.25">
      <c r="A2279" t="s">
        <v>100</v>
      </c>
      <c r="B2279" s="7" t="s">
        <v>95</v>
      </c>
      <c r="C2279" s="15">
        <v>104</v>
      </c>
      <c r="D2279" s="16" t="s">
        <v>94</v>
      </c>
      <c r="E2279">
        <v>1460</v>
      </c>
      <c r="F2279" s="9">
        <v>15</v>
      </c>
      <c r="G2279" s="9">
        <f>financials[[#This Row],[Units Sold]]*financials[[#This Row],[Sale Price]]</f>
        <v>21900</v>
      </c>
      <c r="H2279" s="9">
        <f>IF(financials[[#This Row],[Discount Band]]="low",0.1,IF(financials[[#This Row],[Discount Band]]="medium",0.15,0.3))</f>
        <v>0.3</v>
      </c>
      <c r="I2279" s="9">
        <f>financials[[#This Row],[Gross Sales]]-financials[[#This Row],[Gross Sales]]*financials[[#This Row],[Discounts]]</f>
        <v>15330</v>
      </c>
      <c r="J2279" s="9">
        <f>VLOOKUP(financials[[#This Row],[productid]],Products!$B$2:$H$10,3)</f>
        <v>2.9</v>
      </c>
      <c r="K2279" s="9">
        <f>financials[[#This Row],[Sales]]-financials[[#This Row],[COGS]]</f>
        <v>15327.1</v>
      </c>
      <c r="L2279" s="17">
        <f t="shared" ca="1" si="71"/>
        <v>45453</v>
      </c>
      <c r="M2279" t="str">
        <f t="shared" ca="1" si="70"/>
        <v>C0002</v>
      </c>
    </row>
    <row r="2280" spans="1:13" x14ac:dyDescent="0.25">
      <c r="A2280" t="s">
        <v>99</v>
      </c>
      <c r="B2280" s="7" t="s">
        <v>556</v>
      </c>
      <c r="C2280" s="15">
        <v>103</v>
      </c>
      <c r="D2280" s="16" t="s">
        <v>102</v>
      </c>
      <c r="E2280">
        <v>73</v>
      </c>
      <c r="F2280" s="9">
        <v>300</v>
      </c>
      <c r="G2280" s="9">
        <f>financials[[#This Row],[Units Sold]]*financials[[#This Row],[Sale Price]]</f>
        <v>21900</v>
      </c>
      <c r="H2280" s="9">
        <f>IF(financials[[#This Row],[Discount Band]]="low",0.1,IF(financials[[#This Row],[Discount Band]]="medium",0.15,0.3))</f>
        <v>0.1</v>
      </c>
      <c r="I2280" s="9">
        <f>financials[[#This Row],[Gross Sales]]-financials[[#This Row],[Gross Sales]]*financials[[#This Row],[Discounts]]</f>
        <v>19710</v>
      </c>
      <c r="J2280" s="9">
        <f>VLOOKUP(financials[[#This Row],[productid]],Products!$B$2:$H$10,3)</f>
        <v>15</v>
      </c>
      <c r="K2280" s="9">
        <f>financials[[#This Row],[Sales]]-financials[[#This Row],[COGS]]</f>
        <v>19695</v>
      </c>
      <c r="L2280" s="17">
        <f t="shared" ca="1" si="71"/>
        <v>44582</v>
      </c>
      <c r="M2280" t="str">
        <f t="shared" ca="1" si="70"/>
        <v>B0101</v>
      </c>
    </row>
    <row r="2281" spans="1:13" x14ac:dyDescent="0.25">
      <c r="A2281" t="s">
        <v>100</v>
      </c>
      <c r="B2281" s="7" t="s">
        <v>170</v>
      </c>
      <c r="C2281" s="15">
        <v>101</v>
      </c>
      <c r="D2281" s="16" t="s">
        <v>94</v>
      </c>
      <c r="E2281">
        <v>1460</v>
      </c>
      <c r="F2281" s="9">
        <v>15</v>
      </c>
      <c r="G2281" s="9">
        <f>financials[[#This Row],[Units Sold]]*financials[[#This Row],[Sale Price]]</f>
        <v>21900</v>
      </c>
      <c r="H2281" s="9">
        <f>IF(financials[[#This Row],[Discount Band]]="low",0.1,IF(financials[[#This Row],[Discount Band]]="medium",0.15,0.3))</f>
        <v>0.3</v>
      </c>
      <c r="I2281" s="9">
        <f>financials[[#This Row],[Gross Sales]]-financials[[#This Row],[Gross Sales]]*financials[[#This Row],[Discounts]]</f>
        <v>15330</v>
      </c>
      <c r="J2281" s="9">
        <f>VLOOKUP(financials[[#This Row],[productid]],Products!$B$2:$H$10,3)</f>
        <v>9.9499999999999993</v>
      </c>
      <c r="K2281" s="9">
        <f>financials[[#This Row],[Sales]]-financials[[#This Row],[COGS]]</f>
        <v>15320.05</v>
      </c>
      <c r="L2281" s="17">
        <f t="shared" ca="1" si="71"/>
        <v>44661</v>
      </c>
      <c r="M2281" t="str">
        <f t="shared" ca="1" si="70"/>
        <v>B0101</v>
      </c>
    </row>
    <row r="2282" spans="1:13" x14ac:dyDescent="0.25">
      <c r="A2282" t="s">
        <v>96</v>
      </c>
      <c r="B2282" s="7" t="s">
        <v>95</v>
      </c>
      <c r="C2282" s="15">
        <v>104</v>
      </c>
      <c r="D2282" s="16" t="s">
        <v>102</v>
      </c>
      <c r="E2282">
        <v>1833</v>
      </c>
      <c r="F2282" s="9">
        <v>12</v>
      </c>
      <c r="G2282" s="9">
        <f>financials[[#This Row],[Units Sold]]*financials[[#This Row],[Sale Price]]</f>
        <v>21996</v>
      </c>
      <c r="H2282" s="9">
        <f>IF(financials[[#This Row],[Discount Band]]="low",0.1,IF(financials[[#This Row],[Discount Band]]="medium",0.15,0.3))</f>
        <v>0.1</v>
      </c>
      <c r="I2282" s="9">
        <f>financials[[#This Row],[Gross Sales]]-financials[[#This Row],[Gross Sales]]*financials[[#This Row],[Discounts]]</f>
        <v>19796.400000000001</v>
      </c>
      <c r="J2282" s="9">
        <f>VLOOKUP(financials[[#This Row],[productid]],Products!$B$2:$H$10,3)</f>
        <v>2.9</v>
      </c>
      <c r="K2282" s="9">
        <f>financials[[#This Row],[Sales]]-financials[[#This Row],[COGS]]</f>
        <v>19793.5</v>
      </c>
      <c r="L2282" s="17">
        <f t="shared" ca="1" si="71"/>
        <v>45455</v>
      </c>
      <c r="M2282" t="str">
        <f t="shared" ca="1" si="70"/>
        <v>B0001</v>
      </c>
    </row>
    <row r="2283" spans="1:13" x14ac:dyDescent="0.25">
      <c r="A2283" t="s">
        <v>98</v>
      </c>
      <c r="B2283" s="7" t="s">
        <v>104</v>
      </c>
      <c r="C2283" s="15">
        <v>104</v>
      </c>
      <c r="D2283" s="16" t="s">
        <v>94</v>
      </c>
      <c r="E2283">
        <v>176</v>
      </c>
      <c r="F2283" s="9">
        <v>125</v>
      </c>
      <c r="G2283" s="9">
        <f>financials[[#This Row],[Units Sold]]*financials[[#This Row],[Sale Price]]</f>
        <v>22000</v>
      </c>
      <c r="H2283" s="9">
        <f>IF(financials[[#This Row],[Discount Band]]="low",0.1,IF(financials[[#This Row],[Discount Band]]="medium",0.15,0.3))</f>
        <v>0.3</v>
      </c>
      <c r="I2283" s="9">
        <f>financials[[#This Row],[Gross Sales]]-financials[[#This Row],[Gross Sales]]*financials[[#This Row],[Discounts]]</f>
        <v>15400</v>
      </c>
      <c r="J2283" s="9">
        <f>VLOOKUP(financials[[#This Row],[productid]],Products!$B$2:$H$10,3)</f>
        <v>2.9</v>
      </c>
      <c r="K2283" s="9">
        <f>financials[[#This Row],[Sales]]-financials[[#This Row],[COGS]]</f>
        <v>15397.1</v>
      </c>
      <c r="L2283" s="17">
        <f t="shared" ca="1" si="71"/>
        <v>45460</v>
      </c>
      <c r="M2283" t="str">
        <f t="shared" ca="1" si="70"/>
        <v>C0003</v>
      </c>
    </row>
    <row r="2284" spans="1:13" x14ac:dyDescent="0.25">
      <c r="A2284" t="s">
        <v>98</v>
      </c>
      <c r="B2284" s="7" t="s">
        <v>285</v>
      </c>
      <c r="C2284" s="15">
        <v>104</v>
      </c>
      <c r="D2284" s="16" t="s">
        <v>101</v>
      </c>
      <c r="E2284">
        <v>176</v>
      </c>
      <c r="F2284" s="9">
        <v>125</v>
      </c>
      <c r="G2284" s="9">
        <f>financials[[#This Row],[Units Sold]]*financials[[#This Row],[Sale Price]]</f>
        <v>22000</v>
      </c>
      <c r="H2284" s="9">
        <f>IF(financials[[#This Row],[Discount Band]]="low",0.1,IF(financials[[#This Row],[Discount Band]]="medium",0.15,0.3))</f>
        <v>0.15</v>
      </c>
      <c r="I2284" s="9">
        <f>financials[[#This Row],[Gross Sales]]-financials[[#This Row],[Gross Sales]]*financials[[#This Row],[Discounts]]</f>
        <v>18700</v>
      </c>
      <c r="J2284" s="9">
        <f>VLOOKUP(financials[[#This Row],[productid]],Products!$B$2:$H$10,3)</f>
        <v>2.9</v>
      </c>
      <c r="K2284" s="9">
        <f>financials[[#This Row],[Sales]]-financials[[#This Row],[COGS]]</f>
        <v>18697.099999999999</v>
      </c>
      <c r="L2284" s="17">
        <f t="shared" ca="1" si="71"/>
        <v>44989</v>
      </c>
      <c r="M2284" t="str">
        <f t="shared" ca="1" si="70"/>
        <v>C0003</v>
      </c>
    </row>
    <row r="2285" spans="1:13" x14ac:dyDescent="0.25">
      <c r="A2285" t="s">
        <v>98</v>
      </c>
      <c r="B2285" s="7" t="s">
        <v>104</v>
      </c>
      <c r="C2285" s="15">
        <v>103</v>
      </c>
      <c r="D2285" s="16" t="s">
        <v>101</v>
      </c>
      <c r="E2285">
        <v>176</v>
      </c>
      <c r="F2285" s="9">
        <v>125</v>
      </c>
      <c r="G2285" s="9">
        <f>financials[[#This Row],[Units Sold]]*financials[[#This Row],[Sale Price]]</f>
        <v>22000</v>
      </c>
      <c r="H2285" s="9">
        <f>IF(financials[[#This Row],[Discount Band]]="low",0.1,IF(financials[[#This Row],[Discount Band]]="medium",0.15,0.3))</f>
        <v>0.15</v>
      </c>
      <c r="I2285" s="9">
        <f>financials[[#This Row],[Gross Sales]]-financials[[#This Row],[Gross Sales]]*financials[[#This Row],[Discounts]]</f>
        <v>18700</v>
      </c>
      <c r="J2285" s="9">
        <f>VLOOKUP(financials[[#This Row],[productid]],Products!$B$2:$H$10,3)</f>
        <v>15</v>
      </c>
      <c r="K2285" s="9">
        <f>financials[[#This Row],[Sales]]-financials[[#This Row],[COGS]]</f>
        <v>18685</v>
      </c>
      <c r="L2285" s="17">
        <f t="shared" ca="1" si="71"/>
        <v>45022</v>
      </c>
      <c r="M2285" t="str">
        <f t="shared" ca="1" si="70"/>
        <v>C0003</v>
      </c>
    </row>
    <row r="2286" spans="1:13" x14ac:dyDescent="0.25">
      <c r="A2286" t="s">
        <v>96</v>
      </c>
      <c r="B2286" s="7" t="s">
        <v>95</v>
      </c>
      <c r="C2286" s="15">
        <v>108</v>
      </c>
      <c r="D2286" s="16" t="s">
        <v>102</v>
      </c>
      <c r="E2286">
        <v>1834</v>
      </c>
      <c r="F2286" s="9">
        <v>12</v>
      </c>
      <c r="G2286" s="9">
        <f>financials[[#This Row],[Units Sold]]*financials[[#This Row],[Sale Price]]</f>
        <v>22008</v>
      </c>
      <c r="H2286" s="9">
        <f>IF(financials[[#This Row],[Discount Band]]="low",0.1,IF(financials[[#This Row],[Discount Band]]="medium",0.15,0.3))</f>
        <v>0.1</v>
      </c>
      <c r="I2286" s="9">
        <f>financials[[#This Row],[Gross Sales]]-financials[[#This Row],[Gross Sales]]*financials[[#This Row],[Discounts]]</f>
        <v>19807.2</v>
      </c>
      <c r="J2286" s="9">
        <f>VLOOKUP(financials[[#This Row],[productid]],Products!$B$2:$H$10,3)</f>
        <v>3.99</v>
      </c>
      <c r="K2286" s="9">
        <f>financials[[#This Row],[Sales]]-financials[[#This Row],[COGS]]</f>
        <v>19803.21</v>
      </c>
      <c r="L2286" s="17">
        <f t="shared" ca="1" si="71"/>
        <v>44816</v>
      </c>
      <c r="M2286" t="str">
        <f t="shared" ca="1" si="70"/>
        <v>A0001</v>
      </c>
    </row>
    <row r="2287" spans="1:13" x14ac:dyDescent="0.25">
      <c r="A2287" t="s">
        <v>97</v>
      </c>
      <c r="B2287" s="7" t="s">
        <v>170</v>
      </c>
      <c r="C2287" s="15">
        <v>107</v>
      </c>
      <c r="D2287" s="16" t="s">
        <v>103</v>
      </c>
      <c r="E2287">
        <v>1105</v>
      </c>
      <c r="F2287" s="9">
        <v>20</v>
      </c>
      <c r="G2287" s="9">
        <f>financials[[#This Row],[Units Sold]]*financials[[#This Row],[Sale Price]]</f>
        <v>22100</v>
      </c>
      <c r="H2287" s="9">
        <f>IF(financials[[#This Row],[Discount Band]]="low",0.1,IF(financials[[#This Row],[Discount Band]]="medium",0.15,0.3))</f>
        <v>0.3</v>
      </c>
      <c r="I2287" s="9">
        <f>financials[[#This Row],[Gross Sales]]-financials[[#This Row],[Gross Sales]]*financials[[#This Row],[Discounts]]</f>
        <v>15470</v>
      </c>
      <c r="J2287" s="9">
        <f>VLOOKUP(financials[[#This Row],[productid]],Products!$B$2:$H$10,3)</f>
        <v>5.5</v>
      </c>
      <c r="K2287" s="9">
        <f>financials[[#This Row],[Sales]]-financials[[#This Row],[COGS]]</f>
        <v>15464.5</v>
      </c>
      <c r="L2287" s="17">
        <f t="shared" ca="1" si="71"/>
        <v>45280</v>
      </c>
      <c r="M2287" t="str">
        <f t="shared" ca="1" si="70"/>
        <v>B0001</v>
      </c>
    </row>
    <row r="2288" spans="1:13" x14ac:dyDescent="0.25">
      <c r="A2288" t="s">
        <v>97</v>
      </c>
      <c r="B2288" s="7" t="s">
        <v>170</v>
      </c>
      <c r="C2288" s="15">
        <v>104</v>
      </c>
      <c r="D2288" s="16" t="s">
        <v>101</v>
      </c>
      <c r="E2288">
        <v>3159</v>
      </c>
      <c r="F2288" s="9">
        <v>7</v>
      </c>
      <c r="G2288" s="9">
        <f>financials[[#This Row],[Units Sold]]*financials[[#This Row],[Sale Price]]</f>
        <v>22113</v>
      </c>
      <c r="H2288" s="9">
        <f>IF(financials[[#This Row],[Discount Band]]="low",0.1,IF(financials[[#This Row],[Discount Band]]="medium",0.15,0.3))</f>
        <v>0.15</v>
      </c>
      <c r="I2288" s="9">
        <f>financials[[#This Row],[Gross Sales]]-financials[[#This Row],[Gross Sales]]*financials[[#This Row],[Discounts]]</f>
        <v>18796.05</v>
      </c>
      <c r="J2288" s="9">
        <f>VLOOKUP(financials[[#This Row],[productid]],Products!$B$2:$H$10,3)</f>
        <v>2.9</v>
      </c>
      <c r="K2288" s="9">
        <f>financials[[#This Row],[Sales]]-financials[[#This Row],[COGS]]</f>
        <v>18793.149999999998</v>
      </c>
      <c r="L2288" s="17">
        <f t="shared" ca="1" si="71"/>
        <v>44972</v>
      </c>
      <c r="M2288" t="str">
        <f t="shared" ca="1" si="70"/>
        <v>A0001</v>
      </c>
    </row>
    <row r="2289" spans="1:13" x14ac:dyDescent="0.25">
      <c r="A2289" t="s">
        <v>98</v>
      </c>
      <c r="B2289" s="7" t="s">
        <v>251</v>
      </c>
      <c r="C2289" s="13">
        <v>102</v>
      </c>
      <c r="D2289" s="10" t="s">
        <v>101</v>
      </c>
      <c r="E2289">
        <v>177</v>
      </c>
      <c r="F2289" s="9">
        <v>125</v>
      </c>
      <c r="G2289" s="9">
        <f>financials[[#This Row],[Units Sold]]*financials[[#This Row],[Sale Price]]</f>
        <v>22125</v>
      </c>
      <c r="H2289" s="9">
        <f>IF(financials[[#This Row],[Discount Band]]="low",0.1,IF(financials[[#This Row],[Discount Band]]="medium",0.15,0.3))</f>
        <v>0.15</v>
      </c>
      <c r="I2289" s="9">
        <f>financials[[#This Row],[Gross Sales]]-financials[[#This Row],[Gross Sales]]*financials[[#This Row],[Discounts]]</f>
        <v>18806.25</v>
      </c>
      <c r="J2289" s="9">
        <f>VLOOKUP(financials[[#This Row],[productid]],Products!$B$2:$H$10,3)</f>
        <v>13.95</v>
      </c>
      <c r="K2289" s="9">
        <f>financials[[#This Row],[Sales]]-financials[[#This Row],[COGS]]</f>
        <v>18792.3</v>
      </c>
      <c r="L2289" s="17">
        <f t="shared" ca="1" si="71"/>
        <v>45260</v>
      </c>
      <c r="M2289" t="str">
        <f t="shared" ca="1" si="70"/>
        <v>B0101</v>
      </c>
    </row>
    <row r="2290" spans="1:13" x14ac:dyDescent="0.25">
      <c r="A2290" t="s">
        <v>98</v>
      </c>
      <c r="B2290" s="7" t="s">
        <v>556</v>
      </c>
      <c r="C2290" s="13">
        <v>104</v>
      </c>
      <c r="D2290" s="10" t="s">
        <v>94</v>
      </c>
      <c r="E2290">
        <v>177</v>
      </c>
      <c r="F2290" s="9">
        <v>125</v>
      </c>
      <c r="G2290" s="9">
        <f>financials[[#This Row],[Units Sold]]*financials[[#This Row],[Sale Price]]</f>
        <v>22125</v>
      </c>
      <c r="H2290" s="9">
        <f>IF(financials[[#This Row],[Discount Band]]="low",0.1,IF(financials[[#This Row],[Discount Band]]="medium",0.15,0.3))</f>
        <v>0.3</v>
      </c>
      <c r="I2290" s="9">
        <f>financials[[#This Row],[Gross Sales]]-financials[[#This Row],[Gross Sales]]*financials[[#This Row],[Discounts]]</f>
        <v>15487.5</v>
      </c>
      <c r="J2290" s="9">
        <f>VLOOKUP(financials[[#This Row],[productid]],Products!$B$2:$H$10,3)</f>
        <v>2.9</v>
      </c>
      <c r="K2290" s="9">
        <f>financials[[#This Row],[Sales]]-financials[[#This Row],[COGS]]</f>
        <v>15484.6</v>
      </c>
      <c r="L2290" s="17">
        <f t="shared" ca="1" si="71"/>
        <v>45046</v>
      </c>
      <c r="M2290" t="str">
        <f t="shared" ca="1" si="70"/>
        <v>C0002</v>
      </c>
    </row>
    <row r="2291" spans="1:13" x14ac:dyDescent="0.25">
      <c r="A2291" t="s">
        <v>98</v>
      </c>
      <c r="B2291" s="7" t="s">
        <v>251</v>
      </c>
      <c r="C2291" s="15">
        <v>106</v>
      </c>
      <c r="D2291" s="16" t="s">
        <v>102</v>
      </c>
      <c r="E2291">
        <v>177</v>
      </c>
      <c r="F2291" s="9">
        <v>125</v>
      </c>
      <c r="G2291" s="9">
        <f>financials[[#This Row],[Units Sold]]*financials[[#This Row],[Sale Price]]</f>
        <v>22125</v>
      </c>
      <c r="H2291" s="9">
        <f>IF(financials[[#This Row],[Discount Band]]="low",0.1,IF(financials[[#This Row],[Discount Band]]="medium",0.15,0.3))</f>
        <v>0.1</v>
      </c>
      <c r="I2291" s="9">
        <f>financials[[#This Row],[Gross Sales]]-financials[[#This Row],[Gross Sales]]*financials[[#This Row],[Discounts]]</f>
        <v>19912.5</v>
      </c>
      <c r="J2291" s="9">
        <f>VLOOKUP(financials[[#This Row],[productid]],Products!$B$2:$H$10,3)</f>
        <v>9.1</v>
      </c>
      <c r="K2291" s="9">
        <f>financials[[#This Row],[Sales]]-financials[[#This Row],[COGS]]</f>
        <v>19903.400000000001</v>
      </c>
      <c r="L2291" s="17">
        <f t="shared" ca="1" si="71"/>
        <v>44753</v>
      </c>
      <c r="M2291" t="str">
        <f t="shared" ca="1" si="70"/>
        <v>B0001</v>
      </c>
    </row>
    <row r="2292" spans="1:13" x14ac:dyDescent="0.25">
      <c r="A2292" t="s">
        <v>98</v>
      </c>
      <c r="B2292" s="7" t="s">
        <v>107</v>
      </c>
      <c r="C2292" s="15">
        <v>101</v>
      </c>
      <c r="D2292" s="16" t="s">
        <v>102</v>
      </c>
      <c r="E2292">
        <v>177</v>
      </c>
      <c r="F2292" s="9">
        <v>125</v>
      </c>
      <c r="G2292" s="9">
        <f>financials[[#This Row],[Units Sold]]*financials[[#This Row],[Sale Price]]</f>
        <v>22125</v>
      </c>
      <c r="H2292" s="9">
        <f>IF(financials[[#This Row],[Discount Band]]="low",0.1,IF(financials[[#This Row],[Discount Band]]="medium",0.15,0.3))</f>
        <v>0.1</v>
      </c>
      <c r="I2292" s="9">
        <f>financials[[#This Row],[Gross Sales]]-financials[[#This Row],[Gross Sales]]*financials[[#This Row],[Discounts]]</f>
        <v>19912.5</v>
      </c>
      <c r="J2292" s="9">
        <f>VLOOKUP(financials[[#This Row],[productid]],Products!$B$2:$H$10,3)</f>
        <v>9.9499999999999993</v>
      </c>
      <c r="K2292" s="9">
        <f>financials[[#This Row],[Sales]]-financials[[#This Row],[COGS]]</f>
        <v>19902.55</v>
      </c>
      <c r="L2292" s="17">
        <f t="shared" ca="1" si="71"/>
        <v>44571</v>
      </c>
      <c r="M2292" t="str">
        <f t="shared" ca="1" si="70"/>
        <v>C0003</v>
      </c>
    </row>
    <row r="2293" spans="1:13" x14ac:dyDescent="0.25">
      <c r="A2293" t="s">
        <v>98</v>
      </c>
      <c r="B2293" s="7" t="s">
        <v>107</v>
      </c>
      <c r="C2293" s="15">
        <v>101</v>
      </c>
      <c r="D2293" s="16" t="s">
        <v>102</v>
      </c>
      <c r="E2293">
        <v>178</v>
      </c>
      <c r="F2293" s="9">
        <v>125</v>
      </c>
      <c r="G2293" s="9">
        <f>financials[[#This Row],[Units Sold]]*financials[[#This Row],[Sale Price]]</f>
        <v>22250</v>
      </c>
      <c r="H2293" s="9">
        <f>IF(financials[[#This Row],[Discount Band]]="low",0.1,IF(financials[[#This Row],[Discount Band]]="medium",0.15,0.3))</f>
        <v>0.1</v>
      </c>
      <c r="I2293" s="9">
        <f>financials[[#This Row],[Gross Sales]]-financials[[#This Row],[Gross Sales]]*financials[[#This Row],[Discounts]]</f>
        <v>20025</v>
      </c>
      <c r="J2293" s="9">
        <f>VLOOKUP(financials[[#This Row],[productid]],Products!$B$2:$H$10,3)</f>
        <v>9.9499999999999993</v>
      </c>
      <c r="K2293" s="9">
        <f>financials[[#This Row],[Sales]]-financials[[#This Row],[COGS]]</f>
        <v>20015.05</v>
      </c>
      <c r="L2293" s="17">
        <f t="shared" ca="1" si="71"/>
        <v>44575</v>
      </c>
      <c r="M2293" t="str">
        <f t="shared" ca="1" si="70"/>
        <v>B0001</v>
      </c>
    </row>
    <row r="2294" spans="1:13" x14ac:dyDescent="0.25">
      <c r="A2294" t="s">
        <v>98</v>
      </c>
      <c r="B2294" s="7" t="s">
        <v>136</v>
      </c>
      <c r="C2294" s="15">
        <v>105</v>
      </c>
      <c r="D2294" s="16" t="s">
        <v>102</v>
      </c>
      <c r="E2294">
        <v>178</v>
      </c>
      <c r="F2294" s="9">
        <v>125</v>
      </c>
      <c r="G2294" s="9">
        <f>financials[[#This Row],[Units Sold]]*financials[[#This Row],[Sale Price]]</f>
        <v>22250</v>
      </c>
      <c r="H2294" s="9">
        <f>IF(financials[[#This Row],[Discount Band]]="low",0.1,IF(financials[[#This Row],[Discount Band]]="medium",0.15,0.3))</f>
        <v>0.1</v>
      </c>
      <c r="I2294" s="9">
        <f>financials[[#This Row],[Gross Sales]]-financials[[#This Row],[Gross Sales]]*financials[[#This Row],[Discounts]]</f>
        <v>20025</v>
      </c>
      <c r="J2294" s="9">
        <f>VLOOKUP(financials[[#This Row],[productid]],Products!$B$2:$H$10,3)</f>
        <v>10</v>
      </c>
      <c r="K2294" s="9">
        <f>financials[[#This Row],[Sales]]-financials[[#This Row],[COGS]]</f>
        <v>20015</v>
      </c>
      <c r="L2294" s="17">
        <f t="shared" ca="1" si="71"/>
        <v>45355</v>
      </c>
      <c r="M2294" t="str">
        <f t="shared" ca="1" si="70"/>
        <v>B0001</v>
      </c>
    </row>
    <row r="2295" spans="1:13" x14ac:dyDescent="0.25">
      <c r="A2295" t="s">
        <v>98</v>
      </c>
      <c r="B2295" s="7" t="s">
        <v>136</v>
      </c>
      <c r="C2295" s="15">
        <v>107</v>
      </c>
      <c r="D2295" s="16" t="s">
        <v>101</v>
      </c>
      <c r="E2295">
        <v>178</v>
      </c>
      <c r="F2295" s="9">
        <v>125</v>
      </c>
      <c r="G2295" s="9">
        <f>financials[[#This Row],[Units Sold]]*financials[[#This Row],[Sale Price]]</f>
        <v>22250</v>
      </c>
      <c r="H2295" s="9">
        <f>IF(financials[[#This Row],[Discount Band]]="low",0.1,IF(financials[[#This Row],[Discount Band]]="medium",0.15,0.3))</f>
        <v>0.15</v>
      </c>
      <c r="I2295" s="9">
        <f>financials[[#This Row],[Gross Sales]]-financials[[#This Row],[Gross Sales]]*financials[[#This Row],[Discounts]]</f>
        <v>18912.5</v>
      </c>
      <c r="J2295" s="9">
        <f>VLOOKUP(financials[[#This Row],[productid]],Products!$B$2:$H$10,3)</f>
        <v>5.5</v>
      </c>
      <c r="K2295" s="9">
        <f>financials[[#This Row],[Sales]]-financials[[#This Row],[COGS]]</f>
        <v>18907</v>
      </c>
      <c r="L2295" s="17">
        <f t="shared" ca="1" si="71"/>
        <v>45498</v>
      </c>
      <c r="M2295" t="str">
        <f t="shared" ca="1" si="70"/>
        <v>A0001</v>
      </c>
    </row>
    <row r="2296" spans="1:13" x14ac:dyDescent="0.25">
      <c r="A2296" t="s">
        <v>96</v>
      </c>
      <c r="B2296" s="7" t="s">
        <v>95</v>
      </c>
      <c r="C2296" s="15">
        <v>108</v>
      </c>
      <c r="D2296" s="16" t="s">
        <v>94</v>
      </c>
      <c r="E2296">
        <v>1855</v>
      </c>
      <c r="F2296" s="9">
        <v>12</v>
      </c>
      <c r="G2296" s="9">
        <f>financials[[#This Row],[Units Sold]]*financials[[#This Row],[Sale Price]]</f>
        <v>22260</v>
      </c>
      <c r="H2296" s="9">
        <f>IF(financials[[#This Row],[Discount Band]]="low",0.1,IF(financials[[#This Row],[Discount Band]]="medium",0.15,0.3))</f>
        <v>0.3</v>
      </c>
      <c r="I2296" s="9">
        <f>financials[[#This Row],[Gross Sales]]-financials[[#This Row],[Gross Sales]]*financials[[#This Row],[Discounts]]</f>
        <v>15582</v>
      </c>
      <c r="J2296" s="9">
        <f>VLOOKUP(financials[[#This Row],[productid]],Products!$B$2:$H$10,3)</f>
        <v>3.99</v>
      </c>
      <c r="K2296" s="9">
        <f>financials[[#This Row],[Sales]]-financials[[#This Row],[COGS]]</f>
        <v>15578.01</v>
      </c>
      <c r="L2296" s="17">
        <f t="shared" ca="1" si="71"/>
        <v>45180</v>
      </c>
      <c r="M2296" t="str">
        <f t="shared" ca="1" si="70"/>
        <v>C0003</v>
      </c>
    </row>
    <row r="2297" spans="1:13" x14ac:dyDescent="0.25">
      <c r="A2297" t="s">
        <v>97</v>
      </c>
      <c r="B2297" s="7" t="s">
        <v>95</v>
      </c>
      <c r="C2297" s="15">
        <v>101</v>
      </c>
      <c r="D2297" s="16" t="s">
        <v>101</v>
      </c>
      <c r="E2297">
        <v>1113</v>
      </c>
      <c r="F2297" s="9">
        <v>20</v>
      </c>
      <c r="G2297" s="9">
        <f>financials[[#This Row],[Units Sold]]*financials[[#This Row],[Sale Price]]</f>
        <v>22260</v>
      </c>
      <c r="H2297" s="9">
        <f>IF(financials[[#This Row],[Discount Band]]="low",0.1,IF(financials[[#This Row],[Discount Band]]="medium",0.15,0.3))</f>
        <v>0.15</v>
      </c>
      <c r="I2297" s="9">
        <f>financials[[#This Row],[Gross Sales]]-financials[[#This Row],[Gross Sales]]*financials[[#This Row],[Discounts]]</f>
        <v>18921</v>
      </c>
      <c r="J2297" s="9">
        <f>VLOOKUP(financials[[#This Row],[productid]],Products!$B$2:$H$10,3)</f>
        <v>9.9499999999999993</v>
      </c>
      <c r="K2297" s="9">
        <f>financials[[#This Row],[Sales]]-financials[[#This Row],[COGS]]</f>
        <v>18911.05</v>
      </c>
      <c r="L2297" s="17">
        <f t="shared" ca="1" si="71"/>
        <v>45261</v>
      </c>
      <c r="M2297" t="str">
        <f t="shared" ca="1" si="70"/>
        <v>B0101</v>
      </c>
    </row>
    <row r="2298" spans="1:13" x14ac:dyDescent="0.25">
      <c r="A2298" t="s">
        <v>97</v>
      </c>
      <c r="B2298" s="7" t="s">
        <v>95</v>
      </c>
      <c r="C2298" s="15">
        <v>108</v>
      </c>
      <c r="D2298" s="16" t="s">
        <v>103</v>
      </c>
      <c r="E2298">
        <v>1113</v>
      </c>
      <c r="F2298" s="9">
        <v>20</v>
      </c>
      <c r="G2298" s="9">
        <f>financials[[#This Row],[Units Sold]]*financials[[#This Row],[Sale Price]]</f>
        <v>22260</v>
      </c>
      <c r="H2298" s="9">
        <f>IF(financials[[#This Row],[Discount Band]]="low",0.1,IF(financials[[#This Row],[Discount Band]]="medium",0.15,0.3))</f>
        <v>0.3</v>
      </c>
      <c r="I2298" s="9">
        <f>financials[[#This Row],[Gross Sales]]-financials[[#This Row],[Gross Sales]]*financials[[#This Row],[Discounts]]</f>
        <v>15582</v>
      </c>
      <c r="J2298" s="9">
        <f>VLOOKUP(financials[[#This Row],[productid]],Products!$B$2:$H$10,3)</f>
        <v>3.99</v>
      </c>
      <c r="K2298" s="9">
        <f>financials[[#This Row],[Sales]]-financials[[#This Row],[COGS]]</f>
        <v>15578.01</v>
      </c>
      <c r="L2298" s="17">
        <f t="shared" ca="1" si="71"/>
        <v>44904</v>
      </c>
      <c r="M2298" t="str">
        <f t="shared" ca="1" si="70"/>
        <v>C0002</v>
      </c>
    </row>
    <row r="2299" spans="1:13" x14ac:dyDescent="0.25">
      <c r="A2299" t="s">
        <v>97</v>
      </c>
      <c r="B2299" s="7" t="s">
        <v>170</v>
      </c>
      <c r="C2299" s="15">
        <v>106</v>
      </c>
      <c r="D2299" s="16" t="s">
        <v>102</v>
      </c>
      <c r="E2299">
        <v>3193</v>
      </c>
      <c r="F2299" s="9">
        <v>7</v>
      </c>
      <c r="G2299" s="9">
        <f>financials[[#This Row],[Units Sold]]*financials[[#This Row],[Sale Price]]</f>
        <v>22351</v>
      </c>
      <c r="H2299" s="9">
        <f>IF(financials[[#This Row],[Discount Band]]="low",0.1,IF(financials[[#This Row],[Discount Band]]="medium",0.15,0.3))</f>
        <v>0.1</v>
      </c>
      <c r="I2299" s="9">
        <f>financials[[#This Row],[Gross Sales]]-financials[[#This Row],[Gross Sales]]*financials[[#This Row],[Discounts]]</f>
        <v>20115.900000000001</v>
      </c>
      <c r="J2299" s="9">
        <f>VLOOKUP(financials[[#This Row],[productid]],Products!$B$2:$H$10,3)</f>
        <v>9.1</v>
      </c>
      <c r="K2299" s="9">
        <f>financials[[#This Row],[Sales]]-financials[[#This Row],[COGS]]</f>
        <v>20106.800000000003</v>
      </c>
      <c r="L2299" s="17">
        <f t="shared" ca="1" si="71"/>
        <v>44713</v>
      </c>
      <c r="M2299" t="str">
        <f t="shared" ca="1" si="70"/>
        <v>C0002</v>
      </c>
    </row>
    <row r="2300" spans="1:13" x14ac:dyDescent="0.25">
      <c r="A2300" t="s">
        <v>98</v>
      </c>
      <c r="B2300" s="7" t="s">
        <v>556</v>
      </c>
      <c r="C2300" s="15">
        <v>109</v>
      </c>
      <c r="D2300" s="16" t="s">
        <v>101</v>
      </c>
      <c r="E2300">
        <v>180</v>
      </c>
      <c r="F2300" s="9">
        <v>125</v>
      </c>
      <c r="G2300" s="9">
        <f>financials[[#This Row],[Units Sold]]*financials[[#This Row],[Sale Price]]</f>
        <v>22500</v>
      </c>
      <c r="H2300" s="9">
        <f>IF(financials[[#This Row],[Discount Band]]="low",0.1,IF(financials[[#This Row],[Discount Band]]="medium",0.15,0.3))</f>
        <v>0.15</v>
      </c>
      <c r="I2300" s="9">
        <f>financials[[#This Row],[Gross Sales]]-financials[[#This Row],[Gross Sales]]*financials[[#This Row],[Discounts]]</f>
        <v>19125</v>
      </c>
      <c r="J2300" s="9">
        <f>VLOOKUP(financials[[#This Row],[productid]],Products!$B$2:$H$10,3)</f>
        <v>16.8</v>
      </c>
      <c r="K2300" s="9">
        <f>financials[[#This Row],[Sales]]-financials[[#This Row],[COGS]]</f>
        <v>19108.2</v>
      </c>
      <c r="L2300" s="17">
        <f t="shared" ca="1" si="71"/>
        <v>45398</v>
      </c>
      <c r="M2300" t="str">
        <f t="shared" ca="1" si="70"/>
        <v>C0003</v>
      </c>
    </row>
    <row r="2301" spans="1:13" x14ac:dyDescent="0.25">
      <c r="A2301" t="s">
        <v>98</v>
      </c>
      <c r="B2301" s="7" t="s">
        <v>136</v>
      </c>
      <c r="C2301" s="15">
        <v>105</v>
      </c>
      <c r="D2301" s="16" t="s">
        <v>101</v>
      </c>
      <c r="E2301">
        <v>180</v>
      </c>
      <c r="F2301" s="9">
        <v>125</v>
      </c>
      <c r="G2301" s="9">
        <f>financials[[#This Row],[Units Sold]]*financials[[#This Row],[Sale Price]]</f>
        <v>22500</v>
      </c>
      <c r="H2301" s="9">
        <f>IF(financials[[#This Row],[Discount Band]]="low",0.1,IF(financials[[#This Row],[Discount Band]]="medium",0.15,0.3))</f>
        <v>0.15</v>
      </c>
      <c r="I2301" s="9">
        <f>financials[[#This Row],[Gross Sales]]-financials[[#This Row],[Gross Sales]]*financials[[#This Row],[Discounts]]</f>
        <v>19125</v>
      </c>
      <c r="J2301" s="9">
        <f>VLOOKUP(financials[[#This Row],[productid]],Products!$B$2:$H$10,3)</f>
        <v>10</v>
      </c>
      <c r="K2301" s="9">
        <f>financials[[#This Row],[Sales]]-financials[[#This Row],[COGS]]</f>
        <v>19115</v>
      </c>
      <c r="L2301" s="17">
        <f t="shared" ca="1" si="71"/>
        <v>44829</v>
      </c>
      <c r="M2301" t="str">
        <f t="shared" ca="1" si="70"/>
        <v>C0002</v>
      </c>
    </row>
    <row r="2302" spans="1:13" x14ac:dyDescent="0.25">
      <c r="A2302" t="s">
        <v>100</v>
      </c>
      <c r="B2302" s="7" t="s">
        <v>95</v>
      </c>
      <c r="C2302" s="15">
        <v>101</v>
      </c>
      <c r="D2302" s="16" t="s">
        <v>94</v>
      </c>
      <c r="E2302">
        <v>1500</v>
      </c>
      <c r="F2302" s="9">
        <v>15</v>
      </c>
      <c r="G2302" s="9">
        <f>financials[[#This Row],[Units Sold]]*financials[[#This Row],[Sale Price]]</f>
        <v>22500</v>
      </c>
      <c r="H2302" s="9">
        <f>IF(financials[[#This Row],[Discount Band]]="low",0.1,IF(financials[[#This Row],[Discount Band]]="medium",0.15,0.3))</f>
        <v>0.3</v>
      </c>
      <c r="I2302" s="9">
        <f>financials[[#This Row],[Gross Sales]]-financials[[#This Row],[Gross Sales]]*financials[[#This Row],[Discounts]]</f>
        <v>15750</v>
      </c>
      <c r="J2302" s="9">
        <f>VLOOKUP(financials[[#This Row],[productid]],Products!$B$2:$H$10,3)</f>
        <v>9.9499999999999993</v>
      </c>
      <c r="K2302" s="9">
        <f>financials[[#This Row],[Sales]]-financials[[#This Row],[COGS]]</f>
        <v>15740.05</v>
      </c>
      <c r="L2302" s="17">
        <f t="shared" ca="1" si="71"/>
        <v>45056</v>
      </c>
      <c r="M2302" t="str">
        <f t="shared" ca="1" si="70"/>
        <v>C0002</v>
      </c>
    </row>
    <row r="2303" spans="1:13" x14ac:dyDescent="0.25">
      <c r="A2303" t="s">
        <v>100</v>
      </c>
      <c r="B2303" s="7" t="s">
        <v>95</v>
      </c>
      <c r="C2303" s="15">
        <v>105</v>
      </c>
      <c r="D2303" s="16" t="s">
        <v>102</v>
      </c>
      <c r="E2303">
        <v>1502</v>
      </c>
      <c r="F2303" s="9">
        <v>15</v>
      </c>
      <c r="G2303" s="9">
        <f>financials[[#This Row],[Units Sold]]*financials[[#This Row],[Sale Price]]</f>
        <v>22530</v>
      </c>
      <c r="H2303" s="9">
        <f>IF(financials[[#This Row],[Discount Band]]="low",0.1,IF(financials[[#This Row],[Discount Band]]="medium",0.15,0.3))</f>
        <v>0.1</v>
      </c>
      <c r="I2303" s="9">
        <f>financials[[#This Row],[Gross Sales]]-financials[[#This Row],[Gross Sales]]*financials[[#This Row],[Discounts]]</f>
        <v>20277</v>
      </c>
      <c r="J2303" s="9">
        <f>VLOOKUP(financials[[#This Row],[productid]],Products!$B$2:$H$10,3)</f>
        <v>10</v>
      </c>
      <c r="K2303" s="9">
        <f>financials[[#This Row],[Sales]]-financials[[#This Row],[COGS]]</f>
        <v>20267</v>
      </c>
      <c r="L2303" s="17">
        <f t="shared" ca="1" si="71"/>
        <v>45289</v>
      </c>
      <c r="M2303" t="str">
        <f t="shared" ca="1" si="70"/>
        <v>B0101</v>
      </c>
    </row>
    <row r="2304" spans="1:13" x14ac:dyDescent="0.25">
      <c r="A2304" t="s">
        <v>100</v>
      </c>
      <c r="B2304" s="7" t="s">
        <v>95</v>
      </c>
      <c r="C2304" s="15">
        <v>108</v>
      </c>
      <c r="D2304" s="16" t="s">
        <v>94</v>
      </c>
      <c r="E2304">
        <v>1504</v>
      </c>
      <c r="F2304" s="9">
        <v>15</v>
      </c>
      <c r="G2304" s="9">
        <f>financials[[#This Row],[Units Sold]]*financials[[#This Row],[Sale Price]]</f>
        <v>22560</v>
      </c>
      <c r="H2304" s="9">
        <f>IF(financials[[#This Row],[Discount Band]]="low",0.1,IF(financials[[#This Row],[Discount Band]]="medium",0.15,0.3))</f>
        <v>0.3</v>
      </c>
      <c r="I2304" s="9">
        <f>financials[[#This Row],[Gross Sales]]-financials[[#This Row],[Gross Sales]]*financials[[#This Row],[Discounts]]</f>
        <v>15792</v>
      </c>
      <c r="J2304" s="9">
        <f>VLOOKUP(financials[[#This Row],[productid]],Products!$B$2:$H$10,3)</f>
        <v>3.99</v>
      </c>
      <c r="K2304" s="9">
        <f>financials[[#This Row],[Sales]]-financials[[#This Row],[COGS]]</f>
        <v>15788.01</v>
      </c>
      <c r="L2304" s="17">
        <f t="shared" ca="1" si="71"/>
        <v>44580</v>
      </c>
      <c r="M2304" t="str">
        <f t="shared" ca="1" si="70"/>
        <v>C0002</v>
      </c>
    </row>
    <row r="2305" spans="1:13" x14ac:dyDescent="0.25">
      <c r="A2305" t="s">
        <v>100</v>
      </c>
      <c r="B2305" s="7" t="s">
        <v>135</v>
      </c>
      <c r="C2305" s="15">
        <v>107</v>
      </c>
      <c r="D2305" s="16" t="s">
        <v>94</v>
      </c>
      <c r="E2305">
        <v>1505</v>
      </c>
      <c r="F2305" s="9">
        <v>15</v>
      </c>
      <c r="G2305" s="9">
        <f>financials[[#This Row],[Units Sold]]*financials[[#This Row],[Sale Price]]</f>
        <v>22575</v>
      </c>
      <c r="H2305" s="9">
        <f>IF(financials[[#This Row],[Discount Band]]="low",0.1,IF(financials[[#This Row],[Discount Band]]="medium",0.15,0.3))</f>
        <v>0.3</v>
      </c>
      <c r="I2305" s="9">
        <f>financials[[#This Row],[Gross Sales]]-financials[[#This Row],[Gross Sales]]*financials[[#This Row],[Discounts]]</f>
        <v>15802.5</v>
      </c>
      <c r="J2305" s="9">
        <f>VLOOKUP(financials[[#This Row],[productid]],Products!$B$2:$H$10,3)</f>
        <v>5.5</v>
      </c>
      <c r="K2305" s="9">
        <f>financials[[#This Row],[Sales]]-financials[[#This Row],[COGS]]</f>
        <v>15797</v>
      </c>
      <c r="L2305" s="17">
        <f t="shared" ca="1" si="71"/>
        <v>45479</v>
      </c>
      <c r="M2305" t="str">
        <f t="shared" ca="1" si="70"/>
        <v>B0001</v>
      </c>
    </row>
    <row r="2306" spans="1:13" x14ac:dyDescent="0.25">
      <c r="A2306" t="s">
        <v>100</v>
      </c>
      <c r="B2306" s="7" t="s">
        <v>95</v>
      </c>
      <c r="C2306" s="15">
        <v>109</v>
      </c>
      <c r="D2306" s="16" t="s">
        <v>94</v>
      </c>
      <c r="E2306">
        <v>1505</v>
      </c>
      <c r="F2306" s="9">
        <v>15</v>
      </c>
      <c r="G2306" s="9">
        <f>financials[[#This Row],[Units Sold]]*financials[[#This Row],[Sale Price]]</f>
        <v>22575</v>
      </c>
      <c r="H2306" s="9">
        <f>IF(financials[[#This Row],[Discount Band]]="low",0.1,IF(financials[[#This Row],[Discount Band]]="medium",0.15,0.3))</f>
        <v>0.3</v>
      </c>
      <c r="I2306" s="9">
        <f>financials[[#This Row],[Gross Sales]]-financials[[#This Row],[Gross Sales]]*financials[[#This Row],[Discounts]]</f>
        <v>15802.5</v>
      </c>
      <c r="J2306" s="9">
        <f>VLOOKUP(financials[[#This Row],[productid]],Products!$B$2:$H$10,3)</f>
        <v>16.8</v>
      </c>
      <c r="K2306" s="9">
        <f>financials[[#This Row],[Sales]]-financials[[#This Row],[COGS]]</f>
        <v>15785.7</v>
      </c>
      <c r="L2306" s="17">
        <f t="shared" ca="1" si="71"/>
        <v>45151</v>
      </c>
      <c r="M2306" t="str">
        <f t="shared" ref="M2306:M2369" ca="1" si="72">VLOOKUP(RANDBETWEEN(1,5),rnlsalesperson,2)</f>
        <v>C0002</v>
      </c>
    </row>
    <row r="2307" spans="1:13" x14ac:dyDescent="0.25">
      <c r="A2307" t="s">
        <v>96</v>
      </c>
      <c r="B2307" s="7" t="s">
        <v>135</v>
      </c>
      <c r="C2307" s="15">
        <v>103</v>
      </c>
      <c r="D2307" s="16" t="s">
        <v>94</v>
      </c>
      <c r="E2307">
        <v>1883</v>
      </c>
      <c r="F2307" s="9">
        <v>12</v>
      </c>
      <c r="G2307" s="9">
        <f>financials[[#This Row],[Units Sold]]*financials[[#This Row],[Sale Price]]</f>
        <v>22596</v>
      </c>
      <c r="H2307" s="9">
        <f>IF(financials[[#This Row],[Discount Band]]="low",0.1,IF(financials[[#This Row],[Discount Band]]="medium",0.15,0.3))</f>
        <v>0.3</v>
      </c>
      <c r="I2307" s="9">
        <f>financials[[#This Row],[Gross Sales]]-financials[[#This Row],[Gross Sales]]*financials[[#This Row],[Discounts]]</f>
        <v>15817.2</v>
      </c>
      <c r="J2307" s="9">
        <f>VLOOKUP(financials[[#This Row],[productid]],Products!$B$2:$H$10,3)</f>
        <v>15</v>
      </c>
      <c r="K2307" s="9">
        <f>financials[[#This Row],[Sales]]-financials[[#This Row],[COGS]]</f>
        <v>15802.2</v>
      </c>
      <c r="L2307" s="17">
        <f t="shared" ref="L2307:L2370" ca="1" si="73">RANDBETWEEN(44562,45534)</f>
        <v>45266</v>
      </c>
      <c r="M2307" t="str">
        <f t="shared" ca="1" si="72"/>
        <v>C0003</v>
      </c>
    </row>
    <row r="2308" spans="1:13" x14ac:dyDescent="0.25">
      <c r="A2308" t="s">
        <v>97</v>
      </c>
      <c r="B2308" s="7" t="s">
        <v>170</v>
      </c>
      <c r="C2308" s="15">
        <v>109</v>
      </c>
      <c r="D2308" s="16" t="s">
        <v>101</v>
      </c>
      <c r="E2308">
        <v>1130</v>
      </c>
      <c r="F2308" s="9">
        <v>20</v>
      </c>
      <c r="G2308" s="9">
        <f>financials[[#This Row],[Units Sold]]*financials[[#This Row],[Sale Price]]</f>
        <v>22600</v>
      </c>
      <c r="H2308" s="9">
        <f>IF(financials[[#This Row],[Discount Band]]="low",0.1,IF(financials[[#This Row],[Discount Band]]="medium",0.15,0.3))</f>
        <v>0.15</v>
      </c>
      <c r="I2308" s="9">
        <f>financials[[#This Row],[Gross Sales]]-financials[[#This Row],[Gross Sales]]*financials[[#This Row],[Discounts]]</f>
        <v>19210</v>
      </c>
      <c r="J2308" s="9">
        <f>VLOOKUP(financials[[#This Row],[productid]],Products!$B$2:$H$10,3)</f>
        <v>16.8</v>
      </c>
      <c r="K2308" s="9">
        <f>financials[[#This Row],[Sales]]-financials[[#This Row],[COGS]]</f>
        <v>19193.2</v>
      </c>
      <c r="L2308" s="17">
        <f t="shared" ca="1" si="73"/>
        <v>45240</v>
      </c>
      <c r="M2308" t="str">
        <f t="shared" ca="1" si="72"/>
        <v>B0101</v>
      </c>
    </row>
    <row r="2309" spans="1:13" x14ac:dyDescent="0.25">
      <c r="A2309" t="s">
        <v>96</v>
      </c>
      <c r="B2309" s="7" t="s">
        <v>95</v>
      </c>
      <c r="C2309" s="15">
        <v>109</v>
      </c>
      <c r="D2309" s="16" t="s">
        <v>94</v>
      </c>
      <c r="E2309">
        <v>1884</v>
      </c>
      <c r="F2309" s="9">
        <v>12</v>
      </c>
      <c r="G2309" s="9">
        <f>financials[[#This Row],[Units Sold]]*financials[[#This Row],[Sale Price]]</f>
        <v>22608</v>
      </c>
      <c r="H2309" s="9">
        <f>IF(financials[[#This Row],[Discount Band]]="low",0.1,IF(financials[[#This Row],[Discount Band]]="medium",0.15,0.3))</f>
        <v>0.3</v>
      </c>
      <c r="I2309" s="9">
        <f>financials[[#This Row],[Gross Sales]]-financials[[#This Row],[Gross Sales]]*financials[[#This Row],[Discounts]]</f>
        <v>15825.6</v>
      </c>
      <c r="J2309" s="9">
        <f>VLOOKUP(financials[[#This Row],[productid]],Products!$B$2:$H$10,3)</f>
        <v>16.8</v>
      </c>
      <c r="K2309" s="9">
        <f>financials[[#This Row],[Sales]]-financials[[#This Row],[COGS]]</f>
        <v>15808.800000000001</v>
      </c>
      <c r="L2309" s="17">
        <f t="shared" ca="1" si="73"/>
        <v>44847</v>
      </c>
      <c r="M2309" t="str">
        <f t="shared" ca="1" si="72"/>
        <v>B0101</v>
      </c>
    </row>
    <row r="2310" spans="1:13" x14ac:dyDescent="0.25">
      <c r="A2310" t="s">
        <v>98</v>
      </c>
      <c r="B2310" s="7" t="s">
        <v>251</v>
      </c>
      <c r="C2310" s="15">
        <v>101</v>
      </c>
      <c r="D2310" s="16" t="s">
        <v>103</v>
      </c>
      <c r="E2310">
        <v>181</v>
      </c>
      <c r="F2310" s="9">
        <v>125</v>
      </c>
      <c r="G2310" s="9">
        <f>financials[[#This Row],[Units Sold]]*financials[[#This Row],[Sale Price]]</f>
        <v>22625</v>
      </c>
      <c r="H2310" s="9">
        <f>IF(financials[[#This Row],[Discount Band]]="low",0.1,IF(financials[[#This Row],[Discount Band]]="medium",0.15,0.3))</f>
        <v>0.3</v>
      </c>
      <c r="I2310" s="9">
        <f>financials[[#This Row],[Gross Sales]]-financials[[#This Row],[Gross Sales]]*financials[[#This Row],[Discounts]]</f>
        <v>15837.5</v>
      </c>
      <c r="J2310" s="9">
        <f>VLOOKUP(financials[[#This Row],[productid]],Products!$B$2:$H$10,3)</f>
        <v>9.9499999999999993</v>
      </c>
      <c r="K2310" s="9">
        <f>financials[[#This Row],[Sales]]-financials[[#This Row],[COGS]]</f>
        <v>15827.55</v>
      </c>
      <c r="L2310" s="17">
        <f t="shared" ca="1" si="73"/>
        <v>45433</v>
      </c>
      <c r="M2310" t="str">
        <f t="shared" ca="1" si="72"/>
        <v>A0001</v>
      </c>
    </row>
    <row r="2311" spans="1:13" x14ac:dyDescent="0.25">
      <c r="A2311" t="s">
        <v>98</v>
      </c>
      <c r="B2311" s="7" t="s">
        <v>277</v>
      </c>
      <c r="C2311" s="15">
        <v>101</v>
      </c>
      <c r="D2311" s="16" t="s">
        <v>101</v>
      </c>
      <c r="E2311">
        <v>181</v>
      </c>
      <c r="F2311" s="9">
        <v>125</v>
      </c>
      <c r="G2311" s="9">
        <f>financials[[#This Row],[Units Sold]]*financials[[#This Row],[Sale Price]]</f>
        <v>22625</v>
      </c>
      <c r="H2311" s="9">
        <f>IF(financials[[#This Row],[Discount Band]]="low",0.1,IF(financials[[#This Row],[Discount Band]]="medium",0.15,0.3))</f>
        <v>0.15</v>
      </c>
      <c r="I2311" s="9">
        <f>financials[[#This Row],[Gross Sales]]-financials[[#This Row],[Gross Sales]]*financials[[#This Row],[Discounts]]</f>
        <v>19231.25</v>
      </c>
      <c r="J2311" s="9">
        <f>VLOOKUP(financials[[#This Row],[productid]],Products!$B$2:$H$10,3)</f>
        <v>9.9499999999999993</v>
      </c>
      <c r="K2311" s="9">
        <f>financials[[#This Row],[Sales]]-financials[[#This Row],[COGS]]</f>
        <v>19221.3</v>
      </c>
      <c r="L2311" s="17">
        <f t="shared" ca="1" si="73"/>
        <v>45183</v>
      </c>
      <c r="M2311" t="str">
        <f t="shared" ca="1" si="72"/>
        <v>C0002</v>
      </c>
    </row>
    <row r="2312" spans="1:13" x14ac:dyDescent="0.25">
      <c r="A2312" t="s">
        <v>96</v>
      </c>
      <c r="B2312" s="7" t="s">
        <v>170</v>
      </c>
      <c r="C2312" s="13">
        <v>103</v>
      </c>
      <c r="D2312" s="10" t="s">
        <v>101</v>
      </c>
      <c r="E2312">
        <v>1887</v>
      </c>
      <c r="F2312" s="9">
        <v>12</v>
      </c>
      <c r="G2312" s="9">
        <f>financials[[#This Row],[Units Sold]]*financials[[#This Row],[Sale Price]]</f>
        <v>22644</v>
      </c>
      <c r="H2312" s="9">
        <f>IF(financials[[#This Row],[Discount Band]]="low",0.1,IF(financials[[#This Row],[Discount Band]]="medium",0.15,0.3))</f>
        <v>0.15</v>
      </c>
      <c r="I2312" s="9">
        <f>financials[[#This Row],[Gross Sales]]-financials[[#This Row],[Gross Sales]]*financials[[#This Row],[Discounts]]</f>
        <v>19247.400000000001</v>
      </c>
      <c r="J2312" s="9">
        <f>VLOOKUP(financials[[#This Row],[productid]],Products!$B$2:$H$10,3)</f>
        <v>15</v>
      </c>
      <c r="K2312" s="9">
        <f>financials[[#This Row],[Sales]]-financials[[#This Row],[COGS]]</f>
        <v>19232.400000000001</v>
      </c>
      <c r="L2312" s="17">
        <f t="shared" ca="1" si="73"/>
        <v>45524</v>
      </c>
      <c r="M2312" t="str">
        <f t="shared" ca="1" si="72"/>
        <v>A0001</v>
      </c>
    </row>
    <row r="2313" spans="1:13" x14ac:dyDescent="0.25">
      <c r="A2313" t="s">
        <v>97</v>
      </c>
      <c r="B2313" s="7" t="s">
        <v>170</v>
      </c>
      <c r="C2313" s="13">
        <v>104</v>
      </c>
      <c r="D2313" s="10" t="s">
        <v>94</v>
      </c>
      <c r="E2313">
        <v>3235</v>
      </c>
      <c r="F2313" s="9">
        <v>7</v>
      </c>
      <c r="G2313" s="9">
        <f>financials[[#This Row],[Units Sold]]*financials[[#This Row],[Sale Price]]</f>
        <v>22645</v>
      </c>
      <c r="H2313" s="9">
        <f>IF(financials[[#This Row],[Discount Band]]="low",0.1,IF(financials[[#This Row],[Discount Band]]="medium",0.15,0.3))</f>
        <v>0.3</v>
      </c>
      <c r="I2313" s="9">
        <f>financials[[#This Row],[Gross Sales]]-financials[[#This Row],[Gross Sales]]*financials[[#This Row],[Discounts]]</f>
        <v>15851.5</v>
      </c>
      <c r="J2313" s="9">
        <f>VLOOKUP(financials[[#This Row],[productid]],Products!$B$2:$H$10,3)</f>
        <v>2.9</v>
      </c>
      <c r="K2313" s="9">
        <f>financials[[#This Row],[Sales]]-financials[[#This Row],[COGS]]</f>
        <v>15848.6</v>
      </c>
      <c r="L2313" s="17">
        <f t="shared" ca="1" si="73"/>
        <v>45524</v>
      </c>
      <c r="M2313" t="str">
        <f t="shared" ca="1" si="72"/>
        <v>B0101</v>
      </c>
    </row>
    <row r="2314" spans="1:13" x14ac:dyDescent="0.25">
      <c r="A2314" t="s">
        <v>97</v>
      </c>
      <c r="B2314" s="7" t="s">
        <v>135</v>
      </c>
      <c r="C2314" s="15">
        <v>102</v>
      </c>
      <c r="D2314" s="16" t="s">
        <v>101</v>
      </c>
      <c r="E2314">
        <v>3237</v>
      </c>
      <c r="F2314" s="9">
        <v>7</v>
      </c>
      <c r="G2314" s="9">
        <f>financials[[#This Row],[Units Sold]]*financials[[#This Row],[Sale Price]]</f>
        <v>22659</v>
      </c>
      <c r="H2314" s="9">
        <f>IF(financials[[#This Row],[Discount Band]]="low",0.1,IF(financials[[#This Row],[Discount Band]]="medium",0.15,0.3))</f>
        <v>0.15</v>
      </c>
      <c r="I2314" s="9">
        <f>financials[[#This Row],[Gross Sales]]-financials[[#This Row],[Gross Sales]]*financials[[#This Row],[Discounts]]</f>
        <v>19260.150000000001</v>
      </c>
      <c r="J2314" s="9">
        <f>VLOOKUP(financials[[#This Row],[productid]],Products!$B$2:$H$10,3)</f>
        <v>13.95</v>
      </c>
      <c r="K2314" s="9">
        <f>financials[[#This Row],[Sales]]-financials[[#This Row],[COGS]]</f>
        <v>19246.2</v>
      </c>
      <c r="L2314" s="17">
        <f t="shared" ca="1" si="73"/>
        <v>44733</v>
      </c>
      <c r="M2314" t="str">
        <f t="shared" ca="1" si="72"/>
        <v>C0003</v>
      </c>
    </row>
    <row r="2315" spans="1:13" x14ac:dyDescent="0.25">
      <c r="A2315" t="s">
        <v>96</v>
      </c>
      <c r="B2315" s="7" t="s">
        <v>95</v>
      </c>
      <c r="C2315" s="15">
        <v>107</v>
      </c>
      <c r="D2315" s="16" t="s">
        <v>94</v>
      </c>
      <c r="E2315">
        <v>1890</v>
      </c>
      <c r="F2315" s="9">
        <v>12</v>
      </c>
      <c r="G2315" s="9">
        <f>financials[[#This Row],[Units Sold]]*financials[[#This Row],[Sale Price]]</f>
        <v>22680</v>
      </c>
      <c r="H2315" s="9">
        <f>IF(financials[[#This Row],[Discount Band]]="low",0.1,IF(financials[[#This Row],[Discount Band]]="medium",0.15,0.3))</f>
        <v>0.3</v>
      </c>
      <c r="I2315" s="9">
        <f>financials[[#This Row],[Gross Sales]]-financials[[#This Row],[Gross Sales]]*financials[[#This Row],[Discounts]]</f>
        <v>15876</v>
      </c>
      <c r="J2315" s="9">
        <f>VLOOKUP(financials[[#This Row],[productid]],Products!$B$2:$H$10,3)</f>
        <v>5.5</v>
      </c>
      <c r="K2315" s="9">
        <f>financials[[#This Row],[Sales]]-financials[[#This Row],[COGS]]</f>
        <v>15870.5</v>
      </c>
      <c r="L2315" s="17">
        <f t="shared" ca="1" si="73"/>
        <v>45430</v>
      </c>
      <c r="M2315" t="str">
        <f t="shared" ca="1" si="72"/>
        <v>C0003</v>
      </c>
    </row>
    <row r="2316" spans="1:13" x14ac:dyDescent="0.25">
      <c r="A2316" t="s">
        <v>100</v>
      </c>
      <c r="B2316" s="7" t="s">
        <v>95</v>
      </c>
      <c r="C2316" s="13">
        <v>103</v>
      </c>
      <c r="D2316" s="10" t="s">
        <v>102</v>
      </c>
      <c r="E2316">
        <v>1515</v>
      </c>
      <c r="F2316" s="9">
        <v>15</v>
      </c>
      <c r="G2316" s="9">
        <f>financials[[#This Row],[Units Sold]]*financials[[#This Row],[Sale Price]]</f>
        <v>22725</v>
      </c>
      <c r="H2316" s="9">
        <f>IF(financials[[#This Row],[Discount Band]]="low",0.1,IF(financials[[#This Row],[Discount Band]]="medium",0.15,0.3))</f>
        <v>0.1</v>
      </c>
      <c r="I2316" s="9">
        <f>financials[[#This Row],[Gross Sales]]-financials[[#This Row],[Gross Sales]]*financials[[#This Row],[Discounts]]</f>
        <v>20452.5</v>
      </c>
      <c r="J2316" s="9">
        <f>VLOOKUP(financials[[#This Row],[productid]],Products!$B$2:$H$10,3)</f>
        <v>15</v>
      </c>
      <c r="K2316" s="9">
        <f>financials[[#This Row],[Sales]]-financials[[#This Row],[COGS]]</f>
        <v>20437.5</v>
      </c>
      <c r="L2316" s="17">
        <f t="shared" ca="1" si="73"/>
        <v>44904</v>
      </c>
      <c r="M2316" t="str">
        <f t="shared" ca="1" si="72"/>
        <v>B0001</v>
      </c>
    </row>
    <row r="2317" spans="1:13" x14ac:dyDescent="0.25">
      <c r="A2317" t="s">
        <v>98</v>
      </c>
      <c r="B2317" s="7" t="s">
        <v>104</v>
      </c>
      <c r="C2317" s="15">
        <v>107</v>
      </c>
      <c r="D2317" s="16" t="s">
        <v>102</v>
      </c>
      <c r="E2317">
        <v>182</v>
      </c>
      <c r="F2317" s="9">
        <v>125</v>
      </c>
      <c r="G2317" s="9">
        <f>financials[[#This Row],[Units Sold]]*financials[[#This Row],[Sale Price]]</f>
        <v>22750</v>
      </c>
      <c r="H2317" s="9">
        <f>IF(financials[[#This Row],[Discount Band]]="low",0.1,IF(financials[[#This Row],[Discount Band]]="medium",0.15,0.3))</f>
        <v>0.1</v>
      </c>
      <c r="I2317" s="9">
        <f>financials[[#This Row],[Gross Sales]]-financials[[#This Row],[Gross Sales]]*financials[[#This Row],[Discounts]]</f>
        <v>20475</v>
      </c>
      <c r="J2317" s="9">
        <f>VLOOKUP(financials[[#This Row],[productid]],Products!$B$2:$H$10,3)</f>
        <v>5.5</v>
      </c>
      <c r="K2317" s="9">
        <f>financials[[#This Row],[Sales]]-financials[[#This Row],[COGS]]</f>
        <v>20469.5</v>
      </c>
      <c r="L2317" s="17">
        <f t="shared" ca="1" si="73"/>
        <v>44856</v>
      </c>
      <c r="M2317" t="str">
        <f t="shared" ca="1" si="72"/>
        <v>C0002</v>
      </c>
    </row>
    <row r="2318" spans="1:13" x14ac:dyDescent="0.25">
      <c r="A2318" t="s">
        <v>100</v>
      </c>
      <c r="B2318" s="7" t="s">
        <v>135</v>
      </c>
      <c r="C2318" s="15">
        <v>104</v>
      </c>
      <c r="D2318" s="16" t="s">
        <v>102</v>
      </c>
      <c r="E2318">
        <v>1518</v>
      </c>
      <c r="F2318" s="9">
        <v>15</v>
      </c>
      <c r="G2318" s="9">
        <f>financials[[#This Row],[Units Sold]]*financials[[#This Row],[Sale Price]]</f>
        <v>22770</v>
      </c>
      <c r="H2318" s="9">
        <f>IF(financials[[#This Row],[Discount Band]]="low",0.1,IF(financials[[#This Row],[Discount Band]]="medium",0.15,0.3))</f>
        <v>0.1</v>
      </c>
      <c r="I2318" s="9">
        <f>financials[[#This Row],[Gross Sales]]-financials[[#This Row],[Gross Sales]]*financials[[#This Row],[Discounts]]</f>
        <v>20493</v>
      </c>
      <c r="J2318" s="9">
        <f>VLOOKUP(financials[[#This Row],[productid]],Products!$B$2:$H$10,3)</f>
        <v>2.9</v>
      </c>
      <c r="K2318" s="9">
        <f>financials[[#This Row],[Sales]]-financials[[#This Row],[COGS]]</f>
        <v>20490.099999999999</v>
      </c>
      <c r="L2318" s="17">
        <f t="shared" ca="1" si="73"/>
        <v>44744</v>
      </c>
      <c r="M2318" t="str">
        <f t="shared" ca="1" si="72"/>
        <v>B0001</v>
      </c>
    </row>
    <row r="2319" spans="1:13" x14ac:dyDescent="0.25">
      <c r="A2319" t="s">
        <v>96</v>
      </c>
      <c r="B2319" s="7" t="s">
        <v>135</v>
      </c>
      <c r="C2319" s="13">
        <v>105</v>
      </c>
      <c r="D2319" s="10" t="s">
        <v>94</v>
      </c>
      <c r="E2319">
        <v>1902</v>
      </c>
      <c r="F2319" s="9">
        <v>12</v>
      </c>
      <c r="G2319" s="9">
        <f>financials[[#This Row],[Units Sold]]*financials[[#This Row],[Sale Price]]</f>
        <v>22824</v>
      </c>
      <c r="H2319" s="9">
        <f>IF(financials[[#This Row],[Discount Band]]="low",0.1,IF(financials[[#This Row],[Discount Band]]="medium",0.15,0.3))</f>
        <v>0.3</v>
      </c>
      <c r="I2319" s="9">
        <f>financials[[#This Row],[Gross Sales]]-financials[[#This Row],[Gross Sales]]*financials[[#This Row],[Discounts]]</f>
        <v>15976.8</v>
      </c>
      <c r="J2319" s="9">
        <f>VLOOKUP(financials[[#This Row],[productid]],Products!$B$2:$H$10,3)</f>
        <v>10</v>
      </c>
      <c r="K2319" s="9">
        <f>financials[[#This Row],[Sales]]-financials[[#This Row],[COGS]]</f>
        <v>15966.8</v>
      </c>
      <c r="L2319" s="17">
        <f t="shared" ca="1" si="73"/>
        <v>45107</v>
      </c>
      <c r="M2319" t="str">
        <f t="shared" ca="1" si="72"/>
        <v>B0101</v>
      </c>
    </row>
    <row r="2320" spans="1:13" x14ac:dyDescent="0.25">
      <c r="A2320" t="s">
        <v>100</v>
      </c>
      <c r="B2320" s="7" t="s">
        <v>95</v>
      </c>
      <c r="C2320" s="13">
        <v>104</v>
      </c>
      <c r="D2320" s="10" t="s">
        <v>103</v>
      </c>
      <c r="E2320">
        <v>1525</v>
      </c>
      <c r="F2320" s="9">
        <v>15</v>
      </c>
      <c r="G2320" s="9">
        <f>financials[[#This Row],[Units Sold]]*financials[[#This Row],[Sale Price]]</f>
        <v>22875</v>
      </c>
      <c r="H2320" s="9">
        <f>IF(financials[[#This Row],[Discount Band]]="low",0.1,IF(financials[[#This Row],[Discount Band]]="medium",0.15,0.3))</f>
        <v>0.3</v>
      </c>
      <c r="I2320" s="9">
        <f>financials[[#This Row],[Gross Sales]]-financials[[#This Row],[Gross Sales]]*financials[[#This Row],[Discounts]]</f>
        <v>16012.5</v>
      </c>
      <c r="J2320" s="9">
        <f>VLOOKUP(financials[[#This Row],[productid]],Products!$B$2:$H$10,3)</f>
        <v>2.9</v>
      </c>
      <c r="K2320" s="9">
        <f>financials[[#This Row],[Sales]]-financials[[#This Row],[COGS]]</f>
        <v>16009.6</v>
      </c>
      <c r="L2320" s="17">
        <f t="shared" ca="1" si="73"/>
        <v>45233</v>
      </c>
      <c r="M2320" t="str">
        <f t="shared" ca="1" si="72"/>
        <v>B0101</v>
      </c>
    </row>
    <row r="2321" spans="1:13" x14ac:dyDescent="0.25">
      <c r="A2321" t="s">
        <v>98</v>
      </c>
      <c r="B2321" s="7" t="s">
        <v>628</v>
      </c>
      <c r="C2321" s="15">
        <v>106</v>
      </c>
      <c r="D2321" s="16" t="s">
        <v>94</v>
      </c>
      <c r="E2321">
        <v>183</v>
      </c>
      <c r="F2321" s="9">
        <v>125</v>
      </c>
      <c r="G2321" s="9">
        <f>financials[[#This Row],[Units Sold]]*financials[[#This Row],[Sale Price]]</f>
        <v>22875</v>
      </c>
      <c r="H2321" s="9">
        <f>IF(financials[[#This Row],[Discount Band]]="low",0.1,IF(financials[[#This Row],[Discount Band]]="medium",0.15,0.3))</f>
        <v>0.3</v>
      </c>
      <c r="I2321" s="9">
        <f>financials[[#This Row],[Gross Sales]]-financials[[#This Row],[Gross Sales]]*financials[[#This Row],[Discounts]]</f>
        <v>16012.5</v>
      </c>
      <c r="J2321" s="9">
        <f>VLOOKUP(financials[[#This Row],[productid]],Products!$B$2:$H$10,3)</f>
        <v>9.1</v>
      </c>
      <c r="K2321" s="9">
        <f>financials[[#This Row],[Sales]]-financials[[#This Row],[COGS]]</f>
        <v>16003.4</v>
      </c>
      <c r="L2321" s="17">
        <f t="shared" ca="1" si="73"/>
        <v>44746</v>
      </c>
      <c r="M2321" t="str">
        <f t="shared" ca="1" si="72"/>
        <v>B0101</v>
      </c>
    </row>
    <row r="2322" spans="1:13" x14ac:dyDescent="0.25">
      <c r="A2322" t="s">
        <v>98</v>
      </c>
      <c r="B2322" s="7" t="s">
        <v>251</v>
      </c>
      <c r="C2322" s="15">
        <v>101</v>
      </c>
      <c r="D2322" s="16" t="s">
        <v>94</v>
      </c>
      <c r="E2322">
        <v>183</v>
      </c>
      <c r="F2322" s="9">
        <v>125</v>
      </c>
      <c r="G2322" s="9">
        <f>financials[[#This Row],[Units Sold]]*financials[[#This Row],[Sale Price]]</f>
        <v>22875</v>
      </c>
      <c r="H2322" s="9">
        <f>IF(financials[[#This Row],[Discount Band]]="low",0.1,IF(financials[[#This Row],[Discount Band]]="medium",0.15,0.3))</f>
        <v>0.3</v>
      </c>
      <c r="I2322" s="9">
        <f>financials[[#This Row],[Gross Sales]]-financials[[#This Row],[Gross Sales]]*financials[[#This Row],[Discounts]]</f>
        <v>16012.5</v>
      </c>
      <c r="J2322" s="9">
        <f>VLOOKUP(financials[[#This Row],[productid]],Products!$B$2:$H$10,3)</f>
        <v>9.9499999999999993</v>
      </c>
      <c r="K2322" s="9">
        <f>financials[[#This Row],[Sales]]-financials[[#This Row],[COGS]]</f>
        <v>16002.55</v>
      </c>
      <c r="L2322" s="17">
        <f t="shared" ca="1" si="73"/>
        <v>44988</v>
      </c>
      <c r="M2322" t="str">
        <f t="shared" ca="1" si="72"/>
        <v>C0002</v>
      </c>
    </row>
    <row r="2323" spans="1:13" x14ac:dyDescent="0.25">
      <c r="A2323" t="s">
        <v>97</v>
      </c>
      <c r="B2323" s="7" t="s">
        <v>135</v>
      </c>
      <c r="C2323" s="15">
        <v>103</v>
      </c>
      <c r="D2323" s="16" t="s">
        <v>101</v>
      </c>
      <c r="E2323">
        <v>3270</v>
      </c>
      <c r="F2323" s="9">
        <v>7</v>
      </c>
      <c r="G2323" s="9">
        <f>financials[[#This Row],[Units Sold]]*financials[[#This Row],[Sale Price]]</f>
        <v>22890</v>
      </c>
      <c r="H2323" s="9">
        <f>IF(financials[[#This Row],[Discount Band]]="low",0.1,IF(financials[[#This Row],[Discount Band]]="medium",0.15,0.3))</f>
        <v>0.15</v>
      </c>
      <c r="I2323" s="9">
        <f>financials[[#This Row],[Gross Sales]]-financials[[#This Row],[Gross Sales]]*financials[[#This Row],[Discounts]]</f>
        <v>19456.5</v>
      </c>
      <c r="J2323" s="9">
        <f>VLOOKUP(financials[[#This Row],[productid]],Products!$B$2:$H$10,3)</f>
        <v>15</v>
      </c>
      <c r="K2323" s="9">
        <f>financials[[#This Row],[Sales]]-financials[[#This Row],[COGS]]</f>
        <v>19441.5</v>
      </c>
      <c r="L2323" s="17">
        <f t="shared" ca="1" si="73"/>
        <v>44623</v>
      </c>
      <c r="M2323" t="str">
        <f t="shared" ca="1" si="72"/>
        <v>B0101</v>
      </c>
    </row>
    <row r="2324" spans="1:13" x14ac:dyDescent="0.25">
      <c r="A2324" t="s">
        <v>97</v>
      </c>
      <c r="B2324" s="7" t="s">
        <v>170</v>
      </c>
      <c r="C2324" s="15">
        <v>101</v>
      </c>
      <c r="D2324" s="16" t="s">
        <v>101</v>
      </c>
      <c r="E2324">
        <v>1147</v>
      </c>
      <c r="F2324" s="9">
        <v>20</v>
      </c>
      <c r="G2324" s="9">
        <f>financials[[#This Row],[Units Sold]]*financials[[#This Row],[Sale Price]]</f>
        <v>22940</v>
      </c>
      <c r="H2324" s="9">
        <f>IF(financials[[#This Row],[Discount Band]]="low",0.1,IF(financials[[#This Row],[Discount Band]]="medium",0.15,0.3))</f>
        <v>0.15</v>
      </c>
      <c r="I2324" s="9">
        <f>financials[[#This Row],[Gross Sales]]-financials[[#This Row],[Gross Sales]]*financials[[#This Row],[Discounts]]</f>
        <v>19499</v>
      </c>
      <c r="J2324" s="9">
        <f>VLOOKUP(financials[[#This Row],[productid]],Products!$B$2:$H$10,3)</f>
        <v>9.9499999999999993</v>
      </c>
      <c r="K2324" s="9">
        <f>financials[[#This Row],[Sales]]-financials[[#This Row],[COGS]]</f>
        <v>19489.05</v>
      </c>
      <c r="L2324" s="17">
        <f t="shared" ca="1" si="73"/>
        <v>45109</v>
      </c>
      <c r="M2324" t="str">
        <f t="shared" ca="1" si="72"/>
        <v>C0003</v>
      </c>
    </row>
    <row r="2325" spans="1:13" x14ac:dyDescent="0.25">
      <c r="A2325" t="s">
        <v>96</v>
      </c>
      <c r="B2325" s="7" t="s">
        <v>170</v>
      </c>
      <c r="C2325" s="15">
        <v>105</v>
      </c>
      <c r="D2325" s="16" t="s">
        <v>101</v>
      </c>
      <c r="E2325">
        <v>1912</v>
      </c>
      <c r="F2325" s="9">
        <v>12</v>
      </c>
      <c r="G2325" s="9">
        <f>financials[[#This Row],[Units Sold]]*financials[[#This Row],[Sale Price]]</f>
        <v>22944</v>
      </c>
      <c r="H2325" s="9">
        <f>IF(financials[[#This Row],[Discount Band]]="low",0.1,IF(financials[[#This Row],[Discount Band]]="medium",0.15,0.3))</f>
        <v>0.15</v>
      </c>
      <c r="I2325" s="9">
        <f>financials[[#This Row],[Gross Sales]]-financials[[#This Row],[Gross Sales]]*financials[[#This Row],[Discounts]]</f>
        <v>19502.400000000001</v>
      </c>
      <c r="J2325" s="9">
        <f>VLOOKUP(financials[[#This Row],[productid]],Products!$B$2:$H$10,3)</f>
        <v>10</v>
      </c>
      <c r="K2325" s="9">
        <f>financials[[#This Row],[Sales]]-financials[[#This Row],[COGS]]</f>
        <v>19492.400000000001</v>
      </c>
      <c r="L2325" s="17">
        <f t="shared" ca="1" si="73"/>
        <v>45307</v>
      </c>
      <c r="M2325" t="str">
        <f t="shared" ca="1" si="72"/>
        <v>B0101</v>
      </c>
    </row>
    <row r="2326" spans="1:13" x14ac:dyDescent="0.25">
      <c r="A2326" t="s">
        <v>100</v>
      </c>
      <c r="B2326" s="7" t="s">
        <v>95</v>
      </c>
      <c r="C2326" s="15">
        <v>107</v>
      </c>
      <c r="D2326" s="16" t="s">
        <v>101</v>
      </c>
      <c r="E2326">
        <v>1536</v>
      </c>
      <c r="F2326" s="9">
        <v>15</v>
      </c>
      <c r="G2326" s="9">
        <f>financials[[#This Row],[Units Sold]]*financials[[#This Row],[Sale Price]]</f>
        <v>23040</v>
      </c>
      <c r="H2326" s="9">
        <f>IF(financials[[#This Row],[Discount Band]]="low",0.1,IF(financials[[#This Row],[Discount Band]]="medium",0.15,0.3))</f>
        <v>0.15</v>
      </c>
      <c r="I2326" s="9">
        <f>financials[[#This Row],[Gross Sales]]-financials[[#This Row],[Gross Sales]]*financials[[#This Row],[Discounts]]</f>
        <v>19584</v>
      </c>
      <c r="J2326" s="9">
        <f>VLOOKUP(financials[[#This Row],[productid]],Products!$B$2:$H$10,3)</f>
        <v>5.5</v>
      </c>
      <c r="K2326" s="9">
        <f>financials[[#This Row],[Sales]]-financials[[#This Row],[COGS]]</f>
        <v>19578.5</v>
      </c>
      <c r="L2326" s="17">
        <f t="shared" ca="1" si="73"/>
        <v>45069</v>
      </c>
      <c r="M2326" t="str">
        <f t="shared" ca="1" si="72"/>
        <v>B0101</v>
      </c>
    </row>
    <row r="2327" spans="1:13" x14ac:dyDescent="0.25">
      <c r="A2327" t="s">
        <v>97</v>
      </c>
      <c r="B2327" s="7" t="s">
        <v>135</v>
      </c>
      <c r="C2327" s="13">
        <v>107</v>
      </c>
      <c r="D2327" s="10" t="s">
        <v>101</v>
      </c>
      <c r="E2327">
        <v>3296</v>
      </c>
      <c r="F2327" s="9">
        <v>7</v>
      </c>
      <c r="G2327" s="9">
        <f>financials[[#This Row],[Units Sold]]*financials[[#This Row],[Sale Price]]</f>
        <v>23072</v>
      </c>
      <c r="H2327" s="9">
        <f>IF(financials[[#This Row],[Discount Band]]="low",0.1,IF(financials[[#This Row],[Discount Band]]="medium",0.15,0.3))</f>
        <v>0.15</v>
      </c>
      <c r="I2327" s="9">
        <f>financials[[#This Row],[Gross Sales]]-financials[[#This Row],[Gross Sales]]*financials[[#This Row],[Discounts]]</f>
        <v>19611.2</v>
      </c>
      <c r="J2327" s="9">
        <f>VLOOKUP(financials[[#This Row],[productid]],Products!$B$2:$H$10,3)</f>
        <v>5.5</v>
      </c>
      <c r="K2327" s="9">
        <f>financials[[#This Row],[Sales]]-financials[[#This Row],[COGS]]</f>
        <v>19605.7</v>
      </c>
      <c r="L2327" s="17">
        <f t="shared" ca="1" si="73"/>
        <v>44886</v>
      </c>
      <c r="M2327" t="str">
        <f t="shared" ca="1" si="72"/>
        <v>C0002</v>
      </c>
    </row>
    <row r="2328" spans="1:13" x14ac:dyDescent="0.25">
      <c r="A2328" t="s">
        <v>96</v>
      </c>
      <c r="B2328" s="7" t="s">
        <v>135</v>
      </c>
      <c r="C2328" s="15">
        <v>106</v>
      </c>
      <c r="D2328" s="16" t="s">
        <v>101</v>
      </c>
      <c r="E2328">
        <v>1923</v>
      </c>
      <c r="F2328" s="9">
        <v>12</v>
      </c>
      <c r="G2328" s="9">
        <f>financials[[#This Row],[Units Sold]]*financials[[#This Row],[Sale Price]]</f>
        <v>23076</v>
      </c>
      <c r="H2328" s="9">
        <f>IF(financials[[#This Row],[Discount Band]]="low",0.1,IF(financials[[#This Row],[Discount Band]]="medium",0.15,0.3))</f>
        <v>0.15</v>
      </c>
      <c r="I2328" s="9">
        <f>financials[[#This Row],[Gross Sales]]-financials[[#This Row],[Gross Sales]]*financials[[#This Row],[Discounts]]</f>
        <v>19614.599999999999</v>
      </c>
      <c r="J2328" s="9">
        <f>VLOOKUP(financials[[#This Row],[productid]],Products!$B$2:$H$10,3)</f>
        <v>9.1</v>
      </c>
      <c r="K2328" s="9">
        <f>financials[[#This Row],[Sales]]-financials[[#This Row],[COGS]]</f>
        <v>19605.5</v>
      </c>
      <c r="L2328" s="17">
        <f t="shared" ca="1" si="73"/>
        <v>45428</v>
      </c>
      <c r="M2328" t="str">
        <f t="shared" ca="1" si="72"/>
        <v>C0003</v>
      </c>
    </row>
    <row r="2329" spans="1:13" x14ac:dyDescent="0.25">
      <c r="A2329" t="s">
        <v>98</v>
      </c>
      <c r="B2329" s="7" t="s">
        <v>277</v>
      </c>
      <c r="C2329" s="13">
        <v>104</v>
      </c>
      <c r="D2329" s="10" t="s">
        <v>102</v>
      </c>
      <c r="E2329">
        <v>185</v>
      </c>
      <c r="F2329" s="9">
        <v>125</v>
      </c>
      <c r="G2329" s="9">
        <f>financials[[#This Row],[Units Sold]]*financials[[#This Row],[Sale Price]]</f>
        <v>23125</v>
      </c>
      <c r="H2329" s="9">
        <f>IF(financials[[#This Row],[Discount Band]]="low",0.1,IF(financials[[#This Row],[Discount Band]]="medium",0.15,0.3))</f>
        <v>0.1</v>
      </c>
      <c r="I2329" s="9">
        <f>financials[[#This Row],[Gross Sales]]-financials[[#This Row],[Gross Sales]]*financials[[#This Row],[Discounts]]</f>
        <v>20812.5</v>
      </c>
      <c r="J2329" s="9">
        <f>VLOOKUP(financials[[#This Row],[productid]],Products!$B$2:$H$10,3)</f>
        <v>2.9</v>
      </c>
      <c r="K2329" s="9">
        <f>financials[[#This Row],[Sales]]-financials[[#This Row],[COGS]]</f>
        <v>20809.599999999999</v>
      </c>
      <c r="L2329" s="17">
        <f t="shared" ca="1" si="73"/>
        <v>44973</v>
      </c>
      <c r="M2329" t="str">
        <f t="shared" ca="1" si="72"/>
        <v>B0101</v>
      </c>
    </row>
    <row r="2330" spans="1:13" x14ac:dyDescent="0.25">
      <c r="A2330" t="s">
        <v>98</v>
      </c>
      <c r="B2330" s="7" t="s">
        <v>104</v>
      </c>
      <c r="C2330" s="15">
        <v>106</v>
      </c>
      <c r="D2330" s="16" t="s">
        <v>94</v>
      </c>
      <c r="E2330">
        <v>185</v>
      </c>
      <c r="F2330" s="9">
        <v>125</v>
      </c>
      <c r="G2330" s="9">
        <f>financials[[#This Row],[Units Sold]]*financials[[#This Row],[Sale Price]]</f>
        <v>23125</v>
      </c>
      <c r="H2330" s="9">
        <f>IF(financials[[#This Row],[Discount Band]]="low",0.1,IF(financials[[#This Row],[Discount Band]]="medium",0.15,0.3))</f>
        <v>0.3</v>
      </c>
      <c r="I2330" s="9">
        <f>financials[[#This Row],[Gross Sales]]-financials[[#This Row],[Gross Sales]]*financials[[#This Row],[Discounts]]</f>
        <v>16187.5</v>
      </c>
      <c r="J2330" s="9">
        <f>VLOOKUP(financials[[#This Row],[productid]],Products!$B$2:$H$10,3)</f>
        <v>9.1</v>
      </c>
      <c r="K2330" s="9">
        <f>financials[[#This Row],[Sales]]-financials[[#This Row],[COGS]]</f>
        <v>16178.4</v>
      </c>
      <c r="L2330" s="17">
        <f t="shared" ca="1" si="73"/>
        <v>45388</v>
      </c>
      <c r="M2330" t="str">
        <f t="shared" ca="1" si="72"/>
        <v>B0001</v>
      </c>
    </row>
    <row r="2331" spans="1:13" x14ac:dyDescent="0.25">
      <c r="A2331" t="s">
        <v>97</v>
      </c>
      <c r="B2331" s="7" t="s">
        <v>170</v>
      </c>
      <c r="C2331" s="15">
        <v>101</v>
      </c>
      <c r="D2331" s="16" t="s">
        <v>103</v>
      </c>
      <c r="E2331">
        <v>3306</v>
      </c>
      <c r="F2331" s="9">
        <v>7</v>
      </c>
      <c r="G2331" s="9">
        <f>financials[[#This Row],[Units Sold]]*financials[[#This Row],[Sale Price]]</f>
        <v>23142</v>
      </c>
      <c r="H2331" s="9">
        <f>IF(financials[[#This Row],[Discount Band]]="low",0.1,IF(financials[[#This Row],[Discount Band]]="medium",0.15,0.3))</f>
        <v>0.3</v>
      </c>
      <c r="I2331" s="9">
        <f>financials[[#This Row],[Gross Sales]]-financials[[#This Row],[Gross Sales]]*financials[[#This Row],[Discounts]]</f>
        <v>16199.400000000001</v>
      </c>
      <c r="J2331" s="9">
        <f>VLOOKUP(financials[[#This Row],[productid]],Products!$B$2:$H$10,3)</f>
        <v>9.9499999999999993</v>
      </c>
      <c r="K2331" s="9">
        <f>financials[[#This Row],[Sales]]-financials[[#This Row],[COGS]]</f>
        <v>16189.45</v>
      </c>
      <c r="L2331" s="17">
        <f t="shared" ca="1" si="73"/>
        <v>44797</v>
      </c>
      <c r="M2331" t="str">
        <f t="shared" ca="1" si="72"/>
        <v>B0101</v>
      </c>
    </row>
    <row r="2332" spans="1:13" x14ac:dyDescent="0.25">
      <c r="A2332" t="s">
        <v>97</v>
      </c>
      <c r="B2332" s="7" t="s">
        <v>95</v>
      </c>
      <c r="C2332" s="15">
        <v>109</v>
      </c>
      <c r="D2332" s="16" t="s">
        <v>101</v>
      </c>
      <c r="E2332">
        <v>1159</v>
      </c>
      <c r="F2332" s="9">
        <v>20</v>
      </c>
      <c r="G2332" s="9">
        <f>financials[[#This Row],[Units Sold]]*financials[[#This Row],[Sale Price]]</f>
        <v>23180</v>
      </c>
      <c r="H2332" s="9">
        <f>IF(financials[[#This Row],[Discount Band]]="low",0.1,IF(financials[[#This Row],[Discount Band]]="medium",0.15,0.3))</f>
        <v>0.15</v>
      </c>
      <c r="I2332" s="9">
        <f>financials[[#This Row],[Gross Sales]]-financials[[#This Row],[Gross Sales]]*financials[[#This Row],[Discounts]]</f>
        <v>19703</v>
      </c>
      <c r="J2332" s="9">
        <f>VLOOKUP(financials[[#This Row],[productid]],Products!$B$2:$H$10,3)</f>
        <v>16.8</v>
      </c>
      <c r="K2332" s="9">
        <f>financials[[#This Row],[Sales]]-financials[[#This Row],[COGS]]</f>
        <v>19686.2</v>
      </c>
      <c r="L2332" s="17">
        <f t="shared" ca="1" si="73"/>
        <v>44856</v>
      </c>
      <c r="M2332" t="str">
        <f t="shared" ca="1" si="72"/>
        <v>A0001</v>
      </c>
    </row>
    <row r="2333" spans="1:13" x14ac:dyDescent="0.25">
      <c r="A2333" t="s">
        <v>97</v>
      </c>
      <c r="B2333" s="7" t="s">
        <v>135</v>
      </c>
      <c r="C2333" s="13">
        <v>105</v>
      </c>
      <c r="D2333" s="10" t="s">
        <v>102</v>
      </c>
      <c r="E2333">
        <v>3317</v>
      </c>
      <c r="F2333" s="9">
        <v>7</v>
      </c>
      <c r="G2333" s="9">
        <f>financials[[#This Row],[Units Sold]]*financials[[#This Row],[Sale Price]]</f>
        <v>23219</v>
      </c>
      <c r="H2333" s="9">
        <f>IF(financials[[#This Row],[Discount Band]]="low",0.1,IF(financials[[#This Row],[Discount Band]]="medium",0.15,0.3))</f>
        <v>0.1</v>
      </c>
      <c r="I2333" s="9">
        <f>financials[[#This Row],[Gross Sales]]-financials[[#This Row],[Gross Sales]]*financials[[#This Row],[Discounts]]</f>
        <v>20897.099999999999</v>
      </c>
      <c r="J2333" s="9">
        <f>VLOOKUP(financials[[#This Row],[productid]],Products!$B$2:$H$10,3)</f>
        <v>10</v>
      </c>
      <c r="K2333" s="9">
        <f>financials[[#This Row],[Sales]]-financials[[#This Row],[COGS]]</f>
        <v>20887.099999999999</v>
      </c>
      <c r="L2333" s="17">
        <f t="shared" ca="1" si="73"/>
        <v>44874</v>
      </c>
      <c r="M2333" t="str">
        <f t="shared" ca="1" si="72"/>
        <v>B0101</v>
      </c>
    </row>
    <row r="2334" spans="1:13" x14ac:dyDescent="0.25">
      <c r="A2334" t="s">
        <v>98</v>
      </c>
      <c r="B2334" s="7" t="s">
        <v>251</v>
      </c>
      <c r="C2334" s="15">
        <v>107</v>
      </c>
      <c r="D2334" s="16" t="s">
        <v>94</v>
      </c>
      <c r="E2334">
        <v>186</v>
      </c>
      <c r="F2334" s="9">
        <v>125</v>
      </c>
      <c r="G2334" s="9">
        <f>financials[[#This Row],[Units Sold]]*financials[[#This Row],[Sale Price]]</f>
        <v>23250</v>
      </c>
      <c r="H2334" s="9">
        <f>IF(financials[[#This Row],[Discount Band]]="low",0.1,IF(financials[[#This Row],[Discount Band]]="medium",0.15,0.3))</f>
        <v>0.3</v>
      </c>
      <c r="I2334" s="9">
        <f>financials[[#This Row],[Gross Sales]]-financials[[#This Row],[Gross Sales]]*financials[[#This Row],[Discounts]]</f>
        <v>16275</v>
      </c>
      <c r="J2334" s="9">
        <f>VLOOKUP(financials[[#This Row],[productid]],Products!$B$2:$H$10,3)</f>
        <v>5.5</v>
      </c>
      <c r="K2334" s="9">
        <f>financials[[#This Row],[Sales]]-financials[[#This Row],[COGS]]</f>
        <v>16269.5</v>
      </c>
      <c r="L2334" s="17">
        <f t="shared" ca="1" si="73"/>
        <v>45235</v>
      </c>
      <c r="M2334" t="str">
        <f t="shared" ca="1" si="72"/>
        <v>A0001</v>
      </c>
    </row>
    <row r="2335" spans="1:13" x14ac:dyDescent="0.25">
      <c r="A2335" t="s">
        <v>96</v>
      </c>
      <c r="B2335" s="7" t="s">
        <v>95</v>
      </c>
      <c r="C2335" s="13">
        <v>107</v>
      </c>
      <c r="D2335" s="10" t="s">
        <v>103</v>
      </c>
      <c r="E2335">
        <v>1938</v>
      </c>
      <c r="F2335" s="9">
        <v>12</v>
      </c>
      <c r="G2335" s="9">
        <f>financials[[#This Row],[Units Sold]]*financials[[#This Row],[Sale Price]]</f>
        <v>23256</v>
      </c>
      <c r="H2335" s="9">
        <f>IF(financials[[#This Row],[Discount Band]]="low",0.1,IF(financials[[#This Row],[Discount Band]]="medium",0.15,0.3))</f>
        <v>0.3</v>
      </c>
      <c r="I2335" s="9">
        <f>financials[[#This Row],[Gross Sales]]-financials[[#This Row],[Gross Sales]]*financials[[#This Row],[Discounts]]</f>
        <v>16279.2</v>
      </c>
      <c r="J2335" s="9">
        <f>VLOOKUP(financials[[#This Row],[productid]],Products!$B$2:$H$10,3)</f>
        <v>5.5</v>
      </c>
      <c r="K2335" s="9">
        <f>financials[[#This Row],[Sales]]-financials[[#This Row],[COGS]]</f>
        <v>16273.7</v>
      </c>
      <c r="L2335" s="17">
        <f t="shared" ca="1" si="73"/>
        <v>44850</v>
      </c>
      <c r="M2335" t="str">
        <f t="shared" ca="1" si="72"/>
        <v>C0002</v>
      </c>
    </row>
    <row r="2336" spans="1:13" x14ac:dyDescent="0.25">
      <c r="A2336" t="s">
        <v>100</v>
      </c>
      <c r="B2336" s="7" t="s">
        <v>95</v>
      </c>
      <c r="C2336" s="15">
        <v>107</v>
      </c>
      <c r="D2336" s="16" t="s">
        <v>103</v>
      </c>
      <c r="E2336">
        <v>1552</v>
      </c>
      <c r="F2336" s="9">
        <v>15</v>
      </c>
      <c r="G2336" s="9">
        <f>financials[[#This Row],[Units Sold]]*financials[[#This Row],[Sale Price]]</f>
        <v>23280</v>
      </c>
      <c r="H2336" s="9">
        <f>IF(financials[[#This Row],[Discount Band]]="low",0.1,IF(financials[[#This Row],[Discount Band]]="medium",0.15,0.3))</f>
        <v>0.3</v>
      </c>
      <c r="I2336" s="9">
        <f>financials[[#This Row],[Gross Sales]]-financials[[#This Row],[Gross Sales]]*financials[[#This Row],[Discounts]]</f>
        <v>16296</v>
      </c>
      <c r="J2336" s="9">
        <f>VLOOKUP(financials[[#This Row],[productid]],Products!$B$2:$H$10,3)</f>
        <v>5.5</v>
      </c>
      <c r="K2336" s="9">
        <f>financials[[#This Row],[Sales]]-financials[[#This Row],[COGS]]</f>
        <v>16290.5</v>
      </c>
      <c r="L2336" s="17">
        <f t="shared" ca="1" si="73"/>
        <v>44928</v>
      </c>
      <c r="M2336" t="str">
        <f t="shared" ca="1" si="72"/>
        <v>C0003</v>
      </c>
    </row>
    <row r="2337" spans="1:13" x14ac:dyDescent="0.25">
      <c r="A2337" t="s">
        <v>97</v>
      </c>
      <c r="B2337" s="7" t="s">
        <v>95</v>
      </c>
      <c r="C2337" s="15">
        <v>104</v>
      </c>
      <c r="D2337" s="16" t="s">
        <v>101</v>
      </c>
      <c r="E2337">
        <v>1165</v>
      </c>
      <c r="F2337" s="9">
        <v>20</v>
      </c>
      <c r="G2337" s="9">
        <f>financials[[#This Row],[Units Sold]]*financials[[#This Row],[Sale Price]]</f>
        <v>23300</v>
      </c>
      <c r="H2337" s="9">
        <f>IF(financials[[#This Row],[Discount Band]]="low",0.1,IF(financials[[#This Row],[Discount Band]]="medium",0.15,0.3))</f>
        <v>0.15</v>
      </c>
      <c r="I2337" s="9">
        <f>financials[[#This Row],[Gross Sales]]-financials[[#This Row],[Gross Sales]]*financials[[#This Row],[Discounts]]</f>
        <v>19805</v>
      </c>
      <c r="J2337" s="9">
        <f>VLOOKUP(financials[[#This Row],[productid]],Products!$B$2:$H$10,3)</f>
        <v>2.9</v>
      </c>
      <c r="K2337" s="9">
        <f>financials[[#This Row],[Sales]]-financials[[#This Row],[COGS]]</f>
        <v>19802.099999999999</v>
      </c>
      <c r="L2337" s="17">
        <f t="shared" ca="1" si="73"/>
        <v>45126</v>
      </c>
      <c r="M2337" t="str">
        <f t="shared" ca="1" si="72"/>
        <v>B0001</v>
      </c>
    </row>
    <row r="2338" spans="1:13" x14ac:dyDescent="0.25">
      <c r="A2338" t="s">
        <v>96</v>
      </c>
      <c r="B2338" s="7" t="s">
        <v>95</v>
      </c>
      <c r="C2338" s="15">
        <v>105</v>
      </c>
      <c r="D2338" s="16" t="s">
        <v>94</v>
      </c>
      <c r="E2338">
        <v>1942</v>
      </c>
      <c r="F2338" s="9">
        <v>12</v>
      </c>
      <c r="G2338" s="9">
        <f>financials[[#This Row],[Units Sold]]*financials[[#This Row],[Sale Price]]</f>
        <v>23304</v>
      </c>
      <c r="H2338" s="9">
        <f>IF(financials[[#This Row],[Discount Band]]="low",0.1,IF(financials[[#This Row],[Discount Band]]="medium",0.15,0.3))</f>
        <v>0.3</v>
      </c>
      <c r="I2338" s="9">
        <f>financials[[#This Row],[Gross Sales]]-financials[[#This Row],[Gross Sales]]*financials[[#This Row],[Discounts]]</f>
        <v>16312.8</v>
      </c>
      <c r="J2338" s="9">
        <f>VLOOKUP(financials[[#This Row],[productid]],Products!$B$2:$H$10,3)</f>
        <v>10</v>
      </c>
      <c r="K2338" s="9">
        <f>financials[[#This Row],[Sales]]-financials[[#This Row],[COGS]]</f>
        <v>16302.8</v>
      </c>
      <c r="L2338" s="17">
        <f t="shared" ca="1" si="73"/>
        <v>45498</v>
      </c>
      <c r="M2338" t="str">
        <f t="shared" ca="1" si="72"/>
        <v>C0003</v>
      </c>
    </row>
    <row r="2339" spans="1:13" x14ac:dyDescent="0.25">
      <c r="A2339" t="s">
        <v>97</v>
      </c>
      <c r="B2339" s="7" t="s">
        <v>135</v>
      </c>
      <c r="C2339" s="15">
        <v>108</v>
      </c>
      <c r="D2339" s="16" t="s">
        <v>94</v>
      </c>
      <c r="E2339">
        <v>3337</v>
      </c>
      <c r="F2339" s="9">
        <v>7</v>
      </c>
      <c r="G2339" s="9">
        <f>financials[[#This Row],[Units Sold]]*financials[[#This Row],[Sale Price]]</f>
        <v>23359</v>
      </c>
      <c r="H2339" s="9">
        <f>IF(financials[[#This Row],[Discount Band]]="low",0.1,IF(financials[[#This Row],[Discount Band]]="medium",0.15,0.3))</f>
        <v>0.3</v>
      </c>
      <c r="I2339" s="9">
        <f>financials[[#This Row],[Gross Sales]]-financials[[#This Row],[Gross Sales]]*financials[[#This Row],[Discounts]]</f>
        <v>16351.3</v>
      </c>
      <c r="J2339" s="9">
        <f>VLOOKUP(financials[[#This Row],[productid]],Products!$B$2:$H$10,3)</f>
        <v>3.99</v>
      </c>
      <c r="K2339" s="9">
        <f>financials[[#This Row],[Sales]]-financials[[#This Row],[COGS]]</f>
        <v>16347.31</v>
      </c>
      <c r="L2339" s="17">
        <f t="shared" ca="1" si="73"/>
        <v>44610</v>
      </c>
      <c r="M2339" t="str">
        <f t="shared" ca="1" si="72"/>
        <v>A0001</v>
      </c>
    </row>
    <row r="2340" spans="1:13" x14ac:dyDescent="0.25">
      <c r="A2340" t="s">
        <v>97</v>
      </c>
      <c r="B2340" s="7" t="s">
        <v>95</v>
      </c>
      <c r="C2340" s="15">
        <v>108</v>
      </c>
      <c r="D2340" s="16" t="s">
        <v>101</v>
      </c>
      <c r="E2340">
        <v>1168</v>
      </c>
      <c r="F2340" s="9">
        <v>20</v>
      </c>
      <c r="G2340" s="9">
        <f>financials[[#This Row],[Units Sold]]*financials[[#This Row],[Sale Price]]</f>
        <v>23360</v>
      </c>
      <c r="H2340" s="9">
        <f>IF(financials[[#This Row],[Discount Band]]="low",0.1,IF(financials[[#This Row],[Discount Band]]="medium",0.15,0.3))</f>
        <v>0.15</v>
      </c>
      <c r="I2340" s="9">
        <f>financials[[#This Row],[Gross Sales]]-financials[[#This Row],[Gross Sales]]*financials[[#This Row],[Discounts]]</f>
        <v>19856</v>
      </c>
      <c r="J2340" s="9">
        <f>VLOOKUP(financials[[#This Row],[productid]],Products!$B$2:$H$10,3)</f>
        <v>3.99</v>
      </c>
      <c r="K2340" s="9">
        <f>financials[[#This Row],[Sales]]-financials[[#This Row],[COGS]]</f>
        <v>19852.009999999998</v>
      </c>
      <c r="L2340" s="17">
        <f t="shared" ca="1" si="73"/>
        <v>45366</v>
      </c>
      <c r="M2340" t="str">
        <f t="shared" ca="1" si="72"/>
        <v>A0001</v>
      </c>
    </row>
    <row r="2341" spans="1:13" x14ac:dyDescent="0.25">
      <c r="A2341" t="s">
        <v>97</v>
      </c>
      <c r="B2341" s="7" t="s">
        <v>170</v>
      </c>
      <c r="C2341" s="15">
        <v>105</v>
      </c>
      <c r="D2341" s="16" t="s">
        <v>94</v>
      </c>
      <c r="E2341">
        <v>1168</v>
      </c>
      <c r="F2341" s="9">
        <v>20</v>
      </c>
      <c r="G2341" s="9">
        <f>financials[[#This Row],[Units Sold]]*financials[[#This Row],[Sale Price]]</f>
        <v>23360</v>
      </c>
      <c r="H2341" s="9">
        <f>IF(financials[[#This Row],[Discount Band]]="low",0.1,IF(financials[[#This Row],[Discount Band]]="medium",0.15,0.3))</f>
        <v>0.3</v>
      </c>
      <c r="I2341" s="9">
        <f>financials[[#This Row],[Gross Sales]]-financials[[#This Row],[Gross Sales]]*financials[[#This Row],[Discounts]]</f>
        <v>16352</v>
      </c>
      <c r="J2341" s="9">
        <f>VLOOKUP(financials[[#This Row],[productid]],Products!$B$2:$H$10,3)</f>
        <v>10</v>
      </c>
      <c r="K2341" s="9">
        <f>financials[[#This Row],[Sales]]-financials[[#This Row],[COGS]]</f>
        <v>16342</v>
      </c>
      <c r="L2341" s="17">
        <f t="shared" ca="1" si="73"/>
        <v>45027</v>
      </c>
      <c r="M2341" t="str">
        <f t="shared" ca="1" si="72"/>
        <v>C0003</v>
      </c>
    </row>
    <row r="2342" spans="1:13" x14ac:dyDescent="0.25">
      <c r="A2342" t="s">
        <v>98</v>
      </c>
      <c r="B2342" s="7" t="s">
        <v>656</v>
      </c>
      <c r="C2342" s="15">
        <v>103</v>
      </c>
      <c r="D2342" s="16" t="s">
        <v>102</v>
      </c>
      <c r="E2342">
        <v>187</v>
      </c>
      <c r="F2342" s="9">
        <v>125</v>
      </c>
      <c r="G2342" s="9">
        <f>financials[[#This Row],[Units Sold]]*financials[[#This Row],[Sale Price]]</f>
        <v>23375</v>
      </c>
      <c r="H2342" s="9">
        <f>IF(financials[[#This Row],[Discount Band]]="low",0.1,IF(financials[[#This Row],[Discount Band]]="medium",0.15,0.3))</f>
        <v>0.1</v>
      </c>
      <c r="I2342" s="9">
        <f>financials[[#This Row],[Gross Sales]]-financials[[#This Row],[Gross Sales]]*financials[[#This Row],[Discounts]]</f>
        <v>21037.5</v>
      </c>
      <c r="J2342" s="9">
        <f>VLOOKUP(financials[[#This Row],[productid]],Products!$B$2:$H$10,3)</f>
        <v>15</v>
      </c>
      <c r="K2342" s="9">
        <f>financials[[#This Row],[Sales]]-financials[[#This Row],[COGS]]</f>
        <v>21022.5</v>
      </c>
      <c r="L2342" s="17">
        <f t="shared" ca="1" si="73"/>
        <v>45234</v>
      </c>
      <c r="M2342" t="str">
        <f t="shared" ca="1" si="72"/>
        <v>B0001</v>
      </c>
    </row>
    <row r="2343" spans="1:13" x14ac:dyDescent="0.25">
      <c r="A2343" t="s">
        <v>98</v>
      </c>
      <c r="B2343" s="7" t="s">
        <v>104</v>
      </c>
      <c r="C2343" s="15">
        <v>101</v>
      </c>
      <c r="D2343" s="16" t="s">
        <v>94</v>
      </c>
      <c r="E2343">
        <v>187</v>
      </c>
      <c r="F2343" s="9">
        <v>125</v>
      </c>
      <c r="G2343" s="9">
        <f>financials[[#This Row],[Units Sold]]*financials[[#This Row],[Sale Price]]</f>
        <v>23375</v>
      </c>
      <c r="H2343" s="9">
        <f>IF(financials[[#This Row],[Discount Band]]="low",0.1,IF(financials[[#This Row],[Discount Band]]="medium",0.15,0.3))</f>
        <v>0.3</v>
      </c>
      <c r="I2343" s="9">
        <f>financials[[#This Row],[Gross Sales]]-financials[[#This Row],[Gross Sales]]*financials[[#This Row],[Discounts]]</f>
        <v>16362.5</v>
      </c>
      <c r="J2343" s="9">
        <f>VLOOKUP(financials[[#This Row],[productid]],Products!$B$2:$H$10,3)</f>
        <v>9.9499999999999993</v>
      </c>
      <c r="K2343" s="9">
        <f>financials[[#This Row],[Sales]]-financials[[#This Row],[COGS]]</f>
        <v>16352.55</v>
      </c>
      <c r="L2343" s="17">
        <f t="shared" ca="1" si="73"/>
        <v>45052</v>
      </c>
      <c r="M2343" t="str">
        <f t="shared" ca="1" si="72"/>
        <v>C0003</v>
      </c>
    </row>
    <row r="2344" spans="1:13" x14ac:dyDescent="0.25">
      <c r="A2344" t="s">
        <v>98</v>
      </c>
      <c r="B2344" s="7" t="s">
        <v>656</v>
      </c>
      <c r="C2344" s="15">
        <v>108</v>
      </c>
      <c r="D2344" s="16" t="s">
        <v>102</v>
      </c>
      <c r="E2344">
        <v>187</v>
      </c>
      <c r="F2344" s="9">
        <v>125</v>
      </c>
      <c r="G2344" s="9">
        <f>financials[[#This Row],[Units Sold]]*financials[[#This Row],[Sale Price]]</f>
        <v>23375</v>
      </c>
      <c r="H2344" s="9">
        <f>IF(financials[[#This Row],[Discount Band]]="low",0.1,IF(financials[[#This Row],[Discount Band]]="medium",0.15,0.3))</f>
        <v>0.1</v>
      </c>
      <c r="I2344" s="9">
        <f>financials[[#This Row],[Gross Sales]]-financials[[#This Row],[Gross Sales]]*financials[[#This Row],[Discounts]]</f>
        <v>21037.5</v>
      </c>
      <c r="J2344" s="9">
        <f>VLOOKUP(financials[[#This Row],[productid]],Products!$B$2:$H$10,3)</f>
        <v>3.99</v>
      </c>
      <c r="K2344" s="9">
        <f>financials[[#This Row],[Sales]]-financials[[#This Row],[COGS]]</f>
        <v>21033.51</v>
      </c>
      <c r="L2344" s="17">
        <f t="shared" ca="1" si="73"/>
        <v>45142</v>
      </c>
      <c r="M2344" t="str">
        <f t="shared" ca="1" si="72"/>
        <v>A0001</v>
      </c>
    </row>
    <row r="2345" spans="1:13" x14ac:dyDescent="0.25">
      <c r="A2345" t="s">
        <v>98</v>
      </c>
      <c r="B2345" s="7" t="s">
        <v>251</v>
      </c>
      <c r="C2345" s="15">
        <v>101</v>
      </c>
      <c r="D2345" s="16" t="s">
        <v>102</v>
      </c>
      <c r="E2345">
        <v>187</v>
      </c>
      <c r="F2345" s="9">
        <v>125</v>
      </c>
      <c r="G2345" s="9">
        <f>financials[[#This Row],[Units Sold]]*financials[[#This Row],[Sale Price]]</f>
        <v>23375</v>
      </c>
      <c r="H2345" s="9">
        <f>IF(financials[[#This Row],[Discount Band]]="low",0.1,IF(financials[[#This Row],[Discount Band]]="medium",0.15,0.3))</f>
        <v>0.1</v>
      </c>
      <c r="I2345" s="9">
        <f>financials[[#This Row],[Gross Sales]]-financials[[#This Row],[Gross Sales]]*financials[[#This Row],[Discounts]]</f>
        <v>21037.5</v>
      </c>
      <c r="J2345" s="9">
        <f>VLOOKUP(financials[[#This Row],[productid]],Products!$B$2:$H$10,3)</f>
        <v>9.9499999999999993</v>
      </c>
      <c r="K2345" s="9">
        <f>financials[[#This Row],[Sales]]-financials[[#This Row],[COGS]]</f>
        <v>21027.55</v>
      </c>
      <c r="L2345" s="17">
        <f t="shared" ca="1" si="73"/>
        <v>45098</v>
      </c>
      <c r="M2345" t="str">
        <f t="shared" ca="1" si="72"/>
        <v>C0002</v>
      </c>
    </row>
    <row r="2346" spans="1:13" x14ac:dyDescent="0.25">
      <c r="A2346" t="s">
        <v>96</v>
      </c>
      <c r="B2346" s="7" t="s">
        <v>170</v>
      </c>
      <c r="C2346" s="15">
        <v>108</v>
      </c>
      <c r="D2346" s="16" t="s">
        <v>101</v>
      </c>
      <c r="E2346">
        <v>1950</v>
      </c>
      <c r="F2346" s="9">
        <v>12</v>
      </c>
      <c r="G2346" s="9">
        <f>financials[[#This Row],[Units Sold]]*financials[[#This Row],[Sale Price]]</f>
        <v>23400</v>
      </c>
      <c r="H2346" s="9">
        <f>IF(financials[[#This Row],[Discount Band]]="low",0.1,IF(financials[[#This Row],[Discount Band]]="medium",0.15,0.3))</f>
        <v>0.15</v>
      </c>
      <c r="I2346" s="9">
        <f>financials[[#This Row],[Gross Sales]]-financials[[#This Row],[Gross Sales]]*financials[[#This Row],[Discounts]]</f>
        <v>19890</v>
      </c>
      <c r="J2346" s="9">
        <f>VLOOKUP(financials[[#This Row],[productid]],Products!$B$2:$H$10,3)</f>
        <v>3.99</v>
      </c>
      <c r="K2346" s="9">
        <f>financials[[#This Row],[Sales]]-financials[[#This Row],[COGS]]</f>
        <v>19886.009999999998</v>
      </c>
      <c r="L2346" s="17">
        <f t="shared" ca="1" si="73"/>
        <v>45296</v>
      </c>
      <c r="M2346" t="str">
        <f t="shared" ca="1" si="72"/>
        <v>C0002</v>
      </c>
    </row>
    <row r="2347" spans="1:13" x14ac:dyDescent="0.25">
      <c r="A2347" t="s">
        <v>97</v>
      </c>
      <c r="B2347" s="7" t="s">
        <v>170</v>
      </c>
      <c r="C2347" s="15">
        <v>108</v>
      </c>
      <c r="D2347" s="16" t="s">
        <v>101</v>
      </c>
      <c r="E2347">
        <v>3345</v>
      </c>
      <c r="F2347" s="9">
        <v>7</v>
      </c>
      <c r="G2347" s="9">
        <f>financials[[#This Row],[Units Sold]]*financials[[#This Row],[Sale Price]]</f>
        <v>23415</v>
      </c>
      <c r="H2347" s="9">
        <f>IF(financials[[#This Row],[Discount Band]]="low",0.1,IF(financials[[#This Row],[Discount Band]]="medium",0.15,0.3))</f>
        <v>0.15</v>
      </c>
      <c r="I2347" s="9">
        <f>financials[[#This Row],[Gross Sales]]-financials[[#This Row],[Gross Sales]]*financials[[#This Row],[Discounts]]</f>
        <v>19902.75</v>
      </c>
      <c r="J2347" s="9">
        <f>VLOOKUP(financials[[#This Row],[productid]],Products!$B$2:$H$10,3)</f>
        <v>3.99</v>
      </c>
      <c r="K2347" s="9">
        <f>financials[[#This Row],[Sales]]-financials[[#This Row],[COGS]]</f>
        <v>19898.759999999998</v>
      </c>
      <c r="L2347" s="17">
        <f t="shared" ca="1" si="73"/>
        <v>45171</v>
      </c>
      <c r="M2347" t="str">
        <f t="shared" ca="1" si="72"/>
        <v>B0001</v>
      </c>
    </row>
    <row r="2348" spans="1:13" x14ac:dyDescent="0.25">
      <c r="A2348" t="s">
        <v>97</v>
      </c>
      <c r="B2348" s="7" t="s">
        <v>135</v>
      </c>
      <c r="C2348" s="15">
        <v>105</v>
      </c>
      <c r="D2348" s="16" t="s">
        <v>94</v>
      </c>
      <c r="E2348">
        <v>3352</v>
      </c>
      <c r="F2348" s="9">
        <v>7</v>
      </c>
      <c r="G2348" s="9">
        <f>financials[[#This Row],[Units Sold]]*financials[[#This Row],[Sale Price]]</f>
        <v>23464</v>
      </c>
      <c r="H2348" s="9">
        <f>IF(financials[[#This Row],[Discount Band]]="low",0.1,IF(financials[[#This Row],[Discount Band]]="medium",0.15,0.3))</f>
        <v>0.3</v>
      </c>
      <c r="I2348" s="9">
        <f>financials[[#This Row],[Gross Sales]]-financials[[#This Row],[Gross Sales]]*financials[[#This Row],[Discounts]]</f>
        <v>16424.8</v>
      </c>
      <c r="J2348" s="9">
        <f>VLOOKUP(financials[[#This Row],[productid]],Products!$B$2:$H$10,3)</f>
        <v>10</v>
      </c>
      <c r="K2348" s="9">
        <f>financials[[#This Row],[Sales]]-financials[[#This Row],[COGS]]</f>
        <v>16414.8</v>
      </c>
      <c r="L2348" s="17">
        <f t="shared" ca="1" si="73"/>
        <v>45370</v>
      </c>
      <c r="M2348" t="str">
        <f t="shared" ca="1" si="72"/>
        <v>A0001</v>
      </c>
    </row>
    <row r="2349" spans="1:13" x14ac:dyDescent="0.25">
      <c r="A2349" t="s">
        <v>98</v>
      </c>
      <c r="B2349" s="7" t="s">
        <v>656</v>
      </c>
      <c r="C2349" s="15">
        <v>103</v>
      </c>
      <c r="D2349" s="16" t="s">
        <v>103</v>
      </c>
      <c r="E2349">
        <v>188</v>
      </c>
      <c r="F2349" s="9">
        <v>125</v>
      </c>
      <c r="G2349" s="9">
        <f>financials[[#This Row],[Units Sold]]*financials[[#This Row],[Sale Price]]</f>
        <v>23500</v>
      </c>
      <c r="H2349" s="9">
        <f>IF(financials[[#This Row],[Discount Band]]="low",0.1,IF(financials[[#This Row],[Discount Band]]="medium",0.15,0.3))</f>
        <v>0.3</v>
      </c>
      <c r="I2349" s="9">
        <f>financials[[#This Row],[Gross Sales]]-financials[[#This Row],[Gross Sales]]*financials[[#This Row],[Discounts]]</f>
        <v>16450</v>
      </c>
      <c r="J2349" s="9">
        <f>VLOOKUP(financials[[#This Row],[productid]],Products!$B$2:$H$10,3)</f>
        <v>15</v>
      </c>
      <c r="K2349" s="9">
        <f>financials[[#This Row],[Sales]]-financials[[#This Row],[COGS]]</f>
        <v>16435</v>
      </c>
      <c r="L2349" s="17">
        <f t="shared" ca="1" si="73"/>
        <v>45304</v>
      </c>
      <c r="M2349" t="str">
        <f t="shared" ca="1" si="72"/>
        <v>A0001</v>
      </c>
    </row>
    <row r="2350" spans="1:13" x14ac:dyDescent="0.25">
      <c r="A2350" t="s">
        <v>98</v>
      </c>
      <c r="B2350" s="7" t="s">
        <v>208</v>
      </c>
      <c r="C2350" s="15">
        <v>107</v>
      </c>
      <c r="D2350" s="16" t="s">
        <v>94</v>
      </c>
      <c r="E2350">
        <v>188</v>
      </c>
      <c r="F2350" s="9">
        <v>125</v>
      </c>
      <c r="G2350" s="9">
        <f>financials[[#This Row],[Units Sold]]*financials[[#This Row],[Sale Price]]</f>
        <v>23500</v>
      </c>
      <c r="H2350" s="9">
        <f>IF(financials[[#This Row],[Discount Band]]="low",0.1,IF(financials[[#This Row],[Discount Band]]="medium",0.15,0.3))</f>
        <v>0.3</v>
      </c>
      <c r="I2350" s="9">
        <f>financials[[#This Row],[Gross Sales]]-financials[[#This Row],[Gross Sales]]*financials[[#This Row],[Discounts]]</f>
        <v>16450</v>
      </c>
      <c r="J2350" s="9">
        <f>VLOOKUP(financials[[#This Row],[productid]],Products!$B$2:$H$10,3)</f>
        <v>5.5</v>
      </c>
      <c r="K2350" s="9">
        <f>financials[[#This Row],[Sales]]-financials[[#This Row],[COGS]]</f>
        <v>16444.5</v>
      </c>
      <c r="L2350" s="17">
        <f t="shared" ca="1" si="73"/>
        <v>44852</v>
      </c>
      <c r="M2350" t="str">
        <f t="shared" ca="1" si="72"/>
        <v>A0001</v>
      </c>
    </row>
    <row r="2351" spans="1:13" x14ac:dyDescent="0.25">
      <c r="A2351" t="s">
        <v>98</v>
      </c>
      <c r="B2351" s="7" t="s">
        <v>136</v>
      </c>
      <c r="C2351" s="15">
        <v>106</v>
      </c>
      <c r="D2351" s="16" t="s">
        <v>102</v>
      </c>
      <c r="E2351">
        <v>188</v>
      </c>
      <c r="F2351" s="9">
        <v>125</v>
      </c>
      <c r="G2351" s="9">
        <f>financials[[#This Row],[Units Sold]]*financials[[#This Row],[Sale Price]]</f>
        <v>23500</v>
      </c>
      <c r="H2351" s="9">
        <f>IF(financials[[#This Row],[Discount Band]]="low",0.1,IF(financials[[#This Row],[Discount Band]]="medium",0.15,0.3))</f>
        <v>0.1</v>
      </c>
      <c r="I2351" s="9">
        <f>financials[[#This Row],[Gross Sales]]-financials[[#This Row],[Gross Sales]]*financials[[#This Row],[Discounts]]</f>
        <v>21150</v>
      </c>
      <c r="J2351" s="9">
        <f>VLOOKUP(financials[[#This Row],[productid]],Products!$B$2:$H$10,3)</f>
        <v>9.1</v>
      </c>
      <c r="K2351" s="9">
        <f>financials[[#This Row],[Sales]]-financials[[#This Row],[COGS]]</f>
        <v>21140.9</v>
      </c>
      <c r="L2351" s="17">
        <f t="shared" ca="1" si="73"/>
        <v>45183</v>
      </c>
      <c r="M2351" t="str">
        <f t="shared" ca="1" si="72"/>
        <v>C0003</v>
      </c>
    </row>
    <row r="2352" spans="1:13" x14ac:dyDescent="0.25">
      <c r="A2352" t="s">
        <v>96</v>
      </c>
      <c r="B2352" s="7" t="s">
        <v>95</v>
      </c>
      <c r="C2352" s="13">
        <v>107</v>
      </c>
      <c r="D2352" s="10" t="s">
        <v>102</v>
      </c>
      <c r="E2352">
        <v>1960</v>
      </c>
      <c r="F2352" s="9">
        <v>12</v>
      </c>
      <c r="G2352" s="9">
        <f>financials[[#This Row],[Units Sold]]*financials[[#This Row],[Sale Price]]</f>
        <v>23520</v>
      </c>
      <c r="H2352" s="9">
        <f>IF(financials[[#This Row],[Discount Band]]="low",0.1,IF(financials[[#This Row],[Discount Band]]="medium",0.15,0.3))</f>
        <v>0.1</v>
      </c>
      <c r="I2352" s="9">
        <f>financials[[#This Row],[Gross Sales]]-financials[[#This Row],[Gross Sales]]*financials[[#This Row],[Discounts]]</f>
        <v>21168</v>
      </c>
      <c r="J2352" s="9">
        <f>VLOOKUP(financials[[#This Row],[productid]],Products!$B$2:$H$10,3)</f>
        <v>5.5</v>
      </c>
      <c r="K2352" s="9">
        <f>financials[[#This Row],[Sales]]-financials[[#This Row],[COGS]]</f>
        <v>21162.5</v>
      </c>
      <c r="L2352" s="17">
        <f t="shared" ca="1" si="73"/>
        <v>44742</v>
      </c>
      <c r="M2352" t="str">
        <f t="shared" ca="1" si="72"/>
        <v>B0001</v>
      </c>
    </row>
    <row r="2353" spans="1:13" x14ac:dyDescent="0.25">
      <c r="A2353" t="s">
        <v>96</v>
      </c>
      <c r="B2353" s="7" t="s">
        <v>95</v>
      </c>
      <c r="C2353" s="15">
        <v>106</v>
      </c>
      <c r="D2353" s="16" t="s">
        <v>102</v>
      </c>
      <c r="E2353">
        <v>1961</v>
      </c>
      <c r="F2353" s="9">
        <v>12</v>
      </c>
      <c r="G2353" s="9">
        <f>financials[[#This Row],[Units Sold]]*financials[[#This Row],[Sale Price]]</f>
        <v>23532</v>
      </c>
      <c r="H2353" s="9">
        <f>IF(financials[[#This Row],[Discount Band]]="low",0.1,IF(financials[[#This Row],[Discount Band]]="medium",0.15,0.3))</f>
        <v>0.1</v>
      </c>
      <c r="I2353" s="9">
        <f>financials[[#This Row],[Gross Sales]]-financials[[#This Row],[Gross Sales]]*financials[[#This Row],[Discounts]]</f>
        <v>21178.799999999999</v>
      </c>
      <c r="J2353" s="9">
        <f>VLOOKUP(financials[[#This Row],[productid]],Products!$B$2:$H$10,3)</f>
        <v>9.1</v>
      </c>
      <c r="K2353" s="9">
        <f>financials[[#This Row],[Sales]]-financials[[#This Row],[COGS]]</f>
        <v>21169.7</v>
      </c>
      <c r="L2353" s="17">
        <f t="shared" ca="1" si="73"/>
        <v>44942</v>
      </c>
      <c r="M2353" t="str">
        <f t="shared" ca="1" si="72"/>
        <v>A0001</v>
      </c>
    </row>
    <row r="2354" spans="1:13" x14ac:dyDescent="0.25">
      <c r="A2354" t="s">
        <v>97</v>
      </c>
      <c r="B2354" s="7" t="s">
        <v>135</v>
      </c>
      <c r="C2354" s="15">
        <v>108</v>
      </c>
      <c r="D2354" s="16" t="s">
        <v>101</v>
      </c>
      <c r="E2354">
        <v>3365</v>
      </c>
      <c r="F2354" s="9">
        <v>7</v>
      </c>
      <c r="G2354" s="9">
        <f>financials[[#This Row],[Units Sold]]*financials[[#This Row],[Sale Price]]</f>
        <v>23555</v>
      </c>
      <c r="H2354" s="9">
        <f>IF(financials[[#This Row],[Discount Band]]="low",0.1,IF(financials[[#This Row],[Discount Band]]="medium",0.15,0.3))</f>
        <v>0.15</v>
      </c>
      <c r="I2354" s="9">
        <f>financials[[#This Row],[Gross Sales]]-financials[[#This Row],[Gross Sales]]*financials[[#This Row],[Discounts]]</f>
        <v>20021.75</v>
      </c>
      <c r="J2354" s="9">
        <f>VLOOKUP(financials[[#This Row],[productid]],Products!$B$2:$H$10,3)</f>
        <v>3.99</v>
      </c>
      <c r="K2354" s="9">
        <f>financials[[#This Row],[Sales]]-financials[[#This Row],[COGS]]</f>
        <v>20017.759999999998</v>
      </c>
      <c r="L2354" s="17">
        <f t="shared" ca="1" si="73"/>
        <v>45176</v>
      </c>
      <c r="M2354" t="str">
        <f t="shared" ca="1" si="72"/>
        <v>C0003</v>
      </c>
    </row>
    <row r="2355" spans="1:13" x14ac:dyDescent="0.25">
      <c r="A2355" t="s">
        <v>96</v>
      </c>
      <c r="B2355" s="7" t="s">
        <v>95</v>
      </c>
      <c r="C2355" s="15">
        <v>108</v>
      </c>
      <c r="D2355" s="16" t="s">
        <v>101</v>
      </c>
      <c r="E2355">
        <v>1963</v>
      </c>
      <c r="F2355" s="9">
        <v>12</v>
      </c>
      <c r="G2355" s="9">
        <f>financials[[#This Row],[Units Sold]]*financials[[#This Row],[Sale Price]]</f>
        <v>23556</v>
      </c>
      <c r="H2355" s="9">
        <f>IF(financials[[#This Row],[Discount Band]]="low",0.1,IF(financials[[#This Row],[Discount Band]]="medium",0.15,0.3))</f>
        <v>0.15</v>
      </c>
      <c r="I2355" s="9">
        <f>financials[[#This Row],[Gross Sales]]-financials[[#This Row],[Gross Sales]]*financials[[#This Row],[Discounts]]</f>
        <v>20022.599999999999</v>
      </c>
      <c r="J2355" s="9">
        <f>VLOOKUP(financials[[#This Row],[productid]],Products!$B$2:$H$10,3)</f>
        <v>3.99</v>
      </c>
      <c r="K2355" s="9">
        <f>financials[[#This Row],[Sales]]-financials[[#This Row],[COGS]]</f>
        <v>20018.609999999997</v>
      </c>
      <c r="L2355" s="17">
        <f t="shared" ca="1" si="73"/>
        <v>45528</v>
      </c>
      <c r="M2355" t="str">
        <f t="shared" ca="1" si="72"/>
        <v>A0001</v>
      </c>
    </row>
    <row r="2356" spans="1:13" x14ac:dyDescent="0.25">
      <c r="A2356" t="s">
        <v>100</v>
      </c>
      <c r="B2356" s="7" t="s">
        <v>95</v>
      </c>
      <c r="C2356" s="15">
        <v>102</v>
      </c>
      <c r="D2356" s="16" t="s">
        <v>94</v>
      </c>
      <c r="E2356">
        <v>1571</v>
      </c>
      <c r="F2356" s="9">
        <v>15</v>
      </c>
      <c r="G2356" s="9">
        <f>financials[[#This Row],[Units Sold]]*financials[[#This Row],[Sale Price]]</f>
        <v>23565</v>
      </c>
      <c r="H2356" s="9">
        <f>IF(financials[[#This Row],[Discount Band]]="low",0.1,IF(financials[[#This Row],[Discount Band]]="medium",0.15,0.3))</f>
        <v>0.3</v>
      </c>
      <c r="I2356" s="9">
        <f>financials[[#This Row],[Gross Sales]]-financials[[#This Row],[Gross Sales]]*financials[[#This Row],[Discounts]]</f>
        <v>16495.5</v>
      </c>
      <c r="J2356" s="9">
        <f>VLOOKUP(financials[[#This Row],[productid]],Products!$B$2:$H$10,3)</f>
        <v>13.95</v>
      </c>
      <c r="K2356" s="9">
        <f>financials[[#This Row],[Sales]]-financials[[#This Row],[COGS]]</f>
        <v>16481.55</v>
      </c>
      <c r="L2356" s="17">
        <f t="shared" ca="1" si="73"/>
        <v>45010</v>
      </c>
      <c r="M2356" t="str">
        <f t="shared" ca="1" si="72"/>
        <v>B0001</v>
      </c>
    </row>
    <row r="2357" spans="1:13" x14ac:dyDescent="0.25">
      <c r="A2357" t="s">
        <v>97</v>
      </c>
      <c r="B2357" s="7" t="s">
        <v>95</v>
      </c>
      <c r="C2357" s="15">
        <v>109</v>
      </c>
      <c r="D2357" s="16" t="s">
        <v>94</v>
      </c>
      <c r="E2357">
        <v>1181</v>
      </c>
      <c r="F2357" s="9">
        <v>20</v>
      </c>
      <c r="G2357" s="9">
        <f>financials[[#This Row],[Units Sold]]*financials[[#This Row],[Sale Price]]</f>
        <v>23620</v>
      </c>
      <c r="H2357" s="9">
        <f>IF(financials[[#This Row],[Discount Band]]="low",0.1,IF(financials[[#This Row],[Discount Band]]="medium",0.15,0.3))</f>
        <v>0.3</v>
      </c>
      <c r="I2357" s="9">
        <f>financials[[#This Row],[Gross Sales]]-financials[[#This Row],[Gross Sales]]*financials[[#This Row],[Discounts]]</f>
        <v>16534</v>
      </c>
      <c r="J2357" s="9">
        <f>VLOOKUP(financials[[#This Row],[productid]],Products!$B$2:$H$10,3)</f>
        <v>16.8</v>
      </c>
      <c r="K2357" s="9">
        <f>financials[[#This Row],[Sales]]-financials[[#This Row],[COGS]]</f>
        <v>16517.2</v>
      </c>
      <c r="L2357" s="17">
        <f t="shared" ca="1" si="73"/>
        <v>44799</v>
      </c>
      <c r="M2357" t="str">
        <f t="shared" ca="1" si="72"/>
        <v>C0002</v>
      </c>
    </row>
    <row r="2358" spans="1:13" x14ac:dyDescent="0.25">
      <c r="A2358" t="s">
        <v>96</v>
      </c>
      <c r="B2358" s="7" t="s">
        <v>170</v>
      </c>
      <c r="C2358" s="15">
        <v>104</v>
      </c>
      <c r="D2358" s="16" t="s">
        <v>101</v>
      </c>
      <c r="E2358">
        <v>1969</v>
      </c>
      <c r="F2358" s="9">
        <v>12</v>
      </c>
      <c r="G2358" s="9">
        <f>financials[[#This Row],[Units Sold]]*financials[[#This Row],[Sale Price]]</f>
        <v>23628</v>
      </c>
      <c r="H2358" s="9">
        <f>IF(financials[[#This Row],[Discount Band]]="low",0.1,IF(financials[[#This Row],[Discount Band]]="medium",0.15,0.3))</f>
        <v>0.15</v>
      </c>
      <c r="I2358" s="9">
        <f>financials[[#This Row],[Gross Sales]]-financials[[#This Row],[Gross Sales]]*financials[[#This Row],[Discounts]]</f>
        <v>20083.8</v>
      </c>
      <c r="J2358" s="9">
        <f>VLOOKUP(financials[[#This Row],[productid]],Products!$B$2:$H$10,3)</f>
        <v>2.9</v>
      </c>
      <c r="K2358" s="9">
        <f>financials[[#This Row],[Sales]]-financials[[#This Row],[COGS]]</f>
        <v>20080.899999999998</v>
      </c>
      <c r="L2358" s="17">
        <f t="shared" ca="1" si="73"/>
        <v>44617</v>
      </c>
      <c r="M2358" t="str">
        <f t="shared" ca="1" si="72"/>
        <v>B0001</v>
      </c>
    </row>
    <row r="2359" spans="1:13" x14ac:dyDescent="0.25">
      <c r="A2359" t="s">
        <v>100</v>
      </c>
      <c r="B2359" s="7" t="s">
        <v>170</v>
      </c>
      <c r="C2359" s="15">
        <v>107</v>
      </c>
      <c r="D2359" s="16" t="s">
        <v>101</v>
      </c>
      <c r="E2359">
        <v>1577</v>
      </c>
      <c r="F2359" s="9">
        <v>15</v>
      </c>
      <c r="G2359" s="9">
        <f>financials[[#This Row],[Units Sold]]*financials[[#This Row],[Sale Price]]</f>
        <v>23655</v>
      </c>
      <c r="H2359" s="9">
        <f>IF(financials[[#This Row],[Discount Band]]="low",0.1,IF(financials[[#This Row],[Discount Band]]="medium",0.15,0.3))</f>
        <v>0.15</v>
      </c>
      <c r="I2359" s="9">
        <f>financials[[#This Row],[Gross Sales]]-financials[[#This Row],[Gross Sales]]*financials[[#This Row],[Discounts]]</f>
        <v>20106.75</v>
      </c>
      <c r="J2359" s="9">
        <f>VLOOKUP(financials[[#This Row],[productid]],Products!$B$2:$H$10,3)</f>
        <v>5.5</v>
      </c>
      <c r="K2359" s="9">
        <f>financials[[#This Row],[Sales]]-financials[[#This Row],[COGS]]</f>
        <v>20101.25</v>
      </c>
      <c r="L2359" s="17">
        <f t="shared" ca="1" si="73"/>
        <v>45195</v>
      </c>
      <c r="M2359" t="str">
        <f t="shared" ca="1" si="72"/>
        <v>C0002</v>
      </c>
    </row>
    <row r="2360" spans="1:13" x14ac:dyDescent="0.25">
      <c r="A2360" t="s">
        <v>99</v>
      </c>
      <c r="B2360" s="7" t="s">
        <v>655</v>
      </c>
      <c r="C2360" s="15">
        <v>108</v>
      </c>
      <c r="D2360" s="16" t="s">
        <v>94</v>
      </c>
      <c r="E2360">
        <v>79</v>
      </c>
      <c r="F2360" s="9">
        <v>300</v>
      </c>
      <c r="G2360" s="9">
        <f>financials[[#This Row],[Units Sold]]*financials[[#This Row],[Sale Price]]</f>
        <v>23700</v>
      </c>
      <c r="H2360" s="9">
        <f>IF(financials[[#This Row],[Discount Band]]="low",0.1,IF(financials[[#This Row],[Discount Band]]="medium",0.15,0.3))</f>
        <v>0.3</v>
      </c>
      <c r="I2360" s="9">
        <f>financials[[#This Row],[Gross Sales]]-financials[[#This Row],[Gross Sales]]*financials[[#This Row],[Discounts]]</f>
        <v>16590</v>
      </c>
      <c r="J2360" s="9">
        <f>VLOOKUP(financials[[#This Row],[productid]],Products!$B$2:$H$10,3)</f>
        <v>3.99</v>
      </c>
      <c r="K2360" s="9">
        <f>financials[[#This Row],[Sales]]-financials[[#This Row],[COGS]]</f>
        <v>16586.009999999998</v>
      </c>
      <c r="L2360" s="17">
        <f t="shared" ca="1" si="73"/>
        <v>44603</v>
      </c>
      <c r="M2360" t="str">
        <f t="shared" ca="1" si="72"/>
        <v>B0101</v>
      </c>
    </row>
    <row r="2361" spans="1:13" x14ac:dyDescent="0.25">
      <c r="A2361" t="s">
        <v>97</v>
      </c>
      <c r="B2361" s="7" t="s">
        <v>95</v>
      </c>
      <c r="C2361" s="15">
        <v>106</v>
      </c>
      <c r="D2361" s="16" t="s">
        <v>102</v>
      </c>
      <c r="E2361">
        <v>1193</v>
      </c>
      <c r="F2361" s="9">
        <v>20</v>
      </c>
      <c r="G2361" s="9">
        <f>financials[[#This Row],[Units Sold]]*financials[[#This Row],[Sale Price]]</f>
        <v>23860</v>
      </c>
      <c r="H2361" s="9">
        <f>IF(financials[[#This Row],[Discount Band]]="low",0.1,IF(financials[[#This Row],[Discount Band]]="medium",0.15,0.3))</f>
        <v>0.1</v>
      </c>
      <c r="I2361" s="9">
        <f>financials[[#This Row],[Gross Sales]]-financials[[#This Row],[Gross Sales]]*financials[[#This Row],[Discounts]]</f>
        <v>21474</v>
      </c>
      <c r="J2361" s="9">
        <f>VLOOKUP(financials[[#This Row],[productid]],Products!$B$2:$H$10,3)</f>
        <v>9.1</v>
      </c>
      <c r="K2361" s="9">
        <f>financials[[#This Row],[Sales]]-financials[[#This Row],[COGS]]</f>
        <v>21464.9</v>
      </c>
      <c r="L2361" s="17">
        <f t="shared" ca="1" si="73"/>
        <v>44676</v>
      </c>
      <c r="M2361" t="str">
        <f t="shared" ca="1" si="72"/>
        <v>B0101</v>
      </c>
    </row>
    <row r="2362" spans="1:13" x14ac:dyDescent="0.25">
      <c r="A2362" t="s">
        <v>100</v>
      </c>
      <c r="B2362" s="7" t="s">
        <v>95</v>
      </c>
      <c r="C2362" s="15">
        <v>105</v>
      </c>
      <c r="D2362" s="16" t="s">
        <v>101</v>
      </c>
      <c r="E2362">
        <v>1591</v>
      </c>
      <c r="F2362" s="9">
        <v>15</v>
      </c>
      <c r="G2362" s="9">
        <f>financials[[#This Row],[Units Sold]]*financials[[#This Row],[Sale Price]]</f>
        <v>23865</v>
      </c>
      <c r="H2362" s="9">
        <f>IF(financials[[#This Row],[Discount Band]]="low",0.1,IF(financials[[#This Row],[Discount Band]]="medium",0.15,0.3))</f>
        <v>0.15</v>
      </c>
      <c r="I2362" s="9">
        <f>financials[[#This Row],[Gross Sales]]-financials[[#This Row],[Gross Sales]]*financials[[#This Row],[Discounts]]</f>
        <v>20285.25</v>
      </c>
      <c r="J2362" s="9">
        <f>VLOOKUP(financials[[#This Row],[productid]],Products!$B$2:$H$10,3)</f>
        <v>10</v>
      </c>
      <c r="K2362" s="9">
        <f>financials[[#This Row],[Sales]]-financials[[#This Row],[COGS]]</f>
        <v>20275.25</v>
      </c>
      <c r="L2362" s="17">
        <f t="shared" ca="1" si="73"/>
        <v>45117</v>
      </c>
      <c r="M2362" t="str">
        <f t="shared" ca="1" si="72"/>
        <v>C0002</v>
      </c>
    </row>
    <row r="2363" spans="1:13" x14ac:dyDescent="0.25">
      <c r="A2363" t="s">
        <v>98</v>
      </c>
      <c r="B2363" s="7" t="s">
        <v>298</v>
      </c>
      <c r="C2363" s="13">
        <v>102</v>
      </c>
      <c r="D2363" s="10" t="s">
        <v>102</v>
      </c>
      <c r="E2363">
        <v>191</v>
      </c>
      <c r="F2363" s="9">
        <v>125</v>
      </c>
      <c r="G2363" s="9">
        <f>financials[[#This Row],[Units Sold]]*financials[[#This Row],[Sale Price]]</f>
        <v>23875</v>
      </c>
      <c r="H2363" s="9">
        <f>IF(financials[[#This Row],[Discount Band]]="low",0.1,IF(financials[[#This Row],[Discount Band]]="medium",0.15,0.3))</f>
        <v>0.1</v>
      </c>
      <c r="I2363" s="9">
        <f>financials[[#This Row],[Gross Sales]]-financials[[#This Row],[Gross Sales]]*financials[[#This Row],[Discounts]]</f>
        <v>21487.5</v>
      </c>
      <c r="J2363" s="9">
        <f>VLOOKUP(financials[[#This Row],[productid]],Products!$B$2:$H$10,3)</f>
        <v>13.95</v>
      </c>
      <c r="K2363" s="9">
        <f>financials[[#This Row],[Sales]]-financials[[#This Row],[COGS]]</f>
        <v>21473.55</v>
      </c>
      <c r="L2363" s="17">
        <f t="shared" ca="1" si="73"/>
        <v>45104</v>
      </c>
      <c r="M2363" t="str">
        <f t="shared" ca="1" si="72"/>
        <v>A0001</v>
      </c>
    </row>
    <row r="2364" spans="1:13" x14ac:dyDescent="0.25">
      <c r="A2364" t="s">
        <v>98</v>
      </c>
      <c r="B2364" s="7" t="s">
        <v>656</v>
      </c>
      <c r="C2364" s="15">
        <v>101</v>
      </c>
      <c r="D2364" s="16" t="s">
        <v>101</v>
      </c>
      <c r="E2364">
        <v>191</v>
      </c>
      <c r="F2364" s="9">
        <v>125</v>
      </c>
      <c r="G2364" s="9">
        <f>financials[[#This Row],[Units Sold]]*financials[[#This Row],[Sale Price]]</f>
        <v>23875</v>
      </c>
      <c r="H2364" s="9">
        <f>IF(financials[[#This Row],[Discount Band]]="low",0.1,IF(financials[[#This Row],[Discount Band]]="medium",0.15,0.3))</f>
        <v>0.15</v>
      </c>
      <c r="I2364" s="9">
        <f>financials[[#This Row],[Gross Sales]]-financials[[#This Row],[Gross Sales]]*financials[[#This Row],[Discounts]]</f>
        <v>20293.75</v>
      </c>
      <c r="J2364" s="9">
        <f>VLOOKUP(financials[[#This Row],[productid]],Products!$B$2:$H$10,3)</f>
        <v>9.9499999999999993</v>
      </c>
      <c r="K2364" s="9">
        <f>financials[[#This Row],[Sales]]-financials[[#This Row],[COGS]]</f>
        <v>20283.8</v>
      </c>
      <c r="L2364" s="17">
        <f t="shared" ca="1" si="73"/>
        <v>45500</v>
      </c>
      <c r="M2364" t="str">
        <f t="shared" ca="1" si="72"/>
        <v>B0001</v>
      </c>
    </row>
    <row r="2365" spans="1:13" x14ac:dyDescent="0.25">
      <c r="A2365" t="s">
        <v>96</v>
      </c>
      <c r="B2365" s="7" t="s">
        <v>95</v>
      </c>
      <c r="C2365" s="15">
        <v>102</v>
      </c>
      <c r="D2365" s="16" t="s">
        <v>101</v>
      </c>
      <c r="E2365">
        <v>1995</v>
      </c>
      <c r="F2365" s="9">
        <v>12</v>
      </c>
      <c r="G2365" s="9">
        <f>financials[[#This Row],[Units Sold]]*financials[[#This Row],[Sale Price]]</f>
        <v>23940</v>
      </c>
      <c r="H2365" s="9">
        <f>IF(financials[[#This Row],[Discount Band]]="low",0.1,IF(financials[[#This Row],[Discount Band]]="medium",0.15,0.3))</f>
        <v>0.15</v>
      </c>
      <c r="I2365" s="9">
        <f>financials[[#This Row],[Gross Sales]]-financials[[#This Row],[Gross Sales]]*financials[[#This Row],[Discounts]]</f>
        <v>20349</v>
      </c>
      <c r="J2365" s="9">
        <f>VLOOKUP(financials[[#This Row],[productid]],Products!$B$2:$H$10,3)</f>
        <v>13.95</v>
      </c>
      <c r="K2365" s="9">
        <f>financials[[#This Row],[Sales]]-financials[[#This Row],[COGS]]</f>
        <v>20335.05</v>
      </c>
      <c r="L2365" s="17">
        <f t="shared" ca="1" si="73"/>
        <v>45086</v>
      </c>
      <c r="M2365" t="str">
        <f t="shared" ca="1" si="72"/>
        <v>B0101</v>
      </c>
    </row>
    <row r="2366" spans="1:13" x14ac:dyDescent="0.25">
      <c r="A2366" t="s">
        <v>100</v>
      </c>
      <c r="B2366" s="7" t="s">
        <v>95</v>
      </c>
      <c r="C2366" s="15">
        <v>104</v>
      </c>
      <c r="D2366" s="16" t="s">
        <v>94</v>
      </c>
      <c r="E2366">
        <v>1597</v>
      </c>
      <c r="F2366" s="9">
        <v>15</v>
      </c>
      <c r="G2366" s="9">
        <f>financials[[#This Row],[Units Sold]]*financials[[#This Row],[Sale Price]]</f>
        <v>23955</v>
      </c>
      <c r="H2366" s="9">
        <f>IF(financials[[#This Row],[Discount Band]]="low",0.1,IF(financials[[#This Row],[Discount Band]]="medium",0.15,0.3))</f>
        <v>0.3</v>
      </c>
      <c r="I2366" s="9">
        <f>financials[[#This Row],[Gross Sales]]-financials[[#This Row],[Gross Sales]]*financials[[#This Row],[Discounts]]</f>
        <v>16768.5</v>
      </c>
      <c r="J2366" s="9">
        <f>VLOOKUP(financials[[#This Row],[productid]],Products!$B$2:$H$10,3)</f>
        <v>2.9</v>
      </c>
      <c r="K2366" s="9">
        <f>financials[[#This Row],[Sales]]-financials[[#This Row],[COGS]]</f>
        <v>16765.599999999999</v>
      </c>
      <c r="L2366" s="17">
        <f t="shared" ca="1" si="73"/>
        <v>45368</v>
      </c>
      <c r="M2366" t="str">
        <f t="shared" ca="1" si="72"/>
        <v>B0001</v>
      </c>
    </row>
    <row r="2367" spans="1:13" x14ac:dyDescent="0.25">
      <c r="A2367" t="s">
        <v>96</v>
      </c>
      <c r="B2367" s="7" t="s">
        <v>170</v>
      </c>
      <c r="C2367" s="15">
        <v>104</v>
      </c>
      <c r="D2367" s="16" t="s">
        <v>103</v>
      </c>
      <c r="E2367">
        <v>1997</v>
      </c>
      <c r="F2367" s="9">
        <v>12</v>
      </c>
      <c r="G2367" s="9">
        <f>financials[[#This Row],[Units Sold]]*financials[[#This Row],[Sale Price]]</f>
        <v>23964</v>
      </c>
      <c r="H2367" s="9">
        <f>IF(financials[[#This Row],[Discount Band]]="low",0.1,IF(financials[[#This Row],[Discount Band]]="medium",0.15,0.3))</f>
        <v>0.3</v>
      </c>
      <c r="I2367" s="9">
        <f>financials[[#This Row],[Gross Sales]]-financials[[#This Row],[Gross Sales]]*financials[[#This Row],[Discounts]]</f>
        <v>16774.8</v>
      </c>
      <c r="J2367" s="9">
        <f>VLOOKUP(financials[[#This Row],[productid]],Products!$B$2:$H$10,3)</f>
        <v>2.9</v>
      </c>
      <c r="K2367" s="9">
        <f>financials[[#This Row],[Sales]]-financials[[#This Row],[COGS]]</f>
        <v>16771.899999999998</v>
      </c>
      <c r="L2367" s="17">
        <f t="shared" ca="1" si="73"/>
        <v>45161</v>
      </c>
      <c r="M2367" t="str">
        <f t="shared" ca="1" si="72"/>
        <v>B0101</v>
      </c>
    </row>
    <row r="2368" spans="1:13" x14ac:dyDescent="0.25">
      <c r="A2368" t="s">
        <v>98</v>
      </c>
      <c r="B2368" s="7" t="s">
        <v>136</v>
      </c>
      <c r="C2368" s="13">
        <v>102</v>
      </c>
      <c r="D2368" s="10" t="s">
        <v>94</v>
      </c>
      <c r="E2368">
        <v>192</v>
      </c>
      <c r="F2368" s="9">
        <v>125</v>
      </c>
      <c r="G2368" s="9">
        <f>financials[[#This Row],[Units Sold]]*financials[[#This Row],[Sale Price]]</f>
        <v>24000</v>
      </c>
      <c r="H2368" s="9">
        <f>IF(financials[[#This Row],[Discount Band]]="low",0.1,IF(financials[[#This Row],[Discount Band]]="medium",0.15,0.3))</f>
        <v>0.3</v>
      </c>
      <c r="I2368" s="9">
        <f>financials[[#This Row],[Gross Sales]]-financials[[#This Row],[Gross Sales]]*financials[[#This Row],[Discounts]]</f>
        <v>16800</v>
      </c>
      <c r="J2368" s="9">
        <f>VLOOKUP(financials[[#This Row],[productid]],Products!$B$2:$H$10,3)</f>
        <v>13.95</v>
      </c>
      <c r="K2368" s="9">
        <f>financials[[#This Row],[Sales]]-financials[[#This Row],[COGS]]</f>
        <v>16786.05</v>
      </c>
      <c r="L2368" s="17">
        <f t="shared" ca="1" si="73"/>
        <v>45085</v>
      </c>
      <c r="M2368" t="str">
        <f t="shared" ca="1" si="72"/>
        <v>A0001</v>
      </c>
    </row>
    <row r="2369" spans="1:13" x14ac:dyDescent="0.25">
      <c r="A2369" t="s">
        <v>98</v>
      </c>
      <c r="B2369" s="7" t="s">
        <v>628</v>
      </c>
      <c r="C2369" s="15">
        <v>102</v>
      </c>
      <c r="D2369" s="16" t="s">
        <v>94</v>
      </c>
      <c r="E2369">
        <v>192</v>
      </c>
      <c r="F2369" s="9">
        <v>125</v>
      </c>
      <c r="G2369" s="9">
        <f>financials[[#This Row],[Units Sold]]*financials[[#This Row],[Sale Price]]</f>
        <v>24000</v>
      </c>
      <c r="H2369" s="9">
        <f>IF(financials[[#This Row],[Discount Band]]="low",0.1,IF(financials[[#This Row],[Discount Band]]="medium",0.15,0.3))</f>
        <v>0.3</v>
      </c>
      <c r="I2369" s="9">
        <f>financials[[#This Row],[Gross Sales]]-financials[[#This Row],[Gross Sales]]*financials[[#This Row],[Discounts]]</f>
        <v>16800</v>
      </c>
      <c r="J2369" s="9">
        <f>VLOOKUP(financials[[#This Row],[productid]],Products!$B$2:$H$10,3)</f>
        <v>13.95</v>
      </c>
      <c r="K2369" s="9">
        <f>financials[[#This Row],[Sales]]-financials[[#This Row],[COGS]]</f>
        <v>16786.05</v>
      </c>
      <c r="L2369" s="17">
        <f t="shared" ca="1" si="73"/>
        <v>45000</v>
      </c>
      <c r="M2369" t="str">
        <f t="shared" ca="1" si="72"/>
        <v>A0001</v>
      </c>
    </row>
    <row r="2370" spans="1:13" x14ac:dyDescent="0.25">
      <c r="A2370" t="s">
        <v>98</v>
      </c>
      <c r="B2370" s="7" t="s">
        <v>298</v>
      </c>
      <c r="C2370" s="15">
        <v>103</v>
      </c>
      <c r="D2370" s="16" t="s">
        <v>101</v>
      </c>
      <c r="E2370">
        <v>192</v>
      </c>
      <c r="F2370" s="9">
        <v>125</v>
      </c>
      <c r="G2370" s="9">
        <f>financials[[#This Row],[Units Sold]]*financials[[#This Row],[Sale Price]]</f>
        <v>24000</v>
      </c>
      <c r="H2370" s="9">
        <f>IF(financials[[#This Row],[Discount Band]]="low",0.1,IF(financials[[#This Row],[Discount Band]]="medium",0.15,0.3))</f>
        <v>0.15</v>
      </c>
      <c r="I2370" s="9">
        <f>financials[[#This Row],[Gross Sales]]-financials[[#This Row],[Gross Sales]]*financials[[#This Row],[Discounts]]</f>
        <v>20400</v>
      </c>
      <c r="J2370" s="9">
        <f>VLOOKUP(financials[[#This Row],[productid]],Products!$B$2:$H$10,3)</f>
        <v>15</v>
      </c>
      <c r="K2370" s="9">
        <f>financials[[#This Row],[Sales]]-financials[[#This Row],[COGS]]</f>
        <v>20385</v>
      </c>
      <c r="L2370" s="17">
        <f t="shared" ca="1" si="73"/>
        <v>45507</v>
      </c>
      <c r="M2370" t="str">
        <f t="shared" ref="M2370:M2433" ca="1" si="74">VLOOKUP(RANDBETWEEN(1,5),rnlsalesperson,2)</f>
        <v>C0002</v>
      </c>
    </row>
    <row r="2371" spans="1:13" x14ac:dyDescent="0.25">
      <c r="A2371" t="s">
        <v>97</v>
      </c>
      <c r="B2371" s="7" t="s">
        <v>135</v>
      </c>
      <c r="C2371" s="15">
        <v>104</v>
      </c>
      <c r="D2371" s="16" t="s">
        <v>101</v>
      </c>
      <c r="E2371">
        <v>3431</v>
      </c>
      <c r="F2371" s="9">
        <v>7</v>
      </c>
      <c r="G2371" s="9">
        <f>financials[[#This Row],[Units Sold]]*financials[[#This Row],[Sale Price]]</f>
        <v>24017</v>
      </c>
      <c r="H2371" s="9">
        <f>IF(financials[[#This Row],[Discount Band]]="low",0.1,IF(financials[[#This Row],[Discount Band]]="medium",0.15,0.3))</f>
        <v>0.15</v>
      </c>
      <c r="I2371" s="9">
        <f>financials[[#This Row],[Gross Sales]]-financials[[#This Row],[Gross Sales]]*financials[[#This Row],[Discounts]]</f>
        <v>20414.45</v>
      </c>
      <c r="J2371" s="9">
        <f>VLOOKUP(financials[[#This Row],[productid]],Products!$B$2:$H$10,3)</f>
        <v>2.9</v>
      </c>
      <c r="K2371" s="9">
        <f>financials[[#This Row],[Sales]]-financials[[#This Row],[COGS]]</f>
        <v>20411.55</v>
      </c>
      <c r="L2371" s="17">
        <f t="shared" ref="L2371:L2434" ca="1" si="75">RANDBETWEEN(44562,45534)</f>
        <v>44738</v>
      </c>
      <c r="M2371" t="str">
        <f t="shared" ca="1" si="74"/>
        <v>B0001</v>
      </c>
    </row>
    <row r="2372" spans="1:13" x14ac:dyDescent="0.25">
      <c r="A2372" t="s">
        <v>97</v>
      </c>
      <c r="B2372" s="7" t="s">
        <v>170</v>
      </c>
      <c r="C2372" s="15">
        <v>101</v>
      </c>
      <c r="D2372" s="16" t="s">
        <v>101</v>
      </c>
      <c r="E2372">
        <v>1202</v>
      </c>
      <c r="F2372" s="9">
        <v>20</v>
      </c>
      <c r="G2372" s="9">
        <f>financials[[#This Row],[Units Sold]]*financials[[#This Row],[Sale Price]]</f>
        <v>24040</v>
      </c>
      <c r="H2372" s="9">
        <f>IF(financials[[#This Row],[Discount Band]]="low",0.1,IF(financials[[#This Row],[Discount Band]]="medium",0.15,0.3))</f>
        <v>0.15</v>
      </c>
      <c r="I2372" s="9">
        <f>financials[[#This Row],[Gross Sales]]-financials[[#This Row],[Gross Sales]]*financials[[#This Row],[Discounts]]</f>
        <v>20434</v>
      </c>
      <c r="J2372" s="9">
        <f>VLOOKUP(financials[[#This Row],[productid]],Products!$B$2:$H$10,3)</f>
        <v>9.9499999999999993</v>
      </c>
      <c r="K2372" s="9">
        <f>financials[[#This Row],[Sales]]-financials[[#This Row],[COGS]]</f>
        <v>20424.05</v>
      </c>
      <c r="L2372" s="17">
        <f t="shared" ca="1" si="75"/>
        <v>44715</v>
      </c>
      <c r="M2372" t="str">
        <f t="shared" ca="1" si="74"/>
        <v>C0002</v>
      </c>
    </row>
    <row r="2373" spans="1:13" x14ac:dyDescent="0.25">
      <c r="A2373" t="s">
        <v>97</v>
      </c>
      <c r="B2373" s="7" t="s">
        <v>135</v>
      </c>
      <c r="C2373" s="15">
        <v>109</v>
      </c>
      <c r="D2373" s="16" t="s">
        <v>101</v>
      </c>
      <c r="E2373">
        <v>3442</v>
      </c>
      <c r="F2373" s="9">
        <v>7</v>
      </c>
      <c r="G2373" s="9">
        <f>financials[[#This Row],[Units Sold]]*financials[[#This Row],[Sale Price]]</f>
        <v>24094</v>
      </c>
      <c r="H2373" s="9">
        <f>IF(financials[[#This Row],[Discount Band]]="low",0.1,IF(financials[[#This Row],[Discount Band]]="medium",0.15,0.3))</f>
        <v>0.15</v>
      </c>
      <c r="I2373" s="9">
        <f>financials[[#This Row],[Gross Sales]]-financials[[#This Row],[Gross Sales]]*financials[[#This Row],[Discounts]]</f>
        <v>20479.900000000001</v>
      </c>
      <c r="J2373" s="9">
        <f>VLOOKUP(financials[[#This Row],[productid]],Products!$B$2:$H$10,3)</f>
        <v>16.8</v>
      </c>
      <c r="K2373" s="9">
        <f>financials[[#This Row],[Sales]]-financials[[#This Row],[COGS]]</f>
        <v>20463.100000000002</v>
      </c>
      <c r="L2373" s="17">
        <f t="shared" ca="1" si="75"/>
        <v>45066</v>
      </c>
      <c r="M2373" t="str">
        <f t="shared" ca="1" si="74"/>
        <v>C0003</v>
      </c>
    </row>
    <row r="2374" spans="1:13" x14ac:dyDescent="0.25">
      <c r="A2374" t="s">
        <v>98</v>
      </c>
      <c r="B2374" s="7" t="s">
        <v>656</v>
      </c>
      <c r="C2374" s="15">
        <v>103</v>
      </c>
      <c r="D2374" s="16" t="s">
        <v>102</v>
      </c>
      <c r="E2374">
        <v>193</v>
      </c>
      <c r="F2374" s="9">
        <v>125</v>
      </c>
      <c r="G2374" s="9">
        <f>financials[[#This Row],[Units Sold]]*financials[[#This Row],[Sale Price]]</f>
        <v>24125</v>
      </c>
      <c r="H2374" s="9">
        <f>IF(financials[[#This Row],[Discount Band]]="low",0.1,IF(financials[[#This Row],[Discount Band]]="medium",0.15,0.3))</f>
        <v>0.1</v>
      </c>
      <c r="I2374" s="9">
        <f>financials[[#This Row],[Gross Sales]]-financials[[#This Row],[Gross Sales]]*financials[[#This Row],[Discounts]]</f>
        <v>21712.5</v>
      </c>
      <c r="J2374" s="9">
        <f>VLOOKUP(financials[[#This Row],[productid]],Products!$B$2:$H$10,3)</f>
        <v>15</v>
      </c>
      <c r="K2374" s="9">
        <f>financials[[#This Row],[Sales]]-financials[[#This Row],[COGS]]</f>
        <v>21697.5</v>
      </c>
      <c r="L2374" s="17">
        <f t="shared" ca="1" si="75"/>
        <v>44891</v>
      </c>
      <c r="M2374" t="str">
        <f t="shared" ca="1" si="74"/>
        <v>B0101</v>
      </c>
    </row>
    <row r="2375" spans="1:13" x14ac:dyDescent="0.25">
      <c r="A2375" t="s">
        <v>98</v>
      </c>
      <c r="B2375" s="7" t="s">
        <v>169</v>
      </c>
      <c r="C2375" s="15">
        <v>105</v>
      </c>
      <c r="D2375" s="16" t="s">
        <v>102</v>
      </c>
      <c r="E2375">
        <v>193</v>
      </c>
      <c r="F2375" s="9">
        <v>125</v>
      </c>
      <c r="G2375" s="9">
        <f>financials[[#This Row],[Units Sold]]*financials[[#This Row],[Sale Price]]</f>
        <v>24125</v>
      </c>
      <c r="H2375" s="9">
        <f>IF(financials[[#This Row],[Discount Band]]="low",0.1,IF(financials[[#This Row],[Discount Band]]="medium",0.15,0.3))</f>
        <v>0.1</v>
      </c>
      <c r="I2375" s="9">
        <f>financials[[#This Row],[Gross Sales]]-financials[[#This Row],[Gross Sales]]*financials[[#This Row],[Discounts]]</f>
        <v>21712.5</v>
      </c>
      <c r="J2375" s="9">
        <f>VLOOKUP(financials[[#This Row],[productid]],Products!$B$2:$H$10,3)</f>
        <v>10</v>
      </c>
      <c r="K2375" s="9">
        <f>financials[[#This Row],[Sales]]-financials[[#This Row],[COGS]]</f>
        <v>21702.5</v>
      </c>
      <c r="L2375" s="17">
        <f t="shared" ca="1" si="75"/>
        <v>44720</v>
      </c>
      <c r="M2375" t="str">
        <f t="shared" ca="1" si="74"/>
        <v>A0001</v>
      </c>
    </row>
    <row r="2376" spans="1:13" x14ac:dyDescent="0.25">
      <c r="A2376" t="s">
        <v>97</v>
      </c>
      <c r="B2376" s="7" t="s">
        <v>277</v>
      </c>
      <c r="C2376" s="15">
        <v>107</v>
      </c>
      <c r="D2376" s="16" t="s">
        <v>94</v>
      </c>
      <c r="E2376">
        <v>69</v>
      </c>
      <c r="F2376" s="9">
        <v>350</v>
      </c>
      <c r="G2376" s="9">
        <f>financials[[#This Row],[Units Sold]]*financials[[#This Row],[Sale Price]]</f>
        <v>24150</v>
      </c>
      <c r="H2376" s="9">
        <f>IF(financials[[#This Row],[Discount Band]]="low",0.1,IF(financials[[#This Row],[Discount Band]]="medium",0.15,0.3))</f>
        <v>0.3</v>
      </c>
      <c r="I2376" s="9">
        <f>financials[[#This Row],[Gross Sales]]-financials[[#This Row],[Gross Sales]]*financials[[#This Row],[Discounts]]</f>
        <v>16905</v>
      </c>
      <c r="J2376" s="9">
        <f>VLOOKUP(financials[[#This Row],[productid]],Products!$B$2:$H$10,3)</f>
        <v>5.5</v>
      </c>
      <c r="K2376" s="9">
        <f>financials[[#This Row],[Sales]]-financials[[#This Row],[COGS]]</f>
        <v>16899.5</v>
      </c>
      <c r="L2376" s="17">
        <f t="shared" ca="1" si="75"/>
        <v>44876</v>
      </c>
      <c r="M2376" t="str">
        <f t="shared" ca="1" si="74"/>
        <v>C0002</v>
      </c>
    </row>
    <row r="2377" spans="1:13" x14ac:dyDescent="0.25">
      <c r="A2377" t="s">
        <v>98</v>
      </c>
      <c r="B2377" s="7" t="s">
        <v>136</v>
      </c>
      <c r="C2377" s="13">
        <v>108</v>
      </c>
      <c r="D2377" s="10" t="s">
        <v>102</v>
      </c>
      <c r="E2377">
        <v>194</v>
      </c>
      <c r="F2377" s="9">
        <v>125</v>
      </c>
      <c r="G2377" s="9">
        <f>financials[[#This Row],[Units Sold]]*financials[[#This Row],[Sale Price]]</f>
        <v>24250</v>
      </c>
      <c r="H2377" s="9">
        <f>IF(financials[[#This Row],[Discount Band]]="low",0.1,IF(financials[[#This Row],[Discount Band]]="medium",0.15,0.3))</f>
        <v>0.1</v>
      </c>
      <c r="I2377" s="9">
        <f>financials[[#This Row],[Gross Sales]]-financials[[#This Row],[Gross Sales]]*financials[[#This Row],[Discounts]]</f>
        <v>21825</v>
      </c>
      <c r="J2377" s="9">
        <f>VLOOKUP(financials[[#This Row],[productid]],Products!$B$2:$H$10,3)</f>
        <v>3.99</v>
      </c>
      <c r="K2377" s="9">
        <f>financials[[#This Row],[Sales]]-financials[[#This Row],[COGS]]</f>
        <v>21821.01</v>
      </c>
      <c r="L2377" s="17">
        <f t="shared" ca="1" si="75"/>
        <v>44719</v>
      </c>
      <c r="M2377" t="str">
        <f t="shared" ca="1" si="74"/>
        <v>B0101</v>
      </c>
    </row>
    <row r="2378" spans="1:13" x14ac:dyDescent="0.25">
      <c r="A2378" t="s">
        <v>98</v>
      </c>
      <c r="B2378" s="7" t="s">
        <v>277</v>
      </c>
      <c r="C2378" s="15">
        <v>104</v>
      </c>
      <c r="D2378" s="16" t="s">
        <v>102</v>
      </c>
      <c r="E2378">
        <v>194</v>
      </c>
      <c r="F2378" s="9">
        <v>125</v>
      </c>
      <c r="G2378" s="9">
        <f>financials[[#This Row],[Units Sold]]*financials[[#This Row],[Sale Price]]</f>
        <v>24250</v>
      </c>
      <c r="H2378" s="9">
        <f>IF(financials[[#This Row],[Discount Band]]="low",0.1,IF(financials[[#This Row],[Discount Band]]="medium",0.15,0.3))</f>
        <v>0.1</v>
      </c>
      <c r="I2378" s="9">
        <f>financials[[#This Row],[Gross Sales]]-financials[[#This Row],[Gross Sales]]*financials[[#This Row],[Discounts]]</f>
        <v>21825</v>
      </c>
      <c r="J2378" s="9">
        <f>VLOOKUP(financials[[#This Row],[productid]],Products!$B$2:$H$10,3)</f>
        <v>2.9</v>
      </c>
      <c r="K2378" s="9">
        <f>financials[[#This Row],[Sales]]-financials[[#This Row],[COGS]]</f>
        <v>21822.1</v>
      </c>
      <c r="L2378" s="17">
        <f t="shared" ca="1" si="75"/>
        <v>45418</v>
      </c>
      <c r="M2378" t="str">
        <f t="shared" ca="1" si="74"/>
        <v>B0101</v>
      </c>
    </row>
    <row r="2379" spans="1:13" x14ac:dyDescent="0.25">
      <c r="A2379" t="s">
        <v>97</v>
      </c>
      <c r="B2379" s="7" t="s">
        <v>135</v>
      </c>
      <c r="C2379" s="13">
        <v>108</v>
      </c>
      <c r="D2379" s="10" t="s">
        <v>102</v>
      </c>
      <c r="E2379">
        <v>3467</v>
      </c>
      <c r="F2379" s="9">
        <v>7</v>
      </c>
      <c r="G2379" s="9">
        <f>financials[[#This Row],[Units Sold]]*financials[[#This Row],[Sale Price]]</f>
        <v>24269</v>
      </c>
      <c r="H2379" s="9">
        <f>IF(financials[[#This Row],[Discount Band]]="low",0.1,IF(financials[[#This Row],[Discount Band]]="medium",0.15,0.3))</f>
        <v>0.1</v>
      </c>
      <c r="I2379" s="9">
        <f>financials[[#This Row],[Gross Sales]]-financials[[#This Row],[Gross Sales]]*financials[[#This Row],[Discounts]]</f>
        <v>21842.1</v>
      </c>
      <c r="J2379" s="9">
        <f>VLOOKUP(financials[[#This Row],[productid]],Products!$B$2:$H$10,3)</f>
        <v>3.99</v>
      </c>
      <c r="K2379" s="9">
        <f>financials[[#This Row],[Sales]]-financials[[#This Row],[COGS]]</f>
        <v>21838.109999999997</v>
      </c>
      <c r="L2379" s="17">
        <f t="shared" ca="1" si="75"/>
        <v>45284</v>
      </c>
      <c r="M2379" t="str">
        <f t="shared" ca="1" si="74"/>
        <v>B0101</v>
      </c>
    </row>
    <row r="2380" spans="1:13" x14ac:dyDescent="0.25">
      <c r="A2380" t="s">
        <v>97</v>
      </c>
      <c r="B2380" s="7" t="s">
        <v>135</v>
      </c>
      <c r="C2380" s="13">
        <v>103</v>
      </c>
      <c r="D2380" s="10" t="s">
        <v>101</v>
      </c>
      <c r="E2380">
        <v>3468</v>
      </c>
      <c r="F2380" s="9">
        <v>7</v>
      </c>
      <c r="G2380" s="9">
        <f>financials[[#This Row],[Units Sold]]*financials[[#This Row],[Sale Price]]</f>
        <v>24276</v>
      </c>
      <c r="H2380" s="9">
        <f>IF(financials[[#This Row],[Discount Band]]="low",0.1,IF(financials[[#This Row],[Discount Band]]="medium",0.15,0.3))</f>
        <v>0.15</v>
      </c>
      <c r="I2380" s="9">
        <f>financials[[#This Row],[Gross Sales]]-financials[[#This Row],[Gross Sales]]*financials[[#This Row],[Discounts]]</f>
        <v>20634.599999999999</v>
      </c>
      <c r="J2380" s="9">
        <f>VLOOKUP(financials[[#This Row],[productid]],Products!$B$2:$H$10,3)</f>
        <v>15</v>
      </c>
      <c r="K2380" s="9">
        <f>financials[[#This Row],[Sales]]-financials[[#This Row],[COGS]]</f>
        <v>20619.599999999999</v>
      </c>
      <c r="L2380" s="17">
        <f t="shared" ca="1" si="75"/>
        <v>44748</v>
      </c>
      <c r="M2380" t="str">
        <f t="shared" ca="1" si="74"/>
        <v>C0003</v>
      </c>
    </row>
    <row r="2381" spans="1:13" x14ac:dyDescent="0.25">
      <c r="A2381" t="s">
        <v>97</v>
      </c>
      <c r="B2381" s="7" t="s">
        <v>170</v>
      </c>
      <c r="C2381" s="15">
        <v>108</v>
      </c>
      <c r="D2381" s="16" t="s">
        <v>94</v>
      </c>
      <c r="E2381">
        <v>3469</v>
      </c>
      <c r="F2381" s="9">
        <v>7</v>
      </c>
      <c r="G2381" s="9">
        <f>financials[[#This Row],[Units Sold]]*financials[[#This Row],[Sale Price]]</f>
        <v>24283</v>
      </c>
      <c r="H2381" s="9">
        <f>IF(financials[[#This Row],[Discount Band]]="low",0.1,IF(financials[[#This Row],[Discount Band]]="medium",0.15,0.3))</f>
        <v>0.3</v>
      </c>
      <c r="I2381" s="9">
        <f>financials[[#This Row],[Gross Sales]]-financials[[#This Row],[Gross Sales]]*financials[[#This Row],[Discounts]]</f>
        <v>16998.099999999999</v>
      </c>
      <c r="J2381" s="9">
        <f>VLOOKUP(financials[[#This Row],[productid]],Products!$B$2:$H$10,3)</f>
        <v>3.99</v>
      </c>
      <c r="K2381" s="9">
        <f>financials[[#This Row],[Sales]]-financials[[#This Row],[COGS]]</f>
        <v>16994.109999999997</v>
      </c>
      <c r="L2381" s="17">
        <f t="shared" ca="1" si="75"/>
        <v>45495</v>
      </c>
      <c r="M2381" t="str">
        <f t="shared" ca="1" si="74"/>
        <v>C0003</v>
      </c>
    </row>
    <row r="2382" spans="1:13" x14ac:dyDescent="0.25">
      <c r="A2382" t="s">
        <v>97</v>
      </c>
      <c r="B2382" s="7" t="s">
        <v>170</v>
      </c>
      <c r="C2382" s="15">
        <v>104</v>
      </c>
      <c r="D2382" s="16" t="s">
        <v>101</v>
      </c>
      <c r="E2382">
        <v>3481</v>
      </c>
      <c r="F2382" s="9">
        <v>7</v>
      </c>
      <c r="G2382" s="9">
        <f>financials[[#This Row],[Units Sold]]*financials[[#This Row],[Sale Price]]</f>
        <v>24367</v>
      </c>
      <c r="H2382" s="9">
        <f>IF(financials[[#This Row],[Discount Band]]="low",0.1,IF(financials[[#This Row],[Discount Band]]="medium",0.15,0.3))</f>
        <v>0.15</v>
      </c>
      <c r="I2382" s="9">
        <f>financials[[#This Row],[Gross Sales]]-financials[[#This Row],[Gross Sales]]*financials[[#This Row],[Discounts]]</f>
        <v>20711.95</v>
      </c>
      <c r="J2382" s="9">
        <f>VLOOKUP(financials[[#This Row],[productid]],Products!$B$2:$H$10,3)</f>
        <v>2.9</v>
      </c>
      <c r="K2382" s="9">
        <f>financials[[#This Row],[Sales]]-financials[[#This Row],[COGS]]</f>
        <v>20709.05</v>
      </c>
      <c r="L2382" s="17">
        <f t="shared" ca="1" si="75"/>
        <v>44930</v>
      </c>
      <c r="M2382" t="str">
        <f t="shared" ca="1" si="74"/>
        <v>B0001</v>
      </c>
    </row>
    <row r="2383" spans="1:13" x14ac:dyDescent="0.25">
      <c r="A2383" t="s">
        <v>98</v>
      </c>
      <c r="B2383" s="7" t="s">
        <v>208</v>
      </c>
      <c r="C2383" s="15">
        <v>101</v>
      </c>
      <c r="D2383" s="16" t="s">
        <v>94</v>
      </c>
      <c r="E2383">
        <v>195</v>
      </c>
      <c r="F2383" s="9">
        <v>125</v>
      </c>
      <c r="G2383" s="9">
        <f>financials[[#This Row],[Units Sold]]*financials[[#This Row],[Sale Price]]</f>
        <v>24375</v>
      </c>
      <c r="H2383" s="9">
        <f>IF(financials[[#This Row],[Discount Band]]="low",0.1,IF(financials[[#This Row],[Discount Band]]="medium",0.15,0.3))</f>
        <v>0.3</v>
      </c>
      <c r="I2383" s="9">
        <f>financials[[#This Row],[Gross Sales]]-financials[[#This Row],[Gross Sales]]*financials[[#This Row],[Discounts]]</f>
        <v>17062.5</v>
      </c>
      <c r="J2383" s="9">
        <f>VLOOKUP(financials[[#This Row],[productid]],Products!$B$2:$H$10,3)</f>
        <v>9.9499999999999993</v>
      </c>
      <c r="K2383" s="9">
        <f>financials[[#This Row],[Sales]]-financials[[#This Row],[COGS]]</f>
        <v>17052.55</v>
      </c>
      <c r="L2383" s="17">
        <f t="shared" ca="1" si="75"/>
        <v>45062</v>
      </c>
      <c r="M2383" t="str">
        <f t="shared" ca="1" si="74"/>
        <v>B0001</v>
      </c>
    </row>
    <row r="2384" spans="1:13" x14ac:dyDescent="0.25">
      <c r="A2384" t="s">
        <v>98</v>
      </c>
      <c r="B2384" s="7" t="s">
        <v>107</v>
      </c>
      <c r="C2384" s="15">
        <v>101</v>
      </c>
      <c r="D2384" s="16" t="s">
        <v>94</v>
      </c>
      <c r="E2384">
        <v>195</v>
      </c>
      <c r="F2384" s="9">
        <v>125</v>
      </c>
      <c r="G2384" s="9">
        <f>financials[[#This Row],[Units Sold]]*financials[[#This Row],[Sale Price]]</f>
        <v>24375</v>
      </c>
      <c r="H2384" s="9">
        <f>IF(financials[[#This Row],[Discount Band]]="low",0.1,IF(financials[[#This Row],[Discount Band]]="medium",0.15,0.3))</f>
        <v>0.3</v>
      </c>
      <c r="I2384" s="9">
        <f>financials[[#This Row],[Gross Sales]]-financials[[#This Row],[Gross Sales]]*financials[[#This Row],[Discounts]]</f>
        <v>17062.5</v>
      </c>
      <c r="J2384" s="9">
        <f>VLOOKUP(financials[[#This Row],[productid]],Products!$B$2:$H$10,3)</f>
        <v>9.9499999999999993</v>
      </c>
      <c r="K2384" s="9">
        <f>financials[[#This Row],[Sales]]-financials[[#This Row],[COGS]]</f>
        <v>17052.55</v>
      </c>
      <c r="L2384" s="17">
        <f t="shared" ca="1" si="75"/>
        <v>44585</v>
      </c>
      <c r="M2384" t="str">
        <f t="shared" ca="1" si="74"/>
        <v>B0101</v>
      </c>
    </row>
    <row r="2385" spans="1:13" x14ac:dyDescent="0.25">
      <c r="A2385" t="s">
        <v>98</v>
      </c>
      <c r="B2385" s="7" t="s">
        <v>277</v>
      </c>
      <c r="C2385" s="15">
        <v>109</v>
      </c>
      <c r="D2385" s="16" t="s">
        <v>102</v>
      </c>
      <c r="E2385">
        <v>195</v>
      </c>
      <c r="F2385" s="9">
        <v>125</v>
      </c>
      <c r="G2385" s="9">
        <f>financials[[#This Row],[Units Sold]]*financials[[#This Row],[Sale Price]]</f>
        <v>24375</v>
      </c>
      <c r="H2385" s="9">
        <f>IF(financials[[#This Row],[Discount Band]]="low",0.1,IF(financials[[#This Row],[Discount Band]]="medium",0.15,0.3))</f>
        <v>0.1</v>
      </c>
      <c r="I2385" s="9">
        <f>financials[[#This Row],[Gross Sales]]-financials[[#This Row],[Gross Sales]]*financials[[#This Row],[Discounts]]</f>
        <v>21937.5</v>
      </c>
      <c r="J2385" s="9">
        <f>VLOOKUP(financials[[#This Row],[productid]],Products!$B$2:$H$10,3)</f>
        <v>16.8</v>
      </c>
      <c r="K2385" s="9">
        <f>financials[[#This Row],[Sales]]-financials[[#This Row],[COGS]]</f>
        <v>21920.7</v>
      </c>
      <c r="L2385" s="17">
        <f t="shared" ca="1" si="75"/>
        <v>44570</v>
      </c>
      <c r="M2385" t="str">
        <f t="shared" ca="1" si="74"/>
        <v>A0001</v>
      </c>
    </row>
    <row r="2386" spans="1:13" x14ac:dyDescent="0.25">
      <c r="A2386" t="s">
        <v>97</v>
      </c>
      <c r="B2386" s="7" t="s">
        <v>170</v>
      </c>
      <c r="C2386" s="15">
        <v>102</v>
      </c>
      <c r="D2386" s="16" t="s">
        <v>101</v>
      </c>
      <c r="E2386">
        <v>3489</v>
      </c>
      <c r="F2386" s="9">
        <v>7</v>
      </c>
      <c r="G2386" s="9">
        <f>financials[[#This Row],[Units Sold]]*financials[[#This Row],[Sale Price]]</f>
        <v>24423</v>
      </c>
      <c r="H2386" s="9">
        <f>IF(financials[[#This Row],[Discount Band]]="low",0.1,IF(financials[[#This Row],[Discount Band]]="medium",0.15,0.3))</f>
        <v>0.15</v>
      </c>
      <c r="I2386" s="9">
        <f>financials[[#This Row],[Gross Sales]]-financials[[#This Row],[Gross Sales]]*financials[[#This Row],[Discounts]]</f>
        <v>20759.55</v>
      </c>
      <c r="J2386" s="9">
        <f>VLOOKUP(financials[[#This Row],[productid]],Products!$B$2:$H$10,3)</f>
        <v>13.95</v>
      </c>
      <c r="K2386" s="9">
        <f>financials[[#This Row],[Sales]]-financials[[#This Row],[COGS]]</f>
        <v>20745.599999999999</v>
      </c>
      <c r="L2386" s="17">
        <f t="shared" ca="1" si="75"/>
        <v>44684</v>
      </c>
      <c r="M2386" t="str">
        <f t="shared" ca="1" si="74"/>
        <v>A0001</v>
      </c>
    </row>
    <row r="2387" spans="1:13" x14ac:dyDescent="0.25">
      <c r="A2387" t="s">
        <v>97</v>
      </c>
      <c r="B2387" s="7" t="s">
        <v>135</v>
      </c>
      <c r="C2387" s="15">
        <v>107</v>
      </c>
      <c r="D2387" s="16" t="s">
        <v>94</v>
      </c>
      <c r="E2387">
        <v>3494</v>
      </c>
      <c r="F2387" s="9">
        <v>7</v>
      </c>
      <c r="G2387" s="9">
        <f>financials[[#This Row],[Units Sold]]*financials[[#This Row],[Sale Price]]</f>
        <v>24458</v>
      </c>
      <c r="H2387" s="9">
        <f>IF(financials[[#This Row],[Discount Band]]="low",0.1,IF(financials[[#This Row],[Discount Band]]="medium",0.15,0.3))</f>
        <v>0.3</v>
      </c>
      <c r="I2387" s="9">
        <f>financials[[#This Row],[Gross Sales]]-financials[[#This Row],[Gross Sales]]*financials[[#This Row],[Discounts]]</f>
        <v>17120.599999999999</v>
      </c>
      <c r="J2387" s="9">
        <f>VLOOKUP(financials[[#This Row],[productid]],Products!$B$2:$H$10,3)</f>
        <v>5.5</v>
      </c>
      <c r="K2387" s="9">
        <f>financials[[#This Row],[Sales]]-financials[[#This Row],[COGS]]</f>
        <v>17115.099999999999</v>
      </c>
      <c r="L2387" s="17">
        <f t="shared" ca="1" si="75"/>
        <v>44720</v>
      </c>
      <c r="M2387" t="str">
        <f t="shared" ca="1" si="74"/>
        <v>B0001</v>
      </c>
    </row>
    <row r="2388" spans="1:13" x14ac:dyDescent="0.25">
      <c r="A2388" t="s">
        <v>97</v>
      </c>
      <c r="B2388" s="7" t="s">
        <v>277</v>
      </c>
      <c r="C2388" s="15">
        <v>107</v>
      </c>
      <c r="D2388" s="16" t="s">
        <v>101</v>
      </c>
      <c r="E2388">
        <v>70</v>
      </c>
      <c r="F2388" s="9">
        <v>350</v>
      </c>
      <c r="G2388" s="9">
        <f>financials[[#This Row],[Units Sold]]*financials[[#This Row],[Sale Price]]</f>
        <v>24500</v>
      </c>
      <c r="H2388" s="9">
        <f>IF(financials[[#This Row],[Discount Band]]="low",0.1,IF(financials[[#This Row],[Discount Band]]="medium",0.15,0.3))</f>
        <v>0.15</v>
      </c>
      <c r="I2388" s="9">
        <f>financials[[#This Row],[Gross Sales]]-financials[[#This Row],[Gross Sales]]*financials[[#This Row],[Discounts]]</f>
        <v>20825</v>
      </c>
      <c r="J2388" s="9">
        <f>VLOOKUP(financials[[#This Row],[productid]],Products!$B$2:$H$10,3)</f>
        <v>5.5</v>
      </c>
      <c r="K2388" s="9">
        <f>financials[[#This Row],[Sales]]-financials[[#This Row],[COGS]]</f>
        <v>20819.5</v>
      </c>
      <c r="L2388" s="17">
        <f t="shared" ca="1" si="75"/>
        <v>44719</v>
      </c>
      <c r="M2388" t="str">
        <f t="shared" ca="1" si="74"/>
        <v>C0003</v>
      </c>
    </row>
    <row r="2389" spans="1:13" x14ac:dyDescent="0.25">
      <c r="A2389" t="s">
        <v>96</v>
      </c>
      <c r="B2389" s="7" t="s">
        <v>170</v>
      </c>
      <c r="C2389" s="15">
        <v>106</v>
      </c>
      <c r="D2389" s="16" t="s">
        <v>102</v>
      </c>
      <c r="E2389">
        <v>2042</v>
      </c>
      <c r="F2389" s="9">
        <v>12</v>
      </c>
      <c r="G2389" s="9">
        <f>financials[[#This Row],[Units Sold]]*financials[[#This Row],[Sale Price]]</f>
        <v>24504</v>
      </c>
      <c r="H2389" s="9">
        <f>IF(financials[[#This Row],[Discount Band]]="low",0.1,IF(financials[[#This Row],[Discount Band]]="medium",0.15,0.3))</f>
        <v>0.1</v>
      </c>
      <c r="I2389" s="9">
        <f>financials[[#This Row],[Gross Sales]]-financials[[#This Row],[Gross Sales]]*financials[[#This Row],[Discounts]]</f>
        <v>22053.599999999999</v>
      </c>
      <c r="J2389" s="9">
        <f>VLOOKUP(financials[[#This Row],[productid]],Products!$B$2:$H$10,3)</f>
        <v>9.1</v>
      </c>
      <c r="K2389" s="9">
        <f>financials[[#This Row],[Sales]]-financials[[#This Row],[COGS]]</f>
        <v>22044.5</v>
      </c>
      <c r="L2389" s="17">
        <f t="shared" ca="1" si="75"/>
        <v>44623</v>
      </c>
      <c r="M2389" t="str">
        <f t="shared" ca="1" si="74"/>
        <v>B0101</v>
      </c>
    </row>
    <row r="2390" spans="1:13" x14ac:dyDescent="0.25">
      <c r="A2390" t="s">
        <v>97</v>
      </c>
      <c r="B2390" s="7" t="s">
        <v>95</v>
      </c>
      <c r="C2390" s="15">
        <v>103</v>
      </c>
      <c r="D2390" s="16" t="s">
        <v>94</v>
      </c>
      <c r="E2390">
        <v>1227</v>
      </c>
      <c r="F2390" s="9">
        <v>20</v>
      </c>
      <c r="G2390" s="9">
        <f>financials[[#This Row],[Units Sold]]*financials[[#This Row],[Sale Price]]</f>
        <v>24540</v>
      </c>
      <c r="H2390" s="9">
        <f>IF(financials[[#This Row],[Discount Band]]="low",0.1,IF(financials[[#This Row],[Discount Band]]="medium",0.15,0.3))</f>
        <v>0.3</v>
      </c>
      <c r="I2390" s="9">
        <f>financials[[#This Row],[Gross Sales]]-financials[[#This Row],[Gross Sales]]*financials[[#This Row],[Discounts]]</f>
        <v>17178</v>
      </c>
      <c r="J2390" s="9">
        <f>VLOOKUP(financials[[#This Row],[productid]],Products!$B$2:$H$10,3)</f>
        <v>15</v>
      </c>
      <c r="K2390" s="9">
        <f>financials[[#This Row],[Sales]]-financials[[#This Row],[COGS]]</f>
        <v>17163</v>
      </c>
      <c r="L2390" s="17">
        <f t="shared" ca="1" si="75"/>
        <v>45319</v>
      </c>
      <c r="M2390" t="str">
        <f t="shared" ca="1" si="74"/>
        <v>B0001</v>
      </c>
    </row>
    <row r="2391" spans="1:13" x14ac:dyDescent="0.25">
      <c r="A2391" t="s">
        <v>97</v>
      </c>
      <c r="B2391" s="7" t="s">
        <v>135</v>
      </c>
      <c r="C2391" s="15">
        <v>107</v>
      </c>
      <c r="D2391" s="16" t="s">
        <v>94</v>
      </c>
      <c r="E2391">
        <v>3508</v>
      </c>
      <c r="F2391" s="9">
        <v>7</v>
      </c>
      <c r="G2391" s="9">
        <f>financials[[#This Row],[Units Sold]]*financials[[#This Row],[Sale Price]]</f>
        <v>24556</v>
      </c>
      <c r="H2391" s="9">
        <f>IF(financials[[#This Row],[Discount Band]]="low",0.1,IF(financials[[#This Row],[Discount Band]]="medium",0.15,0.3))</f>
        <v>0.3</v>
      </c>
      <c r="I2391" s="9">
        <f>financials[[#This Row],[Gross Sales]]-financials[[#This Row],[Gross Sales]]*financials[[#This Row],[Discounts]]</f>
        <v>17189.2</v>
      </c>
      <c r="J2391" s="9">
        <f>VLOOKUP(financials[[#This Row],[productid]],Products!$B$2:$H$10,3)</f>
        <v>5.5</v>
      </c>
      <c r="K2391" s="9">
        <f>financials[[#This Row],[Sales]]-financials[[#This Row],[COGS]]</f>
        <v>17183.7</v>
      </c>
      <c r="L2391" s="17">
        <f t="shared" ca="1" si="75"/>
        <v>45145</v>
      </c>
      <c r="M2391" t="str">
        <f t="shared" ca="1" si="74"/>
        <v>B0001</v>
      </c>
    </row>
    <row r="2392" spans="1:13" x14ac:dyDescent="0.25">
      <c r="A2392" t="s">
        <v>97</v>
      </c>
      <c r="B2392" s="7" t="s">
        <v>170</v>
      </c>
      <c r="C2392" s="13">
        <v>101</v>
      </c>
      <c r="D2392" s="10" t="s">
        <v>94</v>
      </c>
      <c r="E2392">
        <v>1228</v>
      </c>
      <c r="F2392" s="9">
        <v>20</v>
      </c>
      <c r="G2392" s="9">
        <f>financials[[#This Row],[Units Sold]]*financials[[#This Row],[Sale Price]]</f>
        <v>24560</v>
      </c>
      <c r="H2392" s="9">
        <f>IF(financials[[#This Row],[Discount Band]]="low",0.1,IF(financials[[#This Row],[Discount Band]]="medium",0.15,0.3))</f>
        <v>0.3</v>
      </c>
      <c r="I2392" s="9">
        <f>financials[[#This Row],[Gross Sales]]-financials[[#This Row],[Gross Sales]]*financials[[#This Row],[Discounts]]</f>
        <v>17192</v>
      </c>
      <c r="J2392" s="9">
        <f>VLOOKUP(financials[[#This Row],[productid]],Products!$B$2:$H$10,3)</f>
        <v>9.9499999999999993</v>
      </c>
      <c r="K2392" s="9">
        <f>financials[[#This Row],[Sales]]-financials[[#This Row],[COGS]]</f>
        <v>17182.05</v>
      </c>
      <c r="L2392" s="17">
        <f t="shared" ca="1" si="75"/>
        <v>45215</v>
      </c>
      <c r="M2392" t="str">
        <f t="shared" ca="1" si="74"/>
        <v>B0001</v>
      </c>
    </row>
    <row r="2393" spans="1:13" x14ac:dyDescent="0.25">
      <c r="A2393" t="s">
        <v>98</v>
      </c>
      <c r="B2393" s="7" t="s">
        <v>136</v>
      </c>
      <c r="C2393" s="15">
        <v>105</v>
      </c>
      <c r="D2393" s="16" t="s">
        <v>102</v>
      </c>
      <c r="E2393">
        <v>197</v>
      </c>
      <c r="F2393" s="9">
        <v>125</v>
      </c>
      <c r="G2393" s="9">
        <f>financials[[#This Row],[Units Sold]]*financials[[#This Row],[Sale Price]]</f>
        <v>24625</v>
      </c>
      <c r="H2393" s="9">
        <f>IF(financials[[#This Row],[Discount Band]]="low",0.1,IF(financials[[#This Row],[Discount Band]]="medium",0.15,0.3))</f>
        <v>0.1</v>
      </c>
      <c r="I2393" s="9">
        <f>financials[[#This Row],[Gross Sales]]-financials[[#This Row],[Gross Sales]]*financials[[#This Row],[Discounts]]</f>
        <v>22162.5</v>
      </c>
      <c r="J2393" s="9">
        <f>VLOOKUP(financials[[#This Row],[productid]],Products!$B$2:$H$10,3)</f>
        <v>10</v>
      </c>
      <c r="K2393" s="9">
        <f>financials[[#This Row],[Sales]]-financials[[#This Row],[COGS]]</f>
        <v>22152.5</v>
      </c>
      <c r="L2393" s="17">
        <f t="shared" ca="1" si="75"/>
        <v>45299</v>
      </c>
      <c r="M2393" t="str">
        <f t="shared" ca="1" si="74"/>
        <v>C0003</v>
      </c>
    </row>
    <row r="2394" spans="1:13" x14ac:dyDescent="0.25">
      <c r="A2394" t="s">
        <v>98</v>
      </c>
      <c r="B2394" s="7" t="s">
        <v>285</v>
      </c>
      <c r="C2394" s="15">
        <v>103</v>
      </c>
      <c r="D2394" s="16" t="s">
        <v>102</v>
      </c>
      <c r="E2394">
        <v>197</v>
      </c>
      <c r="F2394" s="9">
        <v>125</v>
      </c>
      <c r="G2394" s="9">
        <f>financials[[#This Row],[Units Sold]]*financials[[#This Row],[Sale Price]]</f>
        <v>24625</v>
      </c>
      <c r="H2394" s="9">
        <f>IF(financials[[#This Row],[Discount Band]]="low",0.1,IF(financials[[#This Row],[Discount Band]]="medium",0.15,0.3))</f>
        <v>0.1</v>
      </c>
      <c r="I2394" s="9">
        <f>financials[[#This Row],[Gross Sales]]-financials[[#This Row],[Gross Sales]]*financials[[#This Row],[Discounts]]</f>
        <v>22162.5</v>
      </c>
      <c r="J2394" s="9">
        <f>VLOOKUP(financials[[#This Row],[productid]],Products!$B$2:$H$10,3)</f>
        <v>15</v>
      </c>
      <c r="K2394" s="9">
        <f>financials[[#This Row],[Sales]]-financials[[#This Row],[COGS]]</f>
        <v>22147.5</v>
      </c>
      <c r="L2394" s="17">
        <f t="shared" ca="1" si="75"/>
        <v>45202</v>
      </c>
      <c r="M2394" t="str">
        <f t="shared" ca="1" si="74"/>
        <v>A0001</v>
      </c>
    </row>
    <row r="2395" spans="1:13" x14ac:dyDescent="0.25">
      <c r="A2395" t="s">
        <v>98</v>
      </c>
      <c r="B2395" s="7" t="s">
        <v>628</v>
      </c>
      <c r="C2395" s="15">
        <v>105</v>
      </c>
      <c r="D2395" s="16" t="s">
        <v>102</v>
      </c>
      <c r="E2395">
        <v>197</v>
      </c>
      <c r="F2395" s="9">
        <v>125</v>
      </c>
      <c r="G2395" s="9">
        <f>financials[[#This Row],[Units Sold]]*financials[[#This Row],[Sale Price]]</f>
        <v>24625</v>
      </c>
      <c r="H2395" s="9">
        <f>IF(financials[[#This Row],[Discount Band]]="low",0.1,IF(financials[[#This Row],[Discount Band]]="medium",0.15,0.3))</f>
        <v>0.1</v>
      </c>
      <c r="I2395" s="9">
        <f>financials[[#This Row],[Gross Sales]]-financials[[#This Row],[Gross Sales]]*financials[[#This Row],[Discounts]]</f>
        <v>22162.5</v>
      </c>
      <c r="J2395" s="9">
        <f>VLOOKUP(financials[[#This Row],[productid]],Products!$B$2:$H$10,3)</f>
        <v>10</v>
      </c>
      <c r="K2395" s="9">
        <f>financials[[#This Row],[Sales]]-financials[[#This Row],[COGS]]</f>
        <v>22152.5</v>
      </c>
      <c r="L2395" s="17">
        <f t="shared" ca="1" si="75"/>
        <v>44646</v>
      </c>
      <c r="M2395" t="str">
        <f t="shared" ca="1" si="74"/>
        <v>B0001</v>
      </c>
    </row>
    <row r="2396" spans="1:13" x14ac:dyDescent="0.25">
      <c r="A2396" t="s">
        <v>97</v>
      </c>
      <c r="B2396" s="7" t="s">
        <v>170</v>
      </c>
      <c r="C2396" s="15">
        <v>104</v>
      </c>
      <c r="D2396" s="16" t="s">
        <v>102</v>
      </c>
      <c r="E2396">
        <v>3524</v>
      </c>
      <c r="F2396" s="9">
        <v>7</v>
      </c>
      <c r="G2396" s="9">
        <f>financials[[#This Row],[Units Sold]]*financials[[#This Row],[Sale Price]]</f>
        <v>24668</v>
      </c>
      <c r="H2396" s="9">
        <f>IF(financials[[#This Row],[Discount Band]]="low",0.1,IF(financials[[#This Row],[Discount Band]]="medium",0.15,0.3))</f>
        <v>0.1</v>
      </c>
      <c r="I2396" s="9">
        <f>financials[[#This Row],[Gross Sales]]-financials[[#This Row],[Gross Sales]]*financials[[#This Row],[Discounts]]</f>
        <v>22201.200000000001</v>
      </c>
      <c r="J2396" s="9">
        <f>VLOOKUP(financials[[#This Row],[productid]],Products!$B$2:$H$10,3)</f>
        <v>2.9</v>
      </c>
      <c r="K2396" s="9">
        <f>financials[[#This Row],[Sales]]-financials[[#This Row],[COGS]]</f>
        <v>22198.3</v>
      </c>
      <c r="L2396" s="17">
        <f t="shared" ca="1" si="75"/>
        <v>44758</v>
      </c>
      <c r="M2396" t="str">
        <f t="shared" ca="1" si="74"/>
        <v>B0001</v>
      </c>
    </row>
    <row r="2397" spans="1:13" x14ac:dyDescent="0.25">
      <c r="A2397" t="s">
        <v>100</v>
      </c>
      <c r="B2397" s="7" t="s">
        <v>170</v>
      </c>
      <c r="C2397" s="15">
        <v>108</v>
      </c>
      <c r="D2397" s="16" t="s">
        <v>94</v>
      </c>
      <c r="E2397">
        <v>1645</v>
      </c>
      <c r="F2397" s="9">
        <v>15</v>
      </c>
      <c r="G2397" s="9">
        <f>financials[[#This Row],[Units Sold]]*financials[[#This Row],[Sale Price]]</f>
        <v>24675</v>
      </c>
      <c r="H2397" s="9">
        <f>IF(financials[[#This Row],[Discount Band]]="low",0.1,IF(financials[[#This Row],[Discount Band]]="medium",0.15,0.3))</f>
        <v>0.3</v>
      </c>
      <c r="I2397" s="9">
        <f>financials[[#This Row],[Gross Sales]]-financials[[#This Row],[Gross Sales]]*financials[[#This Row],[Discounts]]</f>
        <v>17272.5</v>
      </c>
      <c r="J2397" s="9">
        <f>VLOOKUP(financials[[#This Row],[productid]],Products!$B$2:$H$10,3)</f>
        <v>3.99</v>
      </c>
      <c r="K2397" s="9">
        <f>financials[[#This Row],[Sales]]-financials[[#This Row],[COGS]]</f>
        <v>17268.509999999998</v>
      </c>
      <c r="L2397" s="17">
        <f t="shared" ca="1" si="75"/>
        <v>45093</v>
      </c>
      <c r="M2397" t="str">
        <f t="shared" ca="1" si="74"/>
        <v>A0001</v>
      </c>
    </row>
    <row r="2398" spans="1:13" x14ac:dyDescent="0.25">
      <c r="A2398" t="s">
        <v>96</v>
      </c>
      <c r="B2398" s="7" t="s">
        <v>135</v>
      </c>
      <c r="C2398" s="15">
        <v>104</v>
      </c>
      <c r="D2398" s="16" t="s">
        <v>102</v>
      </c>
      <c r="E2398">
        <v>2060</v>
      </c>
      <c r="F2398" s="9">
        <v>12</v>
      </c>
      <c r="G2398" s="9">
        <f>financials[[#This Row],[Units Sold]]*financials[[#This Row],[Sale Price]]</f>
        <v>24720</v>
      </c>
      <c r="H2398" s="9">
        <f>IF(financials[[#This Row],[Discount Band]]="low",0.1,IF(financials[[#This Row],[Discount Band]]="medium",0.15,0.3))</f>
        <v>0.1</v>
      </c>
      <c r="I2398" s="9">
        <f>financials[[#This Row],[Gross Sales]]-financials[[#This Row],[Gross Sales]]*financials[[#This Row],[Discounts]]</f>
        <v>22248</v>
      </c>
      <c r="J2398" s="9">
        <f>VLOOKUP(financials[[#This Row],[productid]],Products!$B$2:$H$10,3)</f>
        <v>2.9</v>
      </c>
      <c r="K2398" s="9">
        <f>financials[[#This Row],[Sales]]-financials[[#This Row],[COGS]]</f>
        <v>22245.1</v>
      </c>
      <c r="L2398" s="17">
        <f t="shared" ca="1" si="75"/>
        <v>45398</v>
      </c>
      <c r="M2398" t="str">
        <f t="shared" ca="1" si="74"/>
        <v>B0101</v>
      </c>
    </row>
    <row r="2399" spans="1:13" x14ac:dyDescent="0.25">
      <c r="A2399" t="s">
        <v>100</v>
      </c>
      <c r="B2399" s="7" t="s">
        <v>170</v>
      </c>
      <c r="C2399" s="15">
        <v>108</v>
      </c>
      <c r="D2399" s="16" t="s">
        <v>94</v>
      </c>
      <c r="E2399">
        <v>1651</v>
      </c>
      <c r="F2399" s="9">
        <v>15</v>
      </c>
      <c r="G2399" s="9">
        <f>financials[[#This Row],[Units Sold]]*financials[[#This Row],[Sale Price]]</f>
        <v>24765</v>
      </c>
      <c r="H2399" s="9">
        <f>IF(financials[[#This Row],[Discount Band]]="low",0.1,IF(financials[[#This Row],[Discount Band]]="medium",0.15,0.3))</f>
        <v>0.3</v>
      </c>
      <c r="I2399" s="9">
        <f>financials[[#This Row],[Gross Sales]]-financials[[#This Row],[Gross Sales]]*financials[[#This Row],[Discounts]]</f>
        <v>17335.5</v>
      </c>
      <c r="J2399" s="9">
        <f>VLOOKUP(financials[[#This Row],[productid]],Products!$B$2:$H$10,3)</f>
        <v>3.99</v>
      </c>
      <c r="K2399" s="9">
        <f>financials[[#This Row],[Sales]]-financials[[#This Row],[COGS]]</f>
        <v>17331.509999999998</v>
      </c>
      <c r="L2399" s="17">
        <f t="shared" ca="1" si="75"/>
        <v>45104</v>
      </c>
      <c r="M2399" t="str">
        <f t="shared" ca="1" si="74"/>
        <v>A0001</v>
      </c>
    </row>
    <row r="2400" spans="1:13" x14ac:dyDescent="0.25">
      <c r="A2400" t="s">
        <v>100</v>
      </c>
      <c r="B2400" s="7" t="s">
        <v>95</v>
      </c>
      <c r="C2400" s="15">
        <v>105</v>
      </c>
      <c r="D2400" s="16" t="s">
        <v>102</v>
      </c>
      <c r="E2400">
        <v>1653</v>
      </c>
      <c r="F2400" s="9">
        <v>15</v>
      </c>
      <c r="G2400" s="9">
        <f>financials[[#This Row],[Units Sold]]*financials[[#This Row],[Sale Price]]</f>
        <v>24795</v>
      </c>
      <c r="H2400" s="9">
        <f>IF(financials[[#This Row],[Discount Band]]="low",0.1,IF(financials[[#This Row],[Discount Band]]="medium",0.15,0.3))</f>
        <v>0.1</v>
      </c>
      <c r="I2400" s="9">
        <f>financials[[#This Row],[Gross Sales]]-financials[[#This Row],[Gross Sales]]*financials[[#This Row],[Discounts]]</f>
        <v>22315.5</v>
      </c>
      <c r="J2400" s="9">
        <f>VLOOKUP(financials[[#This Row],[productid]],Products!$B$2:$H$10,3)</f>
        <v>10</v>
      </c>
      <c r="K2400" s="9">
        <f>financials[[#This Row],[Sales]]-financials[[#This Row],[COGS]]</f>
        <v>22305.5</v>
      </c>
      <c r="L2400" s="17">
        <f t="shared" ca="1" si="75"/>
        <v>45370</v>
      </c>
      <c r="M2400" t="str">
        <f t="shared" ca="1" si="74"/>
        <v>C0003</v>
      </c>
    </row>
    <row r="2401" spans="1:13" x14ac:dyDescent="0.25">
      <c r="A2401" t="s">
        <v>100</v>
      </c>
      <c r="B2401" s="7" t="s">
        <v>95</v>
      </c>
      <c r="C2401" s="15">
        <v>102</v>
      </c>
      <c r="D2401" s="16" t="s">
        <v>103</v>
      </c>
      <c r="E2401">
        <v>1654</v>
      </c>
      <c r="F2401" s="9">
        <v>15</v>
      </c>
      <c r="G2401" s="9">
        <f>financials[[#This Row],[Units Sold]]*financials[[#This Row],[Sale Price]]</f>
        <v>24810</v>
      </c>
      <c r="H2401" s="9">
        <f>IF(financials[[#This Row],[Discount Band]]="low",0.1,IF(financials[[#This Row],[Discount Band]]="medium",0.15,0.3))</f>
        <v>0.3</v>
      </c>
      <c r="I2401" s="9">
        <f>financials[[#This Row],[Gross Sales]]-financials[[#This Row],[Gross Sales]]*financials[[#This Row],[Discounts]]</f>
        <v>17367</v>
      </c>
      <c r="J2401" s="9">
        <f>VLOOKUP(financials[[#This Row],[productid]],Products!$B$2:$H$10,3)</f>
        <v>13.95</v>
      </c>
      <c r="K2401" s="9">
        <f>financials[[#This Row],[Sales]]-financials[[#This Row],[COGS]]</f>
        <v>17353.05</v>
      </c>
      <c r="L2401" s="17">
        <f t="shared" ca="1" si="75"/>
        <v>44574</v>
      </c>
      <c r="M2401" t="str">
        <f t="shared" ca="1" si="74"/>
        <v>B0101</v>
      </c>
    </row>
    <row r="2402" spans="1:13" x14ac:dyDescent="0.25">
      <c r="A2402" t="s">
        <v>100</v>
      </c>
      <c r="B2402" s="7" t="s">
        <v>135</v>
      </c>
      <c r="C2402" s="13">
        <v>102</v>
      </c>
      <c r="D2402" s="10" t="s">
        <v>101</v>
      </c>
      <c r="E2402">
        <v>1655</v>
      </c>
      <c r="F2402" s="9">
        <v>15</v>
      </c>
      <c r="G2402" s="9">
        <f>financials[[#This Row],[Units Sold]]*financials[[#This Row],[Sale Price]]</f>
        <v>24825</v>
      </c>
      <c r="H2402" s="9">
        <f>IF(financials[[#This Row],[Discount Band]]="low",0.1,IF(financials[[#This Row],[Discount Band]]="medium",0.15,0.3))</f>
        <v>0.15</v>
      </c>
      <c r="I2402" s="9">
        <f>financials[[#This Row],[Gross Sales]]-financials[[#This Row],[Gross Sales]]*financials[[#This Row],[Discounts]]</f>
        <v>21101.25</v>
      </c>
      <c r="J2402" s="9">
        <f>VLOOKUP(financials[[#This Row],[productid]],Products!$B$2:$H$10,3)</f>
        <v>13.95</v>
      </c>
      <c r="K2402" s="9">
        <f>financials[[#This Row],[Sales]]-financials[[#This Row],[COGS]]</f>
        <v>21087.3</v>
      </c>
      <c r="L2402" s="17">
        <f t="shared" ca="1" si="75"/>
        <v>44750</v>
      </c>
      <c r="M2402" t="str">
        <f t="shared" ca="1" si="74"/>
        <v>A0001</v>
      </c>
    </row>
    <row r="2403" spans="1:13" x14ac:dyDescent="0.25">
      <c r="A2403" t="s">
        <v>96</v>
      </c>
      <c r="B2403" s="7" t="s">
        <v>170</v>
      </c>
      <c r="C2403" s="15">
        <v>102</v>
      </c>
      <c r="D2403" s="16" t="s">
        <v>94</v>
      </c>
      <c r="E2403">
        <v>2069</v>
      </c>
      <c r="F2403" s="9">
        <v>12</v>
      </c>
      <c r="G2403" s="9">
        <f>financials[[#This Row],[Units Sold]]*financials[[#This Row],[Sale Price]]</f>
        <v>24828</v>
      </c>
      <c r="H2403" s="9">
        <f>IF(financials[[#This Row],[Discount Band]]="low",0.1,IF(financials[[#This Row],[Discount Band]]="medium",0.15,0.3))</f>
        <v>0.3</v>
      </c>
      <c r="I2403" s="9">
        <f>financials[[#This Row],[Gross Sales]]-financials[[#This Row],[Gross Sales]]*financials[[#This Row],[Discounts]]</f>
        <v>17379.599999999999</v>
      </c>
      <c r="J2403" s="9">
        <f>VLOOKUP(financials[[#This Row],[productid]],Products!$B$2:$H$10,3)</f>
        <v>13.95</v>
      </c>
      <c r="K2403" s="9">
        <f>financials[[#This Row],[Sales]]-financials[[#This Row],[COGS]]</f>
        <v>17365.649999999998</v>
      </c>
      <c r="L2403" s="17">
        <f t="shared" ca="1" si="75"/>
        <v>44940</v>
      </c>
      <c r="M2403" t="str">
        <f t="shared" ca="1" si="74"/>
        <v>A0001</v>
      </c>
    </row>
    <row r="2404" spans="1:13" x14ac:dyDescent="0.25">
      <c r="A2404" t="s">
        <v>96</v>
      </c>
      <c r="B2404" s="7" t="s">
        <v>170</v>
      </c>
      <c r="C2404" s="15">
        <v>108</v>
      </c>
      <c r="D2404" s="16" t="s">
        <v>101</v>
      </c>
      <c r="E2404">
        <v>2070</v>
      </c>
      <c r="F2404" s="9">
        <v>12</v>
      </c>
      <c r="G2404" s="9">
        <f>financials[[#This Row],[Units Sold]]*financials[[#This Row],[Sale Price]]</f>
        <v>24840</v>
      </c>
      <c r="H2404" s="9">
        <f>IF(financials[[#This Row],[Discount Band]]="low",0.1,IF(financials[[#This Row],[Discount Band]]="medium",0.15,0.3))</f>
        <v>0.15</v>
      </c>
      <c r="I2404" s="9">
        <f>financials[[#This Row],[Gross Sales]]-financials[[#This Row],[Gross Sales]]*financials[[#This Row],[Discounts]]</f>
        <v>21114</v>
      </c>
      <c r="J2404" s="9">
        <f>VLOOKUP(financials[[#This Row],[productid]],Products!$B$2:$H$10,3)</f>
        <v>3.99</v>
      </c>
      <c r="K2404" s="9">
        <f>financials[[#This Row],[Sales]]-financials[[#This Row],[COGS]]</f>
        <v>21110.01</v>
      </c>
      <c r="L2404" s="17">
        <f t="shared" ca="1" si="75"/>
        <v>45205</v>
      </c>
      <c r="M2404" t="str">
        <f t="shared" ca="1" si="74"/>
        <v>A0001</v>
      </c>
    </row>
    <row r="2405" spans="1:13" x14ac:dyDescent="0.25">
      <c r="A2405" t="s">
        <v>97</v>
      </c>
      <c r="B2405" s="7" t="s">
        <v>95</v>
      </c>
      <c r="C2405" s="15">
        <v>103</v>
      </c>
      <c r="D2405" s="16" t="s">
        <v>101</v>
      </c>
      <c r="E2405">
        <v>1243</v>
      </c>
      <c r="F2405" s="9">
        <v>20</v>
      </c>
      <c r="G2405" s="9">
        <f>financials[[#This Row],[Units Sold]]*financials[[#This Row],[Sale Price]]</f>
        <v>24860</v>
      </c>
      <c r="H2405" s="9">
        <f>IF(financials[[#This Row],[Discount Band]]="low",0.1,IF(financials[[#This Row],[Discount Band]]="medium",0.15,0.3))</f>
        <v>0.15</v>
      </c>
      <c r="I2405" s="9">
        <f>financials[[#This Row],[Gross Sales]]-financials[[#This Row],[Gross Sales]]*financials[[#This Row],[Discounts]]</f>
        <v>21131</v>
      </c>
      <c r="J2405" s="9">
        <f>VLOOKUP(financials[[#This Row],[productid]],Products!$B$2:$H$10,3)</f>
        <v>15</v>
      </c>
      <c r="K2405" s="9">
        <f>financials[[#This Row],[Sales]]-financials[[#This Row],[COGS]]</f>
        <v>21116</v>
      </c>
      <c r="L2405" s="17">
        <f t="shared" ca="1" si="75"/>
        <v>45352</v>
      </c>
      <c r="M2405" t="str">
        <f t="shared" ca="1" si="74"/>
        <v>B0001</v>
      </c>
    </row>
    <row r="2406" spans="1:13" x14ac:dyDescent="0.25">
      <c r="A2406" t="s">
        <v>97</v>
      </c>
      <c r="B2406" s="7" t="s">
        <v>170</v>
      </c>
      <c r="C2406" s="15">
        <v>108</v>
      </c>
      <c r="D2406" s="16" t="s">
        <v>94</v>
      </c>
      <c r="E2406">
        <v>3552</v>
      </c>
      <c r="F2406" s="9">
        <v>7</v>
      </c>
      <c r="G2406" s="9">
        <f>financials[[#This Row],[Units Sold]]*financials[[#This Row],[Sale Price]]</f>
        <v>24864</v>
      </c>
      <c r="H2406" s="9">
        <f>IF(financials[[#This Row],[Discount Band]]="low",0.1,IF(financials[[#This Row],[Discount Band]]="medium",0.15,0.3))</f>
        <v>0.3</v>
      </c>
      <c r="I2406" s="9">
        <f>financials[[#This Row],[Gross Sales]]-financials[[#This Row],[Gross Sales]]*financials[[#This Row],[Discounts]]</f>
        <v>17404.8</v>
      </c>
      <c r="J2406" s="9">
        <f>VLOOKUP(financials[[#This Row],[productid]],Products!$B$2:$H$10,3)</f>
        <v>3.99</v>
      </c>
      <c r="K2406" s="9">
        <f>financials[[#This Row],[Sales]]-financials[[#This Row],[COGS]]</f>
        <v>17400.809999999998</v>
      </c>
      <c r="L2406" s="17">
        <f t="shared" ca="1" si="75"/>
        <v>44834</v>
      </c>
      <c r="M2406" t="str">
        <f t="shared" ca="1" si="74"/>
        <v>C0003</v>
      </c>
    </row>
    <row r="2407" spans="1:13" x14ac:dyDescent="0.25">
      <c r="A2407" t="s">
        <v>98</v>
      </c>
      <c r="B2407" s="7" t="s">
        <v>656</v>
      </c>
      <c r="C2407" s="15">
        <v>102</v>
      </c>
      <c r="D2407" s="16" t="s">
        <v>102</v>
      </c>
      <c r="E2407">
        <v>199</v>
      </c>
      <c r="F2407" s="9">
        <v>125</v>
      </c>
      <c r="G2407" s="9">
        <f>financials[[#This Row],[Units Sold]]*financials[[#This Row],[Sale Price]]</f>
        <v>24875</v>
      </c>
      <c r="H2407" s="9">
        <f>IF(financials[[#This Row],[Discount Band]]="low",0.1,IF(financials[[#This Row],[Discount Band]]="medium",0.15,0.3))</f>
        <v>0.1</v>
      </c>
      <c r="I2407" s="9">
        <f>financials[[#This Row],[Gross Sales]]-financials[[#This Row],[Gross Sales]]*financials[[#This Row],[Discounts]]</f>
        <v>22387.5</v>
      </c>
      <c r="J2407" s="9">
        <f>VLOOKUP(financials[[#This Row],[productid]],Products!$B$2:$H$10,3)</f>
        <v>13.95</v>
      </c>
      <c r="K2407" s="9">
        <f>financials[[#This Row],[Sales]]-financials[[#This Row],[COGS]]</f>
        <v>22373.55</v>
      </c>
      <c r="L2407" s="17">
        <f t="shared" ca="1" si="75"/>
        <v>44899</v>
      </c>
      <c r="M2407" t="str">
        <f t="shared" ca="1" si="74"/>
        <v>A0001</v>
      </c>
    </row>
    <row r="2408" spans="1:13" x14ac:dyDescent="0.25">
      <c r="A2408" t="s">
        <v>98</v>
      </c>
      <c r="B2408" s="7" t="s">
        <v>169</v>
      </c>
      <c r="C2408" s="15">
        <v>103</v>
      </c>
      <c r="D2408" s="16" t="s">
        <v>101</v>
      </c>
      <c r="E2408">
        <v>199</v>
      </c>
      <c r="F2408" s="9">
        <v>125</v>
      </c>
      <c r="G2408" s="9">
        <f>financials[[#This Row],[Units Sold]]*financials[[#This Row],[Sale Price]]</f>
        <v>24875</v>
      </c>
      <c r="H2408" s="9">
        <f>IF(financials[[#This Row],[Discount Band]]="low",0.1,IF(financials[[#This Row],[Discount Band]]="medium",0.15,0.3))</f>
        <v>0.15</v>
      </c>
      <c r="I2408" s="9">
        <f>financials[[#This Row],[Gross Sales]]-financials[[#This Row],[Gross Sales]]*financials[[#This Row],[Discounts]]</f>
        <v>21143.75</v>
      </c>
      <c r="J2408" s="9">
        <f>VLOOKUP(financials[[#This Row],[productid]],Products!$B$2:$H$10,3)</f>
        <v>15</v>
      </c>
      <c r="K2408" s="9">
        <f>financials[[#This Row],[Sales]]-financials[[#This Row],[COGS]]</f>
        <v>21128.75</v>
      </c>
      <c r="L2408" s="17">
        <f t="shared" ca="1" si="75"/>
        <v>44883</v>
      </c>
      <c r="M2408" t="str">
        <f t="shared" ca="1" si="74"/>
        <v>C0002</v>
      </c>
    </row>
    <row r="2409" spans="1:13" x14ac:dyDescent="0.25">
      <c r="A2409" t="s">
        <v>99</v>
      </c>
      <c r="B2409" s="7" t="s">
        <v>655</v>
      </c>
      <c r="C2409" s="15">
        <v>108</v>
      </c>
      <c r="D2409" s="16" t="s">
        <v>94</v>
      </c>
      <c r="E2409">
        <v>83</v>
      </c>
      <c r="F2409" s="9">
        <v>300</v>
      </c>
      <c r="G2409" s="9">
        <f>financials[[#This Row],[Units Sold]]*financials[[#This Row],[Sale Price]]</f>
        <v>24900</v>
      </c>
      <c r="H2409" s="9">
        <f>IF(financials[[#This Row],[Discount Band]]="low",0.1,IF(financials[[#This Row],[Discount Band]]="medium",0.15,0.3))</f>
        <v>0.3</v>
      </c>
      <c r="I2409" s="9">
        <f>financials[[#This Row],[Gross Sales]]-financials[[#This Row],[Gross Sales]]*financials[[#This Row],[Discounts]]</f>
        <v>17430</v>
      </c>
      <c r="J2409" s="9">
        <f>VLOOKUP(financials[[#This Row],[productid]],Products!$B$2:$H$10,3)</f>
        <v>3.99</v>
      </c>
      <c r="K2409" s="9">
        <f>financials[[#This Row],[Sales]]-financials[[#This Row],[COGS]]</f>
        <v>17426.009999999998</v>
      </c>
      <c r="L2409" s="17">
        <f t="shared" ca="1" si="75"/>
        <v>45419</v>
      </c>
      <c r="M2409" t="str">
        <f t="shared" ca="1" si="74"/>
        <v>C0002</v>
      </c>
    </row>
    <row r="2410" spans="1:13" x14ac:dyDescent="0.25">
      <c r="A2410" t="s">
        <v>100</v>
      </c>
      <c r="B2410" s="7" t="s">
        <v>170</v>
      </c>
      <c r="C2410" s="15">
        <v>109</v>
      </c>
      <c r="D2410" s="16" t="s">
        <v>94</v>
      </c>
      <c r="E2410">
        <v>1661</v>
      </c>
      <c r="F2410" s="9">
        <v>15</v>
      </c>
      <c r="G2410" s="9">
        <f>financials[[#This Row],[Units Sold]]*financials[[#This Row],[Sale Price]]</f>
        <v>24915</v>
      </c>
      <c r="H2410" s="9">
        <f>IF(financials[[#This Row],[Discount Band]]="low",0.1,IF(financials[[#This Row],[Discount Band]]="medium",0.15,0.3))</f>
        <v>0.3</v>
      </c>
      <c r="I2410" s="9">
        <f>financials[[#This Row],[Gross Sales]]-financials[[#This Row],[Gross Sales]]*financials[[#This Row],[Discounts]]</f>
        <v>17440.5</v>
      </c>
      <c r="J2410" s="9">
        <f>VLOOKUP(financials[[#This Row],[productid]],Products!$B$2:$H$10,3)</f>
        <v>16.8</v>
      </c>
      <c r="K2410" s="9">
        <f>financials[[#This Row],[Sales]]-financials[[#This Row],[COGS]]</f>
        <v>17423.7</v>
      </c>
      <c r="L2410" s="17">
        <f t="shared" ca="1" si="75"/>
        <v>44693</v>
      </c>
      <c r="M2410" t="str">
        <f t="shared" ca="1" si="74"/>
        <v>C0002</v>
      </c>
    </row>
    <row r="2411" spans="1:13" x14ac:dyDescent="0.25">
      <c r="A2411" t="s">
        <v>98</v>
      </c>
      <c r="B2411" s="7" t="s">
        <v>105</v>
      </c>
      <c r="C2411" s="15">
        <v>102</v>
      </c>
      <c r="D2411" s="16" t="s">
        <v>94</v>
      </c>
      <c r="E2411">
        <v>200</v>
      </c>
      <c r="F2411" s="9">
        <v>125</v>
      </c>
      <c r="G2411" s="9">
        <f>financials[[#This Row],[Units Sold]]*financials[[#This Row],[Sale Price]]</f>
        <v>25000</v>
      </c>
      <c r="H2411" s="9">
        <f>IF(financials[[#This Row],[Discount Band]]="low",0.1,IF(financials[[#This Row],[Discount Band]]="medium",0.15,0.3))</f>
        <v>0.3</v>
      </c>
      <c r="I2411" s="9">
        <f>financials[[#This Row],[Gross Sales]]-financials[[#This Row],[Gross Sales]]*financials[[#This Row],[Discounts]]</f>
        <v>17500</v>
      </c>
      <c r="J2411" s="9">
        <f>VLOOKUP(financials[[#This Row],[productid]],Products!$B$2:$H$10,3)</f>
        <v>13.95</v>
      </c>
      <c r="K2411" s="9">
        <f>financials[[#This Row],[Sales]]-financials[[#This Row],[COGS]]</f>
        <v>17486.05</v>
      </c>
      <c r="L2411" s="17">
        <f t="shared" ca="1" si="75"/>
        <v>44732</v>
      </c>
      <c r="M2411" t="str">
        <f t="shared" ca="1" si="74"/>
        <v>C0002</v>
      </c>
    </row>
    <row r="2412" spans="1:13" x14ac:dyDescent="0.25">
      <c r="A2412" t="s">
        <v>97</v>
      </c>
      <c r="B2412" s="7" t="s">
        <v>170</v>
      </c>
      <c r="C2412" s="15">
        <v>107</v>
      </c>
      <c r="D2412" s="16" t="s">
        <v>101</v>
      </c>
      <c r="E2412">
        <v>1252</v>
      </c>
      <c r="F2412" s="9">
        <v>20</v>
      </c>
      <c r="G2412" s="9">
        <f>financials[[#This Row],[Units Sold]]*financials[[#This Row],[Sale Price]]</f>
        <v>25040</v>
      </c>
      <c r="H2412" s="9">
        <f>IF(financials[[#This Row],[Discount Band]]="low",0.1,IF(financials[[#This Row],[Discount Band]]="medium",0.15,0.3))</f>
        <v>0.15</v>
      </c>
      <c r="I2412" s="9">
        <f>financials[[#This Row],[Gross Sales]]-financials[[#This Row],[Gross Sales]]*financials[[#This Row],[Discounts]]</f>
        <v>21284</v>
      </c>
      <c r="J2412" s="9">
        <f>VLOOKUP(financials[[#This Row],[productid]],Products!$B$2:$H$10,3)</f>
        <v>5.5</v>
      </c>
      <c r="K2412" s="9">
        <f>financials[[#This Row],[Sales]]-financials[[#This Row],[COGS]]</f>
        <v>21278.5</v>
      </c>
      <c r="L2412" s="17">
        <f t="shared" ca="1" si="75"/>
        <v>44652</v>
      </c>
      <c r="M2412" t="str">
        <f t="shared" ca="1" si="74"/>
        <v>C0002</v>
      </c>
    </row>
    <row r="2413" spans="1:13" x14ac:dyDescent="0.25">
      <c r="A2413" t="s">
        <v>100</v>
      </c>
      <c r="B2413" s="7" t="s">
        <v>170</v>
      </c>
      <c r="C2413" s="13">
        <v>107</v>
      </c>
      <c r="D2413" s="10" t="s">
        <v>102</v>
      </c>
      <c r="E2413">
        <v>1672</v>
      </c>
      <c r="F2413" s="9">
        <v>15</v>
      </c>
      <c r="G2413" s="9">
        <f>financials[[#This Row],[Units Sold]]*financials[[#This Row],[Sale Price]]</f>
        <v>25080</v>
      </c>
      <c r="H2413" s="9">
        <f>IF(financials[[#This Row],[Discount Band]]="low",0.1,IF(financials[[#This Row],[Discount Band]]="medium",0.15,0.3))</f>
        <v>0.1</v>
      </c>
      <c r="I2413" s="9">
        <f>financials[[#This Row],[Gross Sales]]-financials[[#This Row],[Gross Sales]]*financials[[#This Row],[Discounts]]</f>
        <v>22572</v>
      </c>
      <c r="J2413" s="9">
        <f>VLOOKUP(financials[[#This Row],[productid]],Products!$B$2:$H$10,3)</f>
        <v>5.5</v>
      </c>
      <c r="K2413" s="9">
        <f>financials[[#This Row],[Sales]]-financials[[#This Row],[COGS]]</f>
        <v>22566.5</v>
      </c>
      <c r="L2413" s="17">
        <f t="shared" ca="1" si="75"/>
        <v>45440</v>
      </c>
      <c r="M2413" t="str">
        <f t="shared" ca="1" si="74"/>
        <v>C0002</v>
      </c>
    </row>
    <row r="2414" spans="1:13" x14ac:dyDescent="0.25">
      <c r="A2414" t="s">
        <v>97</v>
      </c>
      <c r="B2414" s="7" t="s">
        <v>135</v>
      </c>
      <c r="C2414" s="15">
        <v>102</v>
      </c>
      <c r="D2414" s="16" t="s">
        <v>101</v>
      </c>
      <c r="E2414">
        <v>3591</v>
      </c>
      <c r="F2414" s="9">
        <v>7</v>
      </c>
      <c r="G2414" s="9">
        <f>financials[[#This Row],[Units Sold]]*financials[[#This Row],[Sale Price]]</f>
        <v>25137</v>
      </c>
      <c r="H2414" s="9">
        <f>IF(financials[[#This Row],[Discount Band]]="low",0.1,IF(financials[[#This Row],[Discount Band]]="medium",0.15,0.3))</f>
        <v>0.15</v>
      </c>
      <c r="I2414" s="9">
        <f>financials[[#This Row],[Gross Sales]]-financials[[#This Row],[Gross Sales]]*financials[[#This Row],[Discounts]]</f>
        <v>21366.45</v>
      </c>
      <c r="J2414" s="9">
        <f>VLOOKUP(financials[[#This Row],[productid]],Products!$B$2:$H$10,3)</f>
        <v>13.95</v>
      </c>
      <c r="K2414" s="9">
        <f>financials[[#This Row],[Sales]]-financials[[#This Row],[COGS]]</f>
        <v>21352.5</v>
      </c>
      <c r="L2414" s="17">
        <f t="shared" ca="1" si="75"/>
        <v>45251</v>
      </c>
      <c r="M2414" t="str">
        <f t="shared" ca="1" si="74"/>
        <v>B0001</v>
      </c>
    </row>
    <row r="2415" spans="1:13" x14ac:dyDescent="0.25">
      <c r="A2415" t="s">
        <v>100</v>
      </c>
      <c r="B2415" s="7" t="s">
        <v>95</v>
      </c>
      <c r="C2415" s="15">
        <v>105</v>
      </c>
      <c r="D2415" s="16" t="s">
        <v>102</v>
      </c>
      <c r="E2415">
        <v>1677</v>
      </c>
      <c r="F2415" s="9">
        <v>15</v>
      </c>
      <c r="G2415" s="9">
        <f>financials[[#This Row],[Units Sold]]*financials[[#This Row],[Sale Price]]</f>
        <v>25155</v>
      </c>
      <c r="H2415" s="9">
        <f>IF(financials[[#This Row],[Discount Band]]="low",0.1,IF(financials[[#This Row],[Discount Band]]="medium",0.15,0.3))</f>
        <v>0.1</v>
      </c>
      <c r="I2415" s="9">
        <f>financials[[#This Row],[Gross Sales]]-financials[[#This Row],[Gross Sales]]*financials[[#This Row],[Discounts]]</f>
        <v>22639.5</v>
      </c>
      <c r="J2415" s="9">
        <f>VLOOKUP(financials[[#This Row],[productid]],Products!$B$2:$H$10,3)</f>
        <v>10</v>
      </c>
      <c r="K2415" s="9">
        <f>financials[[#This Row],[Sales]]-financials[[#This Row],[COGS]]</f>
        <v>22629.5</v>
      </c>
      <c r="L2415" s="17">
        <f t="shared" ca="1" si="75"/>
        <v>45432</v>
      </c>
      <c r="M2415" t="str">
        <f t="shared" ca="1" si="74"/>
        <v>B0001</v>
      </c>
    </row>
    <row r="2416" spans="1:13" x14ac:dyDescent="0.25">
      <c r="A2416" t="s">
        <v>96</v>
      </c>
      <c r="B2416" s="7" t="s">
        <v>135</v>
      </c>
      <c r="C2416" s="15">
        <v>106</v>
      </c>
      <c r="D2416" s="16" t="s">
        <v>101</v>
      </c>
      <c r="E2416">
        <v>2099</v>
      </c>
      <c r="F2416" s="9">
        <v>12</v>
      </c>
      <c r="G2416" s="9">
        <f>financials[[#This Row],[Units Sold]]*financials[[#This Row],[Sale Price]]</f>
        <v>25188</v>
      </c>
      <c r="H2416" s="9">
        <f>IF(financials[[#This Row],[Discount Band]]="low",0.1,IF(financials[[#This Row],[Discount Band]]="medium",0.15,0.3))</f>
        <v>0.15</v>
      </c>
      <c r="I2416" s="9">
        <f>financials[[#This Row],[Gross Sales]]-financials[[#This Row],[Gross Sales]]*financials[[#This Row],[Discounts]]</f>
        <v>21409.8</v>
      </c>
      <c r="J2416" s="9">
        <f>VLOOKUP(financials[[#This Row],[productid]],Products!$B$2:$H$10,3)</f>
        <v>9.1</v>
      </c>
      <c r="K2416" s="9">
        <f>financials[[#This Row],[Sales]]-financials[[#This Row],[COGS]]</f>
        <v>21400.7</v>
      </c>
      <c r="L2416" s="17">
        <f t="shared" ca="1" si="75"/>
        <v>44900</v>
      </c>
      <c r="M2416" t="str">
        <f t="shared" ca="1" si="74"/>
        <v>A0001</v>
      </c>
    </row>
    <row r="2417" spans="1:13" x14ac:dyDescent="0.25">
      <c r="A2417" t="s">
        <v>97</v>
      </c>
      <c r="B2417" s="7" t="s">
        <v>170</v>
      </c>
      <c r="C2417" s="15">
        <v>105</v>
      </c>
      <c r="D2417" s="16" t="s">
        <v>101</v>
      </c>
      <c r="E2417">
        <v>3610</v>
      </c>
      <c r="F2417" s="9">
        <v>7</v>
      </c>
      <c r="G2417" s="9">
        <f>financials[[#This Row],[Units Sold]]*financials[[#This Row],[Sale Price]]</f>
        <v>25270</v>
      </c>
      <c r="H2417" s="9">
        <f>IF(financials[[#This Row],[Discount Band]]="low",0.1,IF(financials[[#This Row],[Discount Band]]="medium",0.15,0.3))</f>
        <v>0.15</v>
      </c>
      <c r="I2417" s="9">
        <f>financials[[#This Row],[Gross Sales]]-financials[[#This Row],[Gross Sales]]*financials[[#This Row],[Discounts]]</f>
        <v>21479.5</v>
      </c>
      <c r="J2417" s="9">
        <f>VLOOKUP(financials[[#This Row],[productid]],Products!$B$2:$H$10,3)</f>
        <v>10</v>
      </c>
      <c r="K2417" s="9">
        <f>financials[[#This Row],[Sales]]-financials[[#This Row],[COGS]]</f>
        <v>21469.5</v>
      </c>
      <c r="L2417" s="17">
        <f t="shared" ca="1" si="75"/>
        <v>44746</v>
      </c>
      <c r="M2417" t="str">
        <f t="shared" ca="1" si="74"/>
        <v>C0002</v>
      </c>
    </row>
    <row r="2418" spans="1:13" x14ac:dyDescent="0.25">
      <c r="A2418" t="s">
        <v>100</v>
      </c>
      <c r="B2418" s="7" t="s">
        <v>135</v>
      </c>
      <c r="C2418" s="15">
        <v>105</v>
      </c>
      <c r="D2418" s="16" t="s">
        <v>103</v>
      </c>
      <c r="E2418">
        <v>1686</v>
      </c>
      <c r="F2418" s="9">
        <v>15</v>
      </c>
      <c r="G2418" s="9">
        <f>financials[[#This Row],[Units Sold]]*financials[[#This Row],[Sale Price]]</f>
        <v>25290</v>
      </c>
      <c r="H2418" s="9">
        <f>IF(financials[[#This Row],[Discount Band]]="low",0.1,IF(financials[[#This Row],[Discount Band]]="medium",0.15,0.3))</f>
        <v>0.3</v>
      </c>
      <c r="I2418" s="9">
        <f>financials[[#This Row],[Gross Sales]]-financials[[#This Row],[Gross Sales]]*financials[[#This Row],[Discounts]]</f>
        <v>17703</v>
      </c>
      <c r="J2418" s="9">
        <f>VLOOKUP(financials[[#This Row],[productid]],Products!$B$2:$H$10,3)</f>
        <v>10</v>
      </c>
      <c r="K2418" s="9">
        <f>financials[[#This Row],[Sales]]-financials[[#This Row],[COGS]]</f>
        <v>17693</v>
      </c>
      <c r="L2418" s="17">
        <f t="shared" ca="1" si="75"/>
        <v>44754</v>
      </c>
      <c r="M2418" t="str">
        <f t="shared" ca="1" si="74"/>
        <v>B0101</v>
      </c>
    </row>
    <row r="2419" spans="1:13" x14ac:dyDescent="0.25">
      <c r="A2419" t="s">
        <v>98</v>
      </c>
      <c r="B2419" s="7" t="s">
        <v>628</v>
      </c>
      <c r="C2419" s="15">
        <v>106</v>
      </c>
      <c r="D2419" s="16" t="s">
        <v>94</v>
      </c>
      <c r="E2419">
        <v>203</v>
      </c>
      <c r="F2419" s="9">
        <v>125</v>
      </c>
      <c r="G2419" s="9">
        <f>financials[[#This Row],[Units Sold]]*financials[[#This Row],[Sale Price]]</f>
        <v>25375</v>
      </c>
      <c r="H2419" s="9">
        <f>IF(financials[[#This Row],[Discount Band]]="low",0.1,IF(financials[[#This Row],[Discount Band]]="medium",0.15,0.3))</f>
        <v>0.3</v>
      </c>
      <c r="I2419" s="9">
        <f>financials[[#This Row],[Gross Sales]]-financials[[#This Row],[Gross Sales]]*financials[[#This Row],[Discounts]]</f>
        <v>17762.5</v>
      </c>
      <c r="J2419" s="9">
        <f>VLOOKUP(financials[[#This Row],[productid]],Products!$B$2:$H$10,3)</f>
        <v>9.1</v>
      </c>
      <c r="K2419" s="9">
        <f>financials[[#This Row],[Sales]]-financials[[#This Row],[COGS]]</f>
        <v>17753.400000000001</v>
      </c>
      <c r="L2419" s="17">
        <f t="shared" ca="1" si="75"/>
        <v>44602</v>
      </c>
      <c r="M2419" t="str">
        <f t="shared" ca="1" si="74"/>
        <v>C0003</v>
      </c>
    </row>
    <row r="2420" spans="1:13" x14ac:dyDescent="0.25">
      <c r="A2420" t="s">
        <v>98</v>
      </c>
      <c r="B2420" s="7" t="s">
        <v>279</v>
      </c>
      <c r="C2420" s="15">
        <v>104</v>
      </c>
      <c r="D2420" s="16" t="s">
        <v>102</v>
      </c>
      <c r="E2420">
        <v>203</v>
      </c>
      <c r="F2420" s="9">
        <v>125</v>
      </c>
      <c r="G2420" s="9">
        <f>financials[[#This Row],[Units Sold]]*financials[[#This Row],[Sale Price]]</f>
        <v>25375</v>
      </c>
      <c r="H2420" s="9">
        <f>IF(financials[[#This Row],[Discount Band]]="low",0.1,IF(financials[[#This Row],[Discount Band]]="medium",0.15,0.3))</f>
        <v>0.1</v>
      </c>
      <c r="I2420" s="9">
        <f>financials[[#This Row],[Gross Sales]]-financials[[#This Row],[Gross Sales]]*financials[[#This Row],[Discounts]]</f>
        <v>22837.5</v>
      </c>
      <c r="J2420" s="9">
        <f>VLOOKUP(financials[[#This Row],[productid]],Products!$B$2:$H$10,3)</f>
        <v>2.9</v>
      </c>
      <c r="K2420" s="9">
        <f>financials[[#This Row],[Sales]]-financials[[#This Row],[COGS]]</f>
        <v>22834.6</v>
      </c>
      <c r="L2420" s="17">
        <f t="shared" ca="1" si="75"/>
        <v>45206</v>
      </c>
      <c r="M2420" t="str">
        <f t="shared" ca="1" si="74"/>
        <v>C0003</v>
      </c>
    </row>
    <row r="2421" spans="1:13" x14ac:dyDescent="0.25">
      <c r="A2421" t="s">
        <v>100</v>
      </c>
      <c r="B2421" s="7" t="s">
        <v>95</v>
      </c>
      <c r="C2421" s="15">
        <v>106</v>
      </c>
      <c r="D2421" s="16" t="s">
        <v>94</v>
      </c>
      <c r="E2421">
        <v>1694</v>
      </c>
      <c r="F2421" s="9">
        <v>15</v>
      </c>
      <c r="G2421" s="9">
        <f>financials[[#This Row],[Units Sold]]*financials[[#This Row],[Sale Price]]</f>
        <v>25410</v>
      </c>
      <c r="H2421" s="9">
        <f>IF(financials[[#This Row],[Discount Band]]="low",0.1,IF(financials[[#This Row],[Discount Band]]="medium",0.15,0.3))</f>
        <v>0.3</v>
      </c>
      <c r="I2421" s="9">
        <f>financials[[#This Row],[Gross Sales]]-financials[[#This Row],[Gross Sales]]*financials[[#This Row],[Discounts]]</f>
        <v>17787</v>
      </c>
      <c r="J2421" s="9">
        <f>VLOOKUP(financials[[#This Row],[productid]],Products!$B$2:$H$10,3)</f>
        <v>9.1</v>
      </c>
      <c r="K2421" s="9">
        <f>financials[[#This Row],[Sales]]-financials[[#This Row],[COGS]]</f>
        <v>17777.900000000001</v>
      </c>
      <c r="L2421" s="17">
        <f t="shared" ca="1" si="75"/>
        <v>44730</v>
      </c>
      <c r="M2421" t="str">
        <f t="shared" ca="1" si="74"/>
        <v>C0002</v>
      </c>
    </row>
    <row r="2422" spans="1:13" x14ac:dyDescent="0.25">
      <c r="A2422" t="s">
        <v>97</v>
      </c>
      <c r="B2422" s="7" t="s">
        <v>135</v>
      </c>
      <c r="C2422" s="15">
        <v>104</v>
      </c>
      <c r="D2422" s="16" t="s">
        <v>94</v>
      </c>
      <c r="E2422">
        <v>3632</v>
      </c>
      <c r="F2422" s="9">
        <v>7</v>
      </c>
      <c r="G2422" s="9">
        <f>financials[[#This Row],[Units Sold]]*financials[[#This Row],[Sale Price]]</f>
        <v>25424</v>
      </c>
      <c r="H2422" s="9">
        <f>IF(financials[[#This Row],[Discount Band]]="low",0.1,IF(financials[[#This Row],[Discount Band]]="medium",0.15,0.3))</f>
        <v>0.3</v>
      </c>
      <c r="I2422" s="9">
        <f>financials[[#This Row],[Gross Sales]]-financials[[#This Row],[Gross Sales]]*financials[[#This Row],[Discounts]]</f>
        <v>17796.8</v>
      </c>
      <c r="J2422" s="9">
        <f>VLOOKUP(financials[[#This Row],[productid]],Products!$B$2:$H$10,3)</f>
        <v>2.9</v>
      </c>
      <c r="K2422" s="9">
        <f>financials[[#This Row],[Sales]]-financials[[#This Row],[COGS]]</f>
        <v>17793.899999999998</v>
      </c>
      <c r="L2422" s="17">
        <f t="shared" ca="1" si="75"/>
        <v>45091</v>
      </c>
      <c r="M2422" t="str">
        <f t="shared" ca="1" si="74"/>
        <v>A0001</v>
      </c>
    </row>
    <row r="2423" spans="1:13" x14ac:dyDescent="0.25">
      <c r="A2423" t="s">
        <v>98</v>
      </c>
      <c r="B2423" s="7" t="s">
        <v>159</v>
      </c>
      <c r="C2423" s="13">
        <v>104</v>
      </c>
      <c r="D2423" s="10" t="s">
        <v>102</v>
      </c>
      <c r="E2423">
        <v>204</v>
      </c>
      <c r="F2423" s="9">
        <v>125</v>
      </c>
      <c r="G2423" s="9">
        <f>financials[[#This Row],[Units Sold]]*financials[[#This Row],[Sale Price]]</f>
        <v>25500</v>
      </c>
      <c r="H2423" s="9">
        <f>IF(financials[[#This Row],[Discount Band]]="low",0.1,IF(financials[[#This Row],[Discount Band]]="medium",0.15,0.3))</f>
        <v>0.1</v>
      </c>
      <c r="I2423" s="9">
        <f>financials[[#This Row],[Gross Sales]]-financials[[#This Row],[Gross Sales]]*financials[[#This Row],[Discounts]]</f>
        <v>22950</v>
      </c>
      <c r="J2423" s="9">
        <f>VLOOKUP(financials[[#This Row],[productid]],Products!$B$2:$H$10,3)</f>
        <v>2.9</v>
      </c>
      <c r="K2423" s="9">
        <f>financials[[#This Row],[Sales]]-financials[[#This Row],[COGS]]</f>
        <v>22947.1</v>
      </c>
      <c r="L2423" s="17">
        <f t="shared" ca="1" si="75"/>
        <v>44641</v>
      </c>
      <c r="M2423" t="str">
        <f t="shared" ca="1" si="74"/>
        <v>A0001</v>
      </c>
    </row>
    <row r="2424" spans="1:13" x14ac:dyDescent="0.25">
      <c r="A2424" t="s">
        <v>98</v>
      </c>
      <c r="B2424" s="7" t="s">
        <v>239</v>
      </c>
      <c r="C2424" s="15">
        <v>103</v>
      </c>
      <c r="D2424" s="16" t="s">
        <v>102</v>
      </c>
      <c r="E2424">
        <v>204</v>
      </c>
      <c r="F2424" s="9">
        <v>125</v>
      </c>
      <c r="G2424" s="9">
        <f>financials[[#This Row],[Units Sold]]*financials[[#This Row],[Sale Price]]</f>
        <v>25500</v>
      </c>
      <c r="H2424" s="9">
        <f>IF(financials[[#This Row],[Discount Band]]="low",0.1,IF(financials[[#This Row],[Discount Band]]="medium",0.15,0.3))</f>
        <v>0.1</v>
      </c>
      <c r="I2424" s="9">
        <f>financials[[#This Row],[Gross Sales]]-financials[[#This Row],[Gross Sales]]*financials[[#This Row],[Discounts]]</f>
        <v>22950</v>
      </c>
      <c r="J2424" s="9">
        <f>VLOOKUP(financials[[#This Row],[productid]],Products!$B$2:$H$10,3)</f>
        <v>15</v>
      </c>
      <c r="K2424" s="9">
        <f>financials[[#This Row],[Sales]]-financials[[#This Row],[COGS]]</f>
        <v>22935</v>
      </c>
      <c r="L2424" s="17">
        <f t="shared" ca="1" si="75"/>
        <v>45249</v>
      </c>
      <c r="M2424" t="str">
        <f t="shared" ca="1" si="74"/>
        <v>B0101</v>
      </c>
    </row>
    <row r="2425" spans="1:13" x14ac:dyDescent="0.25">
      <c r="A2425" t="s">
        <v>98</v>
      </c>
      <c r="B2425" s="7" t="s">
        <v>159</v>
      </c>
      <c r="C2425" s="15">
        <v>104</v>
      </c>
      <c r="D2425" s="16" t="s">
        <v>102</v>
      </c>
      <c r="E2425">
        <v>204</v>
      </c>
      <c r="F2425" s="9">
        <v>125</v>
      </c>
      <c r="G2425" s="9">
        <f>financials[[#This Row],[Units Sold]]*financials[[#This Row],[Sale Price]]</f>
        <v>25500</v>
      </c>
      <c r="H2425" s="9">
        <f>IF(financials[[#This Row],[Discount Band]]="low",0.1,IF(financials[[#This Row],[Discount Band]]="medium",0.15,0.3))</f>
        <v>0.1</v>
      </c>
      <c r="I2425" s="9">
        <f>financials[[#This Row],[Gross Sales]]-financials[[#This Row],[Gross Sales]]*financials[[#This Row],[Discounts]]</f>
        <v>22950</v>
      </c>
      <c r="J2425" s="9">
        <f>VLOOKUP(financials[[#This Row],[productid]],Products!$B$2:$H$10,3)</f>
        <v>2.9</v>
      </c>
      <c r="K2425" s="9">
        <f>financials[[#This Row],[Sales]]-financials[[#This Row],[COGS]]</f>
        <v>22947.1</v>
      </c>
      <c r="L2425" s="17">
        <f t="shared" ca="1" si="75"/>
        <v>44712</v>
      </c>
      <c r="M2425" t="str">
        <f t="shared" ca="1" si="74"/>
        <v>B0101</v>
      </c>
    </row>
    <row r="2426" spans="1:13" x14ac:dyDescent="0.25">
      <c r="A2426" t="s">
        <v>97</v>
      </c>
      <c r="B2426" s="7" t="s">
        <v>95</v>
      </c>
      <c r="C2426" s="13">
        <v>102</v>
      </c>
      <c r="D2426" s="10" t="s">
        <v>94</v>
      </c>
      <c r="E2426">
        <v>1278</v>
      </c>
      <c r="F2426" s="9">
        <v>20</v>
      </c>
      <c r="G2426" s="9">
        <f>financials[[#This Row],[Units Sold]]*financials[[#This Row],[Sale Price]]</f>
        <v>25560</v>
      </c>
      <c r="H2426" s="9">
        <f>IF(financials[[#This Row],[Discount Band]]="low",0.1,IF(financials[[#This Row],[Discount Band]]="medium",0.15,0.3))</f>
        <v>0.3</v>
      </c>
      <c r="I2426" s="9">
        <f>financials[[#This Row],[Gross Sales]]-financials[[#This Row],[Gross Sales]]*financials[[#This Row],[Discounts]]</f>
        <v>17892</v>
      </c>
      <c r="J2426" s="9">
        <f>VLOOKUP(financials[[#This Row],[productid]],Products!$B$2:$H$10,3)</f>
        <v>13.95</v>
      </c>
      <c r="K2426" s="9">
        <f>financials[[#This Row],[Sales]]-financials[[#This Row],[COGS]]</f>
        <v>17878.05</v>
      </c>
      <c r="L2426" s="17">
        <f t="shared" ca="1" si="75"/>
        <v>45300</v>
      </c>
      <c r="M2426" t="str">
        <f t="shared" ca="1" si="74"/>
        <v>C0003</v>
      </c>
    </row>
    <row r="2427" spans="1:13" x14ac:dyDescent="0.25">
      <c r="A2427" t="s">
        <v>98</v>
      </c>
      <c r="B2427" s="7" t="s">
        <v>251</v>
      </c>
      <c r="C2427" s="15">
        <v>103</v>
      </c>
      <c r="D2427" s="16" t="s">
        <v>102</v>
      </c>
      <c r="E2427">
        <v>205</v>
      </c>
      <c r="F2427" s="9">
        <v>125</v>
      </c>
      <c r="G2427" s="9">
        <f>financials[[#This Row],[Units Sold]]*financials[[#This Row],[Sale Price]]</f>
        <v>25625</v>
      </c>
      <c r="H2427" s="9">
        <f>IF(financials[[#This Row],[Discount Band]]="low",0.1,IF(financials[[#This Row],[Discount Band]]="medium",0.15,0.3))</f>
        <v>0.1</v>
      </c>
      <c r="I2427" s="9">
        <f>financials[[#This Row],[Gross Sales]]-financials[[#This Row],[Gross Sales]]*financials[[#This Row],[Discounts]]</f>
        <v>23062.5</v>
      </c>
      <c r="J2427" s="9">
        <f>VLOOKUP(financials[[#This Row],[productid]],Products!$B$2:$H$10,3)</f>
        <v>15</v>
      </c>
      <c r="K2427" s="9">
        <f>financials[[#This Row],[Sales]]-financials[[#This Row],[COGS]]</f>
        <v>23047.5</v>
      </c>
      <c r="L2427" s="17">
        <f t="shared" ca="1" si="75"/>
        <v>44828</v>
      </c>
      <c r="M2427" t="str">
        <f t="shared" ca="1" si="74"/>
        <v>B0101</v>
      </c>
    </row>
    <row r="2428" spans="1:13" x14ac:dyDescent="0.25">
      <c r="A2428" t="s">
        <v>98</v>
      </c>
      <c r="B2428" s="7" t="s">
        <v>178</v>
      </c>
      <c r="C2428" s="15">
        <v>104</v>
      </c>
      <c r="D2428" s="16" t="s">
        <v>94</v>
      </c>
      <c r="E2428">
        <v>205</v>
      </c>
      <c r="F2428" s="9">
        <v>125</v>
      </c>
      <c r="G2428" s="9">
        <f>financials[[#This Row],[Units Sold]]*financials[[#This Row],[Sale Price]]</f>
        <v>25625</v>
      </c>
      <c r="H2428" s="9">
        <f>IF(financials[[#This Row],[Discount Band]]="low",0.1,IF(financials[[#This Row],[Discount Band]]="medium",0.15,0.3))</f>
        <v>0.3</v>
      </c>
      <c r="I2428" s="9">
        <f>financials[[#This Row],[Gross Sales]]-financials[[#This Row],[Gross Sales]]*financials[[#This Row],[Discounts]]</f>
        <v>17937.5</v>
      </c>
      <c r="J2428" s="9">
        <f>VLOOKUP(financials[[#This Row],[productid]],Products!$B$2:$H$10,3)</f>
        <v>2.9</v>
      </c>
      <c r="K2428" s="9">
        <f>financials[[#This Row],[Sales]]-financials[[#This Row],[COGS]]</f>
        <v>17934.599999999999</v>
      </c>
      <c r="L2428" s="17">
        <f t="shared" ca="1" si="75"/>
        <v>44802</v>
      </c>
      <c r="M2428" t="str">
        <f t="shared" ca="1" si="74"/>
        <v>B0001</v>
      </c>
    </row>
    <row r="2429" spans="1:13" x14ac:dyDescent="0.25">
      <c r="A2429" t="s">
        <v>98</v>
      </c>
      <c r="B2429" s="7" t="s">
        <v>243</v>
      </c>
      <c r="C2429" s="15">
        <v>104</v>
      </c>
      <c r="D2429" s="16" t="s">
        <v>102</v>
      </c>
      <c r="E2429">
        <v>205</v>
      </c>
      <c r="F2429" s="9">
        <v>125</v>
      </c>
      <c r="G2429" s="9">
        <f>financials[[#This Row],[Units Sold]]*financials[[#This Row],[Sale Price]]</f>
        <v>25625</v>
      </c>
      <c r="H2429" s="9">
        <f>IF(financials[[#This Row],[Discount Band]]="low",0.1,IF(financials[[#This Row],[Discount Band]]="medium",0.15,0.3))</f>
        <v>0.1</v>
      </c>
      <c r="I2429" s="9">
        <f>financials[[#This Row],[Gross Sales]]-financials[[#This Row],[Gross Sales]]*financials[[#This Row],[Discounts]]</f>
        <v>23062.5</v>
      </c>
      <c r="J2429" s="9">
        <f>VLOOKUP(financials[[#This Row],[productid]],Products!$B$2:$H$10,3)</f>
        <v>2.9</v>
      </c>
      <c r="K2429" s="9">
        <f>financials[[#This Row],[Sales]]-financials[[#This Row],[COGS]]</f>
        <v>23059.599999999999</v>
      </c>
      <c r="L2429" s="17">
        <f t="shared" ca="1" si="75"/>
        <v>44637</v>
      </c>
      <c r="M2429" t="str">
        <f t="shared" ca="1" si="74"/>
        <v>C0002</v>
      </c>
    </row>
    <row r="2430" spans="1:13" x14ac:dyDescent="0.25">
      <c r="A2430" t="s">
        <v>97</v>
      </c>
      <c r="B2430" s="7" t="s">
        <v>95</v>
      </c>
      <c r="C2430" s="15">
        <v>105</v>
      </c>
      <c r="D2430" s="16" t="s">
        <v>94</v>
      </c>
      <c r="E2430">
        <v>1282</v>
      </c>
      <c r="F2430" s="9">
        <v>20</v>
      </c>
      <c r="G2430" s="9">
        <f>financials[[#This Row],[Units Sold]]*financials[[#This Row],[Sale Price]]</f>
        <v>25640</v>
      </c>
      <c r="H2430" s="9">
        <f>IF(financials[[#This Row],[Discount Band]]="low",0.1,IF(financials[[#This Row],[Discount Band]]="medium",0.15,0.3))</f>
        <v>0.3</v>
      </c>
      <c r="I2430" s="9">
        <f>financials[[#This Row],[Gross Sales]]-financials[[#This Row],[Gross Sales]]*financials[[#This Row],[Discounts]]</f>
        <v>17948</v>
      </c>
      <c r="J2430" s="9">
        <f>VLOOKUP(financials[[#This Row],[productid]],Products!$B$2:$H$10,3)</f>
        <v>10</v>
      </c>
      <c r="K2430" s="9">
        <f>financials[[#This Row],[Sales]]-financials[[#This Row],[COGS]]</f>
        <v>17938</v>
      </c>
      <c r="L2430" s="17">
        <f t="shared" ca="1" si="75"/>
        <v>45294</v>
      </c>
      <c r="M2430" t="str">
        <f t="shared" ca="1" si="74"/>
        <v>C0003</v>
      </c>
    </row>
    <row r="2431" spans="1:13" x14ac:dyDescent="0.25">
      <c r="A2431" t="s">
        <v>100</v>
      </c>
      <c r="B2431" s="7" t="s">
        <v>170</v>
      </c>
      <c r="C2431" s="15">
        <v>109</v>
      </c>
      <c r="D2431" s="16" t="s">
        <v>94</v>
      </c>
      <c r="E2431">
        <v>1710</v>
      </c>
      <c r="F2431" s="9">
        <v>15</v>
      </c>
      <c r="G2431" s="9">
        <f>financials[[#This Row],[Units Sold]]*financials[[#This Row],[Sale Price]]</f>
        <v>25650</v>
      </c>
      <c r="H2431" s="9">
        <f>IF(financials[[#This Row],[Discount Band]]="low",0.1,IF(financials[[#This Row],[Discount Band]]="medium",0.15,0.3))</f>
        <v>0.3</v>
      </c>
      <c r="I2431" s="9">
        <f>financials[[#This Row],[Gross Sales]]-financials[[#This Row],[Gross Sales]]*financials[[#This Row],[Discounts]]</f>
        <v>17955</v>
      </c>
      <c r="J2431" s="9">
        <f>VLOOKUP(financials[[#This Row],[productid]],Products!$B$2:$H$10,3)</f>
        <v>16.8</v>
      </c>
      <c r="K2431" s="9">
        <f>financials[[#This Row],[Sales]]-financials[[#This Row],[COGS]]</f>
        <v>17938.2</v>
      </c>
      <c r="L2431" s="17">
        <f t="shared" ca="1" si="75"/>
        <v>44775</v>
      </c>
      <c r="M2431" t="str">
        <f t="shared" ca="1" si="74"/>
        <v>C0002</v>
      </c>
    </row>
    <row r="2432" spans="1:13" x14ac:dyDescent="0.25">
      <c r="A2432" t="s">
        <v>97</v>
      </c>
      <c r="B2432" s="7" t="s">
        <v>95</v>
      </c>
      <c r="C2432" s="15">
        <v>101</v>
      </c>
      <c r="D2432" s="16" t="s">
        <v>101</v>
      </c>
      <c r="E2432">
        <v>1284</v>
      </c>
      <c r="F2432" s="9">
        <v>20</v>
      </c>
      <c r="G2432" s="9">
        <f>financials[[#This Row],[Units Sold]]*financials[[#This Row],[Sale Price]]</f>
        <v>25680</v>
      </c>
      <c r="H2432" s="9">
        <f>IF(financials[[#This Row],[Discount Band]]="low",0.1,IF(financials[[#This Row],[Discount Band]]="medium",0.15,0.3))</f>
        <v>0.15</v>
      </c>
      <c r="I2432" s="9">
        <f>financials[[#This Row],[Gross Sales]]-financials[[#This Row],[Gross Sales]]*financials[[#This Row],[Discounts]]</f>
        <v>21828</v>
      </c>
      <c r="J2432" s="9">
        <f>VLOOKUP(financials[[#This Row],[productid]],Products!$B$2:$H$10,3)</f>
        <v>9.9499999999999993</v>
      </c>
      <c r="K2432" s="9">
        <f>financials[[#This Row],[Sales]]-financials[[#This Row],[COGS]]</f>
        <v>21818.05</v>
      </c>
      <c r="L2432" s="17">
        <f t="shared" ca="1" si="75"/>
        <v>44581</v>
      </c>
      <c r="M2432" t="str">
        <f t="shared" ca="1" si="74"/>
        <v>B0101</v>
      </c>
    </row>
    <row r="2433" spans="1:13" x14ac:dyDescent="0.25">
      <c r="A2433" t="s">
        <v>98</v>
      </c>
      <c r="B2433" s="7" t="s">
        <v>239</v>
      </c>
      <c r="C2433" s="13">
        <v>101</v>
      </c>
      <c r="D2433" s="10" t="s">
        <v>103</v>
      </c>
      <c r="E2433">
        <v>206</v>
      </c>
      <c r="F2433" s="9">
        <v>125</v>
      </c>
      <c r="G2433" s="9">
        <f>financials[[#This Row],[Units Sold]]*financials[[#This Row],[Sale Price]]</f>
        <v>25750</v>
      </c>
      <c r="H2433" s="9">
        <f>IF(financials[[#This Row],[Discount Band]]="low",0.1,IF(financials[[#This Row],[Discount Band]]="medium",0.15,0.3))</f>
        <v>0.3</v>
      </c>
      <c r="I2433" s="9">
        <f>financials[[#This Row],[Gross Sales]]-financials[[#This Row],[Gross Sales]]*financials[[#This Row],[Discounts]]</f>
        <v>18025</v>
      </c>
      <c r="J2433" s="9">
        <f>VLOOKUP(financials[[#This Row],[productid]],Products!$B$2:$H$10,3)</f>
        <v>9.9499999999999993</v>
      </c>
      <c r="K2433" s="9">
        <f>financials[[#This Row],[Sales]]-financials[[#This Row],[COGS]]</f>
        <v>18015.05</v>
      </c>
      <c r="L2433" s="17">
        <f t="shared" ca="1" si="75"/>
        <v>45371</v>
      </c>
      <c r="M2433" t="str">
        <f t="shared" ca="1" si="74"/>
        <v>C0003</v>
      </c>
    </row>
    <row r="2434" spans="1:13" x14ac:dyDescent="0.25">
      <c r="A2434" t="s">
        <v>98</v>
      </c>
      <c r="B2434" s="7" t="s">
        <v>251</v>
      </c>
      <c r="C2434" s="15">
        <v>107</v>
      </c>
      <c r="D2434" s="16" t="s">
        <v>102</v>
      </c>
      <c r="E2434">
        <v>206</v>
      </c>
      <c r="F2434" s="9">
        <v>125</v>
      </c>
      <c r="G2434" s="9">
        <f>financials[[#This Row],[Units Sold]]*financials[[#This Row],[Sale Price]]</f>
        <v>25750</v>
      </c>
      <c r="H2434" s="9">
        <f>IF(financials[[#This Row],[Discount Band]]="low",0.1,IF(financials[[#This Row],[Discount Band]]="medium",0.15,0.3))</f>
        <v>0.1</v>
      </c>
      <c r="I2434" s="9">
        <f>financials[[#This Row],[Gross Sales]]-financials[[#This Row],[Gross Sales]]*financials[[#This Row],[Discounts]]</f>
        <v>23175</v>
      </c>
      <c r="J2434" s="9">
        <f>VLOOKUP(financials[[#This Row],[productid]],Products!$B$2:$H$10,3)</f>
        <v>5.5</v>
      </c>
      <c r="K2434" s="9">
        <f>financials[[#This Row],[Sales]]-financials[[#This Row],[COGS]]</f>
        <v>23169.5</v>
      </c>
      <c r="L2434" s="17">
        <f t="shared" ca="1" si="75"/>
        <v>44611</v>
      </c>
      <c r="M2434" t="str">
        <f t="shared" ref="M2434:M2497" ca="1" si="76">VLOOKUP(RANDBETWEEN(1,5),rnlsalesperson,2)</f>
        <v>A0001</v>
      </c>
    </row>
    <row r="2435" spans="1:13" x14ac:dyDescent="0.25">
      <c r="A2435" t="s">
        <v>96</v>
      </c>
      <c r="B2435" s="7" t="s">
        <v>170</v>
      </c>
      <c r="C2435" s="15">
        <v>101</v>
      </c>
      <c r="D2435" s="16" t="s">
        <v>101</v>
      </c>
      <c r="E2435">
        <v>2152</v>
      </c>
      <c r="F2435" s="9">
        <v>12</v>
      </c>
      <c r="G2435" s="9">
        <f>financials[[#This Row],[Units Sold]]*financials[[#This Row],[Sale Price]]</f>
        <v>25824</v>
      </c>
      <c r="H2435" s="9">
        <f>IF(financials[[#This Row],[Discount Band]]="low",0.1,IF(financials[[#This Row],[Discount Band]]="medium",0.15,0.3))</f>
        <v>0.15</v>
      </c>
      <c r="I2435" s="9">
        <f>financials[[#This Row],[Gross Sales]]-financials[[#This Row],[Gross Sales]]*financials[[#This Row],[Discounts]]</f>
        <v>21950.400000000001</v>
      </c>
      <c r="J2435" s="9">
        <f>VLOOKUP(financials[[#This Row],[productid]],Products!$B$2:$H$10,3)</f>
        <v>9.9499999999999993</v>
      </c>
      <c r="K2435" s="9">
        <f>financials[[#This Row],[Sales]]-financials[[#This Row],[COGS]]</f>
        <v>21940.45</v>
      </c>
      <c r="L2435" s="17">
        <f t="shared" ref="L2435:L2498" ca="1" si="77">RANDBETWEEN(44562,45534)</f>
        <v>45199</v>
      </c>
      <c r="M2435" t="str">
        <f t="shared" ca="1" si="76"/>
        <v>B0101</v>
      </c>
    </row>
    <row r="2436" spans="1:13" x14ac:dyDescent="0.25">
      <c r="A2436" t="s">
        <v>97</v>
      </c>
      <c r="B2436" s="7" t="s">
        <v>95</v>
      </c>
      <c r="C2436" s="15">
        <v>107</v>
      </c>
      <c r="D2436" s="16" t="s">
        <v>94</v>
      </c>
      <c r="E2436">
        <v>1292</v>
      </c>
      <c r="F2436" s="9">
        <v>20</v>
      </c>
      <c r="G2436" s="9">
        <f>financials[[#This Row],[Units Sold]]*financials[[#This Row],[Sale Price]]</f>
        <v>25840</v>
      </c>
      <c r="H2436" s="9">
        <f>IF(financials[[#This Row],[Discount Band]]="low",0.1,IF(financials[[#This Row],[Discount Band]]="medium",0.15,0.3))</f>
        <v>0.3</v>
      </c>
      <c r="I2436" s="9">
        <f>financials[[#This Row],[Gross Sales]]-financials[[#This Row],[Gross Sales]]*financials[[#This Row],[Discounts]]</f>
        <v>18088</v>
      </c>
      <c r="J2436" s="9">
        <f>VLOOKUP(financials[[#This Row],[productid]],Products!$B$2:$H$10,3)</f>
        <v>5.5</v>
      </c>
      <c r="K2436" s="9">
        <f>financials[[#This Row],[Sales]]-financials[[#This Row],[COGS]]</f>
        <v>18082.5</v>
      </c>
      <c r="L2436" s="17">
        <f t="shared" ca="1" si="77"/>
        <v>45291</v>
      </c>
      <c r="M2436" t="str">
        <f t="shared" ca="1" si="76"/>
        <v>C0003</v>
      </c>
    </row>
    <row r="2437" spans="1:13" x14ac:dyDescent="0.25">
      <c r="A2437" t="s">
        <v>98</v>
      </c>
      <c r="B2437" s="7" t="s">
        <v>105</v>
      </c>
      <c r="C2437" s="13">
        <v>107</v>
      </c>
      <c r="D2437" s="10" t="s">
        <v>103</v>
      </c>
      <c r="E2437">
        <v>207</v>
      </c>
      <c r="F2437" s="9">
        <v>125</v>
      </c>
      <c r="G2437" s="9">
        <f>financials[[#This Row],[Units Sold]]*financials[[#This Row],[Sale Price]]</f>
        <v>25875</v>
      </c>
      <c r="H2437" s="9">
        <f>IF(financials[[#This Row],[Discount Band]]="low",0.1,IF(financials[[#This Row],[Discount Band]]="medium",0.15,0.3))</f>
        <v>0.3</v>
      </c>
      <c r="I2437" s="9">
        <f>financials[[#This Row],[Gross Sales]]-financials[[#This Row],[Gross Sales]]*financials[[#This Row],[Discounts]]</f>
        <v>18112.5</v>
      </c>
      <c r="J2437" s="9">
        <f>VLOOKUP(financials[[#This Row],[productid]],Products!$B$2:$H$10,3)</f>
        <v>5.5</v>
      </c>
      <c r="K2437" s="9">
        <f>financials[[#This Row],[Sales]]-financials[[#This Row],[COGS]]</f>
        <v>18107</v>
      </c>
      <c r="L2437" s="17">
        <f t="shared" ca="1" si="77"/>
        <v>44967</v>
      </c>
      <c r="M2437" t="str">
        <f t="shared" ca="1" si="76"/>
        <v>A0001</v>
      </c>
    </row>
    <row r="2438" spans="1:13" x14ac:dyDescent="0.25">
      <c r="A2438" t="s">
        <v>98</v>
      </c>
      <c r="B2438" s="7" t="s">
        <v>251</v>
      </c>
      <c r="C2438" s="15">
        <v>109</v>
      </c>
      <c r="D2438" s="16" t="s">
        <v>101</v>
      </c>
      <c r="E2438">
        <v>207</v>
      </c>
      <c r="F2438" s="9">
        <v>125</v>
      </c>
      <c r="G2438" s="9">
        <f>financials[[#This Row],[Units Sold]]*financials[[#This Row],[Sale Price]]</f>
        <v>25875</v>
      </c>
      <c r="H2438" s="9">
        <f>IF(financials[[#This Row],[Discount Band]]="low",0.1,IF(financials[[#This Row],[Discount Band]]="medium",0.15,0.3))</f>
        <v>0.15</v>
      </c>
      <c r="I2438" s="9">
        <f>financials[[#This Row],[Gross Sales]]-financials[[#This Row],[Gross Sales]]*financials[[#This Row],[Discounts]]</f>
        <v>21993.75</v>
      </c>
      <c r="J2438" s="9">
        <f>VLOOKUP(financials[[#This Row],[productid]],Products!$B$2:$H$10,3)</f>
        <v>16.8</v>
      </c>
      <c r="K2438" s="9">
        <f>financials[[#This Row],[Sales]]-financials[[#This Row],[COGS]]</f>
        <v>21976.95</v>
      </c>
      <c r="L2438" s="17">
        <f t="shared" ca="1" si="77"/>
        <v>45204</v>
      </c>
      <c r="M2438" t="str">
        <f t="shared" ca="1" si="76"/>
        <v>A0001</v>
      </c>
    </row>
    <row r="2439" spans="1:13" x14ac:dyDescent="0.25">
      <c r="A2439" t="s">
        <v>97</v>
      </c>
      <c r="B2439" s="7" t="s">
        <v>170</v>
      </c>
      <c r="C2439" s="15">
        <v>102</v>
      </c>
      <c r="D2439" s="16" t="s">
        <v>101</v>
      </c>
      <c r="E2439">
        <v>3705</v>
      </c>
      <c r="F2439" s="9">
        <v>7</v>
      </c>
      <c r="G2439" s="9">
        <f>financials[[#This Row],[Units Sold]]*financials[[#This Row],[Sale Price]]</f>
        <v>25935</v>
      </c>
      <c r="H2439" s="9">
        <f>IF(financials[[#This Row],[Discount Band]]="low",0.1,IF(financials[[#This Row],[Discount Band]]="medium",0.15,0.3))</f>
        <v>0.15</v>
      </c>
      <c r="I2439" s="9">
        <f>financials[[#This Row],[Gross Sales]]-financials[[#This Row],[Gross Sales]]*financials[[#This Row],[Discounts]]</f>
        <v>22044.75</v>
      </c>
      <c r="J2439" s="9">
        <f>VLOOKUP(financials[[#This Row],[productid]],Products!$B$2:$H$10,3)</f>
        <v>13.95</v>
      </c>
      <c r="K2439" s="9">
        <f>financials[[#This Row],[Sales]]-financials[[#This Row],[COGS]]</f>
        <v>22030.799999999999</v>
      </c>
      <c r="L2439" s="17">
        <f t="shared" ca="1" si="77"/>
        <v>45339</v>
      </c>
      <c r="M2439" t="str">
        <f t="shared" ca="1" si="76"/>
        <v>C0003</v>
      </c>
    </row>
    <row r="2440" spans="1:13" x14ac:dyDescent="0.25">
      <c r="A2440" t="s">
        <v>98</v>
      </c>
      <c r="B2440" s="7" t="s">
        <v>285</v>
      </c>
      <c r="C2440" s="15">
        <v>102</v>
      </c>
      <c r="D2440" s="16" t="s">
        <v>101</v>
      </c>
      <c r="E2440">
        <v>208</v>
      </c>
      <c r="F2440" s="9">
        <v>125</v>
      </c>
      <c r="G2440" s="9">
        <f>financials[[#This Row],[Units Sold]]*financials[[#This Row],[Sale Price]]</f>
        <v>26000</v>
      </c>
      <c r="H2440" s="9">
        <f>IF(financials[[#This Row],[Discount Band]]="low",0.1,IF(financials[[#This Row],[Discount Band]]="medium",0.15,0.3))</f>
        <v>0.15</v>
      </c>
      <c r="I2440" s="9">
        <f>financials[[#This Row],[Gross Sales]]-financials[[#This Row],[Gross Sales]]*financials[[#This Row],[Discounts]]</f>
        <v>22100</v>
      </c>
      <c r="J2440" s="9">
        <f>VLOOKUP(financials[[#This Row],[productid]],Products!$B$2:$H$10,3)</f>
        <v>13.95</v>
      </c>
      <c r="K2440" s="9">
        <f>financials[[#This Row],[Sales]]-financials[[#This Row],[COGS]]</f>
        <v>22086.05</v>
      </c>
      <c r="L2440" s="17">
        <f t="shared" ca="1" si="77"/>
        <v>45352</v>
      </c>
      <c r="M2440" t="str">
        <f t="shared" ca="1" si="76"/>
        <v>B0101</v>
      </c>
    </row>
    <row r="2441" spans="1:13" x14ac:dyDescent="0.25">
      <c r="A2441" t="s">
        <v>96</v>
      </c>
      <c r="B2441" s="7" t="s">
        <v>170</v>
      </c>
      <c r="C2441" s="13">
        <v>106</v>
      </c>
      <c r="D2441" s="10" t="s">
        <v>103</v>
      </c>
      <c r="E2441">
        <v>2168</v>
      </c>
      <c r="F2441" s="9">
        <v>12</v>
      </c>
      <c r="G2441" s="9">
        <f>financials[[#This Row],[Units Sold]]*financials[[#This Row],[Sale Price]]</f>
        <v>26016</v>
      </c>
      <c r="H2441" s="9">
        <f>IF(financials[[#This Row],[Discount Band]]="low",0.1,IF(financials[[#This Row],[Discount Band]]="medium",0.15,0.3))</f>
        <v>0.3</v>
      </c>
      <c r="I2441" s="9">
        <f>financials[[#This Row],[Gross Sales]]-financials[[#This Row],[Gross Sales]]*financials[[#This Row],[Discounts]]</f>
        <v>18211.2</v>
      </c>
      <c r="J2441" s="9">
        <f>VLOOKUP(financials[[#This Row],[productid]],Products!$B$2:$H$10,3)</f>
        <v>9.1</v>
      </c>
      <c r="K2441" s="9">
        <f>financials[[#This Row],[Sales]]-financials[[#This Row],[COGS]]</f>
        <v>18202.100000000002</v>
      </c>
      <c r="L2441" s="17">
        <f t="shared" ca="1" si="77"/>
        <v>44589</v>
      </c>
      <c r="M2441" t="str">
        <f t="shared" ca="1" si="76"/>
        <v>C0003</v>
      </c>
    </row>
    <row r="2442" spans="1:13" x14ac:dyDescent="0.25">
      <c r="A2442" t="s">
        <v>100</v>
      </c>
      <c r="B2442" s="7" t="s">
        <v>95</v>
      </c>
      <c r="C2442" s="13">
        <v>104</v>
      </c>
      <c r="D2442" s="10" t="s">
        <v>101</v>
      </c>
      <c r="E2442">
        <v>1737</v>
      </c>
      <c r="F2442" s="9">
        <v>15</v>
      </c>
      <c r="G2442" s="9">
        <f>financials[[#This Row],[Units Sold]]*financials[[#This Row],[Sale Price]]</f>
        <v>26055</v>
      </c>
      <c r="H2442" s="9">
        <f>IF(financials[[#This Row],[Discount Band]]="low",0.1,IF(financials[[#This Row],[Discount Band]]="medium",0.15,0.3))</f>
        <v>0.15</v>
      </c>
      <c r="I2442" s="9">
        <f>financials[[#This Row],[Gross Sales]]-financials[[#This Row],[Gross Sales]]*financials[[#This Row],[Discounts]]</f>
        <v>22146.75</v>
      </c>
      <c r="J2442" s="9">
        <f>VLOOKUP(financials[[#This Row],[productid]],Products!$B$2:$H$10,3)</f>
        <v>2.9</v>
      </c>
      <c r="K2442" s="9">
        <f>financials[[#This Row],[Sales]]-financials[[#This Row],[COGS]]</f>
        <v>22143.85</v>
      </c>
      <c r="L2442" s="17">
        <f t="shared" ca="1" si="77"/>
        <v>44908</v>
      </c>
      <c r="M2442" t="str">
        <f t="shared" ca="1" si="76"/>
        <v>C0003</v>
      </c>
    </row>
    <row r="2443" spans="1:13" x14ac:dyDescent="0.25">
      <c r="A2443" t="s">
        <v>99</v>
      </c>
      <c r="B2443" s="7" t="s">
        <v>655</v>
      </c>
      <c r="C2443" s="15">
        <v>106</v>
      </c>
      <c r="D2443" s="16" t="s">
        <v>102</v>
      </c>
      <c r="E2443">
        <v>87</v>
      </c>
      <c r="F2443" s="9">
        <v>300</v>
      </c>
      <c r="G2443" s="9">
        <f>financials[[#This Row],[Units Sold]]*financials[[#This Row],[Sale Price]]</f>
        <v>26100</v>
      </c>
      <c r="H2443" s="9">
        <f>IF(financials[[#This Row],[Discount Band]]="low",0.1,IF(financials[[#This Row],[Discount Band]]="medium",0.15,0.3))</f>
        <v>0.1</v>
      </c>
      <c r="I2443" s="9">
        <f>financials[[#This Row],[Gross Sales]]-financials[[#This Row],[Gross Sales]]*financials[[#This Row],[Discounts]]</f>
        <v>23490</v>
      </c>
      <c r="J2443" s="9">
        <f>VLOOKUP(financials[[#This Row],[productid]],Products!$B$2:$H$10,3)</f>
        <v>9.1</v>
      </c>
      <c r="K2443" s="9">
        <f>financials[[#This Row],[Sales]]-financials[[#This Row],[COGS]]</f>
        <v>23480.9</v>
      </c>
      <c r="L2443" s="17">
        <f t="shared" ca="1" si="77"/>
        <v>45379</v>
      </c>
      <c r="M2443" t="str">
        <f t="shared" ca="1" si="76"/>
        <v>C0002</v>
      </c>
    </row>
    <row r="2444" spans="1:13" x14ac:dyDescent="0.25">
      <c r="A2444" t="s">
        <v>98</v>
      </c>
      <c r="B2444" s="7" t="s">
        <v>556</v>
      </c>
      <c r="C2444" s="15">
        <v>109</v>
      </c>
      <c r="D2444" s="16" t="s">
        <v>94</v>
      </c>
      <c r="E2444">
        <v>209</v>
      </c>
      <c r="F2444" s="9">
        <v>125</v>
      </c>
      <c r="G2444" s="9">
        <f>financials[[#This Row],[Units Sold]]*financials[[#This Row],[Sale Price]]</f>
        <v>26125</v>
      </c>
      <c r="H2444" s="9">
        <f>IF(financials[[#This Row],[Discount Band]]="low",0.1,IF(financials[[#This Row],[Discount Band]]="medium",0.15,0.3))</f>
        <v>0.3</v>
      </c>
      <c r="I2444" s="9">
        <f>financials[[#This Row],[Gross Sales]]-financials[[#This Row],[Gross Sales]]*financials[[#This Row],[Discounts]]</f>
        <v>18287.5</v>
      </c>
      <c r="J2444" s="9">
        <f>VLOOKUP(financials[[#This Row],[productid]],Products!$B$2:$H$10,3)</f>
        <v>16.8</v>
      </c>
      <c r="K2444" s="9">
        <f>financials[[#This Row],[Sales]]-financials[[#This Row],[COGS]]</f>
        <v>18270.7</v>
      </c>
      <c r="L2444" s="17">
        <f t="shared" ca="1" si="77"/>
        <v>44744</v>
      </c>
      <c r="M2444" t="str">
        <f t="shared" ca="1" si="76"/>
        <v>C0002</v>
      </c>
    </row>
    <row r="2445" spans="1:13" x14ac:dyDescent="0.25">
      <c r="A2445" t="s">
        <v>100</v>
      </c>
      <c r="B2445" s="7" t="s">
        <v>95</v>
      </c>
      <c r="C2445" s="15">
        <v>101</v>
      </c>
      <c r="D2445" s="16" t="s">
        <v>101</v>
      </c>
      <c r="E2445">
        <v>1745</v>
      </c>
      <c r="F2445" s="9">
        <v>15</v>
      </c>
      <c r="G2445" s="9">
        <f>financials[[#This Row],[Units Sold]]*financials[[#This Row],[Sale Price]]</f>
        <v>26175</v>
      </c>
      <c r="H2445" s="9">
        <f>IF(financials[[#This Row],[Discount Band]]="low",0.1,IF(financials[[#This Row],[Discount Band]]="medium",0.15,0.3))</f>
        <v>0.15</v>
      </c>
      <c r="I2445" s="9">
        <f>financials[[#This Row],[Gross Sales]]-financials[[#This Row],[Gross Sales]]*financials[[#This Row],[Discounts]]</f>
        <v>22248.75</v>
      </c>
      <c r="J2445" s="9">
        <f>VLOOKUP(financials[[#This Row],[productid]],Products!$B$2:$H$10,3)</f>
        <v>9.9499999999999993</v>
      </c>
      <c r="K2445" s="9">
        <f>financials[[#This Row],[Sales]]-financials[[#This Row],[COGS]]</f>
        <v>22238.799999999999</v>
      </c>
      <c r="L2445" s="17">
        <f t="shared" ca="1" si="77"/>
        <v>44928</v>
      </c>
      <c r="M2445" t="str">
        <f t="shared" ca="1" si="76"/>
        <v>B0001</v>
      </c>
    </row>
    <row r="2446" spans="1:13" x14ac:dyDescent="0.25">
      <c r="A2446" t="s">
        <v>100</v>
      </c>
      <c r="B2446" s="7" t="s">
        <v>95</v>
      </c>
      <c r="C2446" s="15">
        <v>109</v>
      </c>
      <c r="D2446" s="16" t="s">
        <v>94</v>
      </c>
      <c r="E2446">
        <v>1745</v>
      </c>
      <c r="F2446" s="9">
        <v>15</v>
      </c>
      <c r="G2446" s="9">
        <f>financials[[#This Row],[Units Sold]]*financials[[#This Row],[Sale Price]]</f>
        <v>26175</v>
      </c>
      <c r="H2446" s="9">
        <f>IF(financials[[#This Row],[Discount Band]]="low",0.1,IF(financials[[#This Row],[Discount Band]]="medium",0.15,0.3))</f>
        <v>0.3</v>
      </c>
      <c r="I2446" s="9">
        <f>financials[[#This Row],[Gross Sales]]-financials[[#This Row],[Gross Sales]]*financials[[#This Row],[Discounts]]</f>
        <v>18322.5</v>
      </c>
      <c r="J2446" s="9">
        <f>VLOOKUP(financials[[#This Row],[productid]],Products!$B$2:$H$10,3)</f>
        <v>16.8</v>
      </c>
      <c r="K2446" s="9">
        <f>financials[[#This Row],[Sales]]-financials[[#This Row],[COGS]]</f>
        <v>18305.7</v>
      </c>
      <c r="L2446" s="17">
        <f t="shared" ca="1" si="77"/>
        <v>44583</v>
      </c>
      <c r="M2446" t="str">
        <f t="shared" ca="1" si="76"/>
        <v>B0101</v>
      </c>
    </row>
    <row r="2447" spans="1:13" x14ac:dyDescent="0.25">
      <c r="A2447" t="s">
        <v>97</v>
      </c>
      <c r="B2447" s="7" t="s">
        <v>95</v>
      </c>
      <c r="C2447" s="15">
        <v>104</v>
      </c>
      <c r="D2447" s="16" t="s">
        <v>101</v>
      </c>
      <c r="E2447">
        <v>1309</v>
      </c>
      <c r="F2447" s="9">
        <v>20</v>
      </c>
      <c r="G2447" s="9">
        <f>financials[[#This Row],[Units Sold]]*financials[[#This Row],[Sale Price]]</f>
        <v>26180</v>
      </c>
      <c r="H2447" s="9">
        <f>IF(financials[[#This Row],[Discount Band]]="low",0.1,IF(financials[[#This Row],[Discount Band]]="medium",0.15,0.3))</f>
        <v>0.15</v>
      </c>
      <c r="I2447" s="9">
        <f>financials[[#This Row],[Gross Sales]]-financials[[#This Row],[Gross Sales]]*financials[[#This Row],[Discounts]]</f>
        <v>22253</v>
      </c>
      <c r="J2447" s="9">
        <f>VLOOKUP(financials[[#This Row],[productid]],Products!$B$2:$H$10,3)</f>
        <v>2.9</v>
      </c>
      <c r="K2447" s="9">
        <f>financials[[#This Row],[Sales]]-financials[[#This Row],[COGS]]</f>
        <v>22250.1</v>
      </c>
      <c r="L2447" s="17">
        <f t="shared" ca="1" si="77"/>
        <v>45373</v>
      </c>
      <c r="M2447" t="str">
        <f t="shared" ca="1" si="76"/>
        <v>C0002</v>
      </c>
    </row>
    <row r="2448" spans="1:13" x14ac:dyDescent="0.25">
      <c r="A2448" t="s">
        <v>96</v>
      </c>
      <c r="B2448" s="7" t="s">
        <v>135</v>
      </c>
      <c r="C2448" s="13">
        <v>109</v>
      </c>
      <c r="D2448" s="10" t="s">
        <v>102</v>
      </c>
      <c r="E2448">
        <v>2184</v>
      </c>
      <c r="F2448" s="9">
        <v>12</v>
      </c>
      <c r="G2448" s="9">
        <f>financials[[#This Row],[Units Sold]]*financials[[#This Row],[Sale Price]]</f>
        <v>26208</v>
      </c>
      <c r="H2448" s="9">
        <f>IF(financials[[#This Row],[Discount Band]]="low",0.1,IF(financials[[#This Row],[Discount Band]]="medium",0.15,0.3))</f>
        <v>0.1</v>
      </c>
      <c r="I2448" s="9">
        <f>financials[[#This Row],[Gross Sales]]-financials[[#This Row],[Gross Sales]]*financials[[#This Row],[Discounts]]</f>
        <v>23587.200000000001</v>
      </c>
      <c r="J2448" s="9">
        <f>VLOOKUP(financials[[#This Row],[productid]],Products!$B$2:$H$10,3)</f>
        <v>16.8</v>
      </c>
      <c r="K2448" s="9">
        <f>financials[[#This Row],[Sales]]-financials[[#This Row],[COGS]]</f>
        <v>23570.400000000001</v>
      </c>
      <c r="L2448" s="17">
        <f t="shared" ca="1" si="77"/>
        <v>44839</v>
      </c>
      <c r="M2448" t="str">
        <f t="shared" ca="1" si="76"/>
        <v>C0003</v>
      </c>
    </row>
    <row r="2449" spans="1:13" x14ac:dyDescent="0.25">
      <c r="A2449" t="s">
        <v>97</v>
      </c>
      <c r="B2449" s="7" t="s">
        <v>135</v>
      </c>
      <c r="C2449" s="15">
        <v>107</v>
      </c>
      <c r="D2449" s="16" t="s">
        <v>101</v>
      </c>
      <c r="E2449">
        <v>3744</v>
      </c>
      <c r="F2449" s="9">
        <v>7</v>
      </c>
      <c r="G2449" s="9">
        <f>financials[[#This Row],[Units Sold]]*financials[[#This Row],[Sale Price]]</f>
        <v>26208</v>
      </c>
      <c r="H2449" s="9">
        <f>IF(financials[[#This Row],[Discount Band]]="low",0.1,IF(financials[[#This Row],[Discount Band]]="medium",0.15,0.3))</f>
        <v>0.15</v>
      </c>
      <c r="I2449" s="9">
        <f>financials[[#This Row],[Gross Sales]]-financials[[#This Row],[Gross Sales]]*financials[[#This Row],[Discounts]]</f>
        <v>22276.799999999999</v>
      </c>
      <c r="J2449" s="9">
        <f>VLOOKUP(financials[[#This Row],[productid]],Products!$B$2:$H$10,3)</f>
        <v>5.5</v>
      </c>
      <c r="K2449" s="9">
        <f>financials[[#This Row],[Sales]]-financials[[#This Row],[COGS]]</f>
        <v>22271.3</v>
      </c>
      <c r="L2449" s="17">
        <f t="shared" ca="1" si="77"/>
        <v>44836</v>
      </c>
      <c r="M2449" t="str">
        <f t="shared" ca="1" si="76"/>
        <v>A0001</v>
      </c>
    </row>
    <row r="2450" spans="1:13" x14ac:dyDescent="0.25">
      <c r="A2450" t="s">
        <v>98</v>
      </c>
      <c r="B2450" s="7" t="s">
        <v>136</v>
      </c>
      <c r="C2450" s="15">
        <v>108</v>
      </c>
      <c r="D2450" s="16" t="s">
        <v>94</v>
      </c>
      <c r="E2450">
        <v>210</v>
      </c>
      <c r="F2450" s="9">
        <v>125</v>
      </c>
      <c r="G2450" s="9">
        <f>financials[[#This Row],[Units Sold]]*financials[[#This Row],[Sale Price]]</f>
        <v>26250</v>
      </c>
      <c r="H2450" s="9">
        <f>IF(financials[[#This Row],[Discount Band]]="low",0.1,IF(financials[[#This Row],[Discount Band]]="medium",0.15,0.3))</f>
        <v>0.3</v>
      </c>
      <c r="I2450" s="9">
        <f>financials[[#This Row],[Gross Sales]]-financials[[#This Row],[Gross Sales]]*financials[[#This Row],[Discounts]]</f>
        <v>18375</v>
      </c>
      <c r="J2450" s="9">
        <f>VLOOKUP(financials[[#This Row],[productid]],Products!$B$2:$H$10,3)</f>
        <v>3.99</v>
      </c>
      <c r="K2450" s="9">
        <f>financials[[#This Row],[Sales]]-financials[[#This Row],[COGS]]</f>
        <v>18371.009999999998</v>
      </c>
      <c r="L2450" s="17">
        <f t="shared" ca="1" si="77"/>
        <v>45128</v>
      </c>
      <c r="M2450" t="str">
        <f t="shared" ca="1" si="76"/>
        <v>C0002</v>
      </c>
    </row>
    <row r="2451" spans="1:13" x14ac:dyDescent="0.25">
      <c r="A2451" t="s">
        <v>98</v>
      </c>
      <c r="B2451" s="7" t="s">
        <v>159</v>
      </c>
      <c r="C2451" s="15">
        <v>104</v>
      </c>
      <c r="D2451" s="16" t="s">
        <v>94</v>
      </c>
      <c r="E2451">
        <v>210</v>
      </c>
      <c r="F2451" s="9">
        <v>125</v>
      </c>
      <c r="G2451" s="9">
        <f>financials[[#This Row],[Units Sold]]*financials[[#This Row],[Sale Price]]</f>
        <v>26250</v>
      </c>
      <c r="H2451" s="9">
        <f>IF(financials[[#This Row],[Discount Band]]="low",0.1,IF(financials[[#This Row],[Discount Band]]="medium",0.15,0.3))</f>
        <v>0.3</v>
      </c>
      <c r="I2451" s="9">
        <f>financials[[#This Row],[Gross Sales]]-financials[[#This Row],[Gross Sales]]*financials[[#This Row],[Discounts]]</f>
        <v>18375</v>
      </c>
      <c r="J2451" s="9">
        <f>VLOOKUP(financials[[#This Row],[productid]],Products!$B$2:$H$10,3)</f>
        <v>2.9</v>
      </c>
      <c r="K2451" s="9">
        <f>financials[[#This Row],[Sales]]-financials[[#This Row],[COGS]]</f>
        <v>18372.099999999999</v>
      </c>
      <c r="L2451" s="17">
        <f t="shared" ca="1" si="77"/>
        <v>44901</v>
      </c>
      <c r="M2451" t="str">
        <f t="shared" ca="1" si="76"/>
        <v>C0002</v>
      </c>
    </row>
    <row r="2452" spans="1:13" x14ac:dyDescent="0.25">
      <c r="A2452" t="s">
        <v>97</v>
      </c>
      <c r="B2452" s="7" t="s">
        <v>277</v>
      </c>
      <c r="C2452" s="15">
        <v>101</v>
      </c>
      <c r="D2452" s="16" t="s">
        <v>101</v>
      </c>
      <c r="E2452">
        <v>75</v>
      </c>
      <c r="F2452" s="9">
        <v>350</v>
      </c>
      <c r="G2452" s="9">
        <f>financials[[#This Row],[Units Sold]]*financials[[#This Row],[Sale Price]]</f>
        <v>26250</v>
      </c>
      <c r="H2452" s="9">
        <f>IF(financials[[#This Row],[Discount Band]]="low",0.1,IF(financials[[#This Row],[Discount Band]]="medium",0.15,0.3))</f>
        <v>0.15</v>
      </c>
      <c r="I2452" s="9">
        <f>financials[[#This Row],[Gross Sales]]-financials[[#This Row],[Gross Sales]]*financials[[#This Row],[Discounts]]</f>
        <v>22312.5</v>
      </c>
      <c r="J2452" s="9">
        <f>VLOOKUP(financials[[#This Row],[productid]],Products!$B$2:$H$10,3)</f>
        <v>9.9499999999999993</v>
      </c>
      <c r="K2452" s="9">
        <f>financials[[#This Row],[Sales]]-financials[[#This Row],[COGS]]</f>
        <v>22302.55</v>
      </c>
      <c r="L2452" s="17">
        <f t="shared" ca="1" si="77"/>
        <v>45325</v>
      </c>
      <c r="M2452" t="str">
        <f t="shared" ca="1" si="76"/>
        <v>C0003</v>
      </c>
    </row>
    <row r="2453" spans="1:13" x14ac:dyDescent="0.25">
      <c r="A2453" t="s">
        <v>100</v>
      </c>
      <c r="B2453" s="7" t="s">
        <v>95</v>
      </c>
      <c r="C2453" s="15">
        <v>102</v>
      </c>
      <c r="D2453" s="16" t="s">
        <v>101</v>
      </c>
      <c r="E2453">
        <v>1752</v>
      </c>
      <c r="F2453" s="9">
        <v>15</v>
      </c>
      <c r="G2453" s="9">
        <f>financials[[#This Row],[Units Sold]]*financials[[#This Row],[Sale Price]]</f>
        <v>26280</v>
      </c>
      <c r="H2453" s="9">
        <f>IF(financials[[#This Row],[Discount Band]]="low",0.1,IF(financials[[#This Row],[Discount Band]]="medium",0.15,0.3))</f>
        <v>0.15</v>
      </c>
      <c r="I2453" s="9">
        <f>financials[[#This Row],[Gross Sales]]-financials[[#This Row],[Gross Sales]]*financials[[#This Row],[Discounts]]</f>
        <v>22338</v>
      </c>
      <c r="J2453" s="9">
        <f>VLOOKUP(financials[[#This Row],[productid]],Products!$B$2:$H$10,3)</f>
        <v>13.95</v>
      </c>
      <c r="K2453" s="9">
        <f>financials[[#This Row],[Sales]]-financials[[#This Row],[COGS]]</f>
        <v>22324.05</v>
      </c>
      <c r="L2453" s="17">
        <f t="shared" ca="1" si="77"/>
        <v>45503</v>
      </c>
      <c r="M2453" t="str">
        <f t="shared" ca="1" si="76"/>
        <v>B0001</v>
      </c>
    </row>
    <row r="2454" spans="1:13" x14ac:dyDescent="0.25">
      <c r="A2454" t="s">
        <v>96</v>
      </c>
      <c r="B2454" s="7" t="s">
        <v>170</v>
      </c>
      <c r="C2454" s="15">
        <v>105</v>
      </c>
      <c r="D2454" s="16" t="s">
        <v>102</v>
      </c>
      <c r="E2454">
        <v>2191</v>
      </c>
      <c r="F2454" s="9">
        <v>12</v>
      </c>
      <c r="G2454" s="9">
        <f>financials[[#This Row],[Units Sold]]*financials[[#This Row],[Sale Price]]</f>
        <v>26292</v>
      </c>
      <c r="H2454" s="9">
        <f>IF(financials[[#This Row],[Discount Band]]="low",0.1,IF(financials[[#This Row],[Discount Band]]="medium",0.15,0.3))</f>
        <v>0.1</v>
      </c>
      <c r="I2454" s="9">
        <f>financials[[#This Row],[Gross Sales]]-financials[[#This Row],[Gross Sales]]*financials[[#This Row],[Discounts]]</f>
        <v>23662.799999999999</v>
      </c>
      <c r="J2454" s="9">
        <f>VLOOKUP(financials[[#This Row],[productid]],Products!$B$2:$H$10,3)</f>
        <v>10</v>
      </c>
      <c r="K2454" s="9">
        <f>financials[[#This Row],[Sales]]-financials[[#This Row],[COGS]]</f>
        <v>23652.799999999999</v>
      </c>
      <c r="L2454" s="17">
        <f t="shared" ca="1" si="77"/>
        <v>44640</v>
      </c>
      <c r="M2454" t="str">
        <f t="shared" ca="1" si="76"/>
        <v>B0101</v>
      </c>
    </row>
    <row r="2455" spans="1:13" x14ac:dyDescent="0.25">
      <c r="A2455" t="s">
        <v>100</v>
      </c>
      <c r="B2455" s="7" t="s">
        <v>95</v>
      </c>
      <c r="C2455" s="15">
        <v>102</v>
      </c>
      <c r="D2455" s="16" t="s">
        <v>94</v>
      </c>
      <c r="E2455">
        <v>1753</v>
      </c>
      <c r="F2455" s="9">
        <v>15</v>
      </c>
      <c r="G2455" s="9">
        <f>financials[[#This Row],[Units Sold]]*financials[[#This Row],[Sale Price]]</f>
        <v>26295</v>
      </c>
      <c r="H2455" s="9">
        <f>IF(financials[[#This Row],[Discount Band]]="low",0.1,IF(financials[[#This Row],[Discount Band]]="medium",0.15,0.3))</f>
        <v>0.3</v>
      </c>
      <c r="I2455" s="9">
        <f>financials[[#This Row],[Gross Sales]]-financials[[#This Row],[Gross Sales]]*financials[[#This Row],[Discounts]]</f>
        <v>18406.5</v>
      </c>
      <c r="J2455" s="9">
        <f>VLOOKUP(financials[[#This Row],[productid]],Products!$B$2:$H$10,3)</f>
        <v>13.95</v>
      </c>
      <c r="K2455" s="9">
        <f>financials[[#This Row],[Sales]]-financials[[#This Row],[COGS]]</f>
        <v>18392.55</v>
      </c>
      <c r="L2455" s="17">
        <f t="shared" ca="1" si="77"/>
        <v>45364</v>
      </c>
      <c r="M2455" t="str">
        <f t="shared" ca="1" si="76"/>
        <v>C0003</v>
      </c>
    </row>
    <row r="2456" spans="1:13" x14ac:dyDescent="0.25">
      <c r="A2456" t="s">
        <v>96</v>
      </c>
      <c r="B2456" s="7" t="s">
        <v>170</v>
      </c>
      <c r="C2456" s="15">
        <v>107</v>
      </c>
      <c r="D2456" s="16" t="s">
        <v>102</v>
      </c>
      <c r="E2456">
        <v>2193</v>
      </c>
      <c r="F2456" s="9">
        <v>12</v>
      </c>
      <c r="G2456" s="9">
        <f>financials[[#This Row],[Units Sold]]*financials[[#This Row],[Sale Price]]</f>
        <v>26316</v>
      </c>
      <c r="H2456" s="9">
        <f>IF(financials[[#This Row],[Discount Band]]="low",0.1,IF(financials[[#This Row],[Discount Band]]="medium",0.15,0.3))</f>
        <v>0.1</v>
      </c>
      <c r="I2456" s="9">
        <f>financials[[#This Row],[Gross Sales]]-financials[[#This Row],[Gross Sales]]*financials[[#This Row],[Discounts]]</f>
        <v>23684.400000000001</v>
      </c>
      <c r="J2456" s="9">
        <f>VLOOKUP(financials[[#This Row],[productid]],Products!$B$2:$H$10,3)</f>
        <v>5.5</v>
      </c>
      <c r="K2456" s="9">
        <f>financials[[#This Row],[Sales]]-financials[[#This Row],[COGS]]</f>
        <v>23678.9</v>
      </c>
      <c r="L2456" s="17">
        <f t="shared" ca="1" si="77"/>
        <v>45146</v>
      </c>
      <c r="M2456" t="str">
        <f t="shared" ca="1" si="76"/>
        <v>C0003</v>
      </c>
    </row>
    <row r="2457" spans="1:13" x14ac:dyDescent="0.25">
      <c r="A2457" t="s">
        <v>96</v>
      </c>
      <c r="B2457" s="7" t="s">
        <v>135</v>
      </c>
      <c r="C2457" s="15">
        <v>102</v>
      </c>
      <c r="D2457" s="16" t="s">
        <v>102</v>
      </c>
      <c r="E2457">
        <v>2194</v>
      </c>
      <c r="F2457" s="9">
        <v>12</v>
      </c>
      <c r="G2457" s="9">
        <f>financials[[#This Row],[Units Sold]]*financials[[#This Row],[Sale Price]]</f>
        <v>26328</v>
      </c>
      <c r="H2457" s="9">
        <f>IF(financials[[#This Row],[Discount Band]]="low",0.1,IF(financials[[#This Row],[Discount Band]]="medium",0.15,0.3))</f>
        <v>0.1</v>
      </c>
      <c r="I2457" s="9">
        <f>financials[[#This Row],[Gross Sales]]-financials[[#This Row],[Gross Sales]]*financials[[#This Row],[Discounts]]</f>
        <v>23695.200000000001</v>
      </c>
      <c r="J2457" s="9">
        <f>VLOOKUP(financials[[#This Row],[productid]],Products!$B$2:$H$10,3)</f>
        <v>13.95</v>
      </c>
      <c r="K2457" s="9">
        <f>financials[[#This Row],[Sales]]-financials[[#This Row],[COGS]]</f>
        <v>23681.25</v>
      </c>
      <c r="L2457" s="17">
        <f t="shared" ca="1" si="77"/>
        <v>45288</v>
      </c>
      <c r="M2457" t="str">
        <f t="shared" ca="1" si="76"/>
        <v>C0002</v>
      </c>
    </row>
    <row r="2458" spans="1:13" x14ac:dyDescent="0.25">
      <c r="A2458" t="s">
        <v>97</v>
      </c>
      <c r="B2458" s="7" t="s">
        <v>170</v>
      </c>
      <c r="C2458" s="13">
        <v>109</v>
      </c>
      <c r="D2458" s="10" t="s">
        <v>101</v>
      </c>
      <c r="E2458">
        <v>3785</v>
      </c>
      <c r="F2458" s="9">
        <v>7</v>
      </c>
      <c r="G2458" s="9">
        <f>financials[[#This Row],[Units Sold]]*financials[[#This Row],[Sale Price]]</f>
        <v>26495</v>
      </c>
      <c r="H2458" s="9">
        <f>IF(financials[[#This Row],[Discount Band]]="low",0.1,IF(financials[[#This Row],[Discount Band]]="medium",0.15,0.3))</f>
        <v>0.15</v>
      </c>
      <c r="I2458" s="9">
        <f>financials[[#This Row],[Gross Sales]]-financials[[#This Row],[Gross Sales]]*financials[[#This Row],[Discounts]]</f>
        <v>22520.75</v>
      </c>
      <c r="J2458" s="9">
        <f>VLOOKUP(financials[[#This Row],[productid]],Products!$B$2:$H$10,3)</f>
        <v>16.8</v>
      </c>
      <c r="K2458" s="9">
        <f>financials[[#This Row],[Sales]]-financials[[#This Row],[COGS]]</f>
        <v>22503.95</v>
      </c>
      <c r="L2458" s="17">
        <f t="shared" ca="1" si="77"/>
        <v>45526</v>
      </c>
      <c r="M2458" t="str">
        <f t="shared" ca="1" si="76"/>
        <v>B0101</v>
      </c>
    </row>
    <row r="2459" spans="1:13" x14ac:dyDescent="0.25">
      <c r="A2459" t="s">
        <v>98</v>
      </c>
      <c r="B2459" s="7" t="s">
        <v>159</v>
      </c>
      <c r="C2459" s="13">
        <v>107</v>
      </c>
      <c r="D2459" s="10" t="s">
        <v>94</v>
      </c>
      <c r="E2459">
        <v>212</v>
      </c>
      <c r="F2459" s="9">
        <v>125</v>
      </c>
      <c r="G2459" s="9">
        <f>financials[[#This Row],[Units Sold]]*financials[[#This Row],[Sale Price]]</f>
        <v>26500</v>
      </c>
      <c r="H2459" s="9">
        <f>IF(financials[[#This Row],[Discount Band]]="low",0.1,IF(financials[[#This Row],[Discount Band]]="medium",0.15,0.3))</f>
        <v>0.3</v>
      </c>
      <c r="I2459" s="9">
        <f>financials[[#This Row],[Gross Sales]]-financials[[#This Row],[Gross Sales]]*financials[[#This Row],[Discounts]]</f>
        <v>18550</v>
      </c>
      <c r="J2459" s="9">
        <f>VLOOKUP(financials[[#This Row],[productid]],Products!$B$2:$H$10,3)</f>
        <v>5.5</v>
      </c>
      <c r="K2459" s="9">
        <f>financials[[#This Row],[Sales]]-financials[[#This Row],[COGS]]</f>
        <v>18544.5</v>
      </c>
      <c r="L2459" s="17">
        <f t="shared" ca="1" si="77"/>
        <v>44681</v>
      </c>
      <c r="M2459" t="str">
        <f t="shared" ca="1" si="76"/>
        <v>B0101</v>
      </c>
    </row>
    <row r="2460" spans="1:13" x14ac:dyDescent="0.25">
      <c r="A2460" t="s">
        <v>98</v>
      </c>
      <c r="B2460" s="7" t="s">
        <v>136</v>
      </c>
      <c r="C2460" s="15">
        <v>105</v>
      </c>
      <c r="D2460" s="16" t="s">
        <v>94</v>
      </c>
      <c r="E2460">
        <v>212</v>
      </c>
      <c r="F2460" s="9">
        <v>125</v>
      </c>
      <c r="G2460" s="9">
        <f>financials[[#This Row],[Units Sold]]*financials[[#This Row],[Sale Price]]</f>
        <v>26500</v>
      </c>
      <c r="H2460" s="9">
        <f>IF(financials[[#This Row],[Discount Band]]="low",0.1,IF(financials[[#This Row],[Discount Band]]="medium",0.15,0.3))</f>
        <v>0.3</v>
      </c>
      <c r="I2460" s="9">
        <f>financials[[#This Row],[Gross Sales]]-financials[[#This Row],[Gross Sales]]*financials[[#This Row],[Discounts]]</f>
        <v>18550</v>
      </c>
      <c r="J2460" s="9">
        <f>VLOOKUP(financials[[#This Row],[productid]],Products!$B$2:$H$10,3)</f>
        <v>10</v>
      </c>
      <c r="K2460" s="9">
        <f>financials[[#This Row],[Sales]]-financials[[#This Row],[COGS]]</f>
        <v>18540</v>
      </c>
      <c r="L2460" s="17">
        <f t="shared" ca="1" si="77"/>
        <v>44669</v>
      </c>
      <c r="M2460" t="str">
        <f t="shared" ca="1" si="76"/>
        <v>C0003</v>
      </c>
    </row>
    <row r="2461" spans="1:13" x14ac:dyDescent="0.25">
      <c r="A2461" t="s">
        <v>98</v>
      </c>
      <c r="B2461" s="7" t="s">
        <v>208</v>
      </c>
      <c r="C2461" s="15">
        <v>101</v>
      </c>
      <c r="D2461" s="16" t="s">
        <v>94</v>
      </c>
      <c r="E2461">
        <v>212</v>
      </c>
      <c r="F2461" s="9">
        <v>125</v>
      </c>
      <c r="G2461" s="9">
        <f>financials[[#This Row],[Units Sold]]*financials[[#This Row],[Sale Price]]</f>
        <v>26500</v>
      </c>
      <c r="H2461" s="9">
        <f>IF(financials[[#This Row],[Discount Band]]="low",0.1,IF(financials[[#This Row],[Discount Band]]="medium",0.15,0.3))</f>
        <v>0.3</v>
      </c>
      <c r="I2461" s="9">
        <f>financials[[#This Row],[Gross Sales]]-financials[[#This Row],[Gross Sales]]*financials[[#This Row],[Discounts]]</f>
        <v>18550</v>
      </c>
      <c r="J2461" s="9">
        <f>VLOOKUP(financials[[#This Row],[productid]],Products!$B$2:$H$10,3)</f>
        <v>9.9499999999999993</v>
      </c>
      <c r="K2461" s="9">
        <f>financials[[#This Row],[Sales]]-financials[[#This Row],[COGS]]</f>
        <v>18540.05</v>
      </c>
      <c r="L2461" s="17">
        <f t="shared" ca="1" si="77"/>
        <v>44982</v>
      </c>
      <c r="M2461" t="str">
        <f t="shared" ca="1" si="76"/>
        <v>B0001</v>
      </c>
    </row>
    <row r="2462" spans="1:13" x14ac:dyDescent="0.25">
      <c r="A2462" t="s">
        <v>98</v>
      </c>
      <c r="B2462" s="7" t="s">
        <v>104</v>
      </c>
      <c r="C2462" s="15">
        <v>101</v>
      </c>
      <c r="D2462" s="16" t="s">
        <v>94</v>
      </c>
      <c r="E2462">
        <v>213</v>
      </c>
      <c r="F2462" s="9">
        <v>125</v>
      </c>
      <c r="G2462" s="9">
        <f>financials[[#This Row],[Units Sold]]*financials[[#This Row],[Sale Price]]</f>
        <v>26625</v>
      </c>
      <c r="H2462" s="9">
        <f>IF(financials[[#This Row],[Discount Band]]="low",0.1,IF(financials[[#This Row],[Discount Band]]="medium",0.15,0.3))</f>
        <v>0.3</v>
      </c>
      <c r="I2462" s="9">
        <f>financials[[#This Row],[Gross Sales]]-financials[[#This Row],[Gross Sales]]*financials[[#This Row],[Discounts]]</f>
        <v>18637.5</v>
      </c>
      <c r="J2462" s="9">
        <f>VLOOKUP(financials[[#This Row],[productid]],Products!$B$2:$H$10,3)</f>
        <v>9.9499999999999993</v>
      </c>
      <c r="K2462" s="9">
        <f>financials[[#This Row],[Sales]]-financials[[#This Row],[COGS]]</f>
        <v>18627.55</v>
      </c>
      <c r="L2462" s="17">
        <f t="shared" ca="1" si="77"/>
        <v>44589</v>
      </c>
      <c r="M2462" t="str">
        <f t="shared" ca="1" si="76"/>
        <v>C0002</v>
      </c>
    </row>
    <row r="2463" spans="1:13" x14ac:dyDescent="0.25">
      <c r="A2463" t="s">
        <v>98</v>
      </c>
      <c r="B2463" s="7" t="s">
        <v>243</v>
      </c>
      <c r="C2463" s="15">
        <v>109</v>
      </c>
      <c r="D2463" s="16" t="s">
        <v>102</v>
      </c>
      <c r="E2463">
        <v>213</v>
      </c>
      <c r="F2463" s="9">
        <v>125</v>
      </c>
      <c r="G2463" s="9">
        <f>financials[[#This Row],[Units Sold]]*financials[[#This Row],[Sale Price]]</f>
        <v>26625</v>
      </c>
      <c r="H2463" s="9">
        <f>IF(financials[[#This Row],[Discount Band]]="low",0.1,IF(financials[[#This Row],[Discount Band]]="medium",0.15,0.3))</f>
        <v>0.1</v>
      </c>
      <c r="I2463" s="9">
        <f>financials[[#This Row],[Gross Sales]]-financials[[#This Row],[Gross Sales]]*financials[[#This Row],[Discounts]]</f>
        <v>23962.5</v>
      </c>
      <c r="J2463" s="9">
        <f>VLOOKUP(financials[[#This Row],[productid]],Products!$B$2:$H$10,3)</f>
        <v>16.8</v>
      </c>
      <c r="K2463" s="9">
        <f>financials[[#This Row],[Sales]]-financials[[#This Row],[COGS]]</f>
        <v>23945.7</v>
      </c>
      <c r="L2463" s="17">
        <f t="shared" ca="1" si="77"/>
        <v>45017</v>
      </c>
      <c r="M2463" t="str">
        <f t="shared" ca="1" si="76"/>
        <v>C0003</v>
      </c>
    </row>
    <row r="2464" spans="1:13" x14ac:dyDescent="0.25">
      <c r="A2464" t="s">
        <v>99</v>
      </c>
      <c r="B2464" s="7" t="s">
        <v>655</v>
      </c>
      <c r="C2464" s="13">
        <v>104</v>
      </c>
      <c r="D2464" s="10" t="s">
        <v>101</v>
      </c>
      <c r="E2464">
        <v>89</v>
      </c>
      <c r="F2464" s="9">
        <v>300</v>
      </c>
      <c r="G2464" s="9">
        <f>financials[[#This Row],[Units Sold]]*financials[[#This Row],[Sale Price]]</f>
        <v>26700</v>
      </c>
      <c r="H2464" s="9">
        <f>IF(financials[[#This Row],[Discount Band]]="low",0.1,IF(financials[[#This Row],[Discount Band]]="medium",0.15,0.3))</f>
        <v>0.15</v>
      </c>
      <c r="I2464" s="9">
        <f>financials[[#This Row],[Gross Sales]]-financials[[#This Row],[Gross Sales]]*financials[[#This Row],[Discounts]]</f>
        <v>22695</v>
      </c>
      <c r="J2464" s="9">
        <f>VLOOKUP(financials[[#This Row],[productid]],Products!$B$2:$H$10,3)</f>
        <v>2.9</v>
      </c>
      <c r="K2464" s="9">
        <f>financials[[#This Row],[Sales]]-financials[[#This Row],[COGS]]</f>
        <v>22692.1</v>
      </c>
      <c r="L2464" s="17">
        <f t="shared" ca="1" si="77"/>
        <v>44578</v>
      </c>
      <c r="M2464" t="str">
        <f t="shared" ca="1" si="76"/>
        <v>A0001</v>
      </c>
    </row>
    <row r="2465" spans="1:13" x14ac:dyDescent="0.25">
      <c r="A2465" t="s">
        <v>100</v>
      </c>
      <c r="B2465" s="7" t="s">
        <v>95</v>
      </c>
      <c r="C2465" s="13">
        <v>104</v>
      </c>
      <c r="D2465" s="10" t="s">
        <v>94</v>
      </c>
      <c r="E2465">
        <v>1781</v>
      </c>
      <c r="F2465" s="9">
        <v>15</v>
      </c>
      <c r="G2465" s="9">
        <f>financials[[#This Row],[Units Sold]]*financials[[#This Row],[Sale Price]]</f>
        <v>26715</v>
      </c>
      <c r="H2465" s="9">
        <f>IF(financials[[#This Row],[Discount Band]]="low",0.1,IF(financials[[#This Row],[Discount Band]]="medium",0.15,0.3))</f>
        <v>0.3</v>
      </c>
      <c r="I2465" s="9">
        <f>financials[[#This Row],[Gross Sales]]-financials[[#This Row],[Gross Sales]]*financials[[#This Row],[Discounts]]</f>
        <v>18700.5</v>
      </c>
      <c r="J2465" s="9">
        <f>VLOOKUP(financials[[#This Row],[productid]],Products!$B$2:$H$10,3)</f>
        <v>2.9</v>
      </c>
      <c r="K2465" s="9">
        <f>financials[[#This Row],[Sales]]-financials[[#This Row],[COGS]]</f>
        <v>18697.599999999999</v>
      </c>
      <c r="L2465" s="17">
        <f t="shared" ca="1" si="77"/>
        <v>45329</v>
      </c>
      <c r="M2465" t="str">
        <f t="shared" ca="1" si="76"/>
        <v>A0001</v>
      </c>
    </row>
    <row r="2466" spans="1:13" x14ac:dyDescent="0.25">
      <c r="A2466" t="s">
        <v>98</v>
      </c>
      <c r="B2466" s="7" t="s">
        <v>251</v>
      </c>
      <c r="C2466" s="15">
        <v>107</v>
      </c>
      <c r="D2466" s="16" t="s">
        <v>102</v>
      </c>
      <c r="E2466">
        <v>214</v>
      </c>
      <c r="F2466" s="9">
        <v>125</v>
      </c>
      <c r="G2466" s="9">
        <f>financials[[#This Row],[Units Sold]]*financials[[#This Row],[Sale Price]]</f>
        <v>26750</v>
      </c>
      <c r="H2466" s="9">
        <f>IF(financials[[#This Row],[Discount Band]]="low",0.1,IF(financials[[#This Row],[Discount Band]]="medium",0.15,0.3))</f>
        <v>0.1</v>
      </c>
      <c r="I2466" s="9">
        <f>financials[[#This Row],[Gross Sales]]-financials[[#This Row],[Gross Sales]]*financials[[#This Row],[Discounts]]</f>
        <v>24075</v>
      </c>
      <c r="J2466" s="9">
        <f>VLOOKUP(financials[[#This Row],[productid]],Products!$B$2:$H$10,3)</f>
        <v>5.5</v>
      </c>
      <c r="K2466" s="9">
        <f>financials[[#This Row],[Sales]]-financials[[#This Row],[COGS]]</f>
        <v>24069.5</v>
      </c>
      <c r="L2466" s="17">
        <f t="shared" ca="1" si="77"/>
        <v>45285</v>
      </c>
      <c r="M2466" t="str">
        <f t="shared" ca="1" si="76"/>
        <v>A0001</v>
      </c>
    </row>
    <row r="2467" spans="1:13" x14ac:dyDescent="0.25">
      <c r="A2467" t="s">
        <v>97</v>
      </c>
      <c r="B2467" s="7" t="s">
        <v>170</v>
      </c>
      <c r="C2467" s="15">
        <v>107</v>
      </c>
      <c r="D2467" s="16" t="s">
        <v>94</v>
      </c>
      <c r="E2467">
        <v>1340</v>
      </c>
      <c r="F2467" s="9">
        <v>20</v>
      </c>
      <c r="G2467" s="9">
        <f>financials[[#This Row],[Units Sold]]*financials[[#This Row],[Sale Price]]</f>
        <v>26800</v>
      </c>
      <c r="H2467" s="9">
        <f>IF(financials[[#This Row],[Discount Band]]="low",0.1,IF(financials[[#This Row],[Discount Band]]="medium",0.15,0.3))</f>
        <v>0.3</v>
      </c>
      <c r="I2467" s="9">
        <f>financials[[#This Row],[Gross Sales]]-financials[[#This Row],[Gross Sales]]*financials[[#This Row],[Discounts]]</f>
        <v>18760</v>
      </c>
      <c r="J2467" s="9">
        <f>VLOOKUP(financials[[#This Row],[productid]],Products!$B$2:$H$10,3)</f>
        <v>5.5</v>
      </c>
      <c r="K2467" s="9">
        <f>financials[[#This Row],[Sales]]-financials[[#This Row],[COGS]]</f>
        <v>18754.5</v>
      </c>
      <c r="L2467" s="17">
        <f t="shared" ca="1" si="77"/>
        <v>45180</v>
      </c>
      <c r="M2467" t="str">
        <f t="shared" ca="1" si="76"/>
        <v>C0002</v>
      </c>
    </row>
    <row r="2468" spans="1:13" x14ac:dyDescent="0.25">
      <c r="A2468" t="s">
        <v>100</v>
      </c>
      <c r="B2468" s="7" t="s">
        <v>95</v>
      </c>
      <c r="C2468" s="13">
        <v>109</v>
      </c>
      <c r="D2468" s="10" t="s">
        <v>102</v>
      </c>
      <c r="E2468">
        <v>1789</v>
      </c>
      <c r="F2468" s="9">
        <v>15</v>
      </c>
      <c r="G2468" s="9">
        <f>financials[[#This Row],[Units Sold]]*financials[[#This Row],[Sale Price]]</f>
        <v>26835</v>
      </c>
      <c r="H2468" s="9">
        <f>IF(financials[[#This Row],[Discount Band]]="low",0.1,IF(financials[[#This Row],[Discount Band]]="medium",0.15,0.3))</f>
        <v>0.1</v>
      </c>
      <c r="I2468" s="9">
        <f>financials[[#This Row],[Gross Sales]]-financials[[#This Row],[Gross Sales]]*financials[[#This Row],[Discounts]]</f>
        <v>24151.5</v>
      </c>
      <c r="J2468" s="9">
        <f>VLOOKUP(financials[[#This Row],[productid]],Products!$B$2:$H$10,3)</f>
        <v>16.8</v>
      </c>
      <c r="K2468" s="9">
        <f>financials[[#This Row],[Sales]]-financials[[#This Row],[COGS]]</f>
        <v>24134.7</v>
      </c>
      <c r="L2468" s="17">
        <f t="shared" ca="1" si="77"/>
        <v>44857</v>
      </c>
      <c r="M2468" t="str">
        <f t="shared" ca="1" si="76"/>
        <v>B0101</v>
      </c>
    </row>
    <row r="2469" spans="1:13" x14ac:dyDescent="0.25">
      <c r="A2469" t="s">
        <v>98</v>
      </c>
      <c r="B2469" s="7" t="s">
        <v>208</v>
      </c>
      <c r="C2469" s="15">
        <v>109</v>
      </c>
      <c r="D2469" s="16" t="s">
        <v>94</v>
      </c>
      <c r="E2469">
        <v>215</v>
      </c>
      <c r="F2469" s="9">
        <v>125</v>
      </c>
      <c r="G2469" s="9">
        <f>financials[[#This Row],[Units Sold]]*financials[[#This Row],[Sale Price]]</f>
        <v>26875</v>
      </c>
      <c r="H2469" s="9">
        <f>IF(financials[[#This Row],[Discount Band]]="low",0.1,IF(financials[[#This Row],[Discount Band]]="medium",0.15,0.3))</f>
        <v>0.3</v>
      </c>
      <c r="I2469" s="9">
        <f>financials[[#This Row],[Gross Sales]]-financials[[#This Row],[Gross Sales]]*financials[[#This Row],[Discounts]]</f>
        <v>18812.5</v>
      </c>
      <c r="J2469" s="9">
        <f>VLOOKUP(financials[[#This Row],[productid]],Products!$B$2:$H$10,3)</f>
        <v>16.8</v>
      </c>
      <c r="K2469" s="9">
        <f>financials[[#This Row],[Sales]]-financials[[#This Row],[COGS]]</f>
        <v>18795.7</v>
      </c>
      <c r="L2469" s="17">
        <f t="shared" ca="1" si="77"/>
        <v>45395</v>
      </c>
      <c r="M2469" t="str">
        <f t="shared" ca="1" si="76"/>
        <v>C0002</v>
      </c>
    </row>
    <row r="2470" spans="1:13" x14ac:dyDescent="0.25">
      <c r="A2470" t="s">
        <v>100</v>
      </c>
      <c r="B2470" s="7" t="s">
        <v>95</v>
      </c>
      <c r="C2470" s="15">
        <v>102</v>
      </c>
      <c r="D2470" s="16" t="s">
        <v>101</v>
      </c>
      <c r="E2470">
        <v>1793</v>
      </c>
      <c r="F2470" s="9">
        <v>15</v>
      </c>
      <c r="G2470" s="9">
        <f>financials[[#This Row],[Units Sold]]*financials[[#This Row],[Sale Price]]</f>
        <v>26895</v>
      </c>
      <c r="H2470" s="9">
        <f>IF(financials[[#This Row],[Discount Band]]="low",0.1,IF(financials[[#This Row],[Discount Band]]="medium",0.15,0.3))</f>
        <v>0.15</v>
      </c>
      <c r="I2470" s="9">
        <f>financials[[#This Row],[Gross Sales]]-financials[[#This Row],[Gross Sales]]*financials[[#This Row],[Discounts]]</f>
        <v>22860.75</v>
      </c>
      <c r="J2470" s="9">
        <f>VLOOKUP(financials[[#This Row],[productid]],Products!$B$2:$H$10,3)</f>
        <v>13.95</v>
      </c>
      <c r="K2470" s="9">
        <f>financials[[#This Row],[Sales]]-financials[[#This Row],[COGS]]</f>
        <v>22846.799999999999</v>
      </c>
      <c r="L2470" s="17">
        <f t="shared" ca="1" si="77"/>
        <v>45045</v>
      </c>
      <c r="M2470" t="str">
        <f t="shared" ca="1" si="76"/>
        <v>B0101</v>
      </c>
    </row>
    <row r="2471" spans="1:13" x14ac:dyDescent="0.25">
      <c r="A2471" t="s">
        <v>100</v>
      </c>
      <c r="B2471" s="7" t="s">
        <v>95</v>
      </c>
      <c r="C2471" s="15">
        <v>101</v>
      </c>
      <c r="D2471" s="16" t="s">
        <v>94</v>
      </c>
      <c r="E2471">
        <v>1794</v>
      </c>
      <c r="F2471" s="9">
        <v>15</v>
      </c>
      <c r="G2471" s="9">
        <f>financials[[#This Row],[Units Sold]]*financials[[#This Row],[Sale Price]]</f>
        <v>26910</v>
      </c>
      <c r="H2471" s="9">
        <f>IF(financials[[#This Row],[Discount Band]]="low",0.1,IF(financials[[#This Row],[Discount Band]]="medium",0.15,0.3))</f>
        <v>0.3</v>
      </c>
      <c r="I2471" s="9">
        <f>financials[[#This Row],[Gross Sales]]-financials[[#This Row],[Gross Sales]]*financials[[#This Row],[Discounts]]</f>
        <v>18837</v>
      </c>
      <c r="J2471" s="9">
        <f>VLOOKUP(financials[[#This Row],[productid]],Products!$B$2:$H$10,3)</f>
        <v>9.9499999999999993</v>
      </c>
      <c r="K2471" s="9">
        <f>financials[[#This Row],[Sales]]-financials[[#This Row],[COGS]]</f>
        <v>18827.05</v>
      </c>
      <c r="L2471" s="17">
        <f t="shared" ca="1" si="77"/>
        <v>45184</v>
      </c>
      <c r="M2471" t="str">
        <f t="shared" ca="1" si="76"/>
        <v>B0001</v>
      </c>
    </row>
    <row r="2472" spans="1:13" x14ac:dyDescent="0.25">
      <c r="A2472" t="s">
        <v>100</v>
      </c>
      <c r="B2472" s="7" t="s">
        <v>135</v>
      </c>
      <c r="C2472" s="13">
        <v>105</v>
      </c>
      <c r="D2472" s="10" t="s">
        <v>94</v>
      </c>
      <c r="E2472">
        <v>1795</v>
      </c>
      <c r="F2472" s="9">
        <v>15</v>
      </c>
      <c r="G2472" s="9">
        <f>financials[[#This Row],[Units Sold]]*financials[[#This Row],[Sale Price]]</f>
        <v>26925</v>
      </c>
      <c r="H2472" s="9">
        <f>IF(financials[[#This Row],[Discount Band]]="low",0.1,IF(financials[[#This Row],[Discount Band]]="medium",0.15,0.3))</f>
        <v>0.3</v>
      </c>
      <c r="I2472" s="9">
        <f>financials[[#This Row],[Gross Sales]]-financials[[#This Row],[Gross Sales]]*financials[[#This Row],[Discounts]]</f>
        <v>18847.5</v>
      </c>
      <c r="J2472" s="9">
        <f>VLOOKUP(financials[[#This Row],[productid]],Products!$B$2:$H$10,3)</f>
        <v>10</v>
      </c>
      <c r="K2472" s="9">
        <f>financials[[#This Row],[Sales]]-financials[[#This Row],[COGS]]</f>
        <v>18837.5</v>
      </c>
      <c r="L2472" s="17">
        <f t="shared" ca="1" si="77"/>
        <v>45421</v>
      </c>
      <c r="M2472" t="str">
        <f t="shared" ca="1" si="76"/>
        <v>C0002</v>
      </c>
    </row>
    <row r="2473" spans="1:13" x14ac:dyDescent="0.25">
      <c r="A2473" t="s">
        <v>96</v>
      </c>
      <c r="B2473" s="7" t="s">
        <v>170</v>
      </c>
      <c r="C2473" s="15">
        <v>102</v>
      </c>
      <c r="D2473" s="16" t="s">
        <v>101</v>
      </c>
      <c r="E2473">
        <v>2244</v>
      </c>
      <c r="F2473" s="9">
        <v>12</v>
      </c>
      <c r="G2473" s="9">
        <f>financials[[#This Row],[Units Sold]]*financials[[#This Row],[Sale Price]]</f>
        <v>26928</v>
      </c>
      <c r="H2473" s="9">
        <f>IF(financials[[#This Row],[Discount Band]]="low",0.1,IF(financials[[#This Row],[Discount Band]]="medium",0.15,0.3))</f>
        <v>0.15</v>
      </c>
      <c r="I2473" s="9">
        <f>financials[[#This Row],[Gross Sales]]-financials[[#This Row],[Gross Sales]]*financials[[#This Row],[Discounts]]</f>
        <v>22888.799999999999</v>
      </c>
      <c r="J2473" s="9">
        <f>VLOOKUP(financials[[#This Row],[productid]],Products!$B$2:$H$10,3)</f>
        <v>13.95</v>
      </c>
      <c r="K2473" s="9">
        <f>financials[[#This Row],[Sales]]-financials[[#This Row],[COGS]]</f>
        <v>22874.85</v>
      </c>
      <c r="L2473" s="17">
        <f t="shared" ca="1" si="77"/>
        <v>45054</v>
      </c>
      <c r="M2473" t="str">
        <f t="shared" ca="1" si="76"/>
        <v>C0003</v>
      </c>
    </row>
    <row r="2474" spans="1:13" x14ac:dyDescent="0.25">
      <c r="A2474" t="s">
        <v>96</v>
      </c>
      <c r="B2474" s="7" t="s">
        <v>170</v>
      </c>
      <c r="C2474" s="15">
        <v>104</v>
      </c>
      <c r="D2474" s="16" t="s">
        <v>94</v>
      </c>
      <c r="E2474">
        <v>2244</v>
      </c>
      <c r="F2474" s="9">
        <v>12</v>
      </c>
      <c r="G2474" s="9">
        <f>financials[[#This Row],[Units Sold]]*financials[[#This Row],[Sale Price]]</f>
        <v>26928</v>
      </c>
      <c r="H2474" s="9">
        <f>IF(financials[[#This Row],[Discount Band]]="low",0.1,IF(financials[[#This Row],[Discount Band]]="medium",0.15,0.3))</f>
        <v>0.3</v>
      </c>
      <c r="I2474" s="9">
        <f>financials[[#This Row],[Gross Sales]]-financials[[#This Row],[Gross Sales]]*financials[[#This Row],[Discounts]]</f>
        <v>18849.599999999999</v>
      </c>
      <c r="J2474" s="9">
        <f>VLOOKUP(financials[[#This Row],[productid]],Products!$B$2:$H$10,3)</f>
        <v>2.9</v>
      </c>
      <c r="K2474" s="9">
        <f>financials[[#This Row],[Sales]]-financials[[#This Row],[COGS]]</f>
        <v>18846.699999999997</v>
      </c>
      <c r="L2474" s="17">
        <f t="shared" ca="1" si="77"/>
        <v>45413</v>
      </c>
      <c r="M2474" t="str">
        <f t="shared" ca="1" si="76"/>
        <v>C0002</v>
      </c>
    </row>
    <row r="2475" spans="1:13" x14ac:dyDescent="0.25">
      <c r="A2475" t="s">
        <v>96</v>
      </c>
      <c r="B2475" s="7" t="s">
        <v>170</v>
      </c>
      <c r="C2475" s="15">
        <v>101</v>
      </c>
      <c r="D2475" s="16" t="s">
        <v>102</v>
      </c>
      <c r="E2475">
        <v>2245</v>
      </c>
      <c r="F2475" s="9">
        <v>12</v>
      </c>
      <c r="G2475" s="9">
        <f>financials[[#This Row],[Units Sold]]*financials[[#This Row],[Sale Price]]</f>
        <v>26940</v>
      </c>
      <c r="H2475" s="9">
        <f>IF(financials[[#This Row],[Discount Band]]="low",0.1,IF(financials[[#This Row],[Discount Band]]="medium",0.15,0.3))</f>
        <v>0.1</v>
      </c>
      <c r="I2475" s="9">
        <f>financials[[#This Row],[Gross Sales]]-financials[[#This Row],[Gross Sales]]*financials[[#This Row],[Discounts]]</f>
        <v>24246</v>
      </c>
      <c r="J2475" s="9">
        <f>VLOOKUP(financials[[#This Row],[productid]],Products!$B$2:$H$10,3)</f>
        <v>9.9499999999999993</v>
      </c>
      <c r="K2475" s="9">
        <f>financials[[#This Row],[Sales]]-financials[[#This Row],[COGS]]</f>
        <v>24236.05</v>
      </c>
      <c r="L2475" s="17">
        <f t="shared" ca="1" si="77"/>
        <v>45021</v>
      </c>
      <c r="M2475" t="str">
        <f t="shared" ca="1" si="76"/>
        <v>B0001</v>
      </c>
    </row>
    <row r="2476" spans="1:13" x14ac:dyDescent="0.25">
      <c r="A2476" t="s">
        <v>97</v>
      </c>
      <c r="B2476" s="7" t="s">
        <v>135</v>
      </c>
      <c r="C2476" s="15">
        <v>107</v>
      </c>
      <c r="D2476" s="16" t="s">
        <v>94</v>
      </c>
      <c r="E2476">
        <v>3853</v>
      </c>
      <c r="F2476" s="9">
        <v>7</v>
      </c>
      <c r="G2476" s="9">
        <f>financials[[#This Row],[Units Sold]]*financials[[#This Row],[Sale Price]]</f>
        <v>26971</v>
      </c>
      <c r="H2476" s="9">
        <f>IF(financials[[#This Row],[Discount Band]]="low",0.1,IF(financials[[#This Row],[Discount Band]]="medium",0.15,0.3))</f>
        <v>0.3</v>
      </c>
      <c r="I2476" s="9">
        <f>financials[[#This Row],[Gross Sales]]-financials[[#This Row],[Gross Sales]]*financials[[#This Row],[Discounts]]</f>
        <v>18879.7</v>
      </c>
      <c r="J2476" s="9">
        <f>VLOOKUP(financials[[#This Row],[productid]],Products!$B$2:$H$10,3)</f>
        <v>5.5</v>
      </c>
      <c r="K2476" s="9">
        <f>financials[[#This Row],[Sales]]-financials[[#This Row],[COGS]]</f>
        <v>18874.2</v>
      </c>
      <c r="L2476" s="17">
        <f t="shared" ca="1" si="77"/>
        <v>44708</v>
      </c>
      <c r="M2476" t="str">
        <f t="shared" ca="1" si="76"/>
        <v>C0003</v>
      </c>
    </row>
    <row r="2477" spans="1:13" x14ac:dyDescent="0.25">
      <c r="A2477" t="s">
        <v>98</v>
      </c>
      <c r="B2477" s="7" t="s">
        <v>279</v>
      </c>
      <c r="C2477" s="15">
        <v>106</v>
      </c>
      <c r="D2477" s="16" t="s">
        <v>94</v>
      </c>
      <c r="E2477">
        <v>216</v>
      </c>
      <c r="F2477" s="9">
        <v>125</v>
      </c>
      <c r="G2477" s="9">
        <f>financials[[#This Row],[Units Sold]]*financials[[#This Row],[Sale Price]]</f>
        <v>27000</v>
      </c>
      <c r="H2477" s="9">
        <f>IF(financials[[#This Row],[Discount Band]]="low",0.1,IF(financials[[#This Row],[Discount Band]]="medium",0.15,0.3))</f>
        <v>0.3</v>
      </c>
      <c r="I2477" s="9">
        <f>financials[[#This Row],[Gross Sales]]-financials[[#This Row],[Gross Sales]]*financials[[#This Row],[Discounts]]</f>
        <v>18900</v>
      </c>
      <c r="J2477" s="9">
        <f>VLOOKUP(financials[[#This Row],[productid]],Products!$B$2:$H$10,3)</f>
        <v>9.1</v>
      </c>
      <c r="K2477" s="9">
        <f>financials[[#This Row],[Sales]]-financials[[#This Row],[COGS]]</f>
        <v>18890.900000000001</v>
      </c>
      <c r="L2477" s="17">
        <f t="shared" ca="1" si="77"/>
        <v>44718</v>
      </c>
      <c r="M2477" t="str">
        <f t="shared" ca="1" si="76"/>
        <v>B0001</v>
      </c>
    </row>
    <row r="2478" spans="1:13" x14ac:dyDescent="0.25">
      <c r="A2478" t="s">
        <v>98</v>
      </c>
      <c r="B2478" s="7" t="s">
        <v>628</v>
      </c>
      <c r="C2478" s="15">
        <v>102</v>
      </c>
      <c r="D2478" s="16" t="s">
        <v>103</v>
      </c>
      <c r="E2478">
        <v>216</v>
      </c>
      <c r="F2478" s="9">
        <v>125</v>
      </c>
      <c r="G2478" s="9">
        <f>financials[[#This Row],[Units Sold]]*financials[[#This Row],[Sale Price]]</f>
        <v>27000</v>
      </c>
      <c r="H2478" s="9">
        <f>IF(financials[[#This Row],[Discount Band]]="low",0.1,IF(financials[[#This Row],[Discount Band]]="medium",0.15,0.3))</f>
        <v>0.3</v>
      </c>
      <c r="I2478" s="9">
        <f>financials[[#This Row],[Gross Sales]]-financials[[#This Row],[Gross Sales]]*financials[[#This Row],[Discounts]]</f>
        <v>18900</v>
      </c>
      <c r="J2478" s="9">
        <f>VLOOKUP(financials[[#This Row],[productid]],Products!$B$2:$H$10,3)</f>
        <v>13.95</v>
      </c>
      <c r="K2478" s="9">
        <f>financials[[#This Row],[Sales]]-financials[[#This Row],[COGS]]</f>
        <v>18886.05</v>
      </c>
      <c r="L2478" s="17">
        <f t="shared" ca="1" si="77"/>
        <v>44703</v>
      </c>
      <c r="M2478" t="str">
        <f t="shared" ca="1" si="76"/>
        <v>C0003</v>
      </c>
    </row>
    <row r="2479" spans="1:13" x14ac:dyDescent="0.25">
      <c r="A2479" t="s">
        <v>98</v>
      </c>
      <c r="B2479" s="7" t="s">
        <v>169</v>
      </c>
      <c r="C2479" s="15">
        <v>103</v>
      </c>
      <c r="D2479" s="16" t="s">
        <v>101</v>
      </c>
      <c r="E2479">
        <v>216</v>
      </c>
      <c r="F2479" s="9">
        <v>125</v>
      </c>
      <c r="G2479" s="9">
        <f>financials[[#This Row],[Units Sold]]*financials[[#This Row],[Sale Price]]</f>
        <v>27000</v>
      </c>
      <c r="H2479" s="9">
        <f>IF(financials[[#This Row],[Discount Band]]="low",0.1,IF(financials[[#This Row],[Discount Band]]="medium",0.15,0.3))</f>
        <v>0.15</v>
      </c>
      <c r="I2479" s="9">
        <f>financials[[#This Row],[Gross Sales]]-financials[[#This Row],[Gross Sales]]*financials[[#This Row],[Discounts]]</f>
        <v>22950</v>
      </c>
      <c r="J2479" s="9">
        <f>VLOOKUP(financials[[#This Row],[productid]],Products!$B$2:$H$10,3)</f>
        <v>15</v>
      </c>
      <c r="K2479" s="9">
        <f>financials[[#This Row],[Sales]]-financials[[#This Row],[COGS]]</f>
        <v>22935</v>
      </c>
      <c r="L2479" s="17">
        <f t="shared" ca="1" si="77"/>
        <v>44968</v>
      </c>
      <c r="M2479" t="str">
        <f t="shared" ca="1" si="76"/>
        <v>C0003</v>
      </c>
    </row>
    <row r="2480" spans="1:13" x14ac:dyDescent="0.25">
      <c r="A2480" t="s">
        <v>98</v>
      </c>
      <c r="B2480" s="7" t="s">
        <v>239</v>
      </c>
      <c r="C2480" s="15">
        <v>108</v>
      </c>
      <c r="D2480" s="16" t="s">
        <v>94</v>
      </c>
      <c r="E2480">
        <v>216</v>
      </c>
      <c r="F2480" s="9">
        <v>125</v>
      </c>
      <c r="G2480" s="9">
        <f>financials[[#This Row],[Units Sold]]*financials[[#This Row],[Sale Price]]</f>
        <v>27000</v>
      </c>
      <c r="H2480" s="9">
        <f>IF(financials[[#This Row],[Discount Band]]="low",0.1,IF(financials[[#This Row],[Discount Band]]="medium",0.15,0.3))</f>
        <v>0.3</v>
      </c>
      <c r="I2480" s="9">
        <f>financials[[#This Row],[Gross Sales]]-financials[[#This Row],[Gross Sales]]*financials[[#This Row],[Discounts]]</f>
        <v>18900</v>
      </c>
      <c r="J2480" s="9">
        <f>VLOOKUP(financials[[#This Row],[productid]],Products!$B$2:$H$10,3)</f>
        <v>3.99</v>
      </c>
      <c r="K2480" s="9">
        <f>financials[[#This Row],[Sales]]-financials[[#This Row],[COGS]]</f>
        <v>18896.009999999998</v>
      </c>
      <c r="L2480" s="17">
        <f t="shared" ca="1" si="77"/>
        <v>44957</v>
      </c>
      <c r="M2480" t="str">
        <f t="shared" ca="1" si="76"/>
        <v>B0101</v>
      </c>
    </row>
    <row r="2481" spans="1:13" x14ac:dyDescent="0.25">
      <c r="A2481" t="s">
        <v>97</v>
      </c>
      <c r="B2481" s="7" t="s">
        <v>170</v>
      </c>
      <c r="C2481" s="15">
        <v>102</v>
      </c>
      <c r="D2481" s="16" t="s">
        <v>101</v>
      </c>
      <c r="E2481">
        <v>3861</v>
      </c>
      <c r="F2481" s="9">
        <v>7</v>
      </c>
      <c r="G2481" s="9">
        <f>financials[[#This Row],[Units Sold]]*financials[[#This Row],[Sale Price]]</f>
        <v>27027</v>
      </c>
      <c r="H2481" s="9">
        <f>IF(financials[[#This Row],[Discount Band]]="low",0.1,IF(financials[[#This Row],[Discount Band]]="medium",0.15,0.3))</f>
        <v>0.15</v>
      </c>
      <c r="I2481" s="9">
        <f>financials[[#This Row],[Gross Sales]]-financials[[#This Row],[Gross Sales]]*financials[[#This Row],[Discounts]]</f>
        <v>22972.95</v>
      </c>
      <c r="J2481" s="9">
        <f>VLOOKUP(financials[[#This Row],[productid]],Products!$B$2:$H$10,3)</f>
        <v>13.95</v>
      </c>
      <c r="K2481" s="9">
        <f>financials[[#This Row],[Sales]]-financials[[#This Row],[COGS]]</f>
        <v>22959</v>
      </c>
      <c r="L2481" s="17">
        <f t="shared" ca="1" si="77"/>
        <v>45089</v>
      </c>
      <c r="M2481" t="str">
        <f t="shared" ca="1" si="76"/>
        <v>C0003</v>
      </c>
    </row>
    <row r="2482" spans="1:13" x14ac:dyDescent="0.25">
      <c r="A2482" t="s">
        <v>97</v>
      </c>
      <c r="B2482" s="7" t="s">
        <v>95</v>
      </c>
      <c r="C2482" s="15">
        <v>109</v>
      </c>
      <c r="D2482" s="16" t="s">
        <v>94</v>
      </c>
      <c r="E2482">
        <v>1353</v>
      </c>
      <c r="F2482" s="9">
        <v>20</v>
      </c>
      <c r="G2482" s="9">
        <f>financials[[#This Row],[Units Sold]]*financials[[#This Row],[Sale Price]]</f>
        <v>27060</v>
      </c>
      <c r="H2482" s="9">
        <f>IF(financials[[#This Row],[Discount Band]]="low",0.1,IF(financials[[#This Row],[Discount Band]]="medium",0.15,0.3))</f>
        <v>0.3</v>
      </c>
      <c r="I2482" s="9">
        <f>financials[[#This Row],[Gross Sales]]-financials[[#This Row],[Gross Sales]]*financials[[#This Row],[Discounts]]</f>
        <v>18942</v>
      </c>
      <c r="J2482" s="9">
        <f>VLOOKUP(financials[[#This Row],[productid]],Products!$B$2:$H$10,3)</f>
        <v>16.8</v>
      </c>
      <c r="K2482" s="9">
        <f>financials[[#This Row],[Sales]]-financials[[#This Row],[COGS]]</f>
        <v>18925.2</v>
      </c>
      <c r="L2482" s="17">
        <f t="shared" ca="1" si="77"/>
        <v>44804</v>
      </c>
      <c r="M2482" t="str">
        <f t="shared" ca="1" si="76"/>
        <v>B0101</v>
      </c>
    </row>
    <row r="2483" spans="1:13" x14ac:dyDescent="0.25">
      <c r="A2483" t="s">
        <v>97</v>
      </c>
      <c r="B2483" s="7" t="s">
        <v>170</v>
      </c>
      <c r="C2483" s="15">
        <v>104</v>
      </c>
      <c r="D2483" s="16" t="s">
        <v>101</v>
      </c>
      <c r="E2483">
        <v>3869</v>
      </c>
      <c r="F2483" s="9">
        <v>7</v>
      </c>
      <c r="G2483" s="9">
        <f>financials[[#This Row],[Units Sold]]*financials[[#This Row],[Sale Price]]</f>
        <v>27083</v>
      </c>
      <c r="H2483" s="9">
        <f>IF(financials[[#This Row],[Discount Band]]="low",0.1,IF(financials[[#This Row],[Discount Band]]="medium",0.15,0.3))</f>
        <v>0.15</v>
      </c>
      <c r="I2483" s="9">
        <f>financials[[#This Row],[Gross Sales]]-financials[[#This Row],[Gross Sales]]*financials[[#This Row],[Discounts]]</f>
        <v>23020.55</v>
      </c>
      <c r="J2483" s="9">
        <f>VLOOKUP(financials[[#This Row],[productid]],Products!$B$2:$H$10,3)</f>
        <v>2.9</v>
      </c>
      <c r="K2483" s="9">
        <f>financials[[#This Row],[Sales]]-financials[[#This Row],[COGS]]</f>
        <v>23017.649999999998</v>
      </c>
      <c r="L2483" s="17">
        <f t="shared" ca="1" si="77"/>
        <v>45381</v>
      </c>
      <c r="M2483" t="str">
        <f t="shared" ca="1" si="76"/>
        <v>C0002</v>
      </c>
    </row>
    <row r="2484" spans="1:13" x14ac:dyDescent="0.25">
      <c r="A2484" t="s">
        <v>97</v>
      </c>
      <c r="B2484" s="7" t="s">
        <v>95</v>
      </c>
      <c r="C2484" s="13">
        <v>102</v>
      </c>
      <c r="D2484" s="10" t="s">
        <v>101</v>
      </c>
      <c r="E2484">
        <v>1356</v>
      </c>
      <c r="F2484" s="9">
        <v>20</v>
      </c>
      <c r="G2484" s="9">
        <f>financials[[#This Row],[Units Sold]]*financials[[#This Row],[Sale Price]]</f>
        <v>27120</v>
      </c>
      <c r="H2484" s="9">
        <f>IF(financials[[#This Row],[Discount Band]]="low",0.1,IF(financials[[#This Row],[Discount Band]]="medium",0.15,0.3))</f>
        <v>0.15</v>
      </c>
      <c r="I2484" s="9">
        <f>financials[[#This Row],[Gross Sales]]-financials[[#This Row],[Gross Sales]]*financials[[#This Row],[Discounts]]</f>
        <v>23052</v>
      </c>
      <c r="J2484" s="9">
        <f>VLOOKUP(financials[[#This Row],[productid]],Products!$B$2:$H$10,3)</f>
        <v>13.95</v>
      </c>
      <c r="K2484" s="9">
        <f>financials[[#This Row],[Sales]]-financials[[#This Row],[COGS]]</f>
        <v>23038.05</v>
      </c>
      <c r="L2484" s="17">
        <f t="shared" ca="1" si="77"/>
        <v>45045</v>
      </c>
      <c r="M2484" t="str">
        <f t="shared" ca="1" si="76"/>
        <v>B0101</v>
      </c>
    </row>
    <row r="2485" spans="1:13" x14ac:dyDescent="0.25">
      <c r="A2485" t="s">
        <v>98</v>
      </c>
      <c r="B2485" s="7" t="s">
        <v>243</v>
      </c>
      <c r="C2485" s="13">
        <v>109</v>
      </c>
      <c r="D2485" s="10" t="s">
        <v>94</v>
      </c>
      <c r="E2485">
        <v>217</v>
      </c>
      <c r="F2485" s="9">
        <v>125</v>
      </c>
      <c r="G2485" s="9">
        <f>financials[[#This Row],[Units Sold]]*financials[[#This Row],[Sale Price]]</f>
        <v>27125</v>
      </c>
      <c r="H2485" s="9">
        <f>IF(financials[[#This Row],[Discount Band]]="low",0.1,IF(financials[[#This Row],[Discount Band]]="medium",0.15,0.3))</f>
        <v>0.3</v>
      </c>
      <c r="I2485" s="9">
        <f>financials[[#This Row],[Gross Sales]]-financials[[#This Row],[Gross Sales]]*financials[[#This Row],[Discounts]]</f>
        <v>18987.5</v>
      </c>
      <c r="J2485" s="9">
        <f>VLOOKUP(financials[[#This Row],[productid]],Products!$B$2:$H$10,3)</f>
        <v>16.8</v>
      </c>
      <c r="K2485" s="9">
        <f>financials[[#This Row],[Sales]]-financials[[#This Row],[COGS]]</f>
        <v>18970.7</v>
      </c>
      <c r="L2485" s="17">
        <f t="shared" ca="1" si="77"/>
        <v>44889</v>
      </c>
      <c r="M2485" t="str">
        <f t="shared" ca="1" si="76"/>
        <v>C0002</v>
      </c>
    </row>
    <row r="2486" spans="1:13" x14ac:dyDescent="0.25">
      <c r="A2486" t="s">
        <v>97</v>
      </c>
      <c r="B2486" s="7" t="s">
        <v>170</v>
      </c>
      <c r="C2486" s="15">
        <v>109</v>
      </c>
      <c r="D2486" s="16" t="s">
        <v>101</v>
      </c>
      <c r="E2486">
        <v>3878</v>
      </c>
      <c r="F2486" s="9">
        <v>7</v>
      </c>
      <c r="G2486" s="9">
        <f>financials[[#This Row],[Units Sold]]*financials[[#This Row],[Sale Price]]</f>
        <v>27146</v>
      </c>
      <c r="H2486" s="9">
        <f>IF(financials[[#This Row],[Discount Band]]="low",0.1,IF(financials[[#This Row],[Discount Band]]="medium",0.15,0.3))</f>
        <v>0.15</v>
      </c>
      <c r="I2486" s="9">
        <f>financials[[#This Row],[Gross Sales]]-financials[[#This Row],[Gross Sales]]*financials[[#This Row],[Discounts]]</f>
        <v>23074.1</v>
      </c>
      <c r="J2486" s="9">
        <f>VLOOKUP(financials[[#This Row],[productid]],Products!$B$2:$H$10,3)</f>
        <v>16.8</v>
      </c>
      <c r="K2486" s="9">
        <f>financials[[#This Row],[Sales]]-financials[[#This Row],[COGS]]</f>
        <v>23057.3</v>
      </c>
      <c r="L2486" s="17">
        <f t="shared" ca="1" si="77"/>
        <v>45019</v>
      </c>
      <c r="M2486" t="str">
        <f t="shared" ca="1" si="76"/>
        <v>B0101</v>
      </c>
    </row>
    <row r="2487" spans="1:13" x14ac:dyDescent="0.25">
      <c r="A2487" t="s">
        <v>97</v>
      </c>
      <c r="B2487" s="7" t="s">
        <v>95</v>
      </c>
      <c r="C2487" s="15">
        <v>107</v>
      </c>
      <c r="D2487" s="16" t="s">
        <v>101</v>
      </c>
      <c r="E2487">
        <v>1360</v>
      </c>
      <c r="F2487" s="9">
        <v>20</v>
      </c>
      <c r="G2487" s="9">
        <f>financials[[#This Row],[Units Sold]]*financials[[#This Row],[Sale Price]]</f>
        <v>27200</v>
      </c>
      <c r="H2487" s="9">
        <f>IF(financials[[#This Row],[Discount Band]]="low",0.1,IF(financials[[#This Row],[Discount Band]]="medium",0.15,0.3))</f>
        <v>0.15</v>
      </c>
      <c r="I2487" s="9">
        <f>financials[[#This Row],[Gross Sales]]-financials[[#This Row],[Gross Sales]]*financials[[#This Row],[Discounts]]</f>
        <v>23120</v>
      </c>
      <c r="J2487" s="9">
        <f>VLOOKUP(financials[[#This Row],[productid]],Products!$B$2:$H$10,3)</f>
        <v>5.5</v>
      </c>
      <c r="K2487" s="9">
        <f>financials[[#This Row],[Sales]]-financials[[#This Row],[COGS]]</f>
        <v>23114.5</v>
      </c>
      <c r="L2487" s="17">
        <f t="shared" ca="1" si="77"/>
        <v>45465</v>
      </c>
      <c r="M2487" t="str">
        <f t="shared" ca="1" si="76"/>
        <v>A0001</v>
      </c>
    </row>
    <row r="2488" spans="1:13" x14ac:dyDescent="0.25">
      <c r="A2488" t="s">
        <v>97</v>
      </c>
      <c r="B2488" s="7" t="s">
        <v>95</v>
      </c>
      <c r="C2488" s="15">
        <v>102</v>
      </c>
      <c r="D2488" s="16" t="s">
        <v>94</v>
      </c>
      <c r="E2488">
        <v>1361</v>
      </c>
      <c r="F2488" s="9">
        <v>20</v>
      </c>
      <c r="G2488" s="9">
        <f>financials[[#This Row],[Units Sold]]*financials[[#This Row],[Sale Price]]</f>
        <v>27220</v>
      </c>
      <c r="H2488" s="9">
        <f>IF(financials[[#This Row],[Discount Band]]="low",0.1,IF(financials[[#This Row],[Discount Band]]="medium",0.15,0.3))</f>
        <v>0.3</v>
      </c>
      <c r="I2488" s="9">
        <f>financials[[#This Row],[Gross Sales]]-financials[[#This Row],[Gross Sales]]*financials[[#This Row],[Discounts]]</f>
        <v>19054</v>
      </c>
      <c r="J2488" s="9">
        <f>VLOOKUP(financials[[#This Row],[productid]],Products!$B$2:$H$10,3)</f>
        <v>13.95</v>
      </c>
      <c r="K2488" s="9">
        <f>financials[[#This Row],[Sales]]-financials[[#This Row],[COGS]]</f>
        <v>19040.05</v>
      </c>
      <c r="L2488" s="17">
        <f t="shared" ca="1" si="77"/>
        <v>45141</v>
      </c>
      <c r="M2488" t="str">
        <f t="shared" ca="1" si="76"/>
        <v>A0001</v>
      </c>
    </row>
    <row r="2489" spans="1:13" x14ac:dyDescent="0.25">
      <c r="A2489" t="s">
        <v>97</v>
      </c>
      <c r="B2489" s="7" t="s">
        <v>95</v>
      </c>
      <c r="C2489" s="15">
        <v>102</v>
      </c>
      <c r="D2489" s="16" t="s">
        <v>94</v>
      </c>
      <c r="E2489">
        <v>1362</v>
      </c>
      <c r="F2489" s="9">
        <v>20</v>
      </c>
      <c r="G2489" s="9">
        <f>financials[[#This Row],[Units Sold]]*financials[[#This Row],[Sale Price]]</f>
        <v>27240</v>
      </c>
      <c r="H2489" s="9">
        <f>IF(financials[[#This Row],[Discount Band]]="low",0.1,IF(financials[[#This Row],[Discount Band]]="medium",0.15,0.3))</f>
        <v>0.3</v>
      </c>
      <c r="I2489" s="9">
        <f>financials[[#This Row],[Gross Sales]]-financials[[#This Row],[Gross Sales]]*financials[[#This Row],[Discounts]]</f>
        <v>19068</v>
      </c>
      <c r="J2489" s="9">
        <f>VLOOKUP(financials[[#This Row],[productid]],Products!$B$2:$H$10,3)</f>
        <v>13.95</v>
      </c>
      <c r="K2489" s="9">
        <f>financials[[#This Row],[Sales]]-financials[[#This Row],[COGS]]</f>
        <v>19054.05</v>
      </c>
      <c r="L2489" s="17">
        <f t="shared" ca="1" si="77"/>
        <v>45291</v>
      </c>
      <c r="M2489" t="str">
        <f t="shared" ca="1" si="76"/>
        <v>A0001</v>
      </c>
    </row>
    <row r="2490" spans="1:13" x14ac:dyDescent="0.25">
      <c r="A2490" t="s">
        <v>97</v>
      </c>
      <c r="B2490" s="7" t="s">
        <v>170</v>
      </c>
      <c r="C2490" s="15">
        <v>105</v>
      </c>
      <c r="D2490" s="16" t="s">
        <v>101</v>
      </c>
      <c r="E2490">
        <v>3893</v>
      </c>
      <c r="F2490" s="9">
        <v>7</v>
      </c>
      <c r="G2490" s="9">
        <f>financials[[#This Row],[Units Sold]]*financials[[#This Row],[Sale Price]]</f>
        <v>27251</v>
      </c>
      <c r="H2490" s="9">
        <f>IF(financials[[#This Row],[Discount Band]]="low",0.1,IF(financials[[#This Row],[Discount Band]]="medium",0.15,0.3))</f>
        <v>0.15</v>
      </c>
      <c r="I2490" s="9">
        <f>financials[[#This Row],[Gross Sales]]-financials[[#This Row],[Gross Sales]]*financials[[#This Row],[Discounts]]</f>
        <v>23163.35</v>
      </c>
      <c r="J2490" s="9">
        <f>VLOOKUP(financials[[#This Row],[productid]],Products!$B$2:$H$10,3)</f>
        <v>10</v>
      </c>
      <c r="K2490" s="9">
        <f>financials[[#This Row],[Sales]]-financials[[#This Row],[COGS]]</f>
        <v>23153.35</v>
      </c>
      <c r="L2490" s="17">
        <f t="shared" ca="1" si="77"/>
        <v>45308</v>
      </c>
      <c r="M2490" t="str">
        <f t="shared" ca="1" si="76"/>
        <v>C0002</v>
      </c>
    </row>
    <row r="2491" spans="1:13" x14ac:dyDescent="0.25">
      <c r="A2491" t="s">
        <v>97</v>
      </c>
      <c r="B2491" s="7" t="s">
        <v>170</v>
      </c>
      <c r="C2491" s="15">
        <v>105</v>
      </c>
      <c r="D2491" s="16" t="s">
        <v>94</v>
      </c>
      <c r="E2491">
        <v>3896</v>
      </c>
      <c r="F2491" s="9">
        <v>7</v>
      </c>
      <c r="G2491" s="9">
        <f>financials[[#This Row],[Units Sold]]*financials[[#This Row],[Sale Price]]</f>
        <v>27272</v>
      </c>
      <c r="H2491" s="9">
        <f>IF(financials[[#This Row],[Discount Band]]="low",0.1,IF(financials[[#This Row],[Discount Band]]="medium",0.15,0.3))</f>
        <v>0.3</v>
      </c>
      <c r="I2491" s="9">
        <f>financials[[#This Row],[Gross Sales]]-financials[[#This Row],[Gross Sales]]*financials[[#This Row],[Discounts]]</f>
        <v>19090.400000000001</v>
      </c>
      <c r="J2491" s="9">
        <f>VLOOKUP(financials[[#This Row],[productid]],Products!$B$2:$H$10,3)</f>
        <v>10</v>
      </c>
      <c r="K2491" s="9">
        <f>financials[[#This Row],[Sales]]-financials[[#This Row],[COGS]]</f>
        <v>19080.400000000001</v>
      </c>
      <c r="L2491" s="17">
        <f t="shared" ca="1" si="77"/>
        <v>45413</v>
      </c>
      <c r="M2491" t="str">
        <f t="shared" ca="1" si="76"/>
        <v>C0002</v>
      </c>
    </row>
    <row r="2492" spans="1:13" x14ac:dyDescent="0.25">
      <c r="A2492" t="s">
        <v>100</v>
      </c>
      <c r="B2492" s="7" t="s">
        <v>95</v>
      </c>
      <c r="C2492" s="15">
        <v>109</v>
      </c>
      <c r="D2492" s="16" t="s">
        <v>94</v>
      </c>
      <c r="E2492">
        <v>1820</v>
      </c>
      <c r="F2492" s="9">
        <v>15</v>
      </c>
      <c r="G2492" s="9">
        <f>financials[[#This Row],[Units Sold]]*financials[[#This Row],[Sale Price]]</f>
        <v>27300</v>
      </c>
      <c r="H2492" s="9">
        <f>IF(financials[[#This Row],[Discount Band]]="low",0.1,IF(financials[[#This Row],[Discount Band]]="medium",0.15,0.3))</f>
        <v>0.3</v>
      </c>
      <c r="I2492" s="9">
        <f>financials[[#This Row],[Gross Sales]]-financials[[#This Row],[Gross Sales]]*financials[[#This Row],[Discounts]]</f>
        <v>19110</v>
      </c>
      <c r="J2492" s="9">
        <f>VLOOKUP(financials[[#This Row],[productid]],Products!$B$2:$H$10,3)</f>
        <v>16.8</v>
      </c>
      <c r="K2492" s="9">
        <f>financials[[#This Row],[Sales]]-financials[[#This Row],[COGS]]</f>
        <v>19093.2</v>
      </c>
      <c r="L2492" s="17">
        <f t="shared" ca="1" si="77"/>
        <v>44684</v>
      </c>
      <c r="M2492" t="str">
        <f t="shared" ca="1" si="76"/>
        <v>C0003</v>
      </c>
    </row>
    <row r="2493" spans="1:13" x14ac:dyDescent="0.25">
      <c r="A2493" t="s">
        <v>100</v>
      </c>
      <c r="B2493" s="7" t="s">
        <v>95</v>
      </c>
      <c r="C2493" s="15">
        <v>108</v>
      </c>
      <c r="D2493" s="16" t="s">
        <v>102</v>
      </c>
      <c r="E2493">
        <v>1821</v>
      </c>
      <c r="F2493" s="9">
        <v>15</v>
      </c>
      <c r="G2493" s="9">
        <f>financials[[#This Row],[Units Sold]]*financials[[#This Row],[Sale Price]]</f>
        <v>27315</v>
      </c>
      <c r="H2493" s="9">
        <f>IF(financials[[#This Row],[Discount Band]]="low",0.1,IF(financials[[#This Row],[Discount Band]]="medium",0.15,0.3))</f>
        <v>0.1</v>
      </c>
      <c r="I2493" s="9">
        <f>financials[[#This Row],[Gross Sales]]-financials[[#This Row],[Gross Sales]]*financials[[#This Row],[Discounts]]</f>
        <v>24583.5</v>
      </c>
      <c r="J2493" s="9">
        <f>VLOOKUP(financials[[#This Row],[productid]],Products!$B$2:$H$10,3)</f>
        <v>3.99</v>
      </c>
      <c r="K2493" s="9">
        <f>financials[[#This Row],[Sales]]-financials[[#This Row],[COGS]]</f>
        <v>24579.51</v>
      </c>
      <c r="L2493" s="17">
        <f t="shared" ca="1" si="77"/>
        <v>45049</v>
      </c>
      <c r="M2493" t="str">
        <f t="shared" ca="1" si="76"/>
        <v>B0001</v>
      </c>
    </row>
    <row r="2494" spans="1:13" x14ac:dyDescent="0.25">
      <c r="A2494" t="s">
        <v>97</v>
      </c>
      <c r="B2494" s="7" t="s">
        <v>170</v>
      </c>
      <c r="C2494" s="15">
        <v>105</v>
      </c>
      <c r="D2494" s="16" t="s">
        <v>102</v>
      </c>
      <c r="E2494">
        <v>1369</v>
      </c>
      <c r="F2494" s="9">
        <v>20</v>
      </c>
      <c r="G2494" s="9">
        <f>financials[[#This Row],[Units Sold]]*financials[[#This Row],[Sale Price]]</f>
        <v>27380</v>
      </c>
      <c r="H2494" s="9">
        <f>IF(financials[[#This Row],[Discount Band]]="low",0.1,IF(financials[[#This Row],[Discount Band]]="medium",0.15,0.3))</f>
        <v>0.1</v>
      </c>
      <c r="I2494" s="9">
        <f>financials[[#This Row],[Gross Sales]]-financials[[#This Row],[Gross Sales]]*financials[[#This Row],[Discounts]]</f>
        <v>24642</v>
      </c>
      <c r="J2494" s="9">
        <f>VLOOKUP(financials[[#This Row],[productid]],Products!$B$2:$H$10,3)</f>
        <v>10</v>
      </c>
      <c r="K2494" s="9">
        <f>financials[[#This Row],[Sales]]-financials[[#This Row],[COGS]]</f>
        <v>24632</v>
      </c>
      <c r="L2494" s="17">
        <f t="shared" ca="1" si="77"/>
        <v>45382</v>
      </c>
      <c r="M2494" t="str">
        <f t="shared" ca="1" si="76"/>
        <v>A0001</v>
      </c>
    </row>
    <row r="2495" spans="1:13" x14ac:dyDescent="0.25">
      <c r="A2495" t="s">
        <v>96</v>
      </c>
      <c r="B2495" s="7" t="s">
        <v>135</v>
      </c>
      <c r="C2495" s="15">
        <v>104</v>
      </c>
      <c r="D2495" s="16" t="s">
        <v>101</v>
      </c>
      <c r="E2495">
        <v>2282</v>
      </c>
      <c r="F2495" s="9">
        <v>12</v>
      </c>
      <c r="G2495" s="9">
        <f>financials[[#This Row],[Units Sold]]*financials[[#This Row],[Sale Price]]</f>
        <v>27384</v>
      </c>
      <c r="H2495" s="9">
        <f>IF(financials[[#This Row],[Discount Band]]="low",0.1,IF(financials[[#This Row],[Discount Band]]="medium",0.15,0.3))</f>
        <v>0.15</v>
      </c>
      <c r="I2495" s="9">
        <f>financials[[#This Row],[Gross Sales]]-financials[[#This Row],[Gross Sales]]*financials[[#This Row],[Discounts]]</f>
        <v>23276.400000000001</v>
      </c>
      <c r="J2495" s="9">
        <f>VLOOKUP(financials[[#This Row],[productid]],Products!$B$2:$H$10,3)</f>
        <v>2.9</v>
      </c>
      <c r="K2495" s="9">
        <f>financials[[#This Row],[Sales]]-financials[[#This Row],[COGS]]</f>
        <v>23273.5</v>
      </c>
      <c r="L2495" s="17">
        <f t="shared" ca="1" si="77"/>
        <v>44767</v>
      </c>
      <c r="M2495" t="str">
        <f t="shared" ca="1" si="76"/>
        <v>A0001</v>
      </c>
    </row>
    <row r="2496" spans="1:13" x14ac:dyDescent="0.25">
      <c r="A2496" t="s">
        <v>96</v>
      </c>
      <c r="B2496" s="7" t="s">
        <v>170</v>
      </c>
      <c r="C2496" s="15">
        <v>105</v>
      </c>
      <c r="D2496" s="16" t="s">
        <v>101</v>
      </c>
      <c r="E2496">
        <v>2290</v>
      </c>
      <c r="F2496" s="9">
        <v>12</v>
      </c>
      <c r="G2496" s="9">
        <f>financials[[#This Row],[Units Sold]]*financials[[#This Row],[Sale Price]]</f>
        <v>27480</v>
      </c>
      <c r="H2496" s="9">
        <f>IF(financials[[#This Row],[Discount Band]]="low",0.1,IF(financials[[#This Row],[Discount Band]]="medium",0.15,0.3))</f>
        <v>0.15</v>
      </c>
      <c r="I2496" s="9">
        <f>financials[[#This Row],[Gross Sales]]-financials[[#This Row],[Gross Sales]]*financials[[#This Row],[Discounts]]</f>
        <v>23358</v>
      </c>
      <c r="J2496" s="9">
        <f>VLOOKUP(financials[[#This Row],[productid]],Products!$B$2:$H$10,3)</f>
        <v>10</v>
      </c>
      <c r="K2496" s="9">
        <f>financials[[#This Row],[Sales]]-financials[[#This Row],[COGS]]</f>
        <v>23348</v>
      </c>
      <c r="L2496" s="17">
        <f t="shared" ca="1" si="77"/>
        <v>44733</v>
      </c>
      <c r="M2496" t="str">
        <f t="shared" ca="1" si="76"/>
        <v>B0001</v>
      </c>
    </row>
    <row r="2497" spans="1:13" x14ac:dyDescent="0.25">
      <c r="A2497" t="s">
        <v>98</v>
      </c>
      <c r="B2497" s="7" t="s">
        <v>251</v>
      </c>
      <c r="C2497" s="15">
        <v>105</v>
      </c>
      <c r="D2497" s="16" t="s">
        <v>101</v>
      </c>
      <c r="E2497">
        <v>220</v>
      </c>
      <c r="F2497" s="9">
        <v>125</v>
      </c>
      <c r="G2497" s="9">
        <f>financials[[#This Row],[Units Sold]]*financials[[#This Row],[Sale Price]]</f>
        <v>27500</v>
      </c>
      <c r="H2497" s="9">
        <f>IF(financials[[#This Row],[Discount Band]]="low",0.1,IF(financials[[#This Row],[Discount Band]]="medium",0.15,0.3))</f>
        <v>0.15</v>
      </c>
      <c r="I2497" s="9">
        <f>financials[[#This Row],[Gross Sales]]-financials[[#This Row],[Gross Sales]]*financials[[#This Row],[Discounts]]</f>
        <v>23375</v>
      </c>
      <c r="J2497" s="9">
        <f>VLOOKUP(financials[[#This Row],[productid]],Products!$B$2:$H$10,3)</f>
        <v>10</v>
      </c>
      <c r="K2497" s="9">
        <f>financials[[#This Row],[Sales]]-financials[[#This Row],[COGS]]</f>
        <v>23365</v>
      </c>
      <c r="L2497" s="17">
        <f t="shared" ca="1" si="77"/>
        <v>45015</v>
      </c>
      <c r="M2497" t="str">
        <f t="shared" ca="1" si="76"/>
        <v>C0002</v>
      </c>
    </row>
    <row r="2498" spans="1:13" x14ac:dyDescent="0.25">
      <c r="A2498" t="s">
        <v>100</v>
      </c>
      <c r="B2498" s="7" t="s">
        <v>170</v>
      </c>
      <c r="C2498" s="15">
        <v>105</v>
      </c>
      <c r="D2498" s="16" t="s">
        <v>94</v>
      </c>
      <c r="E2498">
        <v>1838</v>
      </c>
      <c r="F2498" s="9">
        <v>15</v>
      </c>
      <c r="G2498" s="9">
        <f>financials[[#This Row],[Units Sold]]*financials[[#This Row],[Sale Price]]</f>
        <v>27570</v>
      </c>
      <c r="H2498" s="9">
        <f>IF(financials[[#This Row],[Discount Band]]="low",0.1,IF(financials[[#This Row],[Discount Band]]="medium",0.15,0.3))</f>
        <v>0.3</v>
      </c>
      <c r="I2498" s="9">
        <f>financials[[#This Row],[Gross Sales]]-financials[[#This Row],[Gross Sales]]*financials[[#This Row],[Discounts]]</f>
        <v>19299</v>
      </c>
      <c r="J2498" s="9">
        <f>VLOOKUP(financials[[#This Row],[productid]],Products!$B$2:$H$10,3)</f>
        <v>10</v>
      </c>
      <c r="K2498" s="9">
        <f>financials[[#This Row],[Sales]]-financials[[#This Row],[COGS]]</f>
        <v>19289</v>
      </c>
      <c r="L2498" s="17">
        <f t="shared" ca="1" si="77"/>
        <v>44878</v>
      </c>
      <c r="M2498" t="str">
        <f t="shared" ref="M2498:M2561" ca="1" si="78">VLOOKUP(RANDBETWEEN(1,5),rnlsalesperson,2)</f>
        <v>B0001</v>
      </c>
    </row>
    <row r="2499" spans="1:13" x14ac:dyDescent="0.25">
      <c r="A2499" t="s">
        <v>97</v>
      </c>
      <c r="B2499" s="7" t="s">
        <v>135</v>
      </c>
      <c r="C2499" s="15">
        <v>106</v>
      </c>
      <c r="D2499" s="16" t="s">
        <v>101</v>
      </c>
      <c r="E2499">
        <v>3941</v>
      </c>
      <c r="F2499" s="9">
        <v>7</v>
      </c>
      <c r="G2499" s="9">
        <f>financials[[#This Row],[Units Sold]]*financials[[#This Row],[Sale Price]]</f>
        <v>27587</v>
      </c>
      <c r="H2499" s="9">
        <f>IF(financials[[#This Row],[Discount Band]]="low",0.1,IF(financials[[#This Row],[Discount Band]]="medium",0.15,0.3))</f>
        <v>0.15</v>
      </c>
      <c r="I2499" s="9">
        <f>financials[[#This Row],[Gross Sales]]-financials[[#This Row],[Gross Sales]]*financials[[#This Row],[Discounts]]</f>
        <v>23448.95</v>
      </c>
      <c r="J2499" s="9">
        <f>VLOOKUP(financials[[#This Row],[productid]],Products!$B$2:$H$10,3)</f>
        <v>9.1</v>
      </c>
      <c r="K2499" s="9">
        <f>financials[[#This Row],[Sales]]-financials[[#This Row],[COGS]]</f>
        <v>23439.850000000002</v>
      </c>
      <c r="L2499" s="17">
        <f t="shared" ref="L2499:L2562" ca="1" si="79">RANDBETWEEN(44562,45534)</f>
        <v>44997</v>
      </c>
      <c r="M2499" t="str">
        <f t="shared" ca="1" si="78"/>
        <v>C0002</v>
      </c>
    </row>
    <row r="2500" spans="1:13" x14ac:dyDescent="0.25">
      <c r="A2500" t="s">
        <v>98</v>
      </c>
      <c r="B2500" s="7" t="s">
        <v>107</v>
      </c>
      <c r="C2500" s="15">
        <v>102</v>
      </c>
      <c r="D2500" s="16" t="s">
        <v>102</v>
      </c>
      <c r="E2500">
        <v>221</v>
      </c>
      <c r="F2500" s="9">
        <v>125</v>
      </c>
      <c r="G2500" s="9">
        <f>financials[[#This Row],[Units Sold]]*financials[[#This Row],[Sale Price]]</f>
        <v>27625</v>
      </c>
      <c r="H2500" s="9">
        <f>IF(financials[[#This Row],[Discount Band]]="low",0.1,IF(financials[[#This Row],[Discount Band]]="medium",0.15,0.3))</f>
        <v>0.1</v>
      </c>
      <c r="I2500" s="9">
        <f>financials[[#This Row],[Gross Sales]]-financials[[#This Row],[Gross Sales]]*financials[[#This Row],[Discounts]]</f>
        <v>24862.5</v>
      </c>
      <c r="J2500" s="9">
        <f>VLOOKUP(financials[[#This Row],[productid]],Products!$B$2:$H$10,3)</f>
        <v>13.95</v>
      </c>
      <c r="K2500" s="9">
        <f>financials[[#This Row],[Sales]]-financials[[#This Row],[COGS]]</f>
        <v>24848.55</v>
      </c>
      <c r="L2500" s="17">
        <f t="shared" ca="1" si="79"/>
        <v>44910</v>
      </c>
      <c r="M2500" t="str">
        <f t="shared" ca="1" si="78"/>
        <v>C0003</v>
      </c>
    </row>
    <row r="2501" spans="1:13" x14ac:dyDescent="0.25">
      <c r="A2501" t="s">
        <v>96</v>
      </c>
      <c r="B2501" s="7" t="s">
        <v>170</v>
      </c>
      <c r="C2501" s="15">
        <v>109</v>
      </c>
      <c r="D2501" s="16" t="s">
        <v>94</v>
      </c>
      <c r="E2501">
        <v>2307</v>
      </c>
      <c r="F2501" s="9">
        <v>12</v>
      </c>
      <c r="G2501" s="9">
        <f>financials[[#This Row],[Units Sold]]*financials[[#This Row],[Sale Price]]</f>
        <v>27684</v>
      </c>
      <c r="H2501" s="9">
        <f>IF(financials[[#This Row],[Discount Band]]="low",0.1,IF(financials[[#This Row],[Discount Band]]="medium",0.15,0.3))</f>
        <v>0.3</v>
      </c>
      <c r="I2501" s="9">
        <f>financials[[#This Row],[Gross Sales]]-financials[[#This Row],[Gross Sales]]*financials[[#This Row],[Discounts]]</f>
        <v>19378.800000000003</v>
      </c>
      <c r="J2501" s="9">
        <f>VLOOKUP(financials[[#This Row],[productid]],Products!$B$2:$H$10,3)</f>
        <v>16.8</v>
      </c>
      <c r="K2501" s="9">
        <f>financials[[#This Row],[Sales]]-financials[[#This Row],[COGS]]</f>
        <v>19362.000000000004</v>
      </c>
      <c r="L2501" s="17">
        <f t="shared" ca="1" si="79"/>
        <v>44871</v>
      </c>
      <c r="M2501" t="str">
        <f t="shared" ca="1" si="78"/>
        <v>C0002</v>
      </c>
    </row>
    <row r="2502" spans="1:13" x14ac:dyDescent="0.25">
      <c r="A2502" t="s">
        <v>100</v>
      </c>
      <c r="B2502" s="7" t="s">
        <v>170</v>
      </c>
      <c r="C2502" s="15">
        <v>108</v>
      </c>
      <c r="D2502" s="16" t="s">
        <v>94</v>
      </c>
      <c r="E2502">
        <v>1848</v>
      </c>
      <c r="F2502" s="9">
        <v>15</v>
      </c>
      <c r="G2502" s="9">
        <f>financials[[#This Row],[Units Sold]]*financials[[#This Row],[Sale Price]]</f>
        <v>27720</v>
      </c>
      <c r="H2502" s="9">
        <f>IF(financials[[#This Row],[Discount Band]]="low",0.1,IF(financials[[#This Row],[Discount Band]]="medium",0.15,0.3))</f>
        <v>0.3</v>
      </c>
      <c r="I2502" s="9">
        <f>financials[[#This Row],[Gross Sales]]-financials[[#This Row],[Gross Sales]]*financials[[#This Row],[Discounts]]</f>
        <v>19404</v>
      </c>
      <c r="J2502" s="9">
        <f>VLOOKUP(financials[[#This Row],[productid]],Products!$B$2:$H$10,3)</f>
        <v>3.99</v>
      </c>
      <c r="K2502" s="9">
        <f>financials[[#This Row],[Sales]]-financials[[#This Row],[COGS]]</f>
        <v>19400.009999999998</v>
      </c>
      <c r="L2502" s="17">
        <f t="shared" ca="1" si="79"/>
        <v>44942</v>
      </c>
      <c r="M2502" t="str">
        <f t="shared" ca="1" si="78"/>
        <v>B0101</v>
      </c>
    </row>
    <row r="2503" spans="1:13" x14ac:dyDescent="0.25">
      <c r="A2503" t="s">
        <v>98</v>
      </c>
      <c r="B2503" s="7" t="s">
        <v>239</v>
      </c>
      <c r="C2503" s="13">
        <v>101</v>
      </c>
      <c r="D2503" s="10" t="s">
        <v>101</v>
      </c>
      <c r="E2503">
        <v>222</v>
      </c>
      <c r="F2503" s="9">
        <v>125</v>
      </c>
      <c r="G2503" s="9">
        <f>financials[[#This Row],[Units Sold]]*financials[[#This Row],[Sale Price]]</f>
        <v>27750</v>
      </c>
      <c r="H2503" s="9">
        <f>IF(financials[[#This Row],[Discount Band]]="low",0.1,IF(financials[[#This Row],[Discount Band]]="medium",0.15,0.3))</f>
        <v>0.15</v>
      </c>
      <c r="I2503" s="9">
        <f>financials[[#This Row],[Gross Sales]]-financials[[#This Row],[Gross Sales]]*financials[[#This Row],[Discounts]]</f>
        <v>23587.5</v>
      </c>
      <c r="J2503" s="9">
        <f>VLOOKUP(financials[[#This Row],[productid]],Products!$B$2:$H$10,3)</f>
        <v>9.9499999999999993</v>
      </c>
      <c r="K2503" s="9">
        <f>financials[[#This Row],[Sales]]-financials[[#This Row],[COGS]]</f>
        <v>23577.55</v>
      </c>
      <c r="L2503" s="17">
        <f t="shared" ca="1" si="79"/>
        <v>44836</v>
      </c>
      <c r="M2503" t="str">
        <f t="shared" ca="1" si="78"/>
        <v>C0002</v>
      </c>
    </row>
    <row r="2504" spans="1:13" x14ac:dyDescent="0.25">
      <c r="A2504" t="s">
        <v>98</v>
      </c>
      <c r="B2504" s="7" t="s">
        <v>208</v>
      </c>
      <c r="C2504" s="15">
        <v>106</v>
      </c>
      <c r="D2504" s="16" t="s">
        <v>101</v>
      </c>
      <c r="E2504">
        <v>222</v>
      </c>
      <c r="F2504" s="9">
        <v>125</v>
      </c>
      <c r="G2504" s="9">
        <f>financials[[#This Row],[Units Sold]]*financials[[#This Row],[Sale Price]]</f>
        <v>27750</v>
      </c>
      <c r="H2504" s="9">
        <f>IF(financials[[#This Row],[Discount Band]]="low",0.1,IF(financials[[#This Row],[Discount Band]]="medium",0.15,0.3))</f>
        <v>0.15</v>
      </c>
      <c r="I2504" s="9">
        <f>financials[[#This Row],[Gross Sales]]-financials[[#This Row],[Gross Sales]]*financials[[#This Row],[Discounts]]</f>
        <v>23587.5</v>
      </c>
      <c r="J2504" s="9">
        <f>VLOOKUP(financials[[#This Row],[productid]],Products!$B$2:$H$10,3)</f>
        <v>9.1</v>
      </c>
      <c r="K2504" s="9">
        <f>financials[[#This Row],[Sales]]-financials[[#This Row],[COGS]]</f>
        <v>23578.400000000001</v>
      </c>
      <c r="L2504" s="17">
        <f t="shared" ca="1" si="79"/>
        <v>44823</v>
      </c>
      <c r="M2504" t="str">
        <f t="shared" ca="1" si="78"/>
        <v>B0001</v>
      </c>
    </row>
    <row r="2505" spans="1:13" x14ac:dyDescent="0.25">
      <c r="A2505" t="s">
        <v>98</v>
      </c>
      <c r="B2505" s="7" t="s">
        <v>136</v>
      </c>
      <c r="C2505" s="15">
        <v>104</v>
      </c>
      <c r="D2505" s="16" t="s">
        <v>94</v>
      </c>
      <c r="E2505">
        <v>222</v>
      </c>
      <c r="F2505" s="9">
        <v>125</v>
      </c>
      <c r="G2505" s="9">
        <f>financials[[#This Row],[Units Sold]]*financials[[#This Row],[Sale Price]]</f>
        <v>27750</v>
      </c>
      <c r="H2505" s="9">
        <f>IF(financials[[#This Row],[Discount Band]]="low",0.1,IF(financials[[#This Row],[Discount Band]]="medium",0.15,0.3))</f>
        <v>0.3</v>
      </c>
      <c r="I2505" s="9">
        <f>financials[[#This Row],[Gross Sales]]-financials[[#This Row],[Gross Sales]]*financials[[#This Row],[Discounts]]</f>
        <v>19425</v>
      </c>
      <c r="J2505" s="9">
        <f>VLOOKUP(financials[[#This Row],[productid]],Products!$B$2:$H$10,3)</f>
        <v>2.9</v>
      </c>
      <c r="K2505" s="9">
        <f>financials[[#This Row],[Sales]]-financials[[#This Row],[COGS]]</f>
        <v>19422.099999999999</v>
      </c>
      <c r="L2505" s="17">
        <f t="shared" ca="1" si="79"/>
        <v>44935</v>
      </c>
      <c r="M2505" t="str">
        <f t="shared" ca="1" si="78"/>
        <v>B0101</v>
      </c>
    </row>
    <row r="2506" spans="1:13" x14ac:dyDescent="0.25">
      <c r="A2506" t="s">
        <v>97</v>
      </c>
      <c r="B2506" s="7" t="s">
        <v>170</v>
      </c>
      <c r="C2506" s="15">
        <v>107</v>
      </c>
      <c r="D2506" s="16" t="s">
        <v>94</v>
      </c>
      <c r="E2506">
        <v>1390</v>
      </c>
      <c r="F2506" s="9">
        <v>20</v>
      </c>
      <c r="G2506" s="9">
        <f>financials[[#This Row],[Units Sold]]*financials[[#This Row],[Sale Price]]</f>
        <v>27800</v>
      </c>
      <c r="H2506" s="9">
        <f>IF(financials[[#This Row],[Discount Band]]="low",0.1,IF(financials[[#This Row],[Discount Band]]="medium",0.15,0.3))</f>
        <v>0.3</v>
      </c>
      <c r="I2506" s="9">
        <f>financials[[#This Row],[Gross Sales]]-financials[[#This Row],[Gross Sales]]*financials[[#This Row],[Discounts]]</f>
        <v>19460</v>
      </c>
      <c r="J2506" s="9">
        <f>VLOOKUP(financials[[#This Row],[productid]],Products!$B$2:$H$10,3)</f>
        <v>5.5</v>
      </c>
      <c r="K2506" s="9">
        <f>financials[[#This Row],[Sales]]-financials[[#This Row],[COGS]]</f>
        <v>19454.5</v>
      </c>
      <c r="L2506" s="17">
        <f t="shared" ca="1" si="79"/>
        <v>45153</v>
      </c>
      <c r="M2506" t="str">
        <f t="shared" ca="1" si="78"/>
        <v>B0101</v>
      </c>
    </row>
    <row r="2507" spans="1:13" x14ac:dyDescent="0.25">
      <c r="A2507" t="s">
        <v>97</v>
      </c>
      <c r="B2507" s="7" t="s">
        <v>135</v>
      </c>
      <c r="C2507" s="15">
        <v>109</v>
      </c>
      <c r="D2507" s="16" t="s">
        <v>101</v>
      </c>
      <c r="E2507">
        <v>3974</v>
      </c>
      <c r="F2507" s="9">
        <v>7</v>
      </c>
      <c r="G2507" s="9">
        <f>financials[[#This Row],[Units Sold]]*financials[[#This Row],[Sale Price]]</f>
        <v>27818</v>
      </c>
      <c r="H2507" s="9">
        <f>IF(financials[[#This Row],[Discount Band]]="low",0.1,IF(financials[[#This Row],[Discount Band]]="medium",0.15,0.3))</f>
        <v>0.15</v>
      </c>
      <c r="I2507" s="9">
        <f>financials[[#This Row],[Gross Sales]]-financials[[#This Row],[Gross Sales]]*financials[[#This Row],[Discounts]]</f>
        <v>23645.3</v>
      </c>
      <c r="J2507" s="9">
        <f>VLOOKUP(financials[[#This Row],[productid]],Products!$B$2:$H$10,3)</f>
        <v>16.8</v>
      </c>
      <c r="K2507" s="9">
        <f>financials[[#This Row],[Sales]]-financials[[#This Row],[COGS]]</f>
        <v>23628.5</v>
      </c>
      <c r="L2507" s="17">
        <f t="shared" ca="1" si="79"/>
        <v>44987</v>
      </c>
      <c r="M2507" t="str">
        <f t="shared" ca="1" si="78"/>
        <v>B0101</v>
      </c>
    </row>
    <row r="2508" spans="1:13" x14ac:dyDescent="0.25">
      <c r="A2508" t="s">
        <v>98</v>
      </c>
      <c r="B2508" s="7" t="s">
        <v>169</v>
      </c>
      <c r="C2508" s="15">
        <v>108</v>
      </c>
      <c r="D2508" s="16" t="s">
        <v>94</v>
      </c>
      <c r="E2508">
        <v>223</v>
      </c>
      <c r="F2508" s="9">
        <v>125</v>
      </c>
      <c r="G2508" s="9">
        <f>financials[[#This Row],[Units Sold]]*financials[[#This Row],[Sale Price]]</f>
        <v>27875</v>
      </c>
      <c r="H2508" s="9">
        <f>IF(financials[[#This Row],[Discount Band]]="low",0.1,IF(financials[[#This Row],[Discount Band]]="medium",0.15,0.3))</f>
        <v>0.3</v>
      </c>
      <c r="I2508" s="9">
        <f>financials[[#This Row],[Gross Sales]]-financials[[#This Row],[Gross Sales]]*financials[[#This Row],[Discounts]]</f>
        <v>19512.5</v>
      </c>
      <c r="J2508" s="9">
        <f>VLOOKUP(financials[[#This Row],[productid]],Products!$B$2:$H$10,3)</f>
        <v>3.99</v>
      </c>
      <c r="K2508" s="9">
        <f>financials[[#This Row],[Sales]]-financials[[#This Row],[COGS]]</f>
        <v>19508.509999999998</v>
      </c>
      <c r="L2508" s="17">
        <f t="shared" ca="1" si="79"/>
        <v>44831</v>
      </c>
      <c r="M2508" t="str">
        <f t="shared" ca="1" si="78"/>
        <v>C0002</v>
      </c>
    </row>
    <row r="2509" spans="1:13" x14ac:dyDescent="0.25">
      <c r="A2509" t="s">
        <v>98</v>
      </c>
      <c r="B2509" s="7" t="s">
        <v>104</v>
      </c>
      <c r="C2509" s="15">
        <v>108</v>
      </c>
      <c r="D2509" s="16" t="s">
        <v>94</v>
      </c>
      <c r="E2509">
        <v>223</v>
      </c>
      <c r="F2509" s="9">
        <v>125</v>
      </c>
      <c r="G2509" s="9">
        <f>financials[[#This Row],[Units Sold]]*financials[[#This Row],[Sale Price]]</f>
        <v>27875</v>
      </c>
      <c r="H2509" s="9">
        <f>IF(financials[[#This Row],[Discount Band]]="low",0.1,IF(financials[[#This Row],[Discount Band]]="medium",0.15,0.3))</f>
        <v>0.3</v>
      </c>
      <c r="I2509" s="9">
        <f>financials[[#This Row],[Gross Sales]]-financials[[#This Row],[Gross Sales]]*financials[[#This Row],[Discounts]]</f>
        <v>19512.5</v>
      </c>
      <c r="J2509" s="9">
        <f>VLOOKUP(financials[[#This Row],[productid]],Products!$B$2:$H$10,3)</f>
        <v>3.99</v>
      </c>
      <c r="K2509" s="9">
        <f>financials[[#This Row],[Sales]]-financials[[#This Row],[COGS]]</f>
        <v>19508.509999999998</v>
      </c>
      <c r="L2509" s="17">
        <f t="shared" ca="1" si="79"/>
        <v>45306</v>
      </c>
      <c r="M2509" t="str">
        <f t="shared" ca="1" si="78"/>
        <v>B0001</v>
      </c>
    </row>
    <row r="2510" spans="1:13" x14ac:dyDescent="0.25">
      <c r="A2510" t="s">
        <v>98</v>
      </c>
      <c r="B2510" s="7" t="s">
        <v>251</v>
      </c>
      <c r="C2510" s="15">
        <v>106</v>
      </c>
      <c r="D2510" s="16" t="s">
        <v>102</v>
      </c>
      <c r="E2510">
        <v>223</v>
      </c>
      <c r="F2510" s="9">
        <v>125</v>
      </c>
      <c r="G2510" s="9">
        <f>financials[[#This Row],[Units Sold]]*financials[[#This Row],[Sale Price]]</f>
        <v>27875</v>
      </c>
      <c r="H2510" s="9">
        <f>IF(financials[[#This Row],[Discount Band]]="low",0.1,IF(financials[[#This Row],[Discount Band]]="medium",0.15,0.3))</f>
        <v>0.1</v>
      </c>
      <c r="I2510" s="9">
        <f>financials[[#This Row],[Gross Sales]]-financials[[#This Row],[Gross Sales]]*financials[[#This Row],[Discounts]]</f>
        <v>25087.5</v>
      </c>
      <c r="J2510" s="9">
        <f>VLOOKUP(financials[[#This Row],[productid]],Products!$B$2:$H$10,3)</f>
        <v>9.1</v>
      </c>
      <c r="K2510" s="9">
        <f>financials[[#This Row],[Sales]]-financials[[#This Row],[COGS]]</f>
        <v>25078.400000000001</v>
      </c>
      <c r="L2510" s="17">
        <f t="shared" ca="1" si="79"/>
        <v>45422</v>
      </c>
      <c r="M2510" t="str">
        <f t="shared" ca="1" si="78"/>
        <v>B0001</v>
      </c>
    </row>
    <row r="2511" spans="1:13" x14ac:dyDescent="0.25">
      <c r="A2511" t="s">
        <v>100</v>
      </c>
      <c r="B2511" s="7" t="s">
        <v>95</v>
      </c>
      <c r="C2511" s="15">
        <v>109</v>
      </c>
      <c r="D2511" s="16" t="s">
        <v>94</v>
      </c>
      <c r="E2511">
        <v>1859</v>
      </c>
      <c r="F2511" s="9">
        <v>15</v>
      </c>
      <c r="G2511" s="9">
        <f>financials[[#This Row],[Units Sold]]*financials[[#This Row],[Sale Price]]</f>
        <v>27885</v>
      </c>
      <c r="H2511" s="9">
        <f>IF(financials[[#This Row],[Discount Band]]="low",0.1,IF(financials[[#This Row],[Discount Band]]="medium",0.15,0.3))</f>
        <v>0.3</v>
      </c>
      <c r="I2511" s="9">
        <f>financials[[#This Row],[Gross Sales]]-financials[[#This Row],[Gross Sales]]*financials[[#This Row],[Discounts]]</f>
        <v>19519.5</v>
      </c>
      <c r="J2511" s="9">
        <f>VLOOKUP(financials[[#This Row],[productid]],Products!$B$2:$H$10,3)</f>
        <v>16.8</v>
      </c>
      <c r="K2511" s="9">
        <f>financials[[#This Row],[Sales]]-financials[[#This Row],[COGS]]</f>
        <v>19502.7</v>
      </c>
      <c r="L2511" s="17">
        <f t="shared" ca="1" si="79"/>
        <v>45296</v>
      </c>
      <c r="M2511" t="str">
        <f t="shared" ca="1" si="78"/>
        <v>C0003</v>
      </c>
    </row>
    <row r="2512" spans="1:13" x14ac:dyDescent="0.25">
      <c r="A2512" t="s">
        <v>100</v>
      </c>
      <c r="B2512" s="7" t="s">
        <v>170</v>
      </c>
      <c r="C2512" s="13">
        <v>103</v>
      </c>
      <c r="D2512" s="10" t="s">
        <v>94</v>
      </c>
      <c r="E2512">
        <v>1861</v>
      </c>
      <c r="F2512" s="9">
        <v>15</v>
      </c>
      <c r="G2512" s="9">
        <f>financials[[#This Row],[Units Sold]]*financials[[#This Row],[Sale Price]]</f>
        <v>27915</v>
      </c>
      <c r="H2512" s="9">
        <f>IF(financials[[#This Row],[Discount Band]]="low",0.1,IF(financials[[#This Row],[Discount Band]]="medium",0.15,0.3))</f>
        <v>0.3</v>
      </c>
      <c r="I2512" s="9">
        <f>financials[[#This Row],[Gross Sales]]-financials[[#This Row],[Gross Sales]]*financials[[#This Row],[Discounts]]</f>
        <v>19540.5</v>
      </c>
      <c r="J2512" s="9">
        <f>VLOOKUP(financials[[#This Row],[productid]],Products!$B$2:$H$10,3)</f>
        <v>15</v>
      </c>
      <c r="K2512" s="9">
        <f>financials[[#This Row],[Sales]]-financials[[#This Row],[COGS]]</f>
        <v>19525.5</v>
      </c>
      <c r="L2512" s="17">
        <f t="shared" ca="1" si="79"/>
        <v>45226</v>
      </c>
      <c r="M2512" t="str">
        <f t="shared" ca="1" si="78"/>
        <v>B0101</v>
      </c>
    </row>
    <row r="2513" spans="1:13" x14ac:dyDescent="0.25">
      <c r="A2513" t="s">
        <v>97</v>
      </c>
      <c r="B2513" s="7" t="s">
        <v>95</v>
      </c>
      <c r="C2513" s="15">
        <v>103</v>
      </c>
      <c r="D2513" s="16" t="s">
        <v>94</v>
      </c>
      <c r="E2513">
        <v>1396</v>
      </c>
      <c r="F2513" s="9">
        <v>20</v>
      </c>
      <c r="G2513" s="9">
        <f>financials[[#This Row],[Units Sold]]*financials[[#This Row],[Sale Price]]</f>
        <v>27920</v>
      </c>
      <c r="H2513" s="9">
        <f>IF(financials[[#This Row],[Discount Band]]="low",0.1,IF(financials[[#This Row],[Discount Band]]="medium",0.15,0.3))</f>
        <v>0.3</v>
      </c>
      <c r="I2513" s="9">
        <f>financials[[#This Row],[Gross Sales]]-financials[[#This Row],[Gross Sales]]*financials[[#This Row],[Discounts]]</f>
        <v>19544</v>
      </c>
      <c r="J2513" s="9">
        <f>VLOOKUP(financials[[#This Row],[productid]],Products!$B$2:$H$10,3)</f>
        <v>15</v>
      </c>
      <c r="K2513" s="9">
        <f>financials[[#This Row],[Sales]]-financials[[#This Row],[COGS]]</f>
        <v>19529</v>
      </c>
      <c r="L2513" s="17">
        <f t="shared" ca="1" si="79"/>
        <v>44949</v>
      </c>
      <c r="M2513" t="str">
        <f t="shared" ca="1" si="78"/>
        <v>A0001</v>
      </c>
    </row>
    <row r="2514" spans="1:13" x14ac:dyDescent="0.25">
      <c r="A2514" t="s">
        <v>97</v>
      </c>
      <c r="B2514" s="7" t="s">
        <v>95</v>
      </c>
      <c r="C2514" s="15">
        <v>105</v>
      </c>
      <c r="D2514" s="16" t="s">
        <v>94</v>
      </c>
      <c r="E2514">
        <v>1397</v>
      </c>
      <c r="F2514" s="9">
        <v>20</v>
      </c>
      <c r="G2514" s="9">
        <f>financials[[#This Row],[Units Sold]]*financials[[#This Row],[Sale Price]]</f>
        <v>27940</v>
      </c>
      <c r="H2514" s="9">
        <f>IF(financials[[#This Row],[Discount Band]]="low",0.1,IF(financials[[#This Row],[Discount Band]]="medium",0.15,0.3))</f>
        <v>0.3</v>
      </c>
      <c r="I2514" s="9">
        <f>financials[[#This Row],[Gross Sales]]-financials[[#This Row],[Gross Sales]]*financials[[#This Row],[Discounts]]</f>
        <v>19558</v>
      </c>
      <c r="J2514" s="9">
        <f>VLOOKUP(financials[[#This Row],[productid]],Products!$B$2:$H$10,3)</f>
        <v>10</v>
      </c>
      <c r="K2514" s="9">
        <f>financials[[#This Row],[Sales]]-financials[[#This Row],[COGS]]</f>
        <v>19548</v>
      </c>
      <c r="L2514" s="17">
        <f t="shared" ca="1" si="79"/>
        <v>45295</v>
      </c>
      <c r="M2514" t="str">
        <f t="shared" ca="1" si="78"/>
        <v>C0002</v>
      </c>
    </row>
    <row r="2515" spans="1:13" x14ac:dyDescent="0.25">
      <c r="A2515" t="s">
        <v>100</v>
      </c>
      <c r="B2515" s="7" t="s">
        <v>95</v>
      </c>
      <c r="C2515" s="13">
        <v>102</v>
      </c>
      <c r="D2515" s="10" t="s">
        <v>94</v>
      </c>
      <c r="E2515">
        <v>1865</v>
      </c>
      <c r="F2515" s="9">
        <v>15</v>
      </c>
      <c r="G2515" s="9">
        <f>financials[[#This Row],[Units Sold]]*financials[[#This Row],[Sale Price]]</f>
        <v>27975</v>
      </c>
      <c r="H2515" s="9">
        <f>IF(financials[[#This Row],[Discount Band]]="low",0.1,IF(financials[[#This Row],[Discount Band]]="medium",0.15,0.3))</f>
        <v>0.3</v>
      </c>
      <c r="I2515" s="9">
        <f>financials[[#This Row],[Gross Sales]]-financials[[#This Row],[Gross Sales]]*financials[[#This Row],[Discounts]]</f>
        <v>19582.5</v>
      </c>
      <c r="J2515" s="9">
        <f>VLOOKUP(financials[[#This Row],[productid]],Products!$B$2:$H$10,3)</f>
        <v>13.95</v>
      </c>
      <c r="K2515" s="9">
        <f>financials[[#This Row],[Sales]]-financials[[#This Row],[COGS]]</f>
        <v>19568.55</v>
      </c>
      <c r="L2515" s="17">
        <f t="shared" ca="1" si="79"/>
        <v>44991</v>
      </c>
      <c r="M2515" t="str">
        <f t="shared" ca="1" si="78"/>
        <v>C0003</v>
      </c>
    </row>
    <row r="2516" spans="1:13" x14ac:dyDescent="0.25">
      <c r="A2516" t="s">
        <v>98</v>
      </c>
      <c r="B2516" s="7" t="s">
        <v>279</v>
      </c>
      <c r="C2516" s="15">
        <v>106</v>
      </c>
      <c r="D2516" s="16" t="s">
        <v>94</v>
      </c>
      <c r="E2516">
        <v>224</v>
      </c>
      <c r="F2516" s="9">
        <v>125</v>
      </c>
      <c r="G2516" s="9">
        <f>financials[[#This Row],[Units Sold]]*financials[[#This Row],[Sale Price]]</f>
        <v>28000</v>
      </c>
      <c r="H2516" s="9">
        <f>IF(financials[[#This Row],[Discount Band]]="low",0.1,IF(financials[[#This Row],[Discount Band]]="medium",0.15,0.3))</f>
        <v>0.3</v>
      </c>
      <c r="I2516" s="9">
        <f>financials[[#This Row],[Gross Sales]]-financials[[#This Row],[Gross Sales]]*financials[[#This Row],[Discounts]]</f>
        <v>19600</v>
      </c>
      <c r="J2516" s="9">
        <f>VLOOKUP(financials[[#This Row],[productid]],Products!$B$2:$H$10,3)</f>
        <v>9.1</v>
      </c>
      <c r="K2516" s="9">
        <f>financials[[#This Row],[Sales]]-financials[[#This Row],[COGS]]</f>
        <v>19590.900000000001</v>
      </c>
      <c r="L2516" s="17">
        <f t="shared" ca="1" si="79"/>
        <v>45249</v>
      </c>
      <c r="M2516" t="str">
        <f t="shared" ca="1" si="78"/>
        <v>C0003</v>
      </c>
    </row>
    <row r="2517" spans="1:13" x14ac:dyDescent="0.25">
      <c r="A2517" t="s">
        <v>98</v>
      </c>
      <c r="B2517" s="7" t="s">
        <v>104</v>
      </c>
      <c r="C2517" s="15">
        <v>105</v>
      </c>
      <c r="D2517" s="16" t="s">
        <v>102</v>
      </c>
      <c r="E2517">
        <v>224</v>
      </c>
      <c r="F2517" s="9">
        <v>125</v>
      </c>
      <c r="G2517" s="9">
        <f>financials[[#This Row],[Units Sold]]*financials[[#This Row],[Sale Price]]</f>
        <v>28000</v>
      </c>
      <c r="H2517" s="9">
        <f>IF(financials[[#This Row],[Discount Band]]="low",0.1,IF(financials[[#This Row],[Discount Band]]="medium",0.15,0.3))</f>
        <v>0.1</v>
      </c>
      <c r="I2517" s="9">
        <f>financials[[#This Row],[Gross Sales]]-financials[[#This Row],[Gross Sales]]*financials[[#This Row],[Discounts]]</f>
        <v>25200</v>
      </c>
      <c r="J2517" s="9">
        <f>VLOOKUP(financials[[#This Row],[productid]],Products!$B$2:$H$10,3)</f>
        <v>10</v>
      </c>
      <c r="K2517" s="9">
        <f>financials[[#This Row],[Sales]]-financials[[#This Row],[COGS]]</f>
        <v>25190</v>
      </c>
      <c r="L2517" s="17">
        <f t="shared" ca="1" si="79"/>
        <v>44960</v>
      </c>
      <c r="M2517" t="str">
        <f t="shared" ca="1" si="78"/>
        <v>A0001</v>
      </c>
    </row>
    <row r="2518" spans="1:13" x14ac:dyDescent="0.25">
      <c r="A2518" t="s">
        <v>100</v>
      </c>
      <c r="B2518" s="7" t="s">
        <v>95</v>
      </c>
      <c r="C2518" s="15">
        <v>106</v>
      </c>
      <c r="D2518" s="16" t="s">
        <v>102</v>
      </c>
      <c r="E2518">
        <v>1870</v>
      </c>
      <c r="F2518" s="9">
        <v>15</v>
      </c>
      <c r="G2518" s="9">
        <f>financials[[#This Row],[Units Sold]]*financials[[#This Row],[Sale Price]]</f>
        <v>28050</v>
      </c>
      <c r="H2518" s="9">
        <f>IF(financials[[#This Row],[Discount Band]]="low",0.1,IF(financials[[#This Row],[Discount Band]]="medium",0.15,0.3))</f>
        <v>0.1</v>
      </c>
      <c r="I2518" s="9">
        <f>financials[[#This Row],[Gross Sales]]-financials[[#This Row],[Gross Sales]]*financials[[#This Row],[Discounts]]</f>
        <v>25245</v>
      </c>
      <c r="J2518" s="9">
        <f>VLOOKUP(financials[[#This Row],[productid]],Products!$B$2:$H$10,3)</f>
        <v>9.1</v>
      </c>
      <c r="K2518" s="9">
        <f>financials[[#This Row],[Sales]]-financials[[#This Row],[COGS]]</f>
        <v>25235.9</v>
      </c>
      <c r="L2518" s="17">
        <f t="shared" ca="1" si="79"/>
        <v>45231</v>
      </c>
      <c r="M2518" t="str">
        <f t="shared" ca="1" si="78"/>
        <v>C0003</v>
      </c>
    </row>
    <row r="2519" spans="1:13" x14ac:dyDescent="0.25">
      <c r="A2519" t="s">
        <v>98</v>
      </c>
      <c r="B2519" s="7" t="s">
        <v>243</v>
      </c>
      <c r="C2519" s="13">
        <v>103</v>
      </c>
      <c r="D2519" s="10" t="s">
        <v>101</v>
      </c>
      <c r="E2519">
        <v>225</v>
      </c>
      <c r="F2519" s="9">
        <v>125</v>
      </c>
      <c r="G2519" s="9">
        <f>financials[[#This Row],[Units Sold]]*financials[[#This Row],[Sale Price]]</f>
        <v>28125</v>
      </c>
      <c r="H2519" s="9">
        <f>IF(financials[[#This Row],[Discount Band]]="low",0.1,IF(financials[[#This Row],[Discount Band]]="medium",0.15,0.3))</f>
        <v>0.15</v>
      </c>
      <c r="I2519" s="9">
        <f>financials[[#This Row],[Gross Sales]]-financials[[#This Row],[Gross Sales]]*financials[[#This Row],[Discounts]]</f>
        <v>23906.25</v>
      </c>
      <c r="J2519" s="9">
        <f>VLOOKUP(financials[[#This Row],[productid]],Products!$B$2:$H$10,3)</f>
        <v>15</v>
      </c>
      <c r="K2519" s="9">
        <f>financials[[#This Row],[Sales]]-financials[[#This Row],[COGS]]</f>
        <v>23891.25</v>
      </c>
      <c r="L2519" s="17">
        <f t="shared" ca="1" si="79"/>
        <v>45065</v>
      </c>
      <c r="M2519" t="str">
        <f t="shared" ca="1" si="78"/>
        <v>C0002</v>
      </c>
    </row>
    <row r="2520" spans="1:13" x14ac:dyDescent="0.25">
      <c r="A2520" t="s">
        <v>98</v>
      </c>
      <c r="B2520" s="7" t="s">
        <v>556</v>
      </c>
      <c r="C2520" s="15">
        <v>107</v>
      </c>
      <c r="D2520" s="16" t="s">
        <v>102</v>
      </c>
      <c r="E2520">
        <v>225</v>
      </c>
      <c r="F2520" s="9">
        <v>125</v>
      </c>
      <c r="G2520" s="9">
        <f>financials[[#This Row],[Units Sold]]*financials[[#This Row],[Sale Price]]</f>
        <v>28125</v>
      </c>
      <c r="H2520" s="9">
        <f>IF(financials[[#This Row],[Discount Band]]="low",0.1,IF(financials[[#This Row],[Discount Band]]="medium",0.15,0.3))</f>
        <v>0.1</v>
      </c>
      <c r="I2520" s="9">
        <f>financials[[#This Row],[Gross Sales]]-financials[[#This Row],[Gross Sales]]*financials[[#This Row],[Discounts]]</f>
        <v>25312.5</v>
      </c>
      <c r="J2520" s="9">
        <f>VLOOKUP(financials[[#This Row],[productid]],Products!$B$2:$H$10,3)</f>
        <v>5.5</v>
      </c>
      <c r="K2520" s="9">
        <f>financials[[#This Row],[Sales]]-financials[[#This Row],[COGS]]</f>
        <v>25307</v>
      </c>
      <c r="L2520" s="17">
        <f t="shared" ca="1" si="79"/>
        <v>44928</v>
      </c>
      <c r="M2520" t="str">
        <f t="shared" ca="1" si="78"/>
        <v>B0001</v>
      </c>
    </row>
    <row r="2521" spans="1:13" x14ac:dyDescent="0.25">
      <c r="A2521" t="s">
        <v>100</v>
      </c>
      <c r="B2521" s="7" t="s">
        <v>95</v>
      </c>
      <c r="C2521" s="15">
        <v>105</v>
      </c>
      <c r="D2521" s="16" t="s">
        <v>94</v>
      </c>
      <c r="E2521">
        <v>1875</v>
      </c>
      <c r="F2521" s="9">
        <v>15</v>
      </c>
      <c r="G2521" s="9">
        <f>financials[[#This Row],[Units Sold]]*financials[[#This Row],[Sale Price]]</f>
        <v>28125</v>
      </c>
      <c r="H2521" s="9">
        <f>IF(financials[[#This Row],[Discount Band]]="low",0.1,IF(financials[[#This Row],[Discount Band]]="medium",0.15,0.3))</f>
        <v>0.3</v>
      </c>
      <c r="I2521" s="9">
        <f>financials[[#This Row],[Gross Sales]]-financials[[#This Row],[Gross Sales]]*financials[[#This Row],[Discounts]]</f>
        <v>19687.5</v>
      </c>
      <c r="J2521" s="9">
        <f>VLOOKUP(financials[[#This Row],[productid]],Products!$B$2:$H$10,3)</f>
        <v>10</v>
      </c>
      <c r="K2521" s="9">
        <f>financials[[#This Row],[Sales]]-financials[[#This Row],[COGS]]</f>
        <v>19677.5</v>
      </c>
      <c r="L2521" s="17">
        <f t="shared" ca="1" si="79"/>
        <v>45129</v>
      </c>
      <c r="M2521" t="str">
        <f t="shared" ca="1" si="78"/>
        <v>C0002</v>
      </c>
    </row>
    <row r="2522" spans="1:13" x14ac:dyDescent="0.25">
      <c r="A2522" t="s">
        <v>98</v>
      </c>
      <c r="B2522" s="7" t="s">
        <v>285</v>
      </c>
      <c r="C2522" s="15">
        <v>103</v>
      </c>
      <c r="D2522" s="16" t="s">
        <v>102</v>
      </c>
      <c r="E2522">
        <v>225</v>
      </c>
      <c r="F2522" s="9">
        <v>125</v>
      </c>
      <c r="G2522" s="9">
        <f>financials[[#This Row],[Units Sold]]*financials[[#This Row],[Sale Price]]</f>
        <v>28125</v>
      </c>
      <c r="H2522" s="9">
        <f>IF(financials[[#This Row],[Discount Band]]="low",0.1,IF(financials[[#This Row],[Discount Band]]="medium",0.15,0.3))</f>
        <v>0.1</v>
      </c>
      <c r="I2522" s="9">
        <f>financials[[#This Row],[Gross Sales]]-financials[[#This Row],[Gross Sales]]*financials[[#This Row],[Discounts]]</f>
        <v>25312.5</v>
      </c>
      <c r="J2522" s="9">
        <f>VLOOKUP(financials[[#This Row],[productid]],Products!$B$2:$H$10,3)</f>
        <v>15</v>
      </c>
      <c r="K2522" s="9">
        <f>financials[[#This Row],[Sales]]-financials[[#This Row],[COGS]]</f>
        <v>25297.5</v>
      </c>
      <c r="L2522" s="17">
        <f t="shared" ca="1" si="79"/>
        <v>45470</v>
      </c>
      <c r="M2522" t="str">
        <f t="shared" ca="1" si="78"/>
        <v>A0001</v>
      </c>
    </row>
    <row r="2523" spans="1:13" x14ac:dyDescent="0.25">
      <c r="A2523" t="s">
        <v>98</v>
      </c>
      <c r="B2523" s="7" t="s">
        <v>107</v>
      </c>
      <c r="C2523" s="15">
        <v>105</v>
      </c>
      <c r="D2523" s="16" t="s">
        <v>94</v>
      </c>
      <c r="E2523">
        <v>225</v>
      </c>
      <c r="F2523" s="9">
        <v>125</v>
      </c>
      <c r="G2523" s="9">
        <f>financials[[#This Row],[Units Sold]]*financials[[#This Row],[Sale Price]]</f>
        <v>28125</v>
      </c>
      <c r="H2523" s="9">
        <f>IF(financials[[#This Row],[Discount Band]]="low",0.1,IF(financials[[#This Row],[Discount Band]]="medium",0.15,0.3))</f>
        <v>0.3</v>
      </c>
      <c r="I2523" s="9">
        <f>financials[[#This Row],[Gross Sales]]-financials[[#This Row],[Gross Sales]]*financials[[#This Row],[Discounts]]</f>
        <v>19687.5</v>
      </c>
      <c r="J2523" s="9">
        <f>VLOOKUP(financials[[#This Row],[productid]],Products!$B$2:$H$10,3)</f>
        <v>10</v>
      </c>
      <c r="K2523" s="9">
        <f>financials[[#This Row],[Sales]]-financials[[#This Row],[COGS]]</f>
        <v>19677.5</v>
      </c>
      <c r="L2523" s="17">
        <f t="shared" ca="1" si="79"/>
        <v>45047</v>
      </c>
      <c r="M2523" t="str">
        <f t="shared" ca="1" si="78"/>
        <v>C0002</v>
      </c>
    </row>
    <row r="2524" spans="1:13" x14ac:dyDescent="0.25">
      <c r="A2524" t="s">
        <v>98</v>
      </c>
      <c r="B2524" s="7" t="s">
        <v>169</v>
      </c>
      <c r="C2524" s="15">
        <v>104</v>
      </c>
      <c r="D2524" s="16" t="s">
        <v>101</v>
      </c>
      <c r="E2524">
        <v>225</v>
      </c>
      <c r="F2524" s="9">
        <v>125</v>
      </c>
      <c r="G2524" s="9">
        <f>financials[[#This Row],[Units Sold]]*financials[[#This Row],[Sale Price]]</f>
        <v>28125</v>
      </c>
      <c r="H2524" s="9">
        <f>IF(financials[[#This Row],[Discount Band]]="low",0.1,IF(financials[[#This Row],[Discount Band]]="medium",0.15,0.3))</f>
        <v>0.15</v>
      </c>
      <c r="I2524" s="9">
        <f>financials[[#This Row],[Gross Sales]]-financials[[#This Row],[Gross Sales]]*financials[[#This Row],[Discounts]]</f>
        <v>23906.25</v>
      </c>
      <c r="J2524" s="9">
        <f>VLOOKUP(financials[[#This Row],[productid]],Products!$B$2:$H$10,3)</f>
        <v>2.9</v>
      </c>
      <c r="K2524" s="9">
        <f>financials[[#This Row],[Sales]]-financials[[#This Row],[COGS]]</f>
        <v>23903.35</v>
      </c>
      <c r="L2524" s="17">
        <f t="shared" ca="1" si="79"/>
        <v>45222</v>
      </c>
      <c r="M2524" t="str">
        <f t="shared" ca="1" si="78"/>
        <v>C0003</v>
      </c>
    </row>
    <row r="2525" spans="1:13" x14ac:dyDescent="0.25">
      <c r="A2525" t="s">
        <v>100</v>
      </c>
      <c r="B2525" s="7" t="s">
        <v>95</v>
      </c>
      <c r="C2525" s="15">
        <v>105</v>
      </c>
      <c r="D2525" s="16" t="s">
        <v>94</v>
      </c>
      <c r="E2525">
        <v>1880</v>
      </c>
      <c r="F2525" s="9">
        <v>15</v>
      </c>
      <c r="G2525" s="9">
        <f>financials[[#This Row],[Units Sold]]*financials[[#This Row],[Sale Price]]</f>
        <v>28200</v>
      </c>
      <c r="H2525" s="9">
        <f>IF(financials[[#This Row],[Discount Band]]="low",0.1,IF(financials[[#This Row],[Discount Band]]="medium",0.15,0.3))</f>
        <v>0.3</v>
      </c>
      <c r="I2525" s="9">
        <f>financials[[#This Row],[Gross Sales]]-financials[[#This Row],[Gross Sales]]*financials[[#This Row],[Discounts]]</f>
        <v>19740</v>
      </c>
      <c r="J2525" s="9">
        <f>VLOOKUP(financials[[#This Row],[productid]],Products!$B$2:$H$10,3)</f>
        <v>10</v>
      </c>
      <c r="K2525" s="9">
        <f>financials[[#This Row],[Sales]]-financials[[#This Row],[COGS]]</f>
        <v>19730</v>
      </c>
      <c r="L2525" s="17">
        <f t="shared" ca="1" si="79"/>
        <v>45244</v>
      </c>
      <c r="M2525" t="str">
        <f t="shared" ca="1" si="78"/>
        <v>C0002</v>
      </c>
    </row>
    <row r="2526" spans="1:13" x14ac:dyDescent="0.25">
      <c r="A2526" t="s">
        <v>99</v>
      </c>
      <c r="B2526" s="7" t="s">
        <v>655</v>
      </c>
      <c r="C2526" s="15">
        <v>103</v>
      </c>
      <c r="D2526" s="16" t="s">
        <v>102</v>
      </c>
      <c r="E2526">
        <v>94</v>
      </c>
      <c r="F2526" s="9">
        <v>300</v>
      </c>
      <c r="G2526" s="9">
        <f>financials[[#This Row],[Units Sold]]*financials[[#This Row],[Sale Price]]</f>
        <v>28200</v>
      </c>
      <c r="H2526" s="9">
        <f>IF(financials[[#This Row],[Discount Band]]="low",0.1,IF(financials[[#This Row],[Discount Band]]="medium",0.15,0.3))</f>
        <v>0.1</v>
      </c>
      <c r="I2526" s="9">
        <f>financials[[#This Row],[Gross Sales]]-financials[[#This Row],[Gross Sales]]*financials[[#This Row],[Discounts]]</f>
        <v>25380</v>
      </c>
      <c r="J2526" s="9">
        <f>VLOOKUP(financials[[#This Row],[productid]],Products!$B$2:$H$10,3)</f>
        <v>15</v>
      </c>
      <c r="K2526" s="9">
        <f>financials[[#This Row],[Sales]]-financials[[#This Row],[COGS]]</f>
        <v>25365</v>
      </c>
      <c r="L2526" s="17">
        <f t="shared" ca="1" si="79"/>
        <v>45125</v>
      </c>
      <c r="M2526" t="str">
        <f t="shared" ca="1" si="78"/>
        <v>B0001</v>
      </c>
    </row>
    <row r="2527" spans="1:13" x14ac:dyDescent="0.25">
      <c r="A2527" t="s">
        <v>98</v>
      </c>
      <c r="B2527" s="7" t="s">
        <v>243</v>
      </c>
      <c r="C2527" s="13">
        <v>107</v>
      </c>
      <c r="D2527" s="10" t="s">
        <v>94</v>
      </c>
      <c r="E2527">
        <v>226</v>
      </c>
      <c r="F2527" s="9">
        <v>125</v>
      </c>
      <c r="G2527" s="9">
        <f>financials[[#This Row],[Units Sold]]*financials[[#This Row],[Sale Price]]</f>
        <v>28250</v>
      </c>
      <c r="H2527" s="9">
        <f>IF(financials[[#This Row],[Discount Band]]="low",0.1,IF(financials[[#This Row],[Discount Band]]="medium",0.15,0.3))</f>
        <v>0.3</v>
      </c>
      <c r="I2527" s="9">
        <f>financials[[#This Row],[Gross Sales]]-financials[[#This Row],[Gross Sales]]*financials[[#This Row],[Discounts]]</f>
        <v>19775</v>
      </c>
      <c r="J2527" s="9">
        <f>VLOOKUP(financials[[#This Row],[productid]],Products!$B$2:$H$10,3)</f>
        <v>5.5</v>
      </c>
      <c r="K2527" s="9">
        <f>financials[[#This Row],[Sales]]-financials[[#This Row],[COGS]]</f>
        <v>19769.5</v>
      </c>
      <c r="L2527" s="17">
        <f t="shared" ca="1" si="79"/>
        <v>44872</v>
      </c>
      <c r="M2527" t="str">
        <f t="shared" ca="1" si="78"/>
        <v>A0001</v>
      </c>
    </row>
    <row r="2528" spans="1:13" x14ac:dyDescent="0.25">
      <c r="A2528" t="s">
        <v>98</v>
      </c>
      <c r="B2528" s="7" t="s">
        <v>285</v>
      </c>
      <c r="C2528" s="15">
        <v>101</v>
      </c>
      <c r="D2528" s="16" t="s">
        <v>101</v>
      </c>
      <c r="E2528">
        <v>226</v>
      </c>
      <c r="F2528" s="9">
        <v>125</v>
      </c>
      <c r="G2528" s="9">
        <f>financials[[#This Row],[Units Sold]]*financials[[#This Row],[Sale Price]]</f>
        <v>28250</v>
      </c>
      <c r="H2528" s="9">
        <f>IF(financials[[#This Row],[Discount Band]]="low",0.1,IF(financials[[#This Row],[Discount Band]]="medium",0.15,0.3))</f>
        <v>0.15</v>
      </c>
      <c r="I2528" s="9">
        <f>financials[[#This Row],[Gross Sales]]-financials[[#This Row],[Gross Sales]]*financials[[#This Row],[Discounts]]</f>
        <v>24012.5</v>
      </c>
      <c r="J2528" s="9">
        <f>VLOOKUP(financials[[#This Row],[productid]],Products!$B$2:$H$10,3)</f>
        <v>9.9499999999999993</v>
      </c>
      <c r="K2528" s="9">
        <f>financials[[#This Row],[Sales]]-financials[[#This Row],[COGS]]</f>
        <v>24002.55</v>
      </c>
      <c r="L2528" s="17">
        <f t="shared" ca="1" si="79"/>
        <v>45184</v>
      </c>
      <c r="M2528" t="str">
        <f t="shared" ca="1" si="78"/>
        <v>C0003</v>
      </c>
    </row>
    <row r="2529" spans="1:13" x14ac:dyDescent="0.25">
      <c r="A2529" t="s">
        <v>97</v>
      </c>
      <c r="B2529" s="7" t="s">
        <v>95</v>
      </c>
      <c r="C2529" s="15">
        <v>109</v>
      </c>
      <c r="D2529" s="16" t="s">
        <v>103</v>
      </c>
      <c r="E2529">
        <v>1413</v>
      </c>
      <c r="F2529" s="9">
        <v>20</v>
      </c>
      <c r="G2529" s="9">
        <f>financials[[#This Row],[Units Sold]]*financials[[#This Row],[Sale Price]]</f>
        <v>28260</v>
      </c>
      <c r="H2529" s="9">
        <f>IF(financials[[#This Row],[Discount Band]]="low",0.1,IF(financials[[#This Row],[Discount Band]]="medium",0.15,0.3))</f>
        <v>0.3</v>
      </c>
      <c r="I2529" s="9">
        <f>financials[[#This Row],[Gross Sales]]-financials[[#This Row],[Gross Sales]]*financials[[#This Row],[Discounts]]</f>
        <v>19782</v>
      </c>
      <c r="J2529" s="9">
        <f>VLOOKUP(financials[[#This Row],[productid]],Products!$B$2:$H$10,3)</f>
        <v>16.8</v>
      </c>
      <c r="K2529" s="9">
        <f>financials[[#This Row],[Sales]]-financials[[#This Row],[COGS]]</f>
        <v>19765.2</v>
      </c>
      <c r="L2529" s="17">
        <f t="shared" ca="1" si="79"/>
        <v>44946</v>
      </c>
      <c r="M2529" t="str">
        <f t="shared" ca="1" si="78"/>
        <v>B0101</v>
      </c>
    </row>
    <row r="2530" spans="1:13" x14ac:dyDescent="0.25">
      <c r="A2530" t="s">
        <v>100</v>
      </c>
      <c r="B2530" s="7" t="s">
        <v>95</v>
      </c>
      <c r="C2530" s="15">
        <v>108</v>
      </c>
      <c r="D2530" s="16" t="s">
        <v>103</v>
      </c>
      <c r="E2530">
        <v>1889</v>
      </c>
      <c r="F2530" s="9">
        <v>15</v>
      </c>
      <c r="G2530" s="9">
        <f>financials[[#This Row],[Units Sold]]*financials[[#This Row],[Sale Price]]</f>
        <v>28335</v>
      </c>
      <c r="H2530" s="9">
        <f>IF(financials[[#This Row],[Discount Band]]="low",0.1,IF(financials[[#This Row],[Discount Band]]="medium",0.15,0.3))</f>
        <v>0.3</v>
      </c>
      <c r="I2530" s="9">
        <f>financials[[#This Row],[Gross Sales]]-financials[[#This Row],[Gross Sales]]*financials[[#This Row],[Discounts]]</f>
        <v>19834.5</v>
      </c>
      <c r="J2530" s="9">
        <f>VLOOKUP(financials[[#This Row],[productid]],Products!$B$2:$H$10,3)</f>
        <v>3.99</v>
      </c>
      <c r="K2530" s="9">
        <f>financials[[#This Row],[Sales]]-financials[[#This Row],[COGS]]</f>
        <v>19830.509999999998</v>
      </c>
      <c r="L2530" s="17">
        <f t="shared" ca="1" si="79"/>
        <v>45223</v>
      </c>
      <c r="M2530" t="str">
        <f t="shared" ca="1" si="78"/>
        <v>C0003</v>
      </c>
    </row>
    <row r="2531" spans="1:13" x14ac:dyDescent="0.25">
      <c r="A2531" t="s">
        <v>100</v>
      </c>
      <c r="B2531" s="7" t="s">
        <v>95</v>
      </c>
      <c r="C2531" s="15">
        <v>107</v>
      </c>
      <c r="D2531" s="16" t="s">
        <v>94</v>
      </c>
      <c r="E2531">
        <v>1889</v>
      </c>
      <c r="F2531" s="9">
        <v>15</v>
      </c>
      <c r="G2531" s="9">
        <f>financials[[#This Row],[Units Sold]]*financials[[#This Row],[Sale Price]]</f>
        <v>28335</v>
      </c>
      <c r="H2531" s="9">
        <f>IF(financials[[#This Row],[Discount Band]]="low",0.1,IF(financials[[#This Row],[Discount Band]]="medium",0.15,0.3))</f>
        <v>0.3</v>
      </c>
      <c r="I2531" s="9">
        <f>financials[[#This Row],[Gross Sales]]-financials[[#This Row],[Gross Sales]]*financials[[#This Row],[Discounts]]</f>
        <v>19834.5</v>
      </c>
      <c r="J2531" s="9">
        <f>VLOOKUP(financials[[#This Row],[productid]],Products!$B$2:$H$10,3)</f>
        <v>5.5</v>
      </c>
      <c r="K2531" s="9">
        <f>financials[[#This Row],[Sales]]-financials[[#This Row],[COGS]]</f>
        <v>19829</v>
      </c>
      <c r="L2531" s="17">
        <f t="shared" ca="1" si="79"/>
        <v>45384</v>
      </c>
      <c r="M2531" t="str">
        <f t="shared" ca="1" si="78"/>
        <v>B0001</v>
      </c>
    </row>
    <row r="2532" spans="1:13" x14ac:dyDescent="0.25">
      <c r="A2532" t="s">
        <v>98</v>
      </c>
      <c r="B2532" s="7" t="s">
        <v>239</v>
      </c>
      <c r="C2532" s="15">
        <v>109</v>
      </c>
      <c r="D2532" s="16" t="s">
        <v>102</v>
      </c>
      <c r="E2532">
        <v>227</v>
      </c>
      <c r="F2532" s="9">
        <v>125</v>
      </c>
      <c r="G2532" s="9">
        <f>financials[[#This Row],[Units Sold]]*financials[[#This Row],[Sale Price]]</f>
        <v>28375</v>
      </c>
      <c r="H2532" s="9">
        <f>IF(financials[[#This Row],[Discount Band]]="low",0.1,IF(financials[[#This Row],[Discount Band]]="medium",0.15,0.3))</f>
        <v>0.1</v>
      </c>
      <c r="I2532" s="9">
        <f>financials[[#This Row],[Gross Sales]]-financials[[#This Row],[Gross Sales]]*financials[[#This Row],[Discounts]]</f>
        <v>25537.5</v>
      </c>
      <c r="J2532" s="9">
        <f>VLOOKUP(financials[[#This Row],[productid]],Products!$B$2:$H$10,3)</f>
        <v>16.8</v>
      </c>
      <c r="K2532" s="9">
        <f>financials[[#This Row],[Sales]]-financials[[#This Row],[COGS]]</f>
        <v>25520.7</v>
      </c>
      <c r="L2532" s="17">
        <f t="shared" ca="1" si="79"/>
        <v>44940</v>
      </c>
      <c r="M2532" t="str">
        <f t="shared" ca="1" si="78"/>
        <v>A0001</v>
      </c>
    </row>
    <row r="2533" spans="1:13" x14ac:dyDescent="0.25">
      <c r="A2533" t="s">
        <v>98</v>
      </c>
      <c r="B2533" s="7" t="s">
        <v>243</v>
      </c>
      <c r="C2533" s="15">
        <v>108</v>
      </c>
      <c r="D2533" s="16" t="s">
        <v>94</v>
      </c>
      <c r="E2533">
        <v>227</v>
      </c>
      <c r="F2533" s="9">
        <v>125</v>
      </c>
      <c r="G2533" s="9">
        <f>financials[[#This Row],[Units Sold]]*financials[[#This Row],[Sale Price]]</f>
        <v>28375</v>
      </c>
      <c r="H2533" s="9">
        <f>IF(financials[[#This Row],[Discount Band]]="low",0.1,IF(financials[[#This Row],[Discount Band]]="medium",0.15,0.3))</f>
        <v>0.3</v>
      </c>
      <c r="I2533" s="9">
        <f>financials[[#This Row],[Gross Sales]]-financials[[#This Row],[Gross Sales]]*financials[[#This Row],[Discounts]]</f>
        <v>19862.5</v>
      </c>
      <c r="J2533" s="9">
        <f>VLOOKUP(financials[[#This Row],[productid]],Products!$B$2:$H$10,3)</f>
        <v>3.99</v>
      </c>
      <c r="K2533" s="9">
        <f>financials[[#This Row],[Sales]]-financials[[#This Row],[COGS]]</f>
        <v>19858.509999999998</v>
      </c>
      <c r="L2533" s="17">
        <f t="shared" ca="1" si="79"/>
        <v>45217</v>
      </c>
      <c r="M2533" t="str">
        <f t="shared" ca="1" si="78"/>
        <v>C0002</v>
      </c>
    </row>
    <row r="2534" spans="1:13" x14ac:dyDescent="0.25">
      <c r="A2534" t="s">
        <v>98</v>
      </c>
      <c r="B2534" s="7" t="s">
        <v>656</v>
      </c>
      <c r="C2534" s="15">
        <v>109</v>
      </c>
      <c r="D2534" s="16" t="s">
        <v>102</v>
      </c>
      <c r="E2534">
        <v>227</v>
      </c>
      <c r="F2534" s="9">
        <v>125</v>
      </c>
      <c r="G2534" s="9">
        <f>financials[[#This Row],[Units Sold]]*financials[[#This Row],[Sale Price]]</f>
        <v>28375</v>
      </c>
      <c r="H2534" s="9">
        <f>IF(financials[[#This Row],[Discount Band]]="low",0.1,IF(financials[[#This Row],[Discount Band]]="medium",0.15,0.3))</f>
        <v>0.1</v>
      </c>
      <c r="I2534" s="9">
        <f>financials[[#This Row],[Gross Sales]]-financials[[#This Row],[Gross Sales]]*financials[[#This Row],[Discounts]]</f>
        <v>25537.5</v>
      </c>
      <c r="J2534" s="9">
        <f>VLOOKUP(financials[[#This Row],[productid]],Products!$B$2:$H$10,3)</f>
        <v>16.8</v>
      </c>
      <c r="K2534" s="9">
        <f>financials[[#This Row],[Sales]]-financials[[#This Row],[COGS]]</f>
        <v>25520.7</v>
      </c>
      <c r="L2534" s="17">
        <f t="shared" ca="1" si="79"/>
        <v>45060</v>
      </c>
      <c r="M2534" t="str">
        <f t="shared" ca="1" si="78"/>
        <v>B0001</v>
      </c>
    </row>
    <row r="2535" spans="1:13" x14ac:dyDescent="0.25">
      <c r="A2535" t="s">
        <v>98</v>
      </c>
      <c r="B2535" s="7" t="s">
        <v>251</v>
      </c>
      <c r="C2535" s="15">
        <v>106</v>
      </c>
      <c r="D2535" s="16" t="s">
        <v>101</v>
      </c>
      <c r="E2535">
        <v>227</v>
      </c>
      <c r="F2535" s="9">
        <v>125</v>
      </c>
      <c r="G2535" s="9">
        <f>financials[[#This Row],[Units Sold]]*financials[[#This Row],[Sale Price]]</f>
        <v>28375</v>
      </c>
      <c r="H2535" s="9">
        <f>IF(financials[[#This Row],[Discount Band]]="low",0.1,IF(financials[[#This Row],[Discount Band]]="medium",0.15,0.3))</f>
        <v>0.15</v>
      </c>
      <c r="I2535" s="9">
        <f>financials[[#This Row],[Gross Sales]]-financials[[#This Row],[Gross Sales]]*financials[[#This Row],[Discounts]]</f>
        <v>24118.75</v>
      </c>
      <c r="J2535" s="9">
        <f>VLOOKUP(financials[[#This Row],[productid]],Products!$B$2:$H$10,3)</f>
        <v>9.1</v>
      </c>
      <c r="K2535" s="9">
        <f>financials[[#This Row],[Sales]]-financials[[#This Row],[COGS]]</f>
        <v>24109.65</v>
      </c>
      <c r="L2535" s="17">
        <f t="shared" ca="1" si="79"/>
        <v>45317</v>
      </c>
      <c r="M2535" t="str">
        <f t="shared" ca="1" si="78"/>
        <v>C0002</v>
      </c>
    </row>
    <row r="2536" spans="1:13" x14ac:dyDescent="0.25">
      <c r="A2536" t="s">
        <v>98</v>
      </c>
      <c r="B2536" s="7" t="s">
        <v>159</v>
      </c>
      <c r="C2536" s="15">
        <v>101</v>
      </c>
      <c r="D2536" s="16" t="s">
        <v>101</v>
      </c>
      <c r="E2536">
        <v>227</v>
      </c>
      <c r="F2536" s="9">
        <v>125</v>
      </c>
      <c r="G2536" s="9">
        <f>financials[[#This Row],[Units Sold]]*financials[[#This Row],[Sale Price]]</f>
        <v>28375</v>
      </c>
      <c r="H2536" s="9">
        <f>IF(financials[[#This Row],[Discount Band]]="low",0.1,IF(financials[[#This Row],[Discount Band]]="medium",0.15,0.3))</f>
        <v>0.15</v>
      </c>
      <c r="I2536" s="9">
        <f>financials[[#This Row],[Gross Sales]]-financials[[#This Row],[Gross Sales]]*financials[[#This Row],[Discounts]]</f>
        <v>24118.75</v>
      </c>
      <c r="J2536" s="9">
        <f>VLOOKUP(financials[[#This Row],[productid]],Products!$B$2:$H$10,3)</f>
        <v>9.9499999999999993</v>
      </c>
      <c r="K2536" s="9">
        <f>financials[[#This Row],[Sales]]-financials[[#This Row],[COGS]]</f>
        <v>24108.799999999999</v>
      </c>
      <c r="L2536" s="17">
        <f t="shared" ca="1" si="79"/>
        <v>44632</v>
      </c>
      <c r="M2536" t="str">
        <f t="shared" ca="1" si="78"/>
        <v>A0001</v>
      </c>
    </row>
    <row r="2537" spans="1:13" x14ac:dyDescent="0.25">
      <c r="A2537" t="s">
        <v>97</v>
      </c>
      <c r="B2537" s="7" t="s">
        <v>95</v>
      </c>
      <c r="C2537" s="15">
        <v>104</v>
      </c>
      <c r="D2537" s="16" t="s">
        <v>101</v>
      </c>
      <c r="E2537">
        <v>1419</v>
      </c>
      <c r="F2537" s="9">
        <v>20</v>
      </c>
      <c r="G2537" s="9">
        <f>financials[[#This Row],[Units Sold]]*financials[[#This Row],[Sale Price]]</f>
        <v>28380</v>
      </c>
      <c r="H2537" s="9">
        <f>IF(financials[[#This Row],[Discount Band]]="low",0.1,IF(financials[[#This Row],[Discount Band]]="medium",0.15,0.3))</f>
        <v>0.15</v>
      </c>
      <c r="I2537" s="9">
        <f>financials[[#This Row],[Gross Sales]]-financials[[#This Row],[Gross Sales]]*financials[[#This Row],[Discounts]]</f>
        <v>24123</v>
      </c>
      <c r="J2537" s="9">
        <f>VLOOKUP(financials[[#This Row],[productid]],Products!$B$2:$H$10,3)</f>
        <v>2.9</v>
      </c>
      <c r="K2537" s="9">
        <f>financials[[#This Row],[Sales]]-financials[[#This Row],[COGS]]</f>
        <v>24120.1</v>
      </c>
      <c r="L2537" s="17">
        <f t="shared" ca="1" si="79"/>
        <v>44750</v>
      </c>
      <c r="M2537" t="str">
        <f t="shared" ca="1" si="78"/>
        <v>B0001</v>
      </c>
    </row>
    <row r="2538" spans="1:13" x14ac:dyDescent="0.25">
      <c r="A2538" t="s">
        <v>96</v>
      </c>
      <c r="B2538" s="7" t="s">
        <v>170</v>
      </c>
      <c r="C2538" s="15">
        <v>104</v>
      </c>
      <c r="D2538" s="16" t="s">
        <v>102</v>
      </c>
      <c r="E2538">
        <v>2368</v>
      </c>
      <c r="F2538" s="9">
        <v>12</v>
      </c>
      <c r="G2538" s="9">
        <f>financials[[#This Row],[Units Sold]]*financials[[#This Row],[Sale Price]]</f>
        <v>28416</v>
      </c>
      <c r="H2538" s="9">
        <f>IF(financials[[#This Row],[Discount Band]]="low",0.1,IF(financials[[#This Row],[Discount Band]]="medium",0.15,0.3))</f>
        <v>0.1</v>
      </c>
      <c r="I2538" s="9">
        <f>financials[[#This Row],[Gross Sales]]-financials[[#This Row],[Gross Sales]]*financials[[#This Row],[Discounts]]</f>
        <v>25574.400000000001</v>
      </c>
      <c r="J2538" s="9">
        <f>VLOOKUP(financials[[#This Row],[productid]],Products!$B$2:$H$10,3)</f>
        <v>2.9</v>
      </c>
      <c r="K2538" s="9">
        <f>financials[[#This Row],[Sales]]-financials[[#This Row],[COGS]]</f>
        <v>25571.5</v>
      </c>
      <c r="L2538" s="17">
        <f t="shared" ca="1" si="79"/>
        <v>45016</v>
      </c>
      <c r="M2538" t="str">
        <f t="shared" ca="1" si="78"/>
        <v>B0101</v>
      </c>
    </row>
    <row r="2539" spans="1:13" x14ac:dyDescent="0.25">
      <c r="A2539" t="s">
        <v>100</v>
      </c>
      <c r="B2539" s="7" t="s">
        <v>95</v>
      </c>
      <c r="C2539" s="15">
        <v>108</v>
      </c>
      <c r="D2539" s="16" t="s">
        <v>102</v>
      </c>
      <c r="E2539">
        <v>1897</v>
      </c>
      <c r="F2539" s="9">
        <v>15</v>
      </c>
      <c r="G2539" s="9">
        <f>financials[[#This Row],[Units Sold]]*financials[[#This Row],[Sale Price]]</f>
        <v>28455</v>
      </c>
      <c r="H2539" s="9">
        <f>IF(financials[[#This Row],[Discount Band]]="low",0.1,IF(financials[[#This Row],[Discount Band]]="medium",0.15,0.3))</f>
        <v>0.1</v>
      </c>
      <c r="I2539" s="9">
        <f>financials[[#This Row],[Gross Sales]]-financials[[#This Row],[Gross Sales]]*financials[[#This Row],[Discounts]]</f>
        <v>25609.5</v>
      </c>
      <c r="J2539" s="9">
        <f>VLOOKUP(financials[[#This Row],[productid]],Products!$B$2:$H$10,3)</f>
        <v>3.99</v>
      </c>
      <c r="K2539" s="9">
        <f>financials[[#This Row],[Sales]]-financials[[#This Row],[COGS]]</f>
        <v>25605.51</v>
      </c>
      <c r="L2539" s="17">
        <f t="shared" ca="1" si="79"/>
        <v>44752</v>
      </c>
      <c r="M2539" t="str">
        <f t="shared" ca="1" si="78"/>
        <v>B0001</v>
      </c>
    </row>
    <row r="2540" spans="1:13" x14ac:dyDescent="0.25">
      <c r="A2540" t="s">
        <v>97</v>
      </c>
      <c r="B2540" s="7" t="s">
        <v>95</v>
      </c>
      <c r="C2540" s="15">
        <v>107</v>
      </c>
      <c r="D2540" s="16" t="s">
        <v>101</v>
      </c>
      <c r="E2540">
        <v>1424</v>
      </c>
      <c r="F2540" s="9">
        <v>20</v>
      </c>
      <c r="G2540" s="9">
        <f>financials[[#This Row],[Units Sold]]*financials[[#This Row],[Sale Price]]</f>
        <v>28480</v>
      </c>
      <c r="H2540" s="9">
        <f>IF(financials[[#This Row],[Discount Band]]="low",0.1,IF(financials[[#This Row],[Discount Band]]="medium",0.15,0.3))</f>
        <v>0.15</v>
      </c>
      <c r="I2540" s="9">
        <f>financials[[#This Row],[Gross Sales]]-financials[[#This Row],[Gross Sales]]*financials[[#This Row],[Discounts]]</f>
        <v>24208</v>
      </c>
      <c r="J2540" s="9">
        <f>VLOOKUP(financials[[#This Row],[productid]],Products!$B$2:$H$10,3)</f>
        <v>5.5</v>
      </c>
      <c r="K2540" s="9">
        <f>financials[[#This Row],[Sales]]-financials[[#This Row],[COGS]]</f>
        <v>24202.5</v>
      </c>
      <c r="L2540" s="17">
        <f t="shared" ca="1" si="79"/>
        <v>44671</v>
      </c>
      <c r="M2540" t="str">
        <f t="shared" ca="1" si="78"/>
        <v>A0001</v>
      </c>
    </row>
    <row r="2541" spans="1:13" x14ac:dyDescent="0.25">
      <c r="A2541" t="s">
        <v>98</v>
      </c>
      <c r="B2541" s="7" t="s">
        <v>239</v>
      </c>
      <c r="C2541" s="15">
        <v>105</v>
      </c>
      <c r="D2541" s="16" t="s">
        <v>102</v>
      </c>
      <c r="E2541">
        <v>228</v>
      </c>
      <c r="F2541" s="9">
        <v>125</v>
      </c>
      <c r="G2541" s="9">
        <f>financials[[#This Row],[Units Sold]]*financials[[#This Row],[Sale Price]]</f>
        <v>28500</v>
      </c>
      <c r="H2541" s="9">
        <f>IF(financials[[#This Row],[Discount Band]]="low",0.1,IF(financials[[#This Row],[Discount Band]]="medium",0.15,0.3))</f>
        <v>0.1</v>
      </c>
      <c r="I2541" s="9">
        <f>financials[[#This Row],[Gross Sales]]-financials[[#This Row],[Gross Sales]]*financials[[#This Row],[Discounts]]</f>
        <v>25650</v>
      </c>
      <c r="J2541" s="9">
        <f>VLOOKUP(financials[[#This Row],[productid]],Products!$B$2:$H$10,3)</f>
        <v>10</v>
      </c>
      <c r="K2541" s="9">
        <f>financials[[#This Row],[Sales]]-financials[[#This Row],[COGS]]</f>
        <v>25640</v>
      </c>
      <c r="L2541" s="17">
        <f t="shared" ca="1" si="79"/>
        <v>45081</v>
      </c>
      <c r="M2541" t="str">
        <f t="shared" ca="1" si="78"/>
        <v>A0001</v>
      </c>
    </row>
    <row r="2542" spans="1:13" x14ac:dyDescent="0.25">
      <c r="A2542" t="s">
        <v>98</v>
      </c>
      <c r="B2542" s="7" t="s">
        <v>136</v>
      </c>
      <c r="C2542" s="15">
        <v>105</v>
      </c>
      <c r="D2542" s="16" t="s">
        <v>101</v>
      </c>
      <c r="E2542">
        <v>228</v>
      </c>
      <c r="F2542" s="9">
        <v>125</v>
      </c>
      <c r="G2542" s="9">
        <f>financials[[#This Row],[Units Sold]]*financials[[#This Row],[Sale Price]]</f>
        <v>28500</v>
      </c>
      <c r="H2542" s="9">
        <f>IF(financials[[#This Row],[Discount Band]]="low",0.1,IF(financials[[#This Row],[Discount Band]]="medium",0.15,0.3))</f>
        <v>0.15</v>
      </c>
      <c r="I2542" s="9">
        <f>financials[[#This Row],[Gross Sales]]-financials[[#This Row],[Gross Sales]]*financials[[#This Row],[Discounts]]</f>
        <v>24225</v>
      </c>
      <c r="J2542" s="9">
        <f>VLOOKUP(financials[[#This Row],[productid]],Products!$B$2:$H$10,3)</f>
        <v>10</v>
      </c>
      <c r="K2542" s="9">
        <f>financials[[#This Row],[Sales]]-financials[[#This Row],[COGS]]</f>
        <v>24215</v>
      </c>
      <c r="L2542" s="17">
        <f t="shared" ca="1" si="79"/>
        <v>45093</v>
      </c>
      <c r="M2542" t="str">
        <f t="shared" ca="1" si="78"/>
        <v>B0001</v>
      </c>
    </row>
    <row r="2543" spans="1:13" x14ac:dyDescent="0.25">
      <c r="A2543" t="s">
        <v>98</v>
      </c>
      <c r="B2543" s="7" t="s">
        <v>251</v>
      </c>
      <c r="C2543" s="15">
        <v>103</v>
      </c>
      <c r="D2543" s="16" t="s">
        <v>94</v>
      </c>
      <c r="E2543">
        <v>228</v>
      </c>
      <c r="F2543" s="9">
        <v>125</v>
      </c>
      <c r="G2543" s="9">
        <f>financials[[#This Row],[Units Sold]]*financials[[#This Row],[Sale Price]]</f>
        <v>28500</v>
      </c>
      <c r="H2543" s="9">
        <f>IF(financials[[#This Row],[Discount Band]]="low",0.1,IF(financials[[#This Row],[Discount Band]]="medium",0.15,0.3))</f>
        <v>0.3</v>
      </c>
      <c r="I2543" s="9">
        <f>financials[[#This Row],[Gross Sales]]-financials[[#This Row],[Gross Sales]]*financials[[#This Row],[Discounts]]</f>
        <v>19950</v>
      </c>
      <c r="J2543" s="9">
        <f>VLOOKUP(financials[[#This Row],[productid]],Products!$B$2:$H$10,3)</f>
        <v>15</v>
      </c>
      <c r="K2543" s="9">
        <f>financials[[#This Row],[Sales]]-financials[[#This Row],[COGS]]</f>
        <v>19935</v>
      </c>
      <c r="L2543" s="17">
        <f t="shared" ca="1" si="79"/>
        <v>45029</v>
      </c>
      <c r="M2543" t="str">
        <f t="shared" ca="1" si="78"/>
        <v>B0001</v>
      </c>
    </row>
    <row r="2544" spans="1:13" x14ac:dyDescent="0.25">
      <c r="A2544" t="s">
        <v>100</v>
      </c>
      <c r="B2544" s="7" t="s">
        <v>95</v>
      </c>
      <c r="C2544" s="15">
        <v>108</v>
      </c>
      <c r="D2544" s="16" t="s">
        <v>94</v>
      </c>
      <c r="E2544">
        <v>1906</v>
      </c>
      <c r="F2544" s="9">
        <v>15</v>
      </c>
      <c r="G2544" s="9">
        <f>financials[[#This Row],[Units Sold]]*financials[[#This Row],[Sale Price]]</f>
        <v>28590</v>
      </c>
      <c r="H2544" s="9">
        <f>IF(financials[[#This Row],[Discount Band]]="low",0.1,IF(financials[[#This Row],[Discount Band]]="medium",0.15,0.3))</f>
        <v>0.3</v>
      </c>
      <c r="I2544" s="9">
        <f>financials[[#This Row],[Gross Sales]]-financials[[#This Row],[Gross Sales]]*financials[[#This Row],[Discounts]]</f>
        <v>20013</v>
      </c>
      <c r="J2544" s="9">
        <f>VLOOKUP(financials[[#This Row],[productid]],Products!$B$2:$H$10,3)</f>
        <v>3.99</v>
      </c>
      <c r="K2544" s="9">
        <f>financials[[#This Row],[Sales]]-financials[[#This Row],[COGS]]</f>
        <v>20009.009999999998</v>
      </c>
      <c r="L2544" s="17">
        <f t="shared" ca="1" si="79"/>
        <v>44672</v>
      </c>
      <c r="M2544" t="str">
        <f t="shared" ca="1" si="78"/>
        <v>A0001</v>
      </c>
    </row>
    <row r="2545" spans="1:13" x14ac:dyDescent="0.25">
      <c r="A2545" t="s">
        <v>97</v>
      </c>
      <c r="B2545" s="7" t="s">
        <v>135</v>
      </c>
      <c r="C2545" s="15">
        <v>102</v>
      </c>
      <c r="D2545" s="16" t="s">
        <v>102</v>
      </c>
      <c r="E2545">
        <v>4087</v>
      </c>
      <c r="F2545" s="9">
        <v>7</v>
      </c>
      <c r="G2545" s="9">
        <f>financials[[#This Row],[Units Sold]]*financials[[#This Row],[Sale Price]]</f>
        <v>28609</v>
      </c>
      <c r="H2545" s="9">
        <f>IF(financials[[#This Row],[Discount Band]]="low",0.1,IF(financials[[#This Row],[Discount Band]]="medium",0.15,0.3))</f>
        <v>0.1</v>
      </c>
      <c r="I2545" s="9">
        <f>financials[[#This Row],[Gross Sales]]-financials[[#This Row],[Gross Sales]]*financials[[#This Row],[Discounts]]</f>
        <v>25748.1</v>
      </c>
      <c r="J2545" s="9">
        <f>VLOOKUP(financials[[#This Row],[productid]],Products!$B$2:$H$10,3)</f>
        <v>13.95</v>
      </c>
      <c r="K2545" s="9">
        <f>financials[[#This Row],[Sales]]-financials[[#This Row],[COGS]]</f>
        <v>25734.149999999998</v>
      </c>
      <c r="L2545" s="17">
        <f t="shared" ca="1" si="79"/>
        <v>44716</v>
      </c>
      <c r="M2545" t="str">
        <f t="shared" ca="1" si="78"/>
        <v>A0001</v>
      </c>
    </row>
    <row r="2546" spans="1:13" x14ac:dyDescent="0.25">
      <c r="A2546" t="s">
        <v>98</v>
      </c>
      <c r="B2546" s="7" t="s">
        <v>656</v>
      </c>
      <c r="C2546" s="13">
        <v>105</v>
      </c>
      <c r="D2546" s="10" t="s">
        <v>101</v>
      </c>
      <c r="E2546">
        <v>229</v>
      </c>
      <c r="F2546" s="9">
        <v>125</v>
      </c>
      <c r="G2546" s="9">
        <f>financials[[#This Row],[Units Sold]]*financials[[#This Row],[Sale Price]]</f>
        <v>28625</v>
      </c>
      <c r="H2546" s="9">
        <f>IF(financials[[#This Row],[Discount Band]]="low",0.1,IF(financials[[#This Row],[Discount Band]]="medium",0.15,0.3))</f>
        <v>0.15</v>
      </c>
      <c r="I2546" s="9">
        <f>financials[[#This Row],[Gross Sales]]-financials[[#This Row],[Gross Sales]]*financials[[#This Row],[Discounts]]</f>
        <v>24331.25</v>
      </c>
      <c r="J2546" s="9">
        <f>VLOOKUP(financials[[#This Row],[productid]],Products!$B$2:$H$10,3)</f>
        <v>10</v>
      </c>
      <c r="K2546" s="9">
        <f>financials[[#This Row],[Sales]]-financials[[#This Row],[COGS]]</f>
        <v>24321.25</v>
      </c>
      <c r="L2546" s="17">
        <f t="shared" ca="1" si="79"/>
        <v>44569</v>
      </c>
      <c r="M2546" t="str">
        <f t="shared" ca="1" si="78"/>
        <v>C0003</v>
      </c>
    </row>
    <row r="2547" spans="1:13" x14ac:dyDescent="0.25">
      <c r="A2547" t="s">
        <v>98</v>
      </c>
      <c r="B2547" s="7" t="s">
        <v>251</v>
      </c>
      <c r="C2547" s="15">
        <v>106</v>
      </c>
      <c r="D2547" s="16" t="s">
        <v>102</v>
      </c>
      <c r="E2547">
        <v>229</v>
      </c>
      <c r="F2547" s="9">
        <v>125</v>
      </c>
      <c r="G2547" s="9">
        <f>financials[[#This Row],[Units Sold]]*financials[[#This Row],[Sale Price]]</f>
        <v>28625</v>
      </c>
      <c r="H2547" s="9">
        <f>IF(financials[[#This Row],[Discount Band]]="low",0.1,IF(financials[[#This Row],[Discount Band]]="medium",0.15,0.3))</f>
        <v>0.1</v>
      </c>
      <c r="I2547" s="9">
        <f>financials[[#This Row],[Gross Sales]]-financials[[#This Row],[Gross Sales]]*financials[[#This Row],[Discounts]]</f>
        <v>25762.5</v>
      </c>
      <c r="J2547" s="9">
        <f>VLOOKUP(financials[[#This Row],[productid]],Products!$B$2:$H$10,3)</f>
        <v>9.1</v>
      </c>
      <c r="K2547" s="9">
        <f>financials[[#This Row],[Sales]]-financials[[#This Row],[COGS]]</f>
        <v>25753.4</v>
      </c>
      <c r="L2547" s="17">
        <f t="shared" ca="1" si="79"/>
        <v>44959</v>
      </c>
      <c r="M2547" t="str">
        <f t="shared" ca="1" si="78"/>
        <v>B0101</v>
      </c>
    </row>
    <row r="2548" spans="1:13" x14ac:dyDescent="0.25">
      <c r="A2548" t="s">
        <v>96</v>
      </c>
      <c r="B2548" s="7" t="s">
        <v>135</v>
      </c>
      <c r="C2548" s="15">
        <v>101</v>
      </c>
      <c r="D2548" s="16" t="s">
        <v>101</v>
      </c>
      <c r="E2548">
        <v>2388</v>
      </c>
      <c r="F2548" s="9">
        <v>12</v>
      </c>
      <c r="G2548" s="9">
        <f>financials[[#This Row],[Units Sold]]*financials[[#This Row],[Sale Price]]</f>
        <v>28656</v>
      </c>
      <c r="H2548" s="9">
        <f>IF(financials[[#This Row],[Discount Band]]="low",0.1,IF(financials[[#This Row],[Discount Band]]="medium",0.15,0.3))</f>
        <v>0.15</v>
      </c>
      <c r="I2548" s="9">
        <f>financials[[#This Row],[Gross Sales]]-financials[[#This Row],[Gross Sales]]*financials[[#This Row],[Discounts]]</f>
        <v>24357.599999999999</v>
      </c>
      <c r="J2548" s="9">
        <f>VLOOKUP(financials[[#This Row],[productid]],Products!$B$2:$H$10,3)</f>
        <v>9.9499999999999993</v>
      </c>
      <c r="K2548" s="9">
        <f>financials[[#This Row],[Sales]]-financials[[#This Row],[COGS]]</f>
        <v>24347.649999999998</v>
      </c>
      <c r="L2548" s="17">
        <f t="shared" ca="1" si="79"/>
        <v>44766</v>
      </c>
      <c r="M2548" t="str">
        <f t="shared" ca="1" si="78"/>
        <v>C0003</v>
      </c>
    </row>
    <row r="2549" spans="1:13" x14ac:dyDescent="0.25">
      <c r="A2549" t="s">
        <v>97</v>
      </c>
      <c r="B2549" s="7" t="s">
        <v>95</v>
      </c>
      <c r="C2549" s="13">
        <v>102</v>
      </c>
      <c r="D2549" s="10" t="s">
        <v>94</v>
      </c>
      <c r="E2549">
        <v>1436</v>
      </c>
      <c r="F2549" s="9">
        <v>20</v>
      </c>
      <c r="G2549" s="9">
        <f>financials[[#This Row],[Units Sold]]*financials[[#This Row],[Sale Price]]</f>
        <v>28720</v>
      </c>
      <c r="H2549" s="9">
        <f>IF(financials[[#This Row],[Discount Band]]="low",0.1,IF(financials[[#This Row],[Discount Band]]="medium",0.15,0.3))</f>
        <v>0.3</v>
      </c>
      <c r="I2549" s="9">
        <f>financials[[#This Row],[Gross Sales]]-financials[[#This Row],[Gross Sales]]*financials[[#This Row],[Discounts]]</f>
        <v>20104</v>
      </c>
      <c r="J2549" s="9">
        <f>VLOOKUP(financials[[#This Row],[productid]],Products!$B$2:$H$10,3)</f>
        <v>13.95</v>
      </c>
      <c r="K2549" s="9">
        <f>financials[[#This Row],[Sales]]-financials[[#This Row],[COGS]]</f>
        <v>20090.05</v>
      </c>
      <c r="L2549" s="17">
        <f t="shared" ca="1" si="79"/>
        <v>44572</v>
      </c>
      <c r="M2549" t="str">
        <f t="shared" ca="1" si="78"/>
        <v>C0003</v>
      </c>
    </row>
    <row r="2550" spans="1:13" x14ac:dyDescent="0.25">
      <c r="A2550" t="s">
        <v>98</v>
      </c>
      <c r="B2550" s="7" t="s">
        <v>243</v>
      </c>
      <c r="C2550" s="15">
        <v>106</v>
      </c>
      <c r="D2550" s="16" t="s">
        <v>102</v>
      </c>
      <c r="E2550">
        <v>230</v>
      </c>
      <c r="F2550" s="9">
        <v>125</v>
      </c>
      <c r="G2550" s="9">
        <f>financials[[#This Row],[Units Sold]]*financials[[#This Row],[Sale Price]]</f>
        <v>28750</v>
      </c>
      <c r="H2550" s="9">
        <f>IF(financials[[#This Row],[Discount Band]]="low",0.1,IF(financials[[#This Row],[Discount Band]]="medium",0.15,0.3))</f>
        <v>0.1</v>
      </c>
      <c r="I2550" s="9">
        <f>financials[[#This Row],[Gross Sales]]-financials[[#This Row],[Gross Sales]]*financials[[#This Row],[Discounts]]</f>
        <v>25875</v>
      </c>
      <c r="J2550" s="9">
        <f>VLOOKUP(financials[[#This Row],[productid]],Products!$B$2:$H$10,3)</f>
        <v>9.1</v>
      </c>
      <c r="K2550" s="9">
        <f>financials[[#This Row],[Sales]]-financials[[#This Row],[COGS]]</f>
        <v>25865.9</v>
      </c>
      <c r="L2550" s="17">
        <f t="shared" ca="1" si="79"/>
        <v>44640</v>
      </c>
      <c r="M2550" t="str">
        <f t="shared" ca="1" si="78"/>
        <v>A0001</v>
      </c>
    </row>
    <row r="2551" spans="1:13" x14ac:dyDescent="0.25">
      <c r="A2551" t="s">
        <v>98</v>
      </c>
      <c r="B2551" s="7" t="s">
        <v>656</v>
      </c>
      <c r="C2551" s="15">
        <v>105</v>
      </c>
      <c r="D2551" s="16" t="s">
        <v>102</v>
      </c>
      <c r="E2551">
        <v>230</v>
      </c>
      <c r="F2551" s="9">
        <v>125</v>
      </c>
      <c r="G2551" s="9">
        <f>financials[[#This Row],[Units Sold]]*financials[[#This Row],[Sale Price]]</f>
        <v>28750</v>
      </c>
      <c r="H2551" s="9">
        <f>IF(financials[[#This Row],[Discount Band]]="low",0.1,IF(financials[[#This Row],[Discount Band]]="medium",0.15,0.3))</f>
        <v>0.1</v>
      </c>
      <c r="I2551" s="9">
        <f>financials[[#This Row],[Gross Sales]]-financials[[#This Row],[Gross Sales]]*financials[[#This Row],[Discounts]]</f>
        <v>25875</v>
      </c>
      <c r="J2551" s="9">
        <f>VLOOKUP(financials[[#This Row],[productid]],Products!$B$2:$H$10,3)</f>
        <v>10</v>
      </c>
      <c r="K2551" s="9">
        <f>financials[[#This Row],[Sales]]-financials[[#This Row],[COGS]]</f>
        <v>25865</v>
      </c>
      <c r="L2551" s="17">
        <f t="shared" ca="1" si="79"/>
        <v>44593</v>
      </c>
      <c r="M2551" t="str">
        <f t="shared" ca="1" si="78"/>
        <v>C0002</v>
      </c>
    </row>
    <row r="2552" spans="1:13" x14ac:dyDescent="0.25">
      <c r="A2552" t="s">
        <v>97</v>
      </c>
      <c r="B2552" s="7" t="s">
        <v>95</v>
      </c>
      <c r="C2552" s="15">
        <v>105</v>
      </c>
      <c r="D2552" s="16" t="s">
        <v>101</v>
      </c>
      <c r="E2552">
        <v>1438</v>
      </c>
      <c r="F2552" s="9">
        <v>20</v>
      </c>
      <c r="G2552" s="9">
        <f>financials[[#This Row],[Units Sold]]*financials[[#This Row],[Sale Price]]</f>
        <v>28760</v>
      </c>
      <c r="H2552" s="9">
        <f>IF(financials[[#This Row],[Discount Band]]="low",0.1,IF(financials[[#This Row],[Discount Band]]="medium",0.15,0.3))</f>
        <v>0.15</v>
      </c>
      <c r="I2552" s="9">
        <f>financials[[#This Row],[Gross Sales]]-financials[[#This Row],[Gross Sales]]*financials[[#This Row],[Discounts]]</f>
        <v>24446</v>
      </c>
      <c r="J2552" s="9">
        <f>VLOOKUP(financials[[#This Row],[productid]],Products!$B$2:$H$10,3)</f>
        <v>10</v>
      </c>
      <c r="K2552" s="9">
        <f>financials[[#This Row],[Sales]]-financials[[#This Row],[COGS]]</f>
        <v>24436</v>
      </c>
      <c r="L2552" s="17">
        <f t="shared" ca="1" si="79"/>
        <v>45260</v>
      </c>
      <c r="M2552" t="str">
        <f t="shared" ca="1" si="78"/>
        <v>A0001</v>
      </c>
    </row>
    <row r="2553" spans="1:13" x14ac:dyDescent="0.25">
      <c r="A2553" t="s">
        <v>96</v>
      </c>
      <c r="B2553" s="7" t="s">
        <v>135</v>
      </c>
      <c r="C2553" s="15">
        <v>105</v>
      </c>
      <c r="D2553" s="16" t="s">
        <v>94</v>
      </c>
      <c r="E2553">
        <v>2397</v>
      </c>
      <c r="F2553" s="9">
        <v>12</v>
      </c>
      <c r="G2553" s="9">
        <f>financials[[#This Row],[Units Sold]]*financials[[#This Row],[Sale Price]]</f>
        <v>28764</v>
      </c>
      <c r="H2553" s="9">
        <f>IF(financials[[#This Row],[Discount Band]]="low",0.1,IF(financials[[#This Row],[Discount Band]]="medium",0.15,0.3))</f>
        <v>0.3</v>
      </c>
      <c r="I2553" s="9">
        <f>financials[[#This Row],[Gross Sales]]-financials[[#This Row],[Gross Sales]]*financials[[#This Row],[Discounts]]</f>
        <v>20134.800000000003</v>
      </c>
      <c r="J2553" s="9">
        <f>VLOOKUP(financials[[#This Row],[productid]],Products!$B$2:$H$10,3)</f>
        <v>10</v>
      </c>
      <c r="K2553" s="9">
        <f>financials[[#This Row],[Sales]]-financials[[#This Row],[COGS]]</f>
        <v>20124.800000000003</v>
      </c>
      <c r="L2553" s="17">
        <f t="shared" ca="1" si="79"/>
        <v>45450</v>
      </c>
      <c r="M2553" t="str">
        <f t="shared" ca="1" si="78"/>
        <v>B0001</v>
      </c>
    </row>
    <row r="2554" spans="1:13" x14ac:dyDescent="0.25">
      <c r="A2554" t="s">
        <v>96</v>
      </c>
      <c r="B2554" s="7" t="s">
        <v>135</v>
      </c>
      <c r="C2554" s="15">
        <v>105</v>
      </c>
      <c r="D2554" s="16" t="s">
        <v>101</v>
      </c>
      <c r="E2554">
        <v>2397</v>
      </c>
      <c r="F2554" s="9">
        <v>12</v>
      </c>
      <c r="G2554" s="9">
        <f>financials[[#This Row],[Units Sold]]*financials[[#This Row],[Sale Price]]</f>
        <v>28764</v>
      </c>
      <c r="H2554" s="9">
        <f>IF(financials[[#This Row],[Discount Band]]="low",0.1,IF(financials[[#This Row],[Discount Band]]="medium",0.15,0.3))</f>
        <v>0.15</v>
      </c>
      <c r="I2554" s="9">
        <f>financials[[#This Row],[Gross Sales]]-financials[[#This Row],[Gross Sales]]*financials[[#This Row],[Discounts]]</f>
        <v>24449.4</v>
      </c>
      <c r="J2554" s="9">
        <f>VLOOKUP(financials[[#This Row],[productid]],Products!$B$2:$H$10,3)</f>
        <v>10</v>
      </c>
      <c r="K2554" s="9">
        <f>financials[[#This Row],[Sales]]-financials[[#This Row],[COGS]]</f>
        <v>24439.4</v>
      </c>
      <c r="L2554" s="17">
        <f t="shared" ca="1" si="79"/>
        <v>45194</v>
      </c>
      <c r="M2554" t="str">
        <f t="shared" ca="1" si="78"/>
        <v>A0001</v>
      </c>
    </row>
    <row r="2555" spans="1:13" x14ac:dyDescent="0.25">
      <c r="A2555" t="s">
        <v>100</v>
      </c>
      <c r="B2555" s="7" t="s">
        <v>95</v>
      </c>
      <c r="C2555" s="15">
        <v>108</v>
      </c>
      <c r="D2555" s="16" t="s">
        <v>94</v>
      </c>
      <c r="E2555">
        <v>1920</v>
      </c>
      <c r="F2555" s="9">
        <v>15</v>
      </c>
      <c r="G2555" s="9">
        <f>financials[[#This Row],[Units Sold]]*financials[[#This Row],[Sale Price]]</f>
        <v>28800</v>
      </c>
      <c r="H2555" s="9">
        <f>IF(financials[[#This Row],[Discount Band]]="low",0.1,IF(financials[[#This Row],[Discount Band]]="medium",0.15,0.3))</f>
        <v>0.3</v>
      </c>
      <c r="I2555" s="9">
        <f>financials[[#This Row],[Gross Sales]]-financials[[#This Row],[Gross Sales]]*financials[[#This Row],[Discounts]]</f>
        <v>20160</v>
      </c>
      <c r="J2555" s="9">
        <f>VLOOKUP(financials[[#This Row],[productid]],Products!$B$2:$H$10,3)</f>
        <v>3.99</v>
      </c>
      <c r="K2555" s="9">
        <f>financials[[#This Row],[Sales]]-financials[[#This Row],[COGS]]</f>
        <v>20156.009999999998</v>
      </c>
      <c r="L2555" s="17">
        <f t="shared" ca="1" si="79"/>
        <v>44601</v>
      </c>
      <c r="M2555" t="str">
        <f t="shared" ca="1" si="78"/>
        <v>A0001</v>
      </c>
    </row>
    <row r="2556" spans="1:13" x14ac:dyDescent="0.25">
      <c r="A2556" t="s">
        <v>96</v>
      </c>
      <c r="B2556" s="7" t="s">
        <v>135</v>
      </c>
      <c r="C2556" s="15">
        <v>103</v>
      </c>
      <c r="D2556" s="16" t="s">
        <v>94</v>
      </c>
      <c r="E2556">
        <v>2402</v>
      </c>
      <c r="F2556" s="9">
        <v>12</v>
      </c>
      <c r="G2556" s="9">
        <f>financials[[#This Row],[Units Sold]]*financials[[#This Row],[Sale Price]]</f>
        <v>28824</v>
      </c>
      <c r="H2556" s="9">
        <f>IF(financials[[#This Row],[Discount Band]]="low",0.1,IF(financials[[#This Row],[Discount Band]]="medium",0.15,0.3))</f>
        <v>0.3</v>
      </c>
      <c r="I2556" s="9">
        <f>financials[[#This Row],[Gross Sales]]-financials[[#This Row],[Gross Sales]]*financials[[#This Row],[Discounts]]</f>
        <v>20176.800000000003</v>
      </c>
      <c r="J2556" s="9">
        <f>VLOOKUP(financials[[#This Row],[productid]],Products!$B$2:$H$10,3)</f>
        <v>15</v>
      </c>
      <c r="K2556" s="9">
        <f>financials[[#This Row],[Sales]]-financials[[#This Row],[COGS]]</f>
        <v>20161.800000000003</v>
      </c>
      <c r="L2556" s="17">
        <f t="shared" ca="1" si="79"/>
        <v>44878</v>
      </c>
      <c r="M2556" t="str">
        <f t="shared" ca="1" si="78"/>
        <v>C0003</v>
      </c>
    </row>
    <row r="2557" spans="1:13" x14ac:dyDescent="0.25">
      <c r="A2557" t="s">
        <v>100</v>
      </c>
      <c r="B2557" s="7" t="s">
        <v>170</v>
      </c>
      <c r="C2557" s="15">
        <v>104</v>
      </c>
      <c r="D2557" s="16" t="s">
        <v>102</v>
      </c>
      <c r="E2557">
        <v>1923</v>
      </c>
      <c r="F2557" s="9">
        <v>15</v>
      </c>
      <c r="G2557" s="9">
        <f>financials[[#This Row],[Units Sold]]*financials[[#This Row],[Sale Price]]</f>
        <v>28845</v>
      </c>
      <c r="H2557" s="9">
        <f>IF(financials[[#This Row],[Discount Band]]="low",0.1,IF(financials[[#This Row],[Discount Band]]="medium",0.15,0.3))</f>
        <v>0.1</v>
      </c>
      <c r="I2557" s="9">
        <f>financials[[#This Row],[Gross Sales]]-financials[[#This Row],[Gross Sales]]*financials[[#This Row],[Discounts]]</f>
        <v>25960.5</v>
      </c>
      <c r="J2557" s="9">
        <f>VLOOKUP(financials[[#This Row],[productid]],Products!$B$2:$H$10,3)</f>
        <v>2.9</v>
      </c>
      <c r="K2557" s="9">
        <f>financials[[#This Row],[Sales]]-financials[[#This Row],[COGS]]</f>
        <v>25957.599999999999</v>
      </c>
      <c r="L2557" s="17">
        <f t="shared" ca="1" si="79"/>
        <v>44743</v>
      </c>
      <c r="M2557" t="str">
        <f t="shared" ca="1" si="78"/>
        <v>C0003</v>
      </c>
    </row>
    <row r="2558" spans="1:13" x14ac:dyDescent="0.25">
      <c r="A2558" t="s">
        <v>97</v>
      </c>
      <c r="B2558" s="7" t="s">
        <v>170</v>
      </c>
      <c r="C2558" s="15">
        <v>106</v>
      </c>
      <c r="D2558" s="16" t="s">
        <v>94</v>
      </c>
      <c r="E2558">
        <v>1443</v>
      </c>
      <c r="F2558" s="9">
        <v>20</v>
      </c>
      <c r="G2558" s="9">
        <f>financials[[#This Row],[Units Sold]]*financials[[#This Row],[Sale Price]]</f>
        <v>28860</v>
      </c>
      <c r="H2558" s="9">
        <f>IF(financials[[#This Row],[Discount Band]]="low",0.1,IF(financials[[#This Row],[Discount Band]]="medium",0.15,0.3))</f>
        <v>0.3</v>
      </c>
      <c r="I2558" s="9">
        <f>financials[[#This Row],[Gross Sales]]-financials[[#This Row],[Gross Sales]]*financials[[#This Row],[Discounts]]</f>
        <v>20202</v>
      </c>
      <c r="J2558" s="9">
        <f>VLOOKUP(financials[[#This Row],[productid]],Products!$B$2:$H$10,3)</f>
        <v>9.1</v>
      </c>
      <c r="K2558" s="9">
        <f>financials[[#This Row],[Sales]]-financials[[#This Row],[COGS]]</f>
        <v>20192.900000000001</v>
      </c>
      <c r="L2558" s="17">
        <f t="shared" ca="1" si="79"/>
        <v>45377</v>
      </c>
      <c r="M2558" t="str">
        <f t="shared" ca="1" si="78"/>
        <v>C0003</v>
      </c>
    </row>
    <row r="2559" spans="1:13" x14ac:dyDescent="0.25">
      <c r="A2559" t="s">
        <v>98</v>
      </c>
      <c r="B2559" s="7" t="s">
        <v>243</v>
      </c>
      <c r="C2559" s="13">
        <v>102</v>
      </c>
      <c r="D2559" s="10" t="s">
        <v>101</v>
      </c>
      <c r="E2559">
        <v>231</v>
      </c>
      <c r="F2559" s="9">
        <v>125</v>
      </c>
      <c r="G2559" s="9">
        <f>financials[[#This Row],[Units Sold]]*financials[[#This Row],[Sale Price]]</f>
        <v>28875</v>
      </c>
      <c r="H2559" s="9">
        <f>IF(financials[[#This Row],[Discount Band]]="low",0.1,IF(financials[[#This Row],[Discount Band]]="medium",0.15,0.3))</f>
        <v>0.15</v>
      </c>
      <c r="I2559" s="9">
        <f>financials[[#This Row],[Gross Sales]]-financials[[#This Row],[Gross Sales]]*financials[[#This Row],[Discounts]]</f>
        <v>24543.75</v>
      </c>
      <c r="J2559" s="9">
        <f>VLOOKUP(financials[[#This Row],[productid]],Products!$B$2:$H$10,3)</f>
        <v>13.95</v>
      </c>
      <c r="K2559" s="9">
        <f>financials[[#This Row],[Sales]]-financials[[#This Row],[COGS]]</f>
        <v>24529.8</v>
      </c>
      <c r="L2559" s="17">
        <f t="shared" ca="1" si="79"/>
        <v>45127</v>
      </c>
      <c r="M2559" t="str">
        <f t="shared" ca="1" si="78"/>
        <v>C0003</v>
      </c>
    </row>
    <row r="2560" spans="1:13" x14ac:dyDescent="0.25">
      <c r="A2560" t="s">
        <v>97</v>
      </c>
      <c r="B2560" s="7" t="s">
        <v>170</v>
      </c>
      <c r="C2560" s="15">
        <v>101</v>
      </c>
      <c r="D2560" s="16" t="s">
        <v>101</v>
      </c>
      <c r="E2560">
        <v>1444</v>
      </c>
      <c r="F2560" s="9">
        <v>20</v>
      </c>
      <c r="G2560" s="9">
        <f>financials[[#This Row],[Units Sold]]*financials[[#This Row],[Sale Price]]</f>
        <v>28880</v>
      </c>
      <c r="H2560" s="9">
        <f>IF(financials[[#This Row],[Discount Band]]="low",0.1,IF(financials[[#This Row],[Discount Band]]="medium",0.15,0.3))</f>
        <v>0.15</v>
      </c>
      <c r="I2560" s="9">
        <f>financials[[#This Row],[Gross Sales]]-financials[[#This Row],[Gross Sales]]*financials[[#This Row],[Discounts]]</f>
        <v>24548</v>
      </c>
      <c r="J2560" s="9">
        <f>VLOOKUP(financials[[#This Row],[productid]],Products!$B$2:$H$10,3)</f>
        <v>9.9499999999999993</v>
      </c>
      <c r="K2560" s="9">
        <f>financials[[#This Row],[Sales]]-financials[[#This Row],[COGS]]</f>
        <v>24538.05</v>
      </c>
      <c r="L2560" s="17">
        <f t="shared" ca="1" si="79"/>
        <v>44903</v>
      </c>
      <c r="M2560" t="str">
        <f t="shared" ca="1" si="78"/>
        <v>C0003</v>
      </c>
    </row>
    <row r="2561" spans="1:13" x14ac:dyDescent="0.25">
      <c r="A2561" t="s">
        <v>100</v>
      </c>
      <c r="B2561" s="7" t="s">
        <v>95</v>
      </c>
      <c r="C2561" s="13">
        <v>101</v>
      </c>
      <c r="D2561" s="10" t="s">
        <v>101</v>
      </c>
      <c r="E2561">
        <v>1928</v>
      </c>
      <c r="F2561" s="9">
        <v>15</v>
      </c>
      <c r="G2561" s="9">
        <f>financials[[#This Row],[Units Sold]]*financials[[#This Row],[Sale Price]]</f>
        <v>28920</v>
      </c>
      <c r="H2561" s="9">
        <f>IF(financials[[#This Row],[Discount Band]]="low",0.1,IF(financials[[#This Row],[Discount Band]]="medium",0.15,0.3))</f>
        <v>0.15</v>
      </c>
      <c r="I2561" s="9">
        <f>financials[[#This Row],[Gross Sales]]-financials[[#This Row],[Gross Sales]]*financials[[#This Row],[Discounts]]</f>
        <v>24582</v>
      </c>
      <c r="J2561" s="9">
        <f>VLOOKUP(financials[[#This Row],[productid]],Products!$B$2:$H$10,3)</f>
        <v>9.9499999999999993</v>
      </c>
      <c r="K2561" s="9">
        <f>financials[[#This Row],[Sales]]-financials[[#This Row],[COGS]]</f>
        <v>24572.05</v>
      </c>
      <c r="L2561" s="17">
        <f t="shared" ca="1" si="79"/>
        <v>45528</v>
      </c>
      <c r="M2561" t="str">
        <f t="shared" ca="1" si="78"/>
        <v>C0002</v>
      </c>
    </row>
    <row r="2562" spans="1:13" x14ac:dyDescent="0.25">
      <c r="A2562" t="s">
        <v>97</v>
      </c>
      <c r="B2562" s="7" t="s">
        <v>95</v>
      </c>
      <c r="C2562" s="15">
        <v>103</v>
      </c>
      <c r="D2562" s="16" t="s">
        <v>101</v>
      </c>
      <c r="E2562">
        <v>1447</v>
      </c>
      <c r="F2562" s="9">
        <v>20</v>
      </c>
      <c r="G2562" s="9">
        <f>financials[[#This Row],[Units Sold]]*financials[[#This Row],[Sale Price]]</f>
        <v>28940</v>
      </c>
      <c r="H2562" s="9">
        <f>IF(financials[[#This Row],[Discount Band]]="low",0.1,IF(financials[[#This Row],[Discount Band]]="medium",0.15,0.3))</f>
        <v>0.15</v>
      </c>
      <c r="I2562" s="9">
        <f>financials[[#This Row],[Gross Sales]]-financials[[#This Row],[Gross Sales]]*financials[[#This Row],[Discounts]]</f>
        <v>24599</v>
      </c>
      <c r="J2562" s="9">
        <f>VLOOKUP(financials[[#This Row],[productid]],Products!$B$2:$H$10,3)</f>
        <v>15</v>
      </c>
      <c r="K2562" s="9">
        <f>financials[[#This Row],[Sales]]-financials[[#This Row],[COGS]]</f>
        <v>24584</v>
      </c>
      <c r="L2562" s="17">
        <f t="shared" ca="1" si="79"/>
        <v>45437</v>
      </c>
      <c r="M2562" t="str">
        <f t="shared" ref="M2562:M2625" ca="1" si="80">VLOOKUP(RANDBETWEEN(1,5),rnlsalesperson,2)</f>
        <v>C0003</v>
      </c>
    </row>
    <row r="2563" spans="1:13" x14ac:dyDescent="0.25">
      <c r="A2563" t="s">
        <v>100</v>
      </c>
      <c r="B2563" s="7" t="s">
        <v>170</v>
      </c>
      <c r="C2563" s="15">
        <v>101</v>
      </c>
      <c r="D2563" s="16" t="s">
        <v>94</v>
      </c>
      <c r="E2563">
        <v>1930</v>
      </c>
      <c r="F2563" s="9">
        <v>15</v>
      </c>
      <c r="G2563" s="9">
        <f>financials[[#This Row],[Units Sold]]*financials[[#This Row],[Sale Price]]</f>
        <v>28950</v>
      </c>
      <c r="H2563" s="9">
        <f>IF(financials[[#This Row],[Discount Band]]="low",0.1,IF(financials[[#This Row],[Discount Band]]="medium",0.15,0.3))</f>
        <v>0.3</v>
      </c>
      <c r="I2563" s="9">
        <f>financials[[#This Row],[Gross Sales]]-financials[[#This Row],[Gross Sales]]*financials[[#This Row],[Discounts]]</f>
        <v>20265</v>
      </c>
      <c r="J2563" s="9">
        <f>VLOOKUP(financials[[#This Row],[productid]],Products!$B$2:$H$10,3)</f>
        <v>9.9499999999999993</v>
      </c>
      <c r="K2563" s="9">
        <f>financials[[#This Row],[Sales]]-financials[[#This Row],[COGS]]</f>
        <v>20255.05</v>
      </c>
      <c r="L2563" s="17">
        <f t="shared" ref="L2563:L2626" ca="1" si="81">RANDBETWEEN(44562,45534)</f>
        <v>44688</v>
      </c>
      <c r="M2563" t="str">
        <f t="shared" ca="1" si="80"/>
        <v>C0003</v>
      </c>
    </row>
    <row r="2564" spans="1:13" x14ac:dyDescent="0.25">
      <c r="A2564" t="s">
        <v>100</v>
      </c>
      <c r="B2564" s="7" t="s">
        <v>95</v>
      </c>
      <c r="C2564" s="15">
        <v>109</v>
      </c>
      <c r="D2564" s="16" t="s">
        <v>103</v>
      </c>
      <c r="E2564">
        <v>1932</v>
      </c>
      <c r="F2564" s="9">
        <v>15</v>
      </c>
      <c r="G2564" s="9">
        <f>financials[[#This Row],[Units Sold]]*financials[[#This Row],[Sale Price]]</f>
        <v>28980</v>
      </c>
      <c r="H2564" s="9">
        <f>IF(financials[[#This Row],[Discount Band]]="low",0.1,IF(financials[[#This Row],[Discount Band]]="medium",0.15,0.3))</f>
        <v>0.3</v>
      </c>
      <c r="I2564" s="9">
        <f>financials[[#This Row],[Gross Sales]]-financials[[#This Row],[Gross Sales]]*financials[[#This Row],[Discounts]]</f>
        <v>20286</v>
      </c>
      <c r="J2564" s="9">
        <f>VLOOKUP(financials[[#This Row],[productid]],Products!$B$2:$H$10,3)</f>
        <v>16.8</v>
      </c>
      <c r="K2564" s="9">
        <f>financials[[#This Row],[Sales]]-financials[[#This Row],[COGS]]</f>
        <v>20269.2</v>
      </c>
      <c r="L2564" s="17">
        <f t="shared" ca="1" si="81"/>
        <v>44781</v>
      </c>
      <c r="M2564" t="str">
        <f t="shared" ca="1" si="80"/>
        <v>B0101</v>
      </c>
    </row>
    <row r="2565" spans="1:13" x14ac:dyDescent="0.25">
      <c r="A2565" t="s">
        <v>98</v>
      </c>
      <c r="B2565" s="7" t="s">
        <v>107</v>
      </c>
      <c r="C2565" s="15">
        <v>105</v>
      </c>
      <c r="D2565" s="16" t="s">
        <v>102</v>
      </c>
      <c r="E2565">
        <v>232</v>
      </c>
      <c r="F2565" s="9">
        <v>125</v>
      </c>
      <c r="G2565" s="9">
        <f>financials[[#This Row],[Units Sold]]*financials[[#This Row],[Sale Price]]</f>
        <v>29000</v>
      </c>
      <c r="H2565" s="9">
        <f>IF(financials[[#This Row],[Discount Band]]="low",0.1,IF(financials[[#This Row],[Discount Band]]="medium",0.15,0.3))</f>
        <v>0.1</v>
      </c>
      <c r="I2565" s="9">
        <f>financials[[#This Row],[Gross Sales]]-financials[[#This Row],[Gross Sales]]*financials[[#This Row],[Discounts]]</f>
        <v>26100</v>
      </c>
      <c r="J2565" s="9">
        <f>VLOOKUP(financials[[#This Row],[productid]],Products!$B$2:$H$10,3)</f>
        <v>10</v>
      </c>
      <c r="K2565" s="9">
        <f>financials[[#This Row],[Sales]]-financials[[#This Row],[COGS]]</f>
        <v>26090</v>
      </c>
      <c r="L2565" s="17">
        <f t="shared" ca="1" si="81"/>
        <v>44931</v>
      </c>
      <c r="M2565" t="str">
        <f t="shared" ca="1" si="80"/>
        <v>B0001</v>
      </c>
    </row>
    <row r="2566" spans="1:13" x14ac:dyDescent="0.25">
      <c r="A2566" t="s">
        <v>100</v>
      </c>
      <c r="B2566" s="7" t="s">
        <v>95</v>
      </c>
      <c r="C2566" s="13">
        <v>109</v>
      </c>
      <c r="D2566" s="10" t="s">
        <v>94</v>
      </c>
      <c r="E2566">
        <v>1934</v>
      </c>
      <c r="F2566" s="9">
        <v>15</v>
      </c>
      <c r="G2566" s="9">
        <f>financials[[#This Row],[Units Sold]]*financials[[#This Row],[Sale Price]]</f>
        <v>29010</v>
      </c>
      <c r="H2566" s="9">
        <f>IF(financials[[#This Row],[Discount Band]]="low",0.1,IF(financials[[#This Row],[Discount Band]]="medium",0.15,0.3))</f>
        <v>0.3</v>
      </c>
      <c r="I2566" s="9">
        <f>financials[[#This Row],[Gross Sales]]-financials[[#This Row],[Gross Sales]]*financials[[#This Row],[Discounts]]</f>
        <v>20307</v>
      </c>
      <c r="J2566" s="9">
        <f>VLOOKUP(financials[[#This Row],[productid]],Products!$B$2:$H$10,3)</f>
        <v>16.8</v>
      </c>
      <c r="K2566" s="9">
        <f>financials[[#This Row],[Sales]]-financials[[#This Row],[COGS]]</f>
        <v>20290.2</v>
      </c>
      <c r="L2566" s="17">
        <f t="shared" ca="1" si="81"/>
        <v>44731</v>
      </c>
      <c r="M2566" t="str">
        <f t="shared" ca="1" si="80"/>
        <v>C0002</v>
      </c>
    </row>
    <row r="2567" spans="1:13" x14ac:dyDescent="0.25">
      <c r="A2567" t="s">
        <v>100</v>
      </c>
      <c r="B2567" s="7" t="s">
        <v>95</v>
      </c>
      <c r="C2567" s="15">
        <v>103</v>
      </c>
      <c r="D2567" s="16" t="s">
        <v>94</v>
      </c>
      <c r="E2567">
        <v>1936</v>
      </c>
      <c r="F2567" s="9">
        <v>15</v>
      </c>
      <c r="G2567" s="9">
        <f>financials[[#This Row],[Units Sold]]*financials[[#This Row],[Sale Price]]</f>
        <v>29040</v>
      </c>
      <c r="H2567" s="9">
        <f>IF(financials[[#This Row],[Discount Band]]="low",0.1,IF(financials[[#This Row],[Discount Band]]="medium",0.15,0.3))</f>
        <v>0.3</v>
      </c>
      <c r="I2567" s="9">
        <f>financials[[#This Row],[Gross Sales]]-financials[[#This Row],[Gross Sales]]*financials[[#This Row],[Discounts]]</f>
        <v>20328</v>
      </c>
      <c r="J2567" s="9">
        <f>VLOOKUP(financials[[#This Row],[productid]],Products!$B$2:$H$10,3)</f>
        <v>15</v>
      </c>
      <c r="K2567" s="9">
        <f>financials[[#This Row],[Sales]]-financials[[#This Row],[COGS]]</f>
        <v>20313</v>
      </c>
      <c r="L2567" s="17">
        <f t="shared" ca="1" si="81"/>
        <v>44581</v>
      </c>
      <c r="M2567" t="str">
        <f t="shared" ca="1" si="80"/>
        <v>B0001</v>
      </c>
    </row>
    <row r="2568" spans="1:13" x14ac:dyDescent="0.25">
      <c r="A2568" t="s">
        <v>97</v>
      </c>
      <c r="B2568" s="7" t="s">
        <v>170</v>
      </c>
      <c r="C2568" s="13">
        <v>105</v>
      </c>
      <c r="D2568" s="10" t="s">
        <v>94</v>
      </c>
      <c r="E2568">
        <v>1453</v>
      </c>
      <c r="F2568" s="9">
        <v>20</v>
      </c>
      <c r="G2568" s="9">
        <f>financials[[#This Row],[Units Sold]]*financials[[#This Row],[Sale Price]]</f>
        <v>29060</v>
      </c>
      <c r="H2568" s="9">
        <f>IF(financials[[#This Row],[Discount Band]]="low",0.1,IF(financials[[#This Row],[Discount Band]]="medium",0.15,0.3))</f>
        <v>0.3</v>
      </c>
      <c r="I2568" s="9">
        <f>financials[[#This Row],[Gross Sales]]-financials[[#This Row],[Gross Sales]]*financials[[#This Row],[Discounts]]</f>
        <v>20342</v>
      </c>
      <c r="J2568" s="9">
        <f>VLOOKUP(financials[[#This Row],[productid]],Products!$B$2:$H$10,3)</f>
        <v>10</v>
      </c>
      <c r="K2568" s="9">
        <f>financials[[#This Row],[Sales]]-financials[[#This Row],[COGS]]</f>
        <v>20332</v>
      </c>
      <c r="L2568" s="17">
        <f t="shared" ca="1" si="81"/>
        <v>44954</v>
      </c>
      <c r="M2568" t="str">
        <f t="shared" ca="1" si="80"/>
        <v>C0003</v>
      </c>
    </row>
    <row r="2569" spans="1:13" x14ac:dyDescent="0.25">
      <c r="A2569" t="s">
        <v>99</v>
      </c>
      <c r="B2569" s="7" t="s">
        <v>655</v>
      </c>
      <c r="C2569" s="15">
        <v>105</v>
      </c>
      <c r="D2569" s="16" t="s">
        <v>101</v>
      </c>
      <c r="E2569">
        <v>97</v>
      </c>
      <c r="F2569" s="9">
        <v>300</v>
      </c>
      <c r="G2569" s="9">
        <f>financials[[#This Row],[Units Sold]]*financials[[#This Row],[Sale Price]]</f>
        <v>29100</v>
      </c>
      <c r="H2569" s="9">
        <f>IF(financials[[#This Row],[Discount Band]]="low",0.1,IF(financials[[#This Row],[Discount Band]]="medium",0.15,0.3))</f>
        <v>0.15</v>
      </c>
      <c r="I2569" s="9">
        <f>financials[[#This Row],[Gross Sales]]-financials[[#This Row],[Gross Sales]]*financials[[#This Row],[Discounts]]</f>
        <v>24735</v>
      </c>
      <c r="J2569" s="9">
        <f>VLOOKUP(financials[[#This Row],[productid]],Products!$B$2:$H$10,3)</f>
        <v>10</v>
      </c>
      <c r="K2569" s="9">
        <f>financials[[#This Row],[Sales]]-financials[[#This Row],[COGS]]</f>
        <v>24725</v>
      </c>
      <c r="L2569" s="17">
        <f t="shared" ca="1" si="81"/>
        <v>45505</v>
      </c>
      <c r="M2569" t="str">
        <f t="shared" ca="1" si="80"/>
        <v>C0002</v>
      </c>
    </row>
    <row r="2570" spans="1:13" x14ac:dyDescent="0.25">
      <c r="A2570" t="s">
        <v>99</v>
      </c>
      <c r="B2570" s="7" t="s">
        <v>556</v>
      </c>
      <c r="C2570" s="15">
        <v>102</v>
      </c>
      <c r="D2570" s="16" t="s">
        <v>102</v>
      </c>
      <c r="E2570">
        <v>97</v>
      </c>
      <c r="F2570" s="9">
        <v>300</v>
      </c>
      <c r="G2570" s="9">
        <f>financials[[#This Row],[Units Sold]]*financials[[#This Row],[Sale Price]]</f>
        <v>29100</v>
      </c>
      <c r="H2570" s="9">
        <f>IF(financials[[#This Row],[Discount Band]]="low",0.1,IF(financials[[#This Row],[Discount Band]]="medium",0.15,0.3))</f>
        <v>0.1</v>
      </c>
      <c r="I2570" s="9">
        <f>financials[[#This Row],[Gross Sales]]-financials[[#This Row],[Gross Sales]]*financials[[#This Row],[Discounts]]</f>
        <v>26190</v>
      </c>
      <c r="J2570" s="9">
        <f>VLOOKUP(financials[[#This Row],[productid]],Products!$B$2:$H$10,3)</f>
        <v>13.95</v>
      </c>
      <c r="K2570" s="9">
        <f>financials[[#This Row],[Sales]]-financials[[#This Row],[COGS]]</f>
        <v>26176.05</v>
      </c>
      <c r="L2570" s="17">
        <f t="shared" ca="1" si="81"/>
        <v>45371</v>
      </c>
      <c r="M2570" t="str">
        <f t="shared" ca="1" si="80"/>
        <v>B0001</v>
      </c>
    </row>
    <row r="2571" spans="1:13" x14ac:dyDescent="0.25">
      <c r="A2571" t="s">
        <v>96</v>
      </c>
      <c r="B2571" s="7" t="s">
        <v>135</v>
      </c>
      <c r="C2571" s="15">
        <v>109</v>
      </c>
      <c r="D2571" s="16" t="s">
        <v>101</v>
      </c>
      <c r="E2571">
        <v>2426</v>
      </c>
      <c r="F2571" s="9">
        <v>12</v>
      </c>
      <c r="G2571" s="9">
        <f>financials[[#This Row],[Units Sold]]*financials[[#This Row],[Sale Price]]</f>
        <v>29112</v>
      </c>
      <c r="H2571" s="9">
        <f>IF(financials[[#This Row],[Discount Band]]="low",0.1,IF(financials[[#This Row],[Discount Band]]="medium",0.15,0.3))</f>
        <v>0.15</v>
      </c>
      <c r="I2571" s="9">
        <f>financials[[#This Row],[Gross Sales]]-financials[[#This Row],[Gross Sales]]*financials[[#This Row],[Discounts]]</f>
        <v>24745.200000000001</v>
      </c>
      <c r="J2571" s="9">
        <f>VLOOKUP(financials[[#This Row],[productid]],Products!$B$2:$H$10,3)</f>
        <v>16.8</v>
      </c>
      <c r="K2571" s="9">
        <f>financials[[#This Row],[Sales]]-financials[[#This Row],[COGS]]</f>
        <v>24728.400000000001</v>
      </c>
      <c r="L2571" s="17">
        <f t="shared" ca="1" si="81"/>
        <v>44777</v>
      </c>
      <c r="M2571" t="str">
        <f t="shared" ca="1" si="80"/>
        <v>C0002</v>
      </c>
    </row>
    <row r="2572" spans="1:13" x14ac:dyDescent="0.25">
      <c r="A2572" t="s">
        <v>100</v>
      </c>
      <c r="B2572" s="7" t="s">
        <v>95</v>
      </c>
      <c r="C2572" s="15">
        <v>103</v>
      </c>
      <c r="D2572" s="16" t="s">
        <v>103</v>
      </c>
      <c r="E2572">
        <v>1941</v>
      </c>
      <c r="F2572" s="9">
        <v>15</v>
      </c>
      <c r="G2572" s="9">
        <f>financials[[#This Row],[Units Sold]]*financials[[#This Row],[Sale Price]]</f>
        <v>29115</v>
      </c>
      <c r="H2572" s="9">
        <f>IF(financials[[#This Row],[Discount Band]]="low",0.1,IF(financials[[#This Row],[Discount Band]]="medium",0.15,0.3))</f>
        <v>0.3</v>
      </c>
      <c r="I2572" s="9">
        <f>financials[[#This Row],[Gross Sales]]-financials[[#This Row],[Gross Sales]]*financials[[#This Row],[Discounts]]</f>
        <v>20380.5</v>
      </c>
      <c r="J2572" s="9">
        <f>VLOOKUP(financials[[#This Row],[productid]],Products!$B$2:$H$10,3)</f>
        <v>15</v>
      </c>
      <c r="K2572" s="9">
        <f>financials[[#This Row],[Sales]]-financials[[#This Row],[COGS]]</f>
        <v>20365.5</v>
      </c>
      <c r="L2572" s="17">
        <f t="shared" ca="1" si="81"/>
        <v>45400</v>
      </c>
      <c r="M2572" t="str">
        <f t="shared" ca="1" si="80"/>
        <v>C0003</v>
      </c>
    </row>
    <row r="2573" spans="1:13" x14ac:dyDescent="0.25">
      <c r="A2573" t="s">
        <v>98</v>
      </c>
      <c r="B2573" s="7" t="s">
        <v>169</v>
      </c>
      <c r="C2573" s="15">
        <v>105</v>
      </c>
      <c r="D2573" s="16" t="s">
        <v>94</v>
      </c>
      <c r="E2573">
        <v>233</v>
      </c>
      <c r="F2573" s="9">
        <v>125</v>
      </c>
      <c r="G2573" s="9">
        <f>financials[[#This Row],[Units Sold]]*financials[[#This Row],[Sale Price]]</f>
        <v>29125</v>
      </c>
      <c r="H2573" s="9">
        <f>IF(financials[[#This Row],[Discount Band]]="low",0.1,IF(financials[[#This Row],[Discount Band]]="medium",0.15,0.3))</f>
        <v>0.3</v>
      </c>
      <c r="I2573" s="9">
        <f>financials[[#This Row],[Gross Sales]]-financials[[#This Row],[Gross Sales]]*financials[[#This Row],[Discounts]]</f>
        <v>20387.5</v>
      </c>
      <c r="J2573" s="9">
        <f>VLOOKUP(financials[[#This Row],[productid]],Products!$B$2:$H$10,3)</f>
        <v>10</v>
      </c>
      <c r="K2573" s="9">
        <f>financials[[#This Row],[Sales]]-financials[[#This Row],[COGS]]</f>
        <v>20377.5</v>
      </c>
      <c r="L2573" s="17">
        <f t="shared" ca="1" si="81"/>
        <v>44838</v>
      </c>
      <c r="M2573" t="str">
        <f t="shared" ca="1" si="80"/>
        <v>C0003</v>
      </c>
    </row>
    <row r="2574" spans="1:13" x14ac:dyDescent="0.25">
      <c r="A2574" t="s">
        <v>97</v>
      </c>
      <c r="B2574" s="7" t="s">
        <v>95</v>
      </c>
      <c r="C2574" s="15">
        <v>103</v>
      </c>
      <c r="D2574" s="16" t="s">
        <v>94</v>
      </c>
      <c r="E2574">
        <v>1461</v>
      </c>
      <c r="F2574" s="9">
        <v>20</v>
      </c>
      <c r="G2574" s="9">
        <f>financials[[#This Row],[Units Sold]]*financials[[#This Row],[Sale Price]]</f>
        <v>29220</v>
      </c>
      <c r="H2574" s="9">
        <f>IF(financials[[#This Row],[Discount Band]]="low",0.1,IF(financials[[#This Row],[Discount Band]]="medium",0.15,0.3))</f>
        <v>0.3</v>
      </c>
      <c r="I2574" s="9">
        <f>financials[[#This Row],[Gross Sales]]-financials[[#This Row],[Gross Sales]]*financials[[#This Row],[Discounts]]</f>
        <v>20454</v>
      </c>
      <c r="J2574" s="9">
        <f>VLOOKUP(financials[[#This Row],[productid]],Products!$B$2:$H$10,3)</f>
        <v>15</v>
      </c>
      <c r="K2574" s="9">
        <f>financials[[#This Row],[Sales]]-financials[[#This Row],[COGS]]</f>
        <v>20439</v>
      </c>
      <c r="L2574" s="17">
        <f t="shared" ca="1" si="81"/>
        <v>44954</v>
      </c>
      <c r="M2574" t="str">
        <f t="shared" ca="1" si="80"/>
        <v>A0001</v>
      </c>
    </row>
    <row r="2575" spans="1:13" x14ac:dyDescent="0.25">
      <c r="A2575" t="s">
        <v>98</v>
      </c>
      <c r="B2575" s="7" t="s">
        <v>104</v>
      </c>
      <c r="C2575" s="13">
        <v>109</v>
      </c>
      <c r="D2575" s="10" t="s">
        <v>102</v>
      </c>
      <c r="E2575">
        <v>234</v>
      </c>
      <c r="F2575" s="9">
        <v>125</v>
      </c>
      <c r="G2575" s="9">
        <f>financials[[#This Row],[Units Sold]]*financials[[#This Row],[Sale Price]]</f>
        <v>29250</v>
      </c>
      <c r="H2575" s="9">
        <f>IF(financials[[#This Row],[Discount Band]]="low",0.1,IF(financials[[#This Row],[Discount Band]]="medium",0.15,0.3))</f>
        <v>0.1</v>
      </c>
      <c r="I2575" s="9">
        <f>financials[[#This Row],[Gross Sales]]-financials[[#This Row],[Gross Sales]]*financials[[#This Row],[Discounts]]</f>
        <v>26325</v>
      </c>
      <c r="J2575" s="9">
        <f>VLOOKUP(financials[[#This Row],[productid]],Products!$B$2:$H$10,3)</f>
        <v>16.8</v>
      </c>
      <c r="K2575" s="9">
        <f>financials[[#This Row],[Sales]]-financials[[#This Row],[COGS]]</f>
        <v>26308.2</v>
      </c>
      <c r="L2575" s="17">
        <f t="shared" ca="1" si="81"/>
        <v>45213</v>
      </c>
      <c r="M2575" t="str">
        <f t="shared" ca="1" si="80"/>
        <v>B0001</v>
      </c>
    </row>
    <row r="2576" spans="1:13" x14ac:dyDescent="0.25">
      <c r="A2576" t="s">
        <v>98</v>
      </c>
      <c r="B2576" s="7" t="s">
        <v>178</v>
      </c>
      <c r="C2576" s="15">
        <v>102</v>
      </c>
      <c r="D2576" s="16" t="s">
        <v>101</v>
      </c>
      <c r="E2576">
        <v>234</v>
      </c>
      <c r="F2576" s="9">
        <v>125</v>
      </c>
      <c r="G2576" s="9">
        <f>financials[[#This Row],[Units Sold]]*financials[[#This Row],[Sale Price]]</f>
        <v>29250</v>
      </c>
      <c r="H2576" s="9">
        <f>IF(financials[[#This Row],[Discount Band]]="low",0.1,IF(financials[[#This Row],[Discount Band]]="medium",0.15,0.3))</f>
        <v>0.15</v>
      </c>
      <c r="I2576" s="9">
        <f>financials[[#This Row],[Gross Sales]]-financials[[#This Row],[Gross Sales]]*financials[[#This Row],[Discounts]]</f>
        <v>24862.5</v>
      </c>
      <c r="J2576" s="9">
        <f>VLOOKUP(financials[[#This Row],[productid]],Products!$B$2:$H$10,3)</f>
        <v>13.95</v>
      </c>
      <c r="K2576" s="9">
        <f>financials[[#This Row],[Sales]]-financials[[#This Row],[COGS]]</f>
        <v>24848.55</v>
      </c>
      <c r="L2576" s="17">
        <f t="shared" ca="1" si="81"/>
        <v>45045</v>
      </c>
      <c r="M2576" t="str">
        <f t="shared" ca="1" si="80"/>
        <v>C0002</v>
      </c>
    </row>
    <row r="2577" spans="1:13" x14ac:dyDescent="0.25">
      <c r="A2577" t="s">
        <v>100</v>
      </c>
      <c r="B2577" s="7" t="s">
        <v>95</v>
      </c>
      <c r="C2577" s="15">
        <v>102</v>
      </c>
      <c r="D2577" s="16" t="s">
        <v>102</v>
      </c>
      <c r="E2577">
        <v>1950</v>
      </c>
      <c r="F2577" s="9">
        <v>15</v>
      </c>
      <c r="G2577" s="9">
        <f>financials[[#This Row],[Units Sold]]*financials[[#This Row],[Sale Price]]</f>
        <v>29250</v>
      </c>
      <c r="H2577" s="9">
        <f>IF(financials[[#This Row],[Discount Band]]="low",0.1,IF(financials[[#This Row],[Discount Band]]="medium",0.15,0.3))</f>
        <v>0.1</v>
      </c>
      <c r="I2577" s="9">
        <f>financials[[#This Row],[Gross Sales]]-financials[[#This Row],[Gross Sales]]*financials[[#This Row],[Discounts]]</f>
        <v>26325</v>
      </c>
      <c r="J2577" s="9">
        <f>VLOOKUP(financials[[#This Row],[productid]],Products!$B$2:$H$10,3)</f>
        <v>13.95</v>
      </c>
      <c r="K2577" s="9">
        <f>financials[[#This Row],[Sales]]-financials[[#This Row],[COGS]]</f>
        <v>26311.05</v>
      </c>
      <c r="L2577" s="17">
        <f t="shared" ca="1" si="81"/>
        <v>44738</v>
      </c>
      <c r="M2577" t="str">
        <f t="shared" ca="1" si="80"/>
        <v>C0003</v>
      </c>
    </row>
    <row r="2578" spans="1:13" x14ac:dyDescent="0.25">
      <c r="A2578" t="s">
        <v>96</v>
      </c>
      <c r="B2578" s="7" t="s">
        <v>170</v>
      </c>
      <c r="C2578" s="15">
        <v>104</v>
      </c>
      <c r="D2578" s="16" t="s">
        <v>102</v>
      </c>
      <c r="E2578">
        <v>2440</v>
      </c>
      <c r="F2578" s="9">
        <v>12</v>
      </c>
      <c r="G2578" s="9">
        <f>financials[[#This Row],[Units Sold]]*financials[[#This Row],[Sale Price]]</f>
        <v>29280</v>
      </c>
      <c r="H2578" s="9">
        <f>IF(financials[[#This Row],[Discount Band]]="low",0.1,IF(financials[[#This Row],[Discount Band]]="medium",0.15,0.3))</f>
        <v>0.1</v>
      </c>
      <c r="I2578" s="9">
        <f>financials[[#This Row],[Gross Sales]]-financials[[#This Row],[Gross Sales]]*financials[[#This Row],[Discounts]]</f>
        <v>26352</v>
      </c>
      <c r="J2578" s="9">
        <f>VLOOKUP(financials[[#This Row],[productid]],Products!$B$2:$H$10,3)</f>
        <v>2.9</v>
      </c>
      <c r="K2578" s="9">
        <f>financials[[#This Row],[Sales]]-financials[[#This Row],[COGS]]</f>
        <v>26349.1</v>
      </c>
      <c r="L2578" s="17">
        <f t="shared" ca="1" si="81"/>
        <v>44761</v>
      </c>
      <c r="M2578" t="str">
        <f t="shared" ca="1" si="80"/>
        <v>C0003</v>
      </c>
    </row>
    <row r="2579" spans="1:13" x14ac:dyDescent="0.25">
      <c r="A2579" t="s">
        <v>100</v>
      </c>
      <c r="B2579" s="7" t="s">
        <v>95</v>
      </c>
      <c r="C2579" s="13">
        <v>108</v>
      </c>
      <c r="D2579" s="10" t="s">
        <v>94</v>
      </c>
      <c r="E2579">
        <v>1954</v>
      </c>
      <c r="F2579" s="9">
        <v>15</v>
      </c>
      <c r="G2579" s="9">
        <f>financials[[#This Row],[Units Sold]]*financials[[#This Row],[Sale Price]]</f>
        <v>29310</v>
      </c>
      <c r="H2579" s="9">
        <f>IF(financials[[#This Row],[Discount Band]]="low",0.1,IF(financials[[#This Row],[Discount Band]]="medium",0.15,0.3))</f>
        <v>0.3</v>
      </c>
      <c r="I2579" s="9">
        <f>financials[[#This Row],[Gross Sales]]-financials[[#This Row],[Gross Sales]]*financials[[#This Row],[Discounts]]</f>
        <v>20517</v>
      </c>
      <c r="J2579" s="9">
        <f>VLOOKUP(financials[[#This Row],[productid]],Products!$B$2:$H$10,3)</f>
        <v>3.99</v>
      </c>
      <c r="K2579" s="9">
        <f>financials[[#This Row],[Sales]]-financials[[#This Row],[COGS]]</f>
        <v>20513.009999999998</v>
      </c>
      <c r="L2579" s="17">
        <f t="shared" ca="1" si="81"/>
        <v>44913</v>
      </c>
      <c r="M2579" t="str">
        <f t="shared" ca="1" si="80"/>
        <v>B0001</v>
      </c>
    </row>
    <row r="2580" spans="1:13" x14ac:dyDescent="0.25">
      <c r="A2580" t="s">
        <v>97</v>
      </c>
      <c r="B2580" s="7" t="s">
        <v>95</v>
      </c>
      <c r="C2580" s="15">
        <v>104</v>
      </c>
      <c r="D2580" s="16" t="s">
        <v>94</v>
      </c>
      <c r="E2580">
        <v>1466</v>
      </c>
      <c r="F2580" s="9">
        <v>20</v>
      </c>
      <c r="G2580" s="9">
        <f>financials[[#This Row],[Units Sold]]*financials[[#This Row],[Sale Price]]</f>
        <v>29320</v>
      </c>
      <c r="H2580" s="9">
        <f>IF(financials[[#This Row],[Discount Band]]="low",0.1,IF(financials[[#This Row],[Discount Band]]="medium",0.15,0.3))</f>
        <v>0.3</v>
      </c>
      <c r="I2580" s="9">
        <f>financials[[#This Row],[Gross Sales]]-financials[[#This Row],[Gross Sales]]*financials[[#This Row],[Discounts]]</f>
        <v>20524</v>
      </c>
      <c r="J2580" s="9">
        <f>VLOOKUP(financials[[#This Row],[productid]],Products!$B$2:$H$10,3)</f>
        <v>2.9</v>
      </c>
      <c r="K2580" s="9">
        <f>financials[[#This Row],[Sales]]-financials[[#This Row],[COGS]]</f>
        <v>20521.099999999999</v>
      </c>
      <c r="L2580" s="17">
        <f t="shared" ca="1" si="81"/>
        <v>44883</v>
      </c>
      <c r="M2580" t="str">
        <f t="shared" ca="1" si="80"/>
        <v>B0001</v>
      </c>
    </row>
    <row r="2581" spans="1:13" x14ac:dyDescent="0.25">
      <c r="A2581" t="s">
        <v>100</v>
      </c>
      <c r="B2581" s="7" t="s">
        <v>95</v>
      </c>
      <c r="C2581" s="13">
        <v>109</v>
      </c>
      <c r="D2581" s="10" t="s">
        <v>94</v>
      </c>
      <c r="E2581">
        <v>1955</v>
      </c>
      <c r="F2581" s="9">
        <v>15</v>
      </c>
      <c r="G2581" s="9">
        <f>financials[[#This Row],[Units Sold]]*financials[[#This Row],[Sale Price]]</f>
        <v>29325</v>
      </c>
      <c r="H2581" s="9">
        <f>IF(financials[[#This Row],[Discount Band]]="low",0.1,IF(financials[[#This Row],[Discount Band]]="medium",0.15,0.3))</f>
        <v>0.3</v>
      </c>
      <c r="I2581" s="9">
        <f>financials[[#This Row],[Gross Sales]]-financials[[#This Row],[Gross Sales]]*financials[[#This Row],[Discounts]]</f>
        <v>20527.5</v>
      </c>
      <c r="J2581" s="9">
        <f>VLOOKUP(financials[[#This Row],[productid]],Products!$B$2:$H$10,3)</f>
        <v>16.8</v>
      </c>
      <c r="K2581" s="9">
        <f>financials[[#This Row],[Sales]]-financials[[#This Row],[COGS]]</f>
        <v>20510.7</v>
      </c>
      <c r="L2581" s="17">
        <f t="shared" ca="1" si="81"/>
        <v>44619</v>
      </c>
      <c r="M2581" t="str">
        <f t="shared" ca="1" si="80"/>
        <v>B0101</v>
      </c>
    </row>
    <row r="2582" spans="1:13" x14ac:dyDescent="0.25">
      <c r="A2582" t="s">
        <v>97</v>
      </c>
      <c r="B2582" s="7" t="s">
        <v>170</v>
      </c>
      <c r="C2582" s="13">
        <v>104</v>
      </c>
      <c r="D2582" s="10" t="s">
        <v>94</v>
      </c>
      <c r="E2582">
        <v>1467</v>
      </c>
      <c r="F2582" s="9">
        <v>20</v>
      </c>
      <c r="G2582" s="9">
        <f>financials[[#This Row],[Units Sold]]*financials[[#This Row],[Sale Price]]</f>
        <v>29340</v>
      </c>
      <c r="H2582" s="9">
        <f>IF(financials[[#This Row],[Discount Band]]="low",0.1,IF(financials[[#This Row],[Discount Band]]="medium",0.15,0.3))</f>
        <v>0.3</v>
      </c>
      <c r="I2582" s="9">
        <f>financials[[#This Row],[Gross Sales]]-financials[[#This Row],[Gross Sales]]*financials[[#This Row],[Discounts]]</f>
        <v>20538</v>
      </c>
      <c r="J2582" s="9">
        <f>VLOOKUP(financials[[#This Row],[productid]],Products!$B$2:$H$10,3)</f>
        <v>2.9</v>
      </c>
      <c r="K2582" s="9">
        <f>financials[[#This Row],[Sales]]-financials[[#This Row],[COGS]]</f>
        <v>20535.099999999999</v>
      </c>
      <c r="L2582" s="17">
        <f t="shared" ca="1" si="81"/>
        <v>45077</v>
      </c>
      <c r="M2582" t="str">
        <f t="shared" ca="1" si="80"/>
        <v>B0101</v>
      </c>
    </row>
    <row r="2583" spans="1:13" x14ac:dyDescent="0.25">
      <c r="A2583" t="s">
        <v>98</v>
      </c>
      <c r="B2583" s="7" t="s">
        <v>251</v>
      </c>
      <c r="C2583" s="15">
        <v>103</v>
      </c>
      <c r="D2583" s="16" t="s">
        <v>102</v>
      </c>
      <c r="E2583">
        <v>235</v>
      </c>
      <c r="F2583" s="9">
        <v>125</v>
      </c>
      <c r="G2583" s="9">
        <f>financials[[#This Row],[Units Sold]]*financials[[#This Row],[Sale Price]]</f>
        <v>29375</v>
      </c>
      <c r="H2583" s="9">
        <f>IF(financials[[#This Row],[Discount Band]]="low",0.1,IF(financials[[#This Row],[Discount Band]]="medium",0.15,0.3))</f>
        <v>0.1</v>
      </c>
      <c r="I2583" s="9">
        <f>financials[[#This Row],[Gross Sales]]-financials[[#This Row],[Gross Sales]]*financials[[#This Row],[Discounts]]</f>
        <v>26437.5</v>
      </c>
      <c r="J2583" s="9">
        <f>VLOOKUP(financials[[#This Row],[productid]],Products!$B$2:$H$10,3)</f>
        <v>15</v>
      </c>
      <c r="K2583" s="9">
        <f>financials[[#This Row],[Sales]]-financials[[#This Row],[COGS]]</f>
        <v>26422.5</v>
      </c>
      <c r="L2583" s="17">
        <f t="shared" ca="1" si="81"/>
        <v>45533</v>
      </c>
      <c r="M2583" t="str">
        <f t="shared" ca="1" si="80"/>
        <v>C0003</v>
      </c>
    </row>
    <row r="2584" spans="1:13" x14ac:dyDescent="0.25">
      <c r="A2584" t="s">
        <v>97</v>
      </c>
      <c r="B2584" s="7" t="s">
        <v>655</v>
      </c>
      <c r="C2584" s="15">
        <v>106</v>
      </c>
      <c r="D2584" s="16" t="s">
        <v>103</v>
      </c>
      <c r="E2584">
        <v>84</v>
      </c>
      <c r="F2584" s="9">
        <v>350</v>
      </c>
      <c r="G2584" s="9">
        <f>financials[[#This Row],[Units Sold]]*financials[[#This Row],[Sale Price]]</f>
        <v>29400</v>
      </c>
      <c r="H2584" s="9">
        <f>IF(financials[[#This Row],[Discount Band]]="low",0.1,IF(financials[[#This Row],[Discount Band]]="medium",0.15,0.3))</f>
        <v>0.3</v>
      </c>
      <c r="I2584" s="9">
        <f>financials[[#This Row],[Gross Sales]]-financials[[#This Row],[Gross Sales]]*financials[[#This Row],[Discounts]]</f>
        <v>20580</v>
      </c>
      <c r="J2584" s="9">
        <f>VLOOKUP(financials[[#This Row],[productid]],Products!$B$2:$H$10,3)</f>
        <v>9.1</v>
      </c>
      <c r="K2584" s="9">
        <f>financials[[#This Row],[Sales]]-financials[[#This Row],[COGS]]</f>
        <v>20570.900000000001</v>
      </c>
      <c r="L2584" s="17">
        <f t="shared" ca="1" si="81"/>
        <v>44603</v>
      </c>
      <c r="M2584" t="str">
        <f t="shared" ca="1" si="80"/>
        <v>B0001</v>
      </c>
    </row>
    <row r="2585" spans="1:13" x14ac:dyDescent="0.25">
      <c r="A2585" t="s">
        <v>96</v>
      </c>
      <c r="B2585" s="7" t="s">
        <v>170</v>
      </c>
      <c r="C2585" s="13">
        <v>101</v>
      </c>
      <c r="D2585" s="10" t="s">
        <v>101</v>
      </c>
      <c r="E2585">
        <v>2454</v>
      </c>
      <c r="F2585" s="9">
        <v>12</v>
      </c>
      <c r="G2585" s="9">
        <f>financials[[#This Row],[Units Sold]]*financials[[#This Row],[Sale Price]]</f>
        <v>29448</v>
      </c>
      <c r="H2585" s="9">
        <f>IF(financials[[#This Row],[Discount Band]]="low",0.1,IF(financials[[#This Row],[Discount Band]]="medium",0.15,0.3))</f>
        <v>0.15</v>
      </c>
      <c r="I2585" s="9">
        <f>financials[[#This Row],[Gross Sales]]-financials[[#This Row],[Gross Sales]]*financials[[#This Row],[Discounts]]</f>
        <v>25030.799999999999</v>
      </c>
      <c r="J2585" s="9">
        <f>VLOOKUP(financials[[#This Row],[productid]],Products!$B$2:$H$10,3)</f>
        <v>9.9499999999999993</v>
      </c>
      <c r="K2585" s="9">
        <f>financials[[#This Row],[Sales]]-financials[[#This Row],[COGS]]</f>
        <v>25020.85</v>
      </c>
      <c r="L2585" s="17">
        <f t="shared" ca="1" si="81"/>
        <v>45172</v>
      </c>
      <c r="M2585" t="str">
        <f t="shared" ca="1" si="80"/>
        <v>B0001</v>
      </c>
    </row>
    <row r="2586" spans="1:13" x14ac:dyDescent="0.25">
      <c r="A2586" t="s">
        <v>98</v>
      </c>
      <c r="B2586" s="7" t="s">
        <v>243</v>
      </c>
      <c r="C2586" s="13">
        <v>105</v>
      </c>
      <c r="D2586" s="10" t="s">
        <v>94</v>
      </c>
      <c r="E2586">
        <v>236</v>
      </c>
      <c r="F2586" s="9">
        <v>125</v>
      </c>
      <c r="G2586" s="9">
        <f>financials[[#This Row],[Units Sold]]*financials[[#This Row],[Sale Price]]</f>
        <v>29500</v>
      </c>
      <c r="H2586" s="9">
        <f>IF(financials[[#This Row],[Discount Band]]="low",0.1,IF(financials[[#This Row],[Discount Band]]="medium",0.15,0.3))</f>
        <v>0.3</v>
      </c>
      <c r="I2586" s="9">
        <f>financials[[#This Row],[Gross Sales]]-financials[[#This Row],[Gross Sales]]*financials[[#This Row],[Discounts]]</f>
        <v>20650</v>
      </c>
      <c r="J2586" s="9">
        <f>VLOOKUP(financials[[#This Row],[productid]],Products!$B$2:$H$10,3)</f>
        <v>10</v>
      </c>
      <c r="K2586" s="9">
        <f>financials[[#This Row],[Sales]]-financials[[#This Row],[COGS]]</f>
        <v>20640</v>
      </c>
      <c r="L2586" s="17">
        <f t="shared" ca="1" si="81"/>
        <v>45284</v>
      </c>
      <c r="M2586" t="str">
        <f t="shared" ca="1" si="80"/>
        <v>C0002</v>
      </c>
    </row>
    <row r="2587" spans="1:13" x14ac:dyDescent="0.25">
      <c r="A2587" t="s">
        <v>100</v>
      </c>
      <c r="B2587" s="7" t="s">
        <v>95</v>
      </c>
      <c r="C2587" s="15">
        <v>102</v>
      </c>
      <c r="D2587" s="16" t="s">
        <v>94</v>
      </c>
      <c r="E2587">
        <v>1970</v>
      </c>
      <c r="F2587" s="9">
        <v>15</v>
      </c>
      <c r="G2587" s="9">
        <f>financials[[#This Row],[Units Sold]]*financials[[#This Row],[Sale Price]]</f>
        <v>29550</v>
      </c>
      <c r="H2587" s="9">
        <f>IF(financials[[#This Row],[Discount Band]]="low",0.1,IF(financials[[#This Row],[Discount Band]]="medium",0.15,0.3))</f>
        <v>0.3</v>
      </c>
      <c r="I2587" s="9">
        <f>financials[[#This Row],[Gross Sales]]-financials[[#This Row],[Gross Sales]]*financials[[#This Row],[Discounts]]</f>
        <v>20685</v>
      </c>
      <c r="J2587" s="9">
        <f>VLOOKUP(financials[[#This Row],[productid]],Products!$B$2:$H$10,3)</f>
        <v>13.95</v>
      </c>
      <c r="K2587" s="9">
        <f>financials[[#This Row],[Sales]]-financials[[#This Row],[COGS]]</f>
        <v>20671.05</v>
      </c>
      <c r="L2587" s="17">
        <f t="shared" ca="1" si="81"/>
        <v>44769</v>
      </c>
      <c r="M2587" t="str">
        <f t="shared" ca="1" si="80"/>
        <v>A0001</v>
      </c>
    </row>
    <row r="2588" spans="1:13" x14ac:dyDescent="0.25">
      <c r="A2588" t="s">
        <v>97</v>
      </c>
      <c r="B2588" s="7" t="s">
        <v>170</v>
      </c>
      <c r="C2588" s="15">
        <v>101</v>
      </c>
      <c r="D2588" s="16" t="s">
        <v>101</v>
      </c>
      <c r="E2588">
        <v>1480</v>
      </c>
      <c r="F2588" s="9">
        <v>20</v>
      </c>
      <c r="G2588" s="9">
        <f>financials[[#This Row],[Units Sold]]*financials[[#This Row],[Sale Price]]</f>
        <v>29600</v>
      </c>
      <c r="H2588" s="9">
        <f>IF(financials[[#This Row],[Discount Band]]="low",0.1,IF(financials[[#This Row],[Discount Band]]="medium",0.15,0.3))</f>
        <v>0.15</v>
      </c>
      <c r="I2588" s="9">
        <f>financials[[#This Row],[Gross Sales]]-financials[[#This Row],[Gross Sales]]*financials[[#This Row],[Discounts]]</f>
        <v>25160</v>
      </c>
      <c r="J2588" s="9">
        <f>VLOOKUP(financials[[#This Row],[productid]],Products!$B$2:$H$10,3)</f>
        <v>9.9499999999999993</v>
      </c>
      <c r="K2588" s="9">
        <f>financials[[#This Row],[Sales]]-financials[[#This Row],[COGS]]</f>
        <v>25150.05</v>
      </c>
      <c r="L2588" s="17">
        <f t="shared" ca="1" si="81"/>
        <v>44915</v>
      </c>
      <c r="M2588" t="str">
        <f t="shared" ca="1" si="80"/>
        <v>B0001</v>
      </c>
    </row>
    <row r="2589" spans="1:13" x14ac:dyDescent="0.25">
      <c r="A2589" t="s">
        <v>97</v>
      </c>
      <c r="B2589" s="7" t="s">
        <v>95</v>
      </c>
      <c r="C2589" s="15">
        <v>105</v>
      </c>
      <c r="D2589" s="16" t="s">
        <v>101</v>
      </c>
      <c r="E2589">
        <v>1481</v>
      </c>
      <c r="F2589" s="9">
        <v>20</v>
      </c>
      <c r="G2589" s="9">
        <f>financials[[#This Row],[Units Sold]]*financials[[#This Row],[Sale Price]]</f>
        <v>29620</v>
      </c>
      <c r="H2589" s="9">
        <f>IF(financials[[#This Row],[Discount Band]]="low",0.1,IF(financials[[#This Row],[Discount Band]]="medium",0.15,0.3))</f>
        <v>0.15</v>
      </c>
      <c r="I2589" s="9">
        <f>financials[[#This Row],[Gross Sales]]-financials[[#This Row],[Gross Sales]]*financials[[#This Row],[Discounts]]</f>
        <v>25177</v>
      </c>
      <c r="J2589" s="9">
        <f>VLOOKUP(financials[[#This Row],[productid]],Products!$B$2:$H$10,3)</f>
        <v>10</v>
      </c>
      <c r="K2589" s="9">
        <f>financials[[#This Row],[Sales]]-financials[[#This Row],[COGS]]</f>
        <v>25167</v>
      </c>
      <c r="L2589" s="17">
        <f t="shared" ca="1" si="81"/>
        <v>45218</v>
      </c>
      <c r="M2589" t="str">
        <f t="shared" ca="1" si="80"/>
        <v>A0001</v>
      </c>
    </row>
    <row r="2590" spans="1:13" x14ac:dyDescent="0.25">
      <c r="A2590" t="s">
        <v>98</v>
      </c>
      <c r="B2590" s="7" t="s">
        <v>285</v>
      </c>
      <c r="C2590" s="15">
        <v>103</v>
      </c>
      <c r="D2590" s="16" t="s">
        <v>102</v>
      </c>
      <c r="E2590">
        <v>237</v>
      </c>
      <c r="F2590" s="9">
        <v>125</v>
      </c>
      <c r="G2590" s="9">
        <f>financials[[#This Row],[Units Sold]]*financials[[#This Row],[Sale Price]]</f>
        <v>29625</v>
      </c>
      <c r="H2590" s="9">
        <f>IF(financials[[#This Row],[Discount Band]]="low",0.1,IF(financials[[#This Row],[Discount Band]]="medium",0.15,0.3))</f>
        <v>0.1</v>
      </c>
      <c r="I2590" s="9">
        <f>financials[[#This Row],[Gross Sales]]-financials[[#This Row],[Gross Sales]]*financials[[#This Row],[Discounts]]</f>
        <v>26662.5</v>
      </c>
      <c r="J2590" s="9">
        <f>VLOOKUP(financials[[#This Row],[productid]],Products!$B$2:$H$10,3)</f>
        <v>15</v>
      </c>
      <c r="K2590" s="9">
        <f>financials[[#This Row],[Sales]]-financials[[#This Row],[COGS]]</f>
        <v>26647.5</v>
      </c>
      <c r="L2590" s="17">
        <f t="shared" ca="1" si="81"/>
        <v>44961</v>
      </c>
      <c r="M2590" t="str">
        <f t="shared" ca="1" si="80"/>
        <v>B0101</v>
      </c>
    </row>
    <row r="2591" spans="1:13" x14ac:dyDescent="0.25">
      <c r="A2591" t="s">
        <v>98</v>
      </c>
      <c r="B2591" s="7" t="s">
        <v>251</v>
      </c>
      <c r="C2591" s="15">
        <v>106</v>
      </c>
      <c r="D2591" s="16" t="s">
        <v>94</v>
      </c>
      <c r="E2591">
        <v>237</v>
      </c>
      <c r="F2591" s="9">
        <v>125</v>
      </c>
      <c r="G2591" s="9">
        <f>financials[[#This Row],[Units Sold]]*financials[[#This Row],[Sale Price]]</f>
        <v>29625</v>
      </c>
      <c r="H2591" s="9">
        <f>IF(financials[[#This Row],[Discount Band]]="low",0.1,IF(financials[[#This Row],[Discount Band]]="medium",0.15,0.3))</f>
        <v>0.3</v>
      </c>
      <c r="I2591" s="9">
        <f>financials[[#This Row],[Gross Sales]]-financials[[#This Row],[Gross Sales]]*financials[[#This Row],[Discounts]]</f>
        <v>20737.5</v>
      </c>
      <c r="J2591" s="9">
        <f>VLOOKUP(financials[[#This Row],[productid]],Products!$B$2:$H$10,3)</f>
        <v>9.1</v>
      </c>
      <c r="K2591" s="9">
        <f>financials[[#This Row],[Sales]]-financials[[#This Row],[COGS]]</f>
        <v>20728.400000000001</v>
      </c>
      <c r="L2591" s="17">
        <f t="shared" ca="1" si="81"/>
        <v>44693</v>
      </c>
      <c r="M2591" t="str">
        <f t="shared" ca="1" si="80"/>
        <v>B0001</v>
      </c>
    </row>
    <row r="2592" spans="1:13" x14ac:dyDescent="0.25">
      <c r="A2592" t="s">
        <v>96</v>
      </c>
      <c r="B2592" s="7" t="s">
        <v>135</v>
      </c>
      <c r="C2592" s="15">
        <v>103</v>
      </c>
      <c r="D2592" s="16" t="s">
        <v>94</v>
      </c>
      <c r="E2592">
        <v>2469</v>
      </c>
      <c r="F2592" s="9">
        <v>12</v>
      </c>
      <c r="G2592" s="9">
        <f>financials[[#This Row],[Units Sold]]*financials[[#This Row],[Sale Price]]</f>
        <v>29628</v>
      </c>
      <c r="H2592" s="9">
        <f>IF(financials[[#This Row],[Discount Band]]="low",0.1,IF(financials[[#This Row],[Discount Band]]="medium",0.15,0.3))</f>
        <v>0.3</v>
      </c>
      <c r="I2592" s="9">
        <f>financials[[#This Row],[Gross Sales]]-financials[[#This Row],[Gross Sales]]*financials[[#This Row],[Discounts]]</f>
        <v>20739.599999999999</v>
      </c>
      <c r="J2592" s="9">
        <f>VLOOKUP(financials[[#This Row],[productid]],Products!$B$2:$H$10,3)</f>
        <v>15</v>
      </c>
      <c r="K2592" s="9">
        <f>financials[[#This Row],[Sales]]-financials[[#This Row],[COGS]]</f>
        <v>20724.599999999999</v>
      </c>
      <c r="L2592" s="17">
        <f t="shared" ca="1" si="81"/>
        <v>44649</v>
      </c>
      <c r="M2592" t="str">
        <f t="shared" ca="1" si="80"/>
        <v>A0001</v>
      </c>
    </row>
    <row r="2593" spans="1:13" x14ac:dyDescent="0.25">
      <c r="A2593" t="s">
        <v>97</v>
      </c>
      <c r="B2593" s="7" t="s">
        <v>95</v>
      </c>
      <c r="C2593" s="15">
        <v>105</v>
      </c>
      <c r="D2593" s="16" t="s">
        <v>101</v>
      </c>
      <c r="E2593">
        <v>1483</v>
      </c>
      <c r="F2593" s="9">
        <v>20</v>
      </c>
      <c r="G2593" s="9">
        <f>financials[[#This Row],[Units Sold]]*financials[[#This Row],[Sale Price]]</f>
        <v>29660</v>
      </c>
      <c r="H2593" s="9">
        <f>IF(financials[[#This Row],[Discount Band]]="low",0.1,IF(financials[[#This Row],[Discount Band]]="medium",0.15,0.3))</f>
        <v>0.15</v>
      </c>
      <c r="I2593" s="9">
        <f>financials[[#This Row],[Gross Sales]]-financials[[#This Row],[Gross Sales]]*financials[[#This Row],[Discounts]]</f>
        <v>25211</v>
      </c>
      <c r="J2593" s="9">
        <f>VLOOKUP(financials[[#This Row],[productid]],Products!$B$2:$H$10,3)</f>
        <v>10</v>
      </c>
      <c r="K2593" s="9">
        <f>financials[[#This Row],[Sales]]-financials[[#This Row],[COGS]]</f>
        <v>25201</v>
      </c>
      <c r="L2593" s="17">
        <f t="shared" ca="1" si="81"/>
        <v>44707</v>
      </c>
      <c r="M2593" t="str">
        <f t="shared" ca="1" si="80"/>
        <v>B0001</v>
      </c>
    </row>
    <row r="2594" spans="1:13" x14ac:dyDescent="0.25">
      <c r="A2594" t="s">
        <v>100</v>
      </c>
      <c r="B2594" s="7" t="s">
        <v>95</v>
      </c>
      <c r="C2594" s="15">
        <v>102</v>
      </c>
      <c r="D2594" s="16" t="s">
        <v>94</v>
      </c>
      <c r="E2594">
        <v>1981</v>
      </c>
      <c r="F2594" s="9">
        <v>15</v>
      </c>
      <c r="G2594" s="9">
        <f>financials[[#This Row],[Units Sold]]*financials[[#This Row],[Sale Price]]</f>
        <v>29715</v>
      </c>
      <c r="H2594" s="9">
        <f>IF(financials[[#This Row],[Discount Band]]="low",0.1,IF(financials[[#This Row],[Discount Band]]="medium",0.15,0.3))</f>
        <v>0.3</v>
      </c>
      <c r="I2594" s="9">
        <f>financials[[#This Row],[Gross Sales]]-financials[[#This Row],[Gross Sales]]*financials[[#This Row],[Discounts]]</f>
        <v>20800.5</v>
      </c>
      <c r="J2594" s="9">
        <f>VLOOKUP(financials[[#This Row],[productid]],Products!$B$2:$H$10,3)</f>
        <v>13.95</v>
      </c>
      <c r="K2594" s="9">
        <f>financials[[#This Row],[Sales]]-financials[[#This Row],[COGS]]</f>
        <v>20786.55</v>
      </c>
      <c r="L2594" s="17">
        <f t="shared" ca="1" si="81"/>
        <v>45359</v>
      </c>
      <c r="M2594" t="str">
        <f t="shared" ca="1" si="80"/>
        <v>B0001</v>
      </c>
    </row>
    <row r="2595" spans="1:13" x14ac:dyDescent="0.25">
      <c r="A2595" t="s">
        <v>96</v>
      </c>
      <c r="B2595" s="7" t="s">
        <v>170</v>
      </c>
      <c r="C2595" s="15">
        <v>102</v>
      </c>
      <c r="D2595" s="16" t="s">
        <v>102</v>
      </c>
      <c r="E2595">
        <v>2477</v>
      </c>
      <c r="F2595" s="9">
        <v>12</v>
      </c>
      <c r="G2595" s="9">
        <f>financials[[#This Row],[Units Sold]]*financials[[#This Row],[Sale Price]]</f>
        <v>29724</v>
      </c>
      <c r="H2595" s="9">
        <f>IF(financials[[#This Row],[Discount Band]]="low",0.1,IF(financials[[#This Row],[Discount Band]]="medium",0.15,0.3))</f>
        <v>0.1</v>
      </c>
      <c r="I2595" s="9">
        <f>financials[[#This Row],[Gross Sales]]-financials[[#This Row],[Gross Sales]]*financials[[#This Row],[Discounts]]</f>
        <v>26751.599999999999</v>
      </c>
      <c r="J2595" s="9">
        <f>VLOOKUP(financials[[#This Row],[productid]],Products!$B$2:$H$10,3)</f>
        <v>13.95</v>
      </c>
      <c r="K2595" s="9">
        <f>financials[[#This Row],[Sales]]-financials[[#This Row],[COGS]]</f>
        <v>26737.649999999998</v>
      </c>
      <c r="L2595" s="17">
        <f t="shared" ca="1" si="81"/>
        <v>44847</v>
      </c>
      <c r="M2595" t="str">
        <f t="shared" ca="1" si="80"/>
        <v>C0002</v>
      </c>
    </row>
    <row r="2596" spans="1:13" x14ac:dyDescent="0.25">
      <c r="A2596" t="s">
        <v>100</v>
      </c>
      <c r="B2596" s="7" t="s">
        <v>95</v>
      </c>
      <c r="C2596" s="15">
        <v>106</v>
      </c>
      <c r="D2596" s="16" t="s">
        <v>101</v>
      </c>
      <c r="E2596">
        <v>1982</v>
      </c>
      <c r="F2596" s="9">
        <v>15</v>
      </c>
      <c r="G2596" s="9">
        <f>financials[[#This Row],[Units Sold]]*financials[[#This Row],[Sale Price]]</f>
        <v>29730</v>
      </c>
      <c r="H2596" s="9">
        <f>IF(financials[[#This Row],[Discount Band]]="low",0.1,IF(financials[[#This Row],[Discount Band]]="medium",0.15,0.3))</f>
        <v>0.15</v>
      </c>
      <c r="I2596" s="9">
        <f>financials[[#This Row],[Gross Sales]]-financials[[#This Row],[Gross Sales]]*financials[[#This Row],[Discounts]]</f>
        <v>25270.5</v>
      </c>
      <c r="J2596" s="9">
        <f>VLOOKUP(financials[[#This Row],[productid]],Products!$B$2:$H$10,3)</f>
        <v>9.1</v>
      </c>
      <c r="K2596" s="9">
        <f>financials[[#This Row],[Sales]]-financials[[#This Row],[COGS]]</f>
        <v>25261.4</v>
      </c>
      <c r="L2596" s="17">
        <f t="shared" ca="1" si="81"/>
        <v>44648</v>
      </c>
      <c r="M2596" t="str">
        <f t="shared" ca="1" si="80"/>
        <v>C0002</v>
      </c>
    </row>
    <row r="2597" spans="1:13" x14ac:dyDescent="0.25">
      <c r="A2597" t="s">
        <v>98</v>
      </c>
      <c r="B2597" s="7" t="s">
        <v>279</v>
      </c>
      <c r="C2597" s="15">
        <v>107</v>
      </c>
      <c r="D2597" s="16" t="s">
        <v>102</v>
      </c>
      <c r="E2597">
        <v>238</v>
      </c>
      <c r="F2597" s="9">
        <v>125</v>
      </c>
      <c r="G2597" s="9">
        <f>financials[[#This Row],[Units Sold]]*financials[[#This Row],[Sale Price]]</f>
        <v>29750</v>
      </c>
      <c r="H2597" s="9">
        <f>IF(financials[[#This Row],[Discount Band]]="low",0.1,IF(financials[[#This Row],[Discount Band]]="medium",0.15,0.3))</f>
        <v>0.1</v>
      </c>
      <c r="I2597" s="9">
        <f>financials[[#This Row],[Gross Sales]]-financials[[#This Row],[Gross Sales]]*financials[[#This Row],[Discounts]]</f>
        <v>26775</v>
      </c>
      <c r="J2597" s="9">
        <f>VLOOKUP(financials[[#This Row],[productid]],Products!$B$2:$H$10,3)</f>
        <v>5.5</v>
      </c>
      <c r="K2597" s="9">
        <f>financials[[#This Row],[Sales]]-financials[[#This Row],[COGS]]</f>
        <v>26769.5</v>
      </c>
      <c r="L2597" s="17">
        <f t="shared" ca="1" si="81"/>
        <v>44933</v>
      </c>
      <c r="M2597" t="str">
        <f t="shared" ca="1" si="80"/>
        <v>B0101</v>
      </c>
    </row>
    <row r="2598" spans="1:13" x14ac:dyDescent="0.25">
      <c r="A2598" t="s">
        <v>96</v>
      </c>
      <c r="B2598" s="7" t="s">
        <v>170</v>
      </c>
      <c r="C2598" s="13">
        <v>104</v>
      </c>
      <c r="D2598" s="10" t="s">
        <v>102</v>
      </c>
      <c r="E2598">
        <v>2481</v>
      </c>
      <c r="F2598" s="9">
        <v>12</v>
      </c>
      <c r="G2598" s="9">
        <f>financials[[#This Row],[Units Sold]]*financials[[#This Row],[Sale Price]]</f>
        <v>29772</v>
      </c>
      <c r="H2598" s="9">
        <f>IF(financials[[#This Row],[Discount Band]]="low",0.1,IF(financials[[#This Row],[Discount Band]]="medium",0.15,0.3))</f>
        <v>0.1</v>
      </c>
      <c r="I2598" s="9">
        <f>financials[[#This Row],[Gross Sales]]-financials[[#This Row],[Gross Sales]]*financials[[#This Row],[Discounts]]</f>
        <v>26794.799999999999</v>
      </c>
      <c r="J2598" s="9">
        <f>VLOOKUP(financials[[#This Row],[productid]],Products!$B$2:$H$10,3)</f>
        <v>2.9</v>
      </c>
      <c r="K2598" s="9">
        <f>financials[[#This Row],[Sales]]-financials[[#This Row],[COGS]]</f>
        <v>26791.899999999998</v>
      </c>
      <c r="L2598" s="17">
        <f t="shared" ca="1" si="81"/>
        <v>45340</v>
      </c>
      <c r="M2598" t="str">
        <f t="shared" ca="1" si="80"/>
        <v>C0003</v>
      </c>
    </row>
    <row r="2599" spans="1:13" x14ac:dyDescent="0.25">
      <c r="A2599" t="s">
        <v>97</v>
      </c>
      <c r="B2599" s="7" t="s">
        <v>135</v>
      </c>
      <c r="C2599" s="15">
        <v>105</v>
      </c>
      <c r="D2599" s="16" t="s">
        <v>101</v>
      </c>
      <c r="E2599">
        <v>4261</v>
      </c>
      <c r="F2599" s="9">
        <v>7</v>
      </c>
      <c r="G2599" s="9">
        <f>financials[[#This Row],[Units Sold]]*financials[[#This Row],[Sale Price]]</f>
        <v>29827</v>
      </c>
      <c r="H2599" s="9">
        <f>IF(financials[[#This Row],[Discount Band]]="low",0.1,IF(financials[[#This Row],[Discount Band]]="medium",0.15,0.3))</f>
        <v>0.15</v>
      </c>
      <c r="I2599" s="9">
        <f>financials[[#This Row],[Gross Sales]]-financials[[#This Row],[Gross Sales]]*financials[[#This Row],[Discounts]]</f>
        <v>25352.95</v>
      </c>
      <c r="J2599" s="9">
        <f>VLOOKUP(financials[[#This Row],[productid]],Products!$B$2:$H$10,3)</f>
        <v>10</v>
      </c>
      <c r="K2599" s="9">
        <f>financials[[#This Row],[Sales]]-financials[[#This Row],[COGS]]</f>
        <v>25342.95</v>
      </c>
      <c r="L2599" s="17">
        <f t="shared" ca="1" si="81"/>
        <v>45247</v>
      </c>
      <c r="M2599" t="str">
        <f t="shared" ca="1" si="80"/>
        <v>C0003</v>
      </c>
    </row>
    <row r="2600" spans="1:13" x14ac:dyDescent="0.25">
      <c r="A2600" t="s">
        <v>100</v>
      </c>
      <c r="B2600" s="7" t="s">
        <v>135</v>
      </c>
      <c r="C2600" s="15">
        <v>104</v>
      </c>
      <c r="D2600" s="16" t="s">
        <v>102</v>
      </c>
      <c r="E2600">
        <v>1989</v>
      </c>
      <c r="F2600" s="9">
        <v>15</v>
      </c>
      <c r="G2600" s="9">
        <f>financials[[#This Row],[Units Sold]]*financials[[#This Row],[Sale Price]]</f>
        <v>29835</v>
      </c>
      <c r="H2600" s="9">
        <f>IF(financials[[#This Row],[Discount Band]]="low",0.1,IF(financials[[#This Row],[Discount Band]]="medium",0.15,0.3))</f>
        <v>0.1</v>
      </c>
      <c r="I2600" s="9">
        <f>financials[[#This Row],[Gross Sales]]-financials[[#This Row],[Gross Sales]]*financials[[#This Row],[Discounts]]</f>
        <v>26851.5</v>
      </c>
      <c r="J2600" s="9">
        <f>VLOOKUP(financials[[#This Row],[productid]],Products!$B$2:$H$10,3)</f>
        <v>2.9</v>
      </c>
      <c r="K2600" s="9">
        <f>financials[[#This Row],[Sales]]-financials[[#This Row],[COGS]]</f>
        <v>26848.6</v>
      </c>
      <c r="L2600" s="17">
        <f t="shared" ca="1" si="81"/>
        <v>44986</v>
      </c>
      <c r="M2600" t="str">
        <f t="shared" ca="1" si="80"/>
        <v>A0001</v>
      </c>
    </row>
    <row r="2601" spans="1:13" x14ac:dyDescent="0.25">
      <c r="A2601" t="s">
        <v>100</v>
      </c>
      <c r="B2601" s="7" t="s">
        <v>95</v>
      </c>
      <c r="C2601" s="15">
        <v>109</v>
      </c>
      <c r="D2601" s="16" t="s">
        <v>101</v>
      </c>
      <c r="E2601">
        <v>1990</v>
      </c>
      <c r="F2601" s="9">
        <v>15</v>
      </c>
      <c r="G2601" s="9">
        <f>financials[[#This Row],[Units Sold]]*financials[[#This Row],[Sale Price]]</f>
        <v>29850</v>
      </c>
      <c r="H2601" s="9">
        <f>IF(financials[[#This Row],[Discount Band]]="low",0.1,IF(financials[[#This Row],[Discount Band]]="medium",0.15,0.3))</f>
        <v>0.15</v>
      </c>
      <c r="I2601" s="9">
        <f>financials[[#This Row],[Gross Sales]]-financials[[#This Row],[Gross Sales]]*financials[[#This Row],[Discounts]]</f>
        <v>25372.5</v>
      </c>
      <c r="J2601" s="9">
        <f>VLOOKUP(financials[[#This Row],[productid]],Products!$B$2:$H$10,3)</f>
        <v>16.8</v>
      </c>
      <c r="K2601" s="9">
        <f>financials[[#This Row],[Sales]]-financials[[#This Row],[COGS]]</f>
        <v>25355.7</v>
      </c>
      <c r="L2601" s="17">
        <f t="shared" ca="1" si="81"/>
        <v>44918</v>
      </c>
      <c r="M2601" t="str">
        <f t="shared" ca="1" si="80"/>
        <v>B0001</v>
      </c>
    </row>
    <row r="2602" spans="1:13" x14ac:dyDescent="0.25">
      <c r="A2602" t="s">
        <v>98</v>
      </c>
      <c r="B2602" s="7" t="s">
        <v>285</v>
      </c>
      <c r="C2602" s="15">
        <v>109</v>
      </c>
      <c r="D2602" s="16" t="s">
        <v>101</v>
      </c>
      <c r="E2602">
        <v>239</v>
      </c>
      <c r="F2602" s="9">
        <v>125</v>
      </c>
      <c r="G2602" s="9">
        <f>financials[[#This Row],[Units Sold]]*financials[[#This Row],[Sale Price]]</f>
        <v>29875</v>
      </c>
      <c r="H2602" s="9">
        <f>IF(financials[[#This Row],[Discount Band]]="low",0.1,IF(financials[[#This Row],[Discount Band]]="medium",0.15,0.3))</f>
        <v>0.15</v>
      </c>
      <c r="I2602" s="9">
        <f>financials[[#This Row],[Gross Sales]]-financials[[#This Row],[Gross Sales]]*financials[[#This Row],[Discounts]]</f>
        <v>25393.75</v>
      </c>
      <c r="J2602" s="9">
        <f>VLOOKUP(financials[[#This Row],[productid]],Products!$B$2:$H$10,3)</f>
        <v>16.8</v>
      </c>
      <c r="K2602" s="9">
        <f>financials[[#This Row],[Sales]]-financials[[#This Row],[COGS]]</f>
        <v>25376.95</v>
      </c>
      <c r="L2602" s="17">
        <f t="shared" ca="1" si="81"/>
        <v>45295</v>
      </c>
      <c r="M2602" t="str">
        <f t="shared" ca="1" si="80"/>
        <v>C0002</v>
      </c>
    </row>
    <row r="2603" spans="1:13" x14ac:dyDescent="0.25">
      <c r="A2603" t="s">
        <v>98</v>
      </c>
      <c r="B2603" s="7" t="s">
        <v>279</v>
      </c>
      <c r="C2603" s="15">
        <v>105</v>
      </c>
      <c r="D2603" s="16" t="s">
        <v>94</v>
      </c>
      <c r="E2603">
        <v>239</v>
      </c>
      <c r="F2603" s="9">
        <v>125</v>
      </c>
      <c r="G2603" s="9">
        <f>financials[[#This Row],[Units Sold]]*financials[[#This Row],[Sale Price]]</f>
        <v>29875</v>
      </c>
      <c r="H2603" s="9">
        <f>IF(financials[[#This Row],[Discount Band]]="low",0.1,IF(financials[[#This Row],[Discount Band]]="medium",0.15,0.3))</f>
        <v>0.3</v>
      </c>
      <c r="I2603" s="9">
        <f>financials[[#This Row],[Gross Sales]]-financials[[#This Row],[Gross Sales]]*financials[[#This Row],[Discounts]]</f>
        <v>20912.5</v>
      </c>
      <c r="J2603" s="9">
        <f>VLOOKUP(financials[[#This Row],[productid]],Products!$B$2:$H$10,3)</f>
        <v>10</v>
      </c>
      <c r="K2603" s="9">
        <f>financials[[#This Row],[Sales]]-financials[[#This Row],[COGS]]</f>
        <v>20902.5</v>
      </c>
      <c r="L2603" s="17">
        <f t="shared" ca="1" si="81"/>
        <v>45127</v>
      </c>
      <c r="M2603" t="str">
        <f t="shared" ca="1" si="80"/>
        <v>B0001</v>
      </c>
    </row>
    <row r="2604" spans="1:13" x14ac:dyDescent="0.25">
      <c r="A2604" t="s">
        <v>98</v>
      </c>
      <c r="B2604" s="7" t="s">
        <v>656</v>
      </c>
      <c r="C2604" s="15">
        <v>109</v>
      </c>
      <c r="D2604" s="16" t="s">
        <v>102</v>
      </c>
      <c r="E2604">
        <v>239</v>
      </c>
      <c r="F2604" s="9">
        <v>125</v>
      </c>
      <c r="G2604" s="9">
        <f>financials[[#This Row],[Units Sold]]*financials[[#This Row],[Sale Price]]</f>
        <v>29875</v>
      </c>
      <c r="H2604" s="9">
        <f>IF(financials[[#This Row],[Discount Band]]="low",0.1,IF(financials[[#This Row],[Discount Band]]="medium",0.15,0.3))</f>
        <v>0.1</v>
      </c>
      <c r="I2604" s="9">
        <f>financials[[#This Row],[Gross Sales]]-financials[[#This Row],[Gross Sales]]*financials[[#This Row],[Discounts]]</f>
        <v>26887.5</v>
      </c>
      <c r="J2604" s="9">
        <f>VLOOKUP(financials[[#This Row],[productid]],Products!$B$2:$H$10,3)</f>
        <v>16.8</v>
      </c>
      <c r="K2604" s="9">
        <f>financials[[#This Row],[Sales]]-financials[[#This Row],[COGS]]</f>
        <v>26870.7</v>
      </c>
      <c r="L2604" s="17">
        <f t="shared" ca="1" si="81"/>
        <v>45383</v>
      </c>
      <c r="M2604" t="str">
        <f t="shared" ca="1" si="80"/>
        <v>A0001</v>
      </c>
    </row>
    <row r="2605" spans="1:13" x14ac:dyDescent="0.25">
      <c r="A2605" t="s">
        <v>100</v>
      </c>
      <c r="B2605" s="7" t="s">
        <v>95</v>
      </c>
      <c r="C2605" s="15">
        <v>101</v>
      </c>
      <c r="D2605" s="16" t="s">
        <v>101</v>
      </c>
      <c r="E2605">
        <v>1997</v>
      </c>
      <c r="F2605" s="9">
        <v>15</v>
      </c>
      <c r="G2605" s="9">
        <f>financials[[#This Row],[Units Sold]]*financials[[#This Row],[Sale Price]]</f>
        <v>29955</v>
      </c>
      <c r="H2605" s="9">
        <f>IF(financials[[#This Row],[Discount Band]]="low",0.1,IF(financials[[#This Row],[Discount Band]]="medium",0.15,0.3))</f>
        <v>0.15</v>
      </c>
      <c r="I2605" s="9">
        <f>financials[[#This Row],[Gross Sales]]-financials[[#This Row],[Gross Sales]]*financials[[#This Row],[Discounts]]</f>
        <v>25461.75</v>
      </c>
      <c r="J2605" s="9">
        <f>VLOOKUP(financials[[#This Row],[productid]],Products!$B$2:$H$10,3)</f>
        <v>9.9499999999999993</v>
      </c>
      <c r="K2605" s="9">
        <f>financials[[#This Row],[Sales]]-financials[[#This Row],[COGS]]</f>
        <v>25451.8</v>
      </c>
      <c r="L2605" s="17">
        <f t="shared" ca="1" si="81"/>
        <v>45341</v>
      </c>
      <c r="M2605" t="str">
        <f t="shared" ca="1" si="80"/>
        <v>C0002</v>
      </c>
    </row>
    <row r="2606" spans="1:13" x14ac:dyDescent="0.25">
      <c r="A2606" t="s">
        <v>100</v>
      </c>
      <c r="B2606" s="7" t="s">
        <v>95</v>
      </c>
      <c r="C2606" s="15">
        <v>106</v>
      </c>
      <c r="D2606" s="16" t="s">
        <v>102</v>
      </c>
      <c r="E2606">
        <v>2000</v>
      </c>
      <c r="F2606" s="9">
        <v>15</v>
      </c>
      <c r="G2606" s="9">
        <f>financials[[#This Row],[Units Sold]]*financials[[#This Row],[Sale Price]]</f>
        <v>30000</v>
      </c>
      <c r="H2606" s="9">
        <f>IF(financials[[#This Row],[Discount Band]]="low",0.1,IF(financials[[#This Row],[Discount Band]]="medium",0.15,0.3))</f>
        <v>0.1</v>
      </c>
      <c r="I2606" s="9">
        <f>financials[[#This Row],[Gross Sales]]-financials[[#This Row],[Gross Sales]]*financials[[#This Row],[Discounts]]</f>
        <v>27000</v>
      </c>
      <c r="J2606" s="9">
        <f>VLOOKUP(financials[[#This Row],[productid]],Products!$B$2:$H$10,3)</f>
        <v>9.1</v>
      </c>
      <c r="K2606" s="9">
        <f>financials[[#This Row],[Sales]]-financials[[#This Row],[COGS]]</f>
        <v>26990.9</v>
      </c>
      <c r="L2606" s="17">
        <f t="shared" ca="1" si="81"/>
        <v>45295</v>
      </c>
      <c r="M2606" t="str">
        <f t="shared" ca="1" si="80"/>
        <v>B0001</v>
      </c>
    </row>
    <row r="2607" spans="1:13" x14ac:dyDescent="0.25">
      <c r="A2607" t="s">
        <v>98</v>
      </c>
      <c r="B2607" s="7" t="s">
        <v>279</v>
      </c>
      <c r="C2607" s="15">
        <v>105</v>
      </c>
      <c r="D2607" s="16" t="s">
        <v>94</v>
      </c>
      <c r="E2607">
        <v>240</v>
      </c>
      <c r="F2607" s="9">
        <v>125</v>
      </c>
      <c r="G2607" s="9">
        <f>financials[[#This Row],[Units Sold]]*financials[[#This Row],[Sale Price]]</f>
        <v>30000</v>
      </c>
      <c r="H2607" s="9">
        <f>IF(financials[[#This Row],[Discount Band]]="low",0.1,IF(financials[[#This Row],[Discount Band]]="medium",0.15,0.3))</f>
        <v>0.3</v>
      </c>
      <c r="I2607" s="9">
        <f>financials[[#This Row],[Gross Sales]]-financials[[#This Row],[Gross Sales]]*financials[[#This Row],[Discounts]]</f>
        <v>21000</v>
      </c>
      <c r="J2607" s="9">
        <f>VLOOKUP(financials[[#This Row],[productid]],Products!$B$2:$H$10,3)</f>
        <v>10</v>
      </c>
      <c r="K2607" s="9">
        <f>financials[[#This Row],[Sales]]-financials[[#This Row],[COGS]]</f>
        <v>20990</v>
      </c>
      <c r="L2607" s="17">
        <f t="shared" ca="1" si="81"/>
        <v>44916</v>
      </c>
      <c r="M2607" t="str">
        <f t="shared" ca="1" si="80"/>
        <v>B0101</v>
      </c>
    </row>
    <row r="2608" spans="1:13" x14ac:dyDescent="0.25">
      <c r="A2608" t="s">
        <v>100</v>
      </c>
      <c r="B2608" s="7" t="s">
        <v>135</v>
      </c>
      <c r="C2608" s="15">
        <v>103</v>
      </c>
      <c r="D2608" s="16" t="s">
        <v>94</v>
      </c>
      <c r="E2608">
        <v>2000</v>
      </c>
      <c r="F2608" s="9">
        <v>15</v>
      </c>
      <c r="G2608" s="9">
        <f>financials[[#This Row],[Units Sold]]*financials[[#This Row],[Sale Price]]</f>
        <v>30000</v>
      </c>
      <c r="H2608" s="9">
        <f>IF(financials[[#This Row],[Discount Band]]="low",0.1,IF(financials[[#This Row],[Discount Band]]="medium",0.15,0.3))</f>
        <v>0.3</v>
      </c>
      <c r="I2608" s="9">
        <f>financials[[#This Row],[Gross Sales]]-financials[[#This Row],[Gross Sales]]*financials[[#This Row],[Discounts]]</f>
        <v>21000</v>
      </c>
      <c r="J2608" s="9">
        <f>VLOOKUP(financials[[#This Row],[productid]],Products!$B$2:$H$10,3)</f>
        <v>15</v>
      </c>
      <c r="K2608" s="9">
        <f>financials[[#This Row],[Sales]]-financials[[#This Row],[COGS]]</f>
        <v>20985</v>
      </c>
      <c r="L2608" s="17">
        <f t="shared" ca="1" si="81"/>
        <v>45121</v>
      </c>
      <c r="M2608" t="str">
        <f t="shared" ca="1" si="80"/>
        <v>C0002</v>
      </c>
    </row>
    <row r="2609" spans="1:13" x14ac:dyDescent="0.25">
      <c r="A2609" t="s">
        <v>98</v>
      </c>
      <c r="B2609" s="7" t="s">
        <v>107</v>
      </c>
      <c r="C2609" s="15">
        <v>102</v>
      </c>
      <c r="D2609" s="16" t="s">
        <v>94</v>
      </c>
      <c r="E2609">
        <v>240</v>
      </c>
      <c r="F2609" s="9">
        <v>125</v>
      </c>
      <c r="G2609" s="9">
        <f>financials[[#This Row],[Units Sold]]*financials[[#This Row],[Sale Price]]</f>
        <v>30000</v>
      </c>
      <c r="H2609" s="9">
        <f>IF(financials[[#This Row],[Discount Band]]="low",0.1,IF(financials[[#This Row],[Discount Band]]="medium",0.15,0.3))</f>
        <v>0.3</v>
      </c>
      <c r="I2609" s="9">
        <f>financials[[#This Row],[Gross Sales]]-financials[[#This Row],[Gross Sales]]*financials[[#This Row],[Discounts]]</f>
        <v>21000</v>
      </c>
      <c r="J2609" s="9">
        <f>VLOOKUP(financials[[#This Row],[productid]],Products!$B$2:$H$10,3)</f>
        <v>13.95</v>
      </c>
      <c r="K2609" s="9">
        <f>financials[[#This Row],[Sales]]-financials[[#This Row],[COGS]]</f>
        <v>20986.05</v>
      </c>
      <c r="L2609" s="17">
        <f t="shared" ca="1" si="81"/>
        <v>45455</v>
      </c>
      <c r="M2609" t="str">
        <f t="shared" ca="1" si="80"/>
        <v>C0002</v>
      </c>
    </row>
    <row r="2610" spans="1:13" x14ac:dyDescent="0.25">
      <c r="A2610" t="s">
        <v>98</v>
      </c>
      <c r="B2610" s="7" t="s">
        <v>107</v>
      </c>
      <c r="C2610" s="15">
        <v>109</v>
      </c>
      <c r="D2610" s="16" t="s">
        <v>94</v>
      </c>
      <c r="E2610">
        <v>241</v>
      </c>
      <c r="F2610" s="9">
        <v>125</v>
      </c>
      <c r="G2610" s="9">
        <f>financials[[#This Row],[Units Sold]]*financials[[#This Row],[Sale Price]]</f>
        <v>30125</v>
      </c>
      <c r="H2610" s="9">
        <f>IF(financials[[#This Row],[Discount Band]]="low",0.1,IF(financials[[#This Row],[Discount Band]]="medium",0.15,0.3))</f>
        <v>0.3</v>
      </c>
      <c r="I2610" s="9">
        <f>financials[[#This Row],[Gross Sales]]-financials[[#This Row],[Gross Sales]]*financials[[#This Row],[Discounts]]</f>
        <v>21087.5</v>
      </c>
      <c r="J2610" s="9">
        <f>VLOOKUP(financials[[#This Row],[productid]],Products!$B$2:$H$10,3)</f>
        <v>16.8</v>
      </c>
      <c r="K2610" s="9">
        <f>financials[[#This Row],[Sales]]-financials[[#This Row],[COGS]]</f>
        <v>21070.7</v>
      </c>
      <c r="L2610" s="17">
        <f t="shared" ca="1" si="81"/>
        <v>45064</v>
      </c>
      <c r="M2610" t="str">
        <f t="shared" ca="1" si="80"/>
        <v>C0003</v>
      </c>
    </row>
    <row r="2611" spans="1:13" x14ac:dyDescent="0.25">
      <c r="A2611" t="s">
        <v>98</v>
      </c>
      <c r="B2611" s="7" t="s">
        <v>136</v>
      </c>
      <c r="C2611" s="15">
        <v>109</v>
      </c>
      <c r="D2611" s="16" t="s">
        <v>94</v>
      </c>
      <c r="E2611">
        <v>241</v>
      </c>
      <c r="F2611" s="9">
        <v>125</v>
      </c>
      <c r="G2611" s="9">
        <f>financials[[#This Row],[Units Sold]]*financials[[#This Row],[Sale Price]]</f>
        <v>30125</v>
      </c>
      <c r="H2611" s="9">
        <f>IF(financials[[#This Row],[Discount Band]]="low",0.1,IF(financials[[#This Row],[Discount Band]]="medium",0.15,0.3))</f>
        <v>0.3</v>
      </c>
      <c r="I2611" s="9">
        <f>financials[[#This Row],[Gross Sales]]-financials[[#This Row],[Gross Sales]]*financials[[#This Row],[Discounts]]</f>
        <v>21087.5</v>
      </c>
      <c r="J2611" s="9">
        <f>VLOOKUP(financials[[#This Row],[productid]],Products!$B$2:$H$10,3)</f>
        <v>16.8</v>
      </c>
      <c r="K2611" s="9">
        <f>financials[[#This Row],[Sales]]-financials[[#This Row],[COGS]]</f>
        <v>21070.7</v>
      </c>
      <c r="L2611" s="17">
        <f t="shared" ca="1" si="81"/>
        <v>44797</v>
      </c>
      <c r="M2611" t="str">
        <f t="shared" ca="1" si="80"/>
        <v>A0001</v>
      </c>
    </row>
    <row r="2612" spans="1:13" x14ac:dyDescent="0.25">
      <c r="A2612" t="s">
        <v>96</v>
      </c>
      <c r="B2612" s="7" t="s">
        <v>135</v>
      </c>
      <c r="C2612" s="15">
        <v>104</v>
      </c>
      <c r="D2612" s="16" t="s">
        <v>94</v>
      </c>
      <c r="E2612">
        <v>2514</v>
      </c>
      <c r="F2612" s="9">
        <v>12</v>
      </c>
      <c r="G2612" s="9">
        <f>financials[[#This Row],[Units Sold]]*financials[[#This Row],[Sale Price]]</f>
        <v>30168</v>
      </c>
      <c r="H2612" s="9">
        <f>IF(financials[[#This Row],[Discount Band]]="low",0.1,IF(financials[[#This Row],[Discount Band]]="medium",0.15,0.3))</f>
        <v>0.3</v>
      </c>
      <c r="I2612" s="9">
        <f>financials[[#This Row],[Gross Sales]]-financials[[#This Row],[Gross Sales]]*financials[[#This Row],[Discounts]]</f>
        <v>21117.599999999999</v>
      </c>
      <c r="J2612" s="9">
        <f>VLOOKUP(financials[[#This Row],[productid]],Products!$B$2:$H$10,3)</f>
        <v>2.9</v>
      </c>
      <c r="K2612" s="9">
        <f>financials[[#This Row],[Sales]]-financials[[#This Row],[COGS]]</f>
        <v>21114.699999999997</v>
      </c>
      <c r="L2612" s="17">
        <f t="shared" ca="1" si="81"/>
        <v>44927</v>
      </c>
      <c r="M2612" t="str">
        <f t="shared" ca="1" si="80"/>
        <v>C0003</v>
      </c>
    </row>
    <row r="2613" spans="1:13" x14ac:dyDescent="0.25">
      <c r="A2613" t="s">
        <v>99</v>
      </c>
      <c r="B2613" s="7" t="s">
        <v>277</v>
      </c>
      <c r="C2613" s="15">
        <v>108</v>
      </c>
      <c r="D2613" s="16" t="s">
        <v>101</v>
      </c>
      <c r="E2613">
        <v>101</v>
      </c>
      <c r="F2613" s="9">
        <v>300</v>
      </c>
      <c r="G2613" s="9">
        <f>financials[[#This Row],[Units Sold]]*financials[[#This Row],[Sale Price]]</f>
        <v>30300</v>
      </c>
      <c r="H2613" s="9">
        <f>IF(financials[[#This Row],[Discount Band]]="low",0.1,IF(financials[[#This Row],[Discount Band]]="medium",0.15,0.3))</f>
        <v>0.15</v>
      </c>
      <c r="I2613" s="9">
        <f>financials[[#This Row],[Gross Sales]]-financials[[#This Row],[Gross Sales]]*financials[[#This Row],[Discounts]]</f>
        <v>25755</v>
      </c>
      <c r="J2613" s="9">
        <f>VLOOKUP(financials[[#This Row],[productid]],Products!$B$2:$H$10,3)</f>
        <v>3.99</v>
      </c>
      <c r="K2613" s="9">
        <f>financials[[#This Row],[Sales]]-financials[[#This Row],[COGS]]</f>
        <v>25751.01</v>
      </c>
      <c r="L2613" s="17">
        <f t="shared" ca="1" si="81"/>
        <v>45059</v>
      </c>
      <c r="M2613" t="str">
        <f t="shared" ca="1" si="80"/>
        <v>B0101</v>
      </c>
    </row>
    <row r="2614" spans="1:13" x14ac:dyDescent="0.25">
      <c r="A2614" t="s">
        <v>96</v>
      </c>
      <c r="B2614" s="7" t="s">
        <v>135</v>
      </c>
      <c r="C2614" s="15">
        <v>109</v>
      </c>
      <c r="D2614" s="16" t="s">
        <v>101</v>
      </c>
      <c r="E2614">
        <v>2528</v>
      </c>
      <c r="F2614" s="9">
        <v>12</v>
      </c>
      <c r="G2614" s="9">
        <f>financials[[#This Row],[Units Sold]]*financials[[#This Row],[Sale Price]]</f>
        <v>30336</v>
      </c>
      <c r="H2614" s="9">
        <f>IF(financials[[#This Row],[Discount Band]]="low",0.1,IF(financials[[#This Row],[Discount Band]]="medium",0.15,0.3))</f>
        <v>0.15</v>
      </c>
      <c r="I2614" s="9">
        <f>financials[[#This Row],[Gross Sales]]-financials[[#This Row],[Gross Sales]]*financials[[#This Row],[Discounts]]</f>
        <v>25785.599999999999</v>
      </c>
      <c r="J2614" s="9">
        <f>VLOOKUP(financials[[#This Row],[productid]],Products!$B$2:$H$10,3)</f>
        <v>16.8</v>
      </c>
      <c r="K2614" s="9">
        <f>financials[[#This Row],[Sales]]-financials[[#This Row],[COGS]]</f>
        <v>25768.799999999999</v>
      </c>
      <c r="L2614" s="17">
        <f t="shared" ca="1" si="81"/>
        <v>45408</v>
      </c>
      <c r="M2614" t="str">
        <f t="shared" ca="1" si="80"/>
        <v>C0003</v>
      </c>
    </row>
    <row r="2615" spans="1:13" x14ac:dyDescent="0.25">
      <c r="A2615" t="s">
        <v>98</v>
      </c>
      <c r="B2615" s="7" t="s">
        <v>159</v>
      </c>
      <c r="C2615" s="13">
        <v>104</v>
      </c>
      <c r="D2615" s="10" t="s">
        <v>101</v>
      </c>
      <c r="E2615">
        <v>243</v>
      </c>
      <c r="F2615" s="9">
        <v>125</v>
      </c>
      <c r="G2615" s="9">
        <f>financials[[#This Row],[Units Sold]]*financials[[#This Row],[Sale Price]]</f>
        <v>30375</v>
      </c>
      <c r="H2615" s="9">
        <f>IF(financials[[#This Row],[Discount Band]]="low",0.1,IF(financials[[#This Row],[Discount Band]]="medium",0.15,0.3))</f>
        <v>0.15</v>
      </c>
      <c r="I2615" s="9">
        <f>financials[[#This Row],[Gross Sales]]-financials[[#This Row],[Gross Sales]]*financials[[#This Row],[Discounts]]</f>
        <v>25818.75</v>
      </c>
      <c r="J2615" s="9">
        <f>VLOOKUP(financials[[#This Row],[productid]],Products!$B$2:$H$10,3)</f>
        <v>2.9</v>
      </c>
      <c r="K2615" s="9">
        <f>financials[[#This Row],[Sales]]-financials[[#This Row],[COGS]]</f>
        <v>25815.85</v>
      </c>
      <c r="L2615" s="17">
        <f t="shared" ca="1" si="81"/>
        <v>44970</v>
      </c>
      <c r="M2615" t="str">
        <f t="shared" ca="1" si="80"/>
        <v>B0101</v>
      </c>
    </row>
    <row r="2616" spans="1:13" x14ac:dyDescent="0.25">
      <c r="A2616" t="s">
        <v>98</v>
      </c>
      <c r="B2616" s="7" t="s">
        <v>298</v>
      </c>
      <c r="C2616" s="15">
        <v>103</v>
      </c>
      <c r="D2616" s="16" t="s">
        <v>94</v>
      </c>
      <c r="E2616">
        <v>243</v>
      </c>
      <c r="F2616" s="9">
        <v>125</v>
      </c>
      <c r="G2616" s="9">
        <f>financials[[#This Row],[Units Sold]]*financials[[#This Row],[Sale Price]]</f>
        <v>30375</v>
      </c>
      <c r="H2616" s="9">
        <f>IF(financials[[#This Row],[Discount Band]]="low",0.1,IF(financials[[#This Row],[Discount Band]]="medium",0.15,0.3))</f>
        <v>0.3</v>
      </c>
      <c r="I2616" s="9">
        <f>financials[[#This Row],[Gross Sales]]-financials[[#This Row],[Gross Sales]]*financials[[#This Row],[Discounts]]</f>
        <v>21262.5</v>
      </c>
      <c r="J2616" s="9">
        <f>VLOOKUP(financials[[#This Row],[productid]],Products!$B$2:$H$10,3)</f>
        <v>15</v>
      </c>
      <c r="K2616" s="9">
        <f>financials[[#This Row],[Sales]]-financials[[#This Row],[COGS]]</f>
        <v>21247.5</v>
      </c>
      <c r="L2616" s="17">
        <f t="shared" ca="1" si="81"/>
        <v>44573</v>
      </c>
      <c r="M2616" t="str">
        <f t="shared" ca="1" si="80"/>
        <v>A0001</v>
      </c>
    </row>
    <row r="2617" spans="1:13" x14ac:dyDescent="0.25">
      <c r="A2617" t="s">
        <v>98</v>
      </c>
      <c r="B2617" s="7" t="s">
        <v>298</v>
      </c>
      <c r="C2617" s="15">
        <v>102</v>
      </c>
      <c r="D2617" s="16" t="s">
        <v>94</v>
      </c>
      <c r="E2617">
        <v>243</v>
      </c>
      <c r="F2617" s="9">
        <v>125</v>
      </c>
      <c r="G2617" s="9">
        <f>financials[[#This Row],[Units Sold]]*financials[[#This Row],[Sale Price]]</f>
        <v>30375</v>
      </c>
      <c r="H2617" s="9">
        <f>IF(financials[[#This Row],[Discount Band]]="low",0.1,IF(financials[[#This Row],[Discount Band]]="medium",0.15,0.3))</f>
        <v>0.3</v>
      </c>
      <c r="I2617" s="9">
        <f>financials[[#This Row],[Gross Sales]]-financials[[#This Row],[Gross Sales]]*financials[[#This Row],[Discounts]]</f>
        <v>21262.5</v>
      </c>
      <c r="J2617" s="9">
        <f>VLOOKUP(financials[[#This Row],[productid]],Products!$B$2:$H$10,3)</f>
        <v>13.95</v>
      </c>
      <c r="K2617" s="9">
        <f>financials[[#This Row],[Sales]]-financials[[#This Row],[COGS]]</f>
        <v>21248.55</v>
      </c>
      <c r="L2617" s="17">
        <f t="shared" ca="1" si="81"/>
        <v>45429</v>
      </c>
      <c r="M2617" t="str">
        <f t="shared" ca="1" si="80"/>
        <v>C0002</v>
      </c>
    </row>
    <row r="2618" spans="1:13" x14ac:dyDescent="0.25">
      <c r="A2618" t="s">
        <v>96</v>
      </c>
      <c r="B2618" s="7" t="s">
        <v>170</v>
      </c>
      <c r="C2618" s="13">
        <v>107</v>
      </c>
      <c r="D2618" s="10" t="s">
        <v>94</v>
      </c>
      <c r="E2618">
        <v>2536</v>
      </c>
      <c r="F2618" s="9">
        <v>12</v>
      </c>
      <c r="G2618" s="9">
        <f>financials[[#This Row],[Units Sold]]*financials[[#This Row],[Sale Price]]</f>
        <v>30432</v>
      </c>
      <c r="H2618" s="9">
        <f>IF(financials[[#This Row],[Discount Band]]="low",0.1,IF(financials[[#This Row],[Discount Band]]="medium",0.15,0.3))</f>
        <v>0.3</v>
      </c>
      <c r="I2618" s="9">
        <f>financials[[#This Row],[Gross Sales]]-financials[[#This Row],[Gross Sales]]*financials[[#This Row],[Discounts]]</f>
        <v>21302.400000000001</v>
      </c>
      <c r="J2618" s="9">
        <f>VLOOKUP(financials[[#This Row],[productid]],Products!$B$2:$H$10,3)</f>
        <v>5.5</v>
      </c>
      <c r="K2618" s="9">
        <f>financials[[#This Row],[Sales]]-financials[[#This Row],[COGS]]</f>
        <v>21296.9</v>
      </c>
      <c r="L2618" s="17">
        <f t="shared" ca="1" si="81"/>
        <v>45358</v>
      </c>
      <c r="M2618" t="str">
        <f t="shared" ca="1" si="80"/>
        <v>B0001</v>
      </c>
    </row>
    <row r="2619" spans="1:13" x14ac:dyDescent="0.25">
      <c r="A2619" t="s">
        <v>97</v>
      </c>
      <c r="B2619" s="7" t="s">
        <v>135</v>
      </c>
      <c r="C2619" s="15">
        <v>109</v>
      </c>
      <c r="D2619" s="16" t="s">
        <v>101</v>
      </c>
      <c r="E2619">
        <v>4352</v>
      </c>
      <c r="F2619" s="9">
        <v>7</v>
      </c>
      <c r="G2619" s="9">
        <f>financials[[#This Row],[Units Sold]]*financials[[#This Row],[Sale Price]]</f>
        <v>30464</v>
      </c>
      <c r="H2619" s="9">
        <f>IF(financials[[#This Row],[Discount Band]]="low",0.1,IF(financials[[#This Row],[Discount Band]]="medium",0.15,0.3))</f>
        <v>0.15</v>
      </c>
      <c r="I2619" s="9">
        <f>financials[[#This Row],[Gross Sales]]-financials[[#This Row],[Gross Sales]]*financials[[#This Row],[Discounts]]</f>
        <v>25894.400000000001</v>
      </c>
      <c r="J2619" s="9">
        <f>VLOOKUP(financials[[#This Row],[productid]],Products!$B$2:$H$10,3)</f>
        <v>16.8</v>
      </c>
      <c r="K2619" s="9">
        <f>financials[[#This Row],[Sales]]-financials[[#This Row],[COGS]]</f>
        <v>25877.600000000002</v>
      </c>
      <c r="L2619" s="17">
        <f t="shared" ca="1" si="81"/>
        <v>45214</v>
      </c>
      <c r="M2619" t="str">
        <f t="shared" ca="1" si="80"/>
        <v>B0001</v>
      </c>
    </row>
    <row r="2620" spans="1:13" x14ac:dyDescent="0.25">
      <c r="A2620" t="s">
        <v>100</v>
      </c>
      <c r="B2620" s="7" t="s">
        <v>170</v>
      </c>
      <c r="C2620" s="15">
        <v>101</v>
      </c>
      <c r="D2620" s="16" t="s">
        <v>101</v>
      </c>
      <c r="E2620">
        <v>2033</v>
      </c>
      <c r="F2620" s="9">
        <v>15</v>
      </c>
      <c r="G2620" s="9">
        <f>financials[[#This Row],[Units Sold]]*financials[[#This Row],[Sale Price]]</f>
        <v>30495</v>
      </c>
      <c r="H2620" s="9">
        <f>IF(financials[[#This Row],[Discount Band]]="low",0.1,IF(financials[[#This Row],[Discount Band]]="medium",0.15,0.3))</f>
        <v>0.15</v>
      </c>
      <c r="I2620" s="9">
        <f>financials[[#This Row],[Gross Sales]]-financials[[#This Row],[Gross Sales]]*financials[[#This Row],[Discounts]]</f>
        <v>25920.75</v>
      </c>
      <c r="J2620" s="9">
        <f>VLOOKUP(financials[[#This Row],[productid]],Products!$B$2:$H$10,3)</f>
        <v>9.9499999999999993</v>
      </c>
      <c r="K2620" s="9">
        <f>financials[[#This Row],[Sales]]-financials[[#This Row],[COGS]]</f>
        <v>25910.799999999999</v>
      </c>
      <c r="L2620" s="17">
        <f t="shared" ca="1" si="81"/>
        <v>44941</v>
      </c>
      <c r="M2620" t="str">
        <f t="shared" ca="1" si="80"/>
        <v>C0003</v>
      </c>
    </row>
    <row r="2621" spans="1:13" x14ac:dyDescent="0.25">
      <c r="A2621" t="s">
        <v>98</v>
      </c>
      <c r="B2621" s="7" t="s">
        <v>107</v>
      </c>
      <c r="C2621" s="15">
        <v>104</v>
      </c>
      <c r="D2621" s="16" t="s">
        <v>94</v>
      </c>
      <c r="E2621">
        <v>244</v>
      </c>
      <c r="F2621" s="9">
        <v>125</v>
      </c>
      <c r="G2621" s="9">
        <f>financials[[#This Row],[Units Sold]]*financials[[#This Row],[Sale Price]]</f>
        <v>30500</v>
      </c>
      <c r="H2621" s="9">
        <f>IF(financials[[#This Row],[Discount Band]]="low",0.1,IF(financials[[#This Row],[Discount Band]]="medium",0.15,0.3))</f>
        <v>0.3</v>
      </c>
      <c r="I2621" s="9">
        <f>financials[[#This Row],[Gross Sales]]-financials[[#This Row],[Gross Sales]]*financials[[#This Row],[Discounts]]</f>
        <v>21350</v>
      </c>
      <c r="J2621" s="9">
        <f>VLOOKUP(financials[[#This Row],[productid]],Products!$B$2:$H$10,3)</f>
        <v>2.9</v>
      </c>
      <c r="K2621" s="9">
        <f>financials[[#This Row],[Sales]]-financials[[#This Row],[COGS]]</f>
        <v>21347.1</v>
      </c>
      <c r="L2621" s="17">
        <f t="shared" ca="1" si="81"/>
        <v>45172</v>
      </c>
      <c r="M2621" t="str">
        <f t="shared" ca="1" si="80"/>
        <v>C0002</v>
      </c>
    </row>
    <row r="2622" spans="1:13" x14ac:dyDescent="0.25">
      <c r="A2622" t="s">
        <v>98</v>
      </c>
      <c r="B2622" s="7" t="s">
        <v>159</v>
      </c>
      <c r="C2622" s="13">
        <v>106</v>
      </c>
      <c r="D2622" s="10" t="s">
        <v>101</v>
      </c>
      <c r="E2622">
        <v>245</v>
      </c>
      <c r="F2622" s="9">
        <v>125</v>
      </c>
      <c r="G2622" s="9">
        <f>financials[[#This Row],[Units Sold]]*financials[[#This Row],[Sale Price]]</f>
        <v>30625</v>
      </c>
      <c r="H2622" s="9">
        <f>IF(financials[[#This Row],[Discount Band]]="low",0.1,IF(financials[[#This Row],[Discount Band]]="medium",0.15,0.3))</f>
        <v>0.15</v>
      </c>
      <c r="I2622" s="9">
        <f>financials[[#This Row],[Gross Sales]]-financials[[#This Row],[Gross Sales]]*financials[[#This Row],[Discounts]]</f>
        <v>26031.25</v>
      </c>
      <c r="J2622" s="9">
        <f>VLOOKUP(financials[[#This Row],[productid]],Products!$B$2:$H$10,3)</f>
        <v>9.1</v>
      </c>
      <c r="K2622" s="9">
        <f>financials[[#This Row],[Sales]]-financials[[#This Row],[COGS]]</f>
        <v>26022.15</v>
      </c>
      <c r="L2622" s="17">
        <f t="shared" ca="1" si="81"/>
        <v>44708</v>
      </c>
      <c r="M2622" t="str">
        <f t="shared" ca="1" si="80"/>
        <v>C0003</v>
      </c>
    </row>
    <row r="2623" spans="1:13" x14ac:dyDescent="0.25">
      <c r="A2623" t="s">
        <v>97</v>
      </c>
      <c r="B2623" s="7" t="s">
        <v>135</v>
      </c>
      <c r="C2623" s="15">
        <v>103</v>
      </c>
      <c r="D2623" s="16" t="s">
        <v>101</v>
      </c>
      <c r="E2623">
        <v>4379</v>
      </c>
      <c r="F2623" s="9">
        <v>7</v>
      </c>
      <c r="G2623" s="9">
        <f>financials[[#This Row],[Units Sold]]*financials[[#This Row],[Sale Price]]</f>
        <v>30653</v>
      </c>
      <c r="H2623" s="9">
        <f>IF(financials[[#This Row],[Discount Band]]="low",0.1,IF(financials[[#This Row],[Discount Band]]="medium",0.15,0.3))</f>
        <v>0.15</v>
      </c>
      <c r="I2623" s="9">
        <f>financials[[#This Row],[Gross Sales]]-financials[[#This Row],[Gross Sales]]*financials[[#This Row],[Discounts]]</f>
        <v>26055.05</v>
      </c>
      <c r="J2623" s="9">
        <f>VLOOKUP(financials[[#This Row],[productid]],Products!$B$2:$H$10,3)</f>
        <v>15</v>
      </c>
      <c r="K2623" s="9">
        <f>financials[[#This Row],[Sales]]-financials[[#This Row],[COGS]]</f>
        <v>26040.05</v>
      </c>
      <c r="L2623" s="17">
        <f t="shared" ca="1" si="81"/>
        <v>45462</v>
      </c>
      <c r="M2623" t="str">
        <f t="shared" ca="1" si="80"/>
        <v>C0002</v>
      </c>
    </row>
    <row r="2624" spans="1:13" x14ac:dyDescent="0.25">
      <c r="A2624" t="s">
        <v>96</v>
      </c>
      <c r="B2624" s="7" t="s">
        <v>135</v>
      </c>
      <c r="C2624" s="13">
        <v>108</v>
      </c>
      <c r="D2624" s="10" t="s">
        <v>94</v>
      </c>
      <c r="E2624">
        <v>2560</v>
      </c>
      <c r="F2624" s="9">
        <v>12</v>
      </c>
      <c r="G2624" s="9">
        <f>financials[[#This Row],[Units Sold]]*financials[[#This Row],[Sale Price]]</f>
        <v>30720</v>
      </c>
      <c r="H2624" s="9">
        <f>IF(financials[[#This Row],[Discount Band]]="low",0.1,IF(financials[[#This Row],[Discount Band]]="medium",0.15,0.3))</f>
        <v>0.3</v>
      </c>
      <c r="I2624" s="9">
        <f>financials[[#This Row],[Gross Sales]]-financials[[#This Row],[Gross Sales]]*financials[[#This Row],[Discounts]]</f>
        <v>21504</v>
      </c>
      <c r="J2624" s="9">
        <f>VLOOKUP(financials[[#This Row],[productid]],Products!$B$2:$H$10,3)</f>
        <v>3.99</v>
      </c>
      <c r="K2624" s="9">
        <f>financials[[#This Row],[Sales]]-financials[[#This Row],[COGS]]</f>
        <v>21500.01</v>
      </c>
      <c r="L2624" s="17">
        <f t="shared" ca="1" si="81"/>
        <v>45009</v>
      </c>
      <c r="M2624" t="str">
        <f t="shared" ca="1" si="80"/>
        <v>C0002</v>
      </c>
    </row>
    <row r="2625" spans="1:13" x14ac:dyDescent="0.25">
      <c r="A2625" t="s">
        <v>98</v>
      </c>
      <c r="B2625" s="7" t="s">
        <v>178</v>
      </c>
      <c r="C2625" s="15">
        <v>108</v>
      </c>
      <c r="D2625" s="16" t="s">
        <v>103</v>
      </c>
      <c r="E2625">
        <v>246</v>
      </c>
      <c r="F2625" s="9">
        <v>125</v>
      </c>
      <c r="G2625" s="9">
        <f>financials[[#This Row],[Units Sold]]*financials[[#This Row],[Sale Price]]</f>
        <v>30750</v>
      </c>
      <c r="H2625" s="9">
        <f>IF(financials[[#This Row],[Discount Band]]="low",0.1,IF(financials[[#This Row],[Discount Band]]="medium",0.15,0.3))</f>
        <v>0.3</v>
      </c>
      <c r="I2625" s="9">
        <f>financials[[#This Row],[Gross Sales]]-financials[[#This Row],[Gross Sales]]*financials[[#This Row],[Discounts]]</f>
        <v>21525</v>
      </c>
      <c r="J2625" s="9">
        <f>VLOOKUP(financials[[#This Row],[productid]],Products!$B$2:$H$10,3)</f>
        <v>3.99</v>
      </c>
      <c r="K2625" s="9">
        <f>financials[[#This Row],[Sales]]-financials[[#This Row],[COGS]]</f>
        <v>21521.01</v>
      </c>
      <c r="L2625" s="17">
        <f t="shared" ca="1" si="81"/>
        <v>45165</v>
      </c>
      <c r="M2625" t="str">
        <f t="shared" ca="1" si="80"/>
        <v>A0001</v>
      </c>
    </row>
    <row r="2626" spans="1:13" x14ac:dyDescent="0.25">
      <c r="A2626" t="s">
        <v>98</v>
      </c>
      <c r="B2626" s="7" t="s">
        <v>104</v>
      </c>
      <c r="C2626" s="15">
        <v>109</v>
      </c>
      <c r="D2626" s="16" t="s">
        <v>103</v>
      </c>
      <c r="E2626">
        <v>246</v>
      </c>
      <c r="F2626" s="9">
        <v>125</v>
      </c>
      <c r="G2626" s="9">
        <f>financials[[#This Row],[Units Sold]]*financials[[#This Row],[Sale Price]]</f>
        <v>30750</v>
      </c>
      <c r="H2626" s="9">
        <f>IF(financials[[#This Row],[Discount Band]]="low",0.1,IF(financials[[#This Row],[Discount Band]]="medium",0.15,0.3))</f>
        <v>0.3</v>
      </c>
      <c r="I2626" s="9">
        <f>financials[[#This Row],[Gross Sales]]-financials[[#This Row],[Gross Sales]]*financials[[#This Row],[Discounts]]</f>
        <v>21525</v>
      </c>
      <c r="J2626" s="9">
        <f>VLOOKUP(financials[[#This Row],[productid]],Products!$B$2:$H$10,3)</f>
        <v>16.8</v>
      </c>
      <c r="K2626" s="9">
        <f>financials[[#This Row],[Sales]]-financials[[#This Row],[COGS]]</f>
        <v>21508.2</v>
      </c>
      <c r="L2626" s="17">
        <f t="shared" ca="1" si="81"/>
        <v>44949</v>
      </c>
      <c r="M2626" t="str">
        <f t="shared" ref="M2626:M2689" ca="1" si="82">VLOOKUP(RANDBETWEEN(1,5),rnlsalesperson,2)</f>
        <v>B0101</v>
      </c>
    </row>
    <row r="2627" spans="1:13" x14ac:dyDescent="0.25">
      <c r="A2627" t="s">
        <v>97</v>
      </c>
      <c r="B2627" s="7" t="s">
        <v>170</v>
      </c>
      <c r="C2627" s="15">
        <v>108</v>
      </c>
      <c r="D2627" s="16" t="s">
        <v>94</v>
      </c>
      <c r="E2627">
        <v>1538</v>
      </c>
      <c r="F2627" s="9">
        <v>20</v>
      </c>
      <c r="G2627" s="9">
        <f>financials[[#This Row],[Units Sold]]*financials[[#This Row],[Sale Price]]</f>
        <v>30760</v>
      </c>
      <c r="H2627" s="9">
        <f>IF(financials[[#This Row],[Discount Band]]="low",0.1,IF(financials[[#This Row],[Discount Band]]="medium",0.15,0.3))</f>
        <v>0.3</v>
      </c>
      <c r="I2627" s="9">
        <f>financials[[#This Row],[Gross Sales]]-financials[[#This Row],[Gross Sales]]*financials[[#This Row],[Discounts]]</f>
        <v>21532</v>
      </c>
      <c r="J2627" s="9">
        <f>VLOOKUP(financials[[#This Row],[productid]],Products!$B$2:$H$10,3)</f>
        <v>3.99</v>
      </c>
      <c r="K2627" s="9">
        <f>financials[[#This Row],[Sales]]-financials[[#This Row],[COGS]]</f>
        <v>21528.01</v>
      </c>
      <c r="L2627" s="17">
        <f t="shared" ref="L2627:L2690" ca="1" si="83">RANDBETWEEN(44562,45534)</f>
        <v>44900</v>
      </c>
      <c r="M2627" t="str">
        <f t="shared" ca="1" si="82"/>
        <v>A0001</v>
      </c>
    </row>
    <row r="2628" spans="1:13" x14ac:dyDescent="0.25">
      <c r="A2628" t="s">
        <v>97</v>
      </c>
      <c r="B2628" s="7" t="s">
        <v>170</v>
      </c>
      <c r="C2628" s="15">
        <v>104</v>
      </c>
      <c r="D2628" s="16" t="s">
        <v>94</v>
      </c>
      <c r="E2628">
        <v>1539</v>
      </c>
      <c r="F2628" s="9">
        <v>20</v>
      </c>
      <c r="G2628" s="9">
        <f>financials[[#This Row],[Units Sold]]*financials[[#This Row],[Sale Price]]</f>
        <v>30780</v>
      </c>
      <c r="H2628" s="9">
        <f>IF(financials[[#This Row],[Discount Band]]="low",0.1,IF(financials[[#This Row],[Discount Band]]="medium",0.15,0.3))</f>
        <v>0.3</v>
      </c>
      <c r="I2628" s="9">
        <f>financials[[#This Row],[Gross Sales]]-financials[[#This Row],[Gross Sales]]*financials[[#This Row],[Discounts]]</f>
        <v>21546</v>
      </c>
      <c r="J2628" s="9">
        <f>VLOOKUP(financials[[#This Row],[productid]],Products!$B$2:$H$10,3)</f>
        <v>2.9</v>
      </c>
      <c r="K2628" s="9">
        <f>financials[[#This Row],[Sales]]-financials[[#This Row],[COGS]]</f>
        <v>21543.1</v>
      </c>
      <c r="L2628" s="17">
        <f t="shared" ca="1" si="83"/>
        <v>45529</v>
      </c>
      <c r="M2628" t="str">
        <f t="shared" ca="1" si="82"/>
        <v>B0001</v>
      </c>
    </row>
    <row r="2629" spans="1:13" x14ac:dyDescent="0.25">
      <c r="A2629" t="s">
        <v>97</v>
      </c>
      <c r="B2629" s="7" t="s">
        <v>277</v>
      </c>
      <c r="C2629" s="15">
        <v>102</v>
      </c>
      <c r="D2629" s="16" t="s">
        <v>101</v>
      </c>
      <c r="E2629">
        <v>88</v>
      </c>
      <c r="F2629" s="9">
        <v>350</v>
      </c>
      <c r="G2629" s="9">
        <f>financials[[#This Row],[Units Sold]]*financials[[#This Row],[Sale Price]]</f>
        <v>30800</v>
      </c>
      <c r="H2629" s="9">
        <f>IF(financials[[#This Row],[Discount Band]]="low",0.1,IF(financials[[#This Row],[Discount Band]]="medium",0.15,0.3))</f>
        <v>0.15</v>
      </c>
      <c r="I2629" s="9">
        <f>financials[[#This Row],[Gross Sales]]-financials[[#This Row],[Gross Sales]]*financials[[#This Row],[Discounts]]</f>
        <v>26180</v>
      </c>
      <c r="J2629" s="9">
        <f>VLOOKUP(financials[[#This Row],[productid]],Products!$B$2:$H$10,3)</f>
        <v>13.95</v>
      </c>
      <c r="K2629" s="9">
        <f>financials[[#This Row],[Sales]]-financials[[#This Row],[COGS]]</f>
        <v>26166.05</v>
      </c>
      <c r="L2629" s="17">
        <f t="shared" ca="1" si="83"/>
        <v>44996</v>
      </c>
      <c r="M2629" t="str">
        <f t="shared" ca="1" si="82"/>
        <v>C0002</v>
      </c>
    </row>
    <row r="2630" spans="1:13" x14ac:dyDescent="0.25">
      <c r="A2630" t="s">
        <v>97</v>
      </c>
      <c r="B2630" s="7" t="s">
        <v>95</v>
      </c>
      <c r="C2630" s="15">
        <v>101</v>
      </c>
      <c r="D2630" s="16" t="s">
        <v>94</v>
      </c>
      <c r="E2630">
        <v>1545</v>
      </c>
      <c r="F2630" s="9">
        <v>20</v>
      </c>
      <c r="G2630" s="9">
        <f>financials[[#This Row],[Units Sold]]*financials[[#This Row],[Sale Price]]</f>
        <v>30900</v>
      </c>
      <c r="H2630" s="9">
        <f>IF(financials[[#This Row],[Discount Band]]="low",0.1,IF(financials[[#This Row],[Discount Band]]="medium",0.15,0.3))</f>
        <v>0.3</v>
      </c>
      <c r="I2630" s="9">
        <f>financials[[#This Row],[Gross Sales]]-financials[[#This Row],[Gross Sales]]*financials[[#This Row],[Discounts]]</f>
        <v>21630</v>
      </c>
      <c r="J2630" s="9">
        <f>VLOOKUP(financials[[#This Row],[productid]],Products!$B$2:$H$10,3)</f>
        <v>9.9499999999999993</v>
      </c>
      <c r="K2630" s="9">
        <f>financials[[#This Row],[Sales]]-financials[[#This Row],[COGS]]</f>
        <v>21620.05</v>
      </c>
      <c r="L2630" s="17">
        <f t="shared" ca="1" si="83"/>
        <v>45415</v>
      </c>
      <c r="M2630" t="str">
        <f t="shared" ca="1" si="82"/>
        <v>A0001</v>
      </c>
    </row>
    <row r="2631" spans="1:13" x14ac:dyDescent="0.25">
      <c r="A2631" t="s">
        <v>96</v>
      </c>
      <c r="B2631" s="7" t="s">
        <v>170</v>
      </c>
      <c r="C2631" s="15">
        <v>105</v>
      </c>
      <c r="D2631" s="16" t="s">
        <v>102</v>
      </c>
      <c r="E2631">
        <v>2584</v>
      </c>
      <c r="F2631" s="9">
        <v>12</v>
      </c>
      <c r="G2631" s="9">
        <f>financials[[#This Row],[Units Sold]]*financials[[#This Row],[Sale Price]]</f>
        <v>31008</v>
      </c>
      <c r="H2631" s="9">
        <f>IF(financials[[#This Row],[Discount Band]]="low",0.1,IF(financials[[#This Row],[Discount Band]]="medium",0.15,0.3))</f>
        <v>0.1</v>
      </c>
      <c r="I2631" s="9">
        <f>financials[[#This Row],[Gross Sales]]-financials[[#This Row],[Gross Sales]]*financials[[#This Row],[Discounts]]</f>
        <v>27907.200000000001</v>
      </c>
      <c r="J2631" s="9">
        <f>VLOOKUP(financials[[#This Row],[productid]],Products!$B$2:$H$10,3)</f>
        <v>10</v>
      </c>
      <c r="K2631" s="9">
        <f>financials[[#This Row],[Sales]]-financials[[#This Row],[COGS]]</f>
        <v>27897.200000000001</v>
      </c>
      <c r="L2631" s="17">
        <f t="shared" ca="1" si="83"/>
        <v>44796</v>
      </c>
      <c r="M2631" t="str">
        <f t="shared" ca="1" si="82"/>
        <v>C0002</v>
      </c>
    </row>
    <row r="2632" spans="1:13" x14ac:dyDescent="0.25">
      <c r="A2632" t="s">
        <v>96</v>
      </c>
      <c r="B2632" s="7" t="s">
        <v>170</v>
      </c>
      <c r="C2632" s="15">
        <v>101</v>
      </c>
      <c r="D2632" s="16" t="s">
        <v>94</v>
      </c>
      <c r="E2632">
        <v>2585</v>
      </c>
      <c r="F2632" s="9">
        <v>12</v>
      </c>
      <c r="G2632" s="9">
        <f>financials[[#This Row],[Units Sold]]*financials[[#This Row],[Sale Price]]</f>
        <v>31020</v>
      </c>
      <c r="H2632" s="9">
        <f>IF(financials[[#This Row],[Discount Band]]="low",0.1,IF(financials[[#This Row],[Discount Band]]="medium",0.15,0.3))</f>
        <v>0.3</v>
      </c>
      <c r="I2632" s="9">
        <f>financials[[#This Row],[Gross Sales]]-financials[[#This Row],[Gross Sales]]*financials[[#This Row],[Discounts]]</f>
        <v>21714</v>
      </c>
      <c r="J2632" s="9">
        <f>VLOOKUP(financials[[#This Row],[productid]],Products!$B$2:$H$10,3)</f>
        <v>9.9499999999999993</v>
      </c>
      <c r="K2632" s="9">
        <f>financials[[#This Row],[Sales]]-financials[[#This Row],[COGS]]</f>
        <v>21704.05</v>
      </c>
      <c r="L2632" s="17">
        <f t="shared" ca="1" si="83"/>
        <v>44824</v>
      </c>
      <c r="M2632" t="str">
        <f t="shared" ca="1" si="82"/>
        <v>B0101</v>
      </c>
    </row>
    <row r="2633" spans="1:13" x14ac:dyDescent="0.25">
      <c r="A2633" t="s">
        <v>96</v>
      </c>
      <c r="B2633" s="7" t="s">
        <v>170</v>
      </c>
      <c r="C2633" s="13">
        <v>101</v>
      </c>
      <c r="D2633" s="10" t="s">
        <v>94</v>
      </c>
      <c r="E2633">
        <v>2589</v>
      </c>
      <c r="F2633" s="9">
        <v>12</v>
      </c>
      <c r="G2633" s="9">
        <f>financials[[#This Row],[Units Sold]]*financials[[#This Row],[Sale Price]]</f>
        <v>31068</v>
      </c>
      <c r="H2633" s="9">
        <f>IF(financials[[#This Row],[Discount Band]]="low",0.1,IF(financials[[#This Row],[Discount Band]]="medium",0.15,0.3))</f>
        <v>0.3</v>
      </c>
      <c r="I2633" s="9">
        <f>financials[[#This Row],[Gross Sales]]-financials[[#This Row],[Gross Sales]]*financials[[#This Row],[Discounts]]</f>
        <v>21747.599999999999</v>
      </c>
      <c r="J2633" s="9">
        <f>VLOOKUP(financials[[#This Row],[productid]],Products!$B$2:$H$10,3)</f>
        <v>9.9499999999999993</v>
      </c>
      <c r="K2633" s="9">
        <f>financials[[#This Row],[Sales]]-financials[[#This Row],[COGS]]</f>
        <v>21737.649999999998</v>
      </c>
      <c r="L2633" s="17">
        <f t="shared" ca="1" si="83"/>
        <v>44899</v>
      </c>
      <c r="M2633" t="str">
        <f t="shared" ca="1" si="82"/>
        <v>B0001</v>
      </c>
    </row>
    <row r="2634" spans="1:13" x14ac:dyDescent="0.25">
      <c r="A2634" t="s">
        <v>97</v>
      </c>
      <c r="B2634" s="7" t="s">
        <v>135</v>
      </c>
      <c r="C2634" s="15">
        <v>103</v>
      </c>
      <c r="D2634" s="16" t="s">
        <v>103</v>
      </c>
      <c r="E2634">
        <v>1554</v>
      </c>
      <c r="F2634" s="9">
        <v>20</v>
      </c>
      <c r="G2634" s="9">
        <f>financials[[#This Row],[Units Sold]]*financials[[#This Row],[Sale Price]]</f>
        <v>31080</v>
      </c>
      <c r="H2634" s="9">
        <f>IF(financials[[#This Row],[Discount Band]]="low",0.1,IF(financials[[#This Row],[Discount Band]]="medium",0.15,0.3))</f>
        <v>0.3</v>
      </c>
      <c r="I2634" s="9">
        <f>financials[[#This Row],[Gross Sales]]-financials[[#This Row],[Gross Sales]]*financials[[#This Row],[Discounts]]</f>
        <v>21756</v>
      </c>
      <c r="J2634" s="9">
        <f>VLOOKUP(financials[[#This Row],[productid]],Products!$B$2:$H$10,3)</f>
        <v>15</v>
      </c>
      <c r="K2634" s="9">
        <f>financials[[#This Row],[Sales]]-financials[[#This Row],[COGS]]</f>
        <v>21741</v>
      </c>
      <c r="L2634" s="17">
        <f t="shared" ca="1" si="83"/>
        <v>44644</v>
      </c>
      <c r="M2634" t="str">
        <f t="shared" ca="1" si="82"/>
        <v>B0101</v>
      </c>
    </row>
    <row r="2635" spans="1:13" x14ac:dyDescent="0.25">
      <c r="A2635" t="s">
        <v>98</v>
      </c>
      <c r="B2635" s="7" t="s">
        <v>104</v>
      </c>
      <c r="C2635" s="13">
        <v>102</v>
      </c>
      <c r="D2635" s="10" t="s">
        <v>101</v>
      </c>
      <c r="E2635">
        <v>249</v>
      </c>
      <c r="F2635" s="9">
        <v>125</v>
      </c>
      <c r="G2635" s="9">
        <f>financials[[#This Row],[Units Sold]]*financials[[#This Row],[Sale Price]]</f>
        <v>31125</v>
      </c>
      <c r="H2635" s="9">
        <f>IF(financials[[#This Row],[Discount Band]]="low",0.1,IF(financials[[#This Row],[Discount Band]]="medium",0.15,0.3))</f>
        <v>0.15</v>
      </c>
      <c r="I2635" s="9">
        <f>financials[[#This Row],[Gross Sales]]-financials[[#This Row],[Gross Sales]]*financials[[#This Row],[Discounts]]</f>
        <v>26456.25</v>
      </c>
      <c r="J2635" s="9">
        <f>VLOOKUP(financials[[#This Row],[productid]],Products!$B$2:$H$10,3)</f>
        <v>13.95</v>
      </c>
      <c r="K2635" s="9">
        <f>financials[[#This Row],[Sales]]-financials[[#This Row],[COGS]]</f>
        <v>26442.3</v>
      </c>
      <c r="L2635" s="17">
        <f t="shared" ca="1" si="83"/>
        <v>45464</v>
      </c>
      <c r="M2635" t="str">
        <f t="shared" ca="1" si="82"/>
        <v>A0001</v>
      </c>
    </row>
    <row r="2636" spans="1:13" x14ac:dyDescent="0.25">
      <c r="A2636" t="s">
        <v>97</v>
      </c>
      <c r="B2636" s="7" t="s">
        <v>135</v>
      </c>
      <c r="C2636" s="15">
        <v>102</v>
      </c>
      <c r="D2636" s="16" t="s">
        <v>101</v>
      </c>
      <c r="E2636">
        <v>4447</v>
      </c>
      <c r="F2636" s="9">
        <v>7</v>
      </c>
      <c r="G2636" s="9">
        <f>financials[[#This Row],[Units Sold]]*financials[[#This Row],[Sale Price]]</f>
        <v>31129</v>
      </c>
      <c r="H2636" s="9">
        <f>IF(financials[[#This Row],[Discount Band]]="low",0.1,IF(financials[[#This Row],[Discount Band]]="medium",0.15,0.3))</f>
        <v>0.15</v>
      </c>
      <c r="I2636" s="9">
        <f>financials[[#This Row],[Gross Sales]]-financials[[#This Row],[Gross Sales]]*financials[[#This Row],[Discounts]]</f>
        <v>26459.65</v>
      </c>
      <c r="J2636" s="9">
        <f>VLOOKUP(financials[[#This Row],[productid]],Products!$B$2:$H$10,3)</f>
        <v>13.95</v>
      </c>
      <c r="K2636" s="9">
        <f>financials[[#This Row],[Sales]]-financials[[#This Row],[COGS]]</f>
        <v>26445.7</v>
      </c>
      <c r="L2636" s="17">
        <f t="shared" ca="1" si="83"/>
        <v>44638</v>
      </c>
      <c r="M2636" t="str">
        <f t="shared" ca="1" si="82"/>
        <v>A0001</v>
      </c>
    </row>
    <row r="2637" spans="1:13" x14ac:dyDescent="0.25">
      <c r="A2637" t="s">
        <v>99</v>
      </c>
      <c r="B2637" s="7" t="s">
        <v>277</v>
      </c>
      <c r="C2637" s="15">
        <v>102</v>
      </c>
      <c r="D2637" s="16" t="s">
        <v>101</v>
      </c>
      <c r="E2637">
        <v>104</v>
      </c>
      <c r="F2637" s="9">
        <v>300</v>
      </c>
      <c r="G2637" s="9">
        <f>financials[[#This Row],[Units Sold]]*financials[[#This Row],[Sale Price]]</f>
        <v>31200</v>
      </c>
      <c r="H2637" s="9">
        <f>IF(financials[[#This Row],[Discount Band]]="low",0.1,IF(financials[[#This Row],[Discount Band]]="medium",0.15,0.3))</f>
        <v>0.15</v>
      </c>
      <c r="I2637" s="9">
        <f>financials[[#This Row],[Gross Sales]]-financials[[#This Row],[Gross Sales]]*financials[[#This Row],[Discounts]]</f>
        <v>26520</v>
      </c>
      <c r="J2637" s="9">
        <f>VLOOKUP(financials[[#This Row],[productid]],Products!$B$2:$H$10,3)</f>
        <v>13.95</v>
      </c>
      <c r="K2637" s="9">
        <f>financials[[#This Row],[Sales]]-financials[[#This Row],[COGS]]</f>
        <v>26506.05</v>
      </c>
      <c r="L2637" s="17">
        <f t="shared" ca="1" si="83"/>
        <v>44733</v>
      </c>
      <c r="M2637" t="str">
        <f t="shared" ca="1" si="82"/>
        <v>B0101</v>
      </c>
    </row>
    <row r="2638" spans="1:13" x14ac:dyDescent="0.25">
      <c r="A2638" t="s">
        <v>96</v>
      </c>
      <c r="B2638" s="7" t="s">
        <v>135</v>
      </c>
      <c r="C2638" s="13">
        <v>109</v>
      </c>
      <c r="D2638" s="10" t="s">
        <v>94</v>
      </c>
      <c r="E2638">
        <v>2605</v>
      </c>
      <c r="F2638" s="9">
        <v>12</v>
      </c>
      <c r="G2638" s="9">
        <f>financials[[#This Row],[Units Sold]]*financials[[#This Row],[Sale Price]]</f>
        <v>31260</v>
      </c>
      <c r="H2638" s="9">
        <f>IF(financials[[#This Row],[Discount Band]]="low",0.1,IF(financials[[#This Row],[Discount Band]]="medium",0.15,0.3))</f>
        <v>0.3</v>
      </c>
      <c r="I2638" s="9">
        <f>financials[[#This Row],[Gross Sales]]-financials[[#This Row],[Gross Sales]]*financials[[#This Row],[Discounts]]</f>
        <v>21882</v>
      </c>
      <c r="J2638" s="9">
        <f>VLOOKUP(financials[[#This Row],[productid]],Products!$B$2:$H$10,3)</f>
        <v>16.8</v>
      </c>
      <c r="K2638" s="9">
        <f>financials[[#This Row],[Sales]]-financials[[#This Row],[COGS]]</f>
        <v>21865.200000000001</v>
      </c>
      <c r="L2638" s="17">
        <f t="shared" ca="1" si="83"/>
        <v>45106</v>
      </c>
      <c r="M2638" t="str">
        <f t="shared" ca="1" si="82"/>
        <v>C0002</v>
      </c>
    </row>
    <row r="2639" spans="1:13" x14ac:dyDescent="0.25">
      <c r="A2639" t="s">
        <v>100</v>
      </c>
      <c r="B2639" s="7" t="s">
        <v>170</v>
      </c>
      <c r="C2639" s="15">
        <v>101</v>
      </c>
      <c r="D2639" s="16" t="s">
        <v>103</v>
      </c>
      <c r="E2639">
        <v>2085</v>
      </c>
      <c r="F2639" s="9">
        <v>15</v>
      </c>
      <c r="G2639" s="9">
        <f>financials[[#This Row],[Units Sold]]*financials[[#This Row],[Sale Price]]</f>
        <v>31275</v>
      </c>
      <c r="H2639" s="9">
        <f>IF(financials[[#This Row],[Discount Band]]="low",0.1,IF(financials[[#This Row],[Discount Band]]="medium",0.15,0.3))</f>
        <v>0.3</v>
      </c>
      <c r="I2639" s="9">
        <f>financials[[#This Row],[Gross Sales]]-financials[[#This Row],[Gross Sales]]*financials[[#This Row],[Discounts]]</f>
        <v>21892.5</v>
      </c>
      <c r="J2639" s="9">
        <f>VLOOKUP(financials[[#This Row],[productid]],Products!$B$2:$H$10,3)</f>
        <v>9.9499999999999993</v>
      </c>
      <c r="K2639" s="9">
        <f>financials[[#This Row],[Sales]]-financials[[#This Row],[COGS]]</f>
        <v>21882.55</v>
      </c>
      <c r="L2639" s="17">
        <f t="shared" ca="1" si="83"/>
        <v>44762</v>
      </c>
      <c r="M2639" t="str">
        <f t="shared" ca="1" si="82"/>
        <v>C0003</v>
      </c>
    </row>
    <row r="2640" spans="1:13" x14ac:dyDescent="0.25">
      <c r="A2640" t="s">
        <v>96</v>
      </c>
      <c r="B2640" s="7" t="s">
        <v>170</v>
      </c>
      <c r="C2640" s="15">
        <v>106</v>
      </c>
      <c r="D2640" s="16" t="s">
        <v>101</v>
      </c>
      <c r="E2640">
        <v>2611</v>
      </c>
      <c r="F2640" s="9">
        <v>12</v>
      </c>
      <c r="G2640" s="9">
        <f>financials[[#This Row],[Units Sold]]*financials[[#This Row],[Sale Price]]</f>
        <v>31332</v>
      </c>
      <c r="H2640" s="9">
        <f>IF(financials[[#This Row],[Discount Band]]="low",0.1,IF(financials[[#This Row],[Discount Band]]="medium",0.15,0.3))</f>
        <v>0.15</v>
      </c>
      <c r="I2640" s="9">
        <f>financials[[#This Row],[Gross Sales]]-financials[[#This Row],[Gross Sales]]*financials[[#This Row],[Discounts]]</f>
        <v>26632.2</v>
      </c>
      <c r="J2640" s="9">
        <f>VLOOKUP(financials[[#This Row],[productid]],Products!$B$2:$H$10,3)</f>
        <v>9.1</v>
      </c>
      <c r="K2640" s="9">
        <f>financials[[#This Row],[Sales]]-financials[[#This Row],[COGS]]</f>
        <v>26623.100000000002</v>
      </c>
      <c r="L2640" s="17">
        <f t="shared" ca="1" si="83"/>
        <v>45015</v>
      </c>
      <c r="M2640" t="str">
        <f t="shared" ca="1" si="82"/>
        <v>C0003</v>
      </c>
    </row>
    <row r="2641" spans="1:13" x14ac:dyDescent="0.25">
      <c r="A2641" t="s">
        <v>98</v>
      </c>
      <c r="B2641" s="7" t="s">
        <v>208</v>
      </c>
      <c r="C2641" s="15">
        <v>106</v>
      </c>
      <c r="D2641" s="16" t="s">
        <v>101</v>
      </c>
      <c r="E2641">
        <v>251</v>
      </c>
      <c r="F2641" s="9">
        <v>125</v>
      </c>
      <c r="G2641" s="9">
        <f>financials[[#This Row],[Units Sold]]*financials[[#This Row],[Sale Price]]</f>
        <v>31375</v>
      </c>
      <c r="H2641" s="9">
        <f>IF(financials[[#This Row],[Discount Band]]="low",0.1,IF(financials[[#This Row],[Discount Band]]="medium",0.15,0.3))</f>
        <v>0.15</v>
      </c>
      <c r="I2641" s="9">
        <f>financials[[#This Row],[Gross Sales]]-financials[[#This Row],[Gross Sales]]*financials[[#This Row],[Discounts]]</f>
        <v>26668.75</v>
      </c>
      <c r="J2641" s="9">
        <f>VLOOKUP(financials[[#This Row],[productid]],Products!$B$2:$H$10,3)</f>
        <v>9.1</v>
      </c>
      <c r="K2641" s="9">
        <f>financials[[#This Row],[Sales]]-financials[[#This Row],[COGS]]</f>
        <v>26659.65</v>
      </c>
      <c r="L2641" s="17">
        <f t="shared" ca="1" si="83"/>
        <v>45389</v>
      </c>
      <c r="M2641" t="str">
        <f t="shared" ca="1" si="82"/>
        <v>B0001</v>
      </c>
    </row>
    <row r="2642" spans="1:13" x14ac:dyDescent="0.25">
      <c r="A2642" t="s">
        <v>98</v>
      </c>
      <c r="B2642" s="7" t="s">
        <v>104</v>
      </c>
      <c r="C2642" s="15">
        <v>101</v>
      </c>
      <c r="D2642" s="16" t="s">
        <v>102</v>
      </c>
      <c r="E2642">
        <v>252</v>
      </c>
      <c r="F2642" s="9">
        <v>125</v>
      </c>
      <c r="G2642" s="9">
        <f>financials[[#This Row],[Units Sold]]*financials[[#This Row],[Sale Price]]</f>
        <v>31500</v>
      </c>
      <c r="H2642" s="9">
        <f>IF(financials[[#This Row],[Discount Band]]="low",0.1,IF(financials[[#This Row],[Discount Band]]="medium",0.15,0.3))</f>
        <v>0.1</v>
      </c>
      <c r="I2642" s="9">
        <f>financials[[#This Row],[Gross Sales]]-financials[[#This Row],[Gross Sales]]*financials[[#This Row],[Discounts]]</f>
        <v>28350</v>
      </c>
      <c r="J2642" s="9">
        <f>VLOOKUP(financials[[#This Row],[productid]],Products!$B$2:$H$10,3)</f>
        <v>9.9499999999999993</v>
      </c>
      <c r="K2642" s="9">
        <f>financials[[#This Row],[Sales]]-financials[[#This Row],[COGS]]</f>
        <v>28340.05</v>
      </c>
      <c r="L2642" s="17">
        <f t="shared" ca="1" si="83"/>
        <v>45435</v>
      </c>
      <c r="M2642" t="str">
        <f t="shared" ca="1" si="82"/>
        <v>B0101</v>
      </c>
    </row>
    <row r="2643" spans="1:13" x14ac:dyDescent="0.25">
      <c r="A2643" t="s">
        <v>97</v>
      </c>
      <c r="B2643" s="7" t="s">
        <v>95</v>
      </c>
      <c r="C2643" s="15">
        <v>106</v>
      </c>
      <c r="D2643" s="16" t="s">
        <v>94</v>
      </c>
      <c r="E2643">
        <v>1575</v>
      </c>
      <c r="F2643" s="9">
        <v>20</v>
      </c>
      <c r="G2643" s="9">
        <f>financials[[#This Row],[Units Sold]]*financials[[#This Row],[Sale Price]]</f>
        <v>31500</v>
      </c>
      <c r="H2643" s="9">
        <f>IF(financials[[#This Row],[Discount Band]]="low",0.1,IF(financials[[#This Row],[Discount Band]]="medium",0.15,0.3))</f>
        <v>0.3</v>
      </c>
      <c r="I2643" s="9">
        <f>financials[[#This Row],[Gross Sales]]-financials[[#This Row],[Gross Sales]]*financials[[#This Row],[Discounts]]</f>
        <v>22050</v>
      </c>
      <c r="J2643" s="9">
        <f>VLOOKUP(financials[[#This Row],[productid]],Products!$B$2:$H$10,3)</f>
        <v>9.1</v>
      </c>
      <c r="K2643" s="9">
        <f>financials[[#This Row],[Sales]]-financials[[#This Row],[COGS]]</f>
        <v>22040.9</v>
      </c>
      <c r="L2643" s="17">
        <f t="shared" ca="1" si="83"/>
        <v>45230</v>
      </c>
      <c r="M2643" t="str">
        <f t="shared" ca="1" si="82"/>
        <v>C0002</v>
      </c>
    </row>
    <row r="2644" spans="1:13" x14ac:dyDescent="0.25">
      <c r="A2644" t="s">
        <v>98</v>
      </c>
      <c r="B2644" s="7" t="s">
        <v>239</v>
      </c>
      <c r="C2644" s="15">
        <v>104</v>
      </c>
      <c r="D2644" s="16" t="s">
        <v>102</v>
      </c>
      <c r="E2644">
        <v>252</v>
      </c>
      <c r="F2644" s="9">
        <v>125</v>
      </c>
      <c r="G2644" s="9">
        <f>financials[[#This Row],[Units Sold]]*financials[[#This Row],[Sale Price]]</f>
        <v>31500</v>
      </c>
      <c r="H2644" s="9">
        <f>IF(financials[[#This Row],[Discount Band]]="low",0.1,IF(financials[[#This Row],[Discount Band]]="medium",0.15,0.3))</f>
        <v>0.1</v>
      </c>
      <c r="I2644" s="9">
        <f>financials[[#This Row],[Gross Sales]]-financials[[#This Row],[Gross Sales]]*financials[[#This Row],[Discounts]]</f>
        <v>28350</v>
      </c>
      <c r="J2644" s="9">
        <f>VLOOKUP(financials[[#This Row],[productid]],Products!$B$2:$H$10,3)</f>
        <v>2.9</v>
      </c>
      <c r="K2644" s="9">
        <f>financials[[#This Row],[Sales]]-financials[[#This Row],[COGS]]</f>
        <v>28347.1</v>
      </c>
      <c r="L2644" s="17">
        <f t="shared" ca="1" si="83"/>
        <v>45353</v>
      </c>
      <c r="M2644" t="str">
        <f t="shared" ca="1" si="82"/>
        <v>C0002</v>
      </c>
    </row>
    <row r="2645" spans="1:13" x14ac:dyDescent="0.25">
      <c r="A2645" t="s">
        <v>97</v>
      </c>
      <c r="B2645" s="7" t="s">
        <v>135</v>
      </c>
      <c r="C2645" s="15">
        <v>102</v>
      </c>
      <c r="D2645" s="16" t="s">
        <v>94</v>
      </c>
      <c r="E2645">
        <v>4506</v>
      </c>
      <c r="F2645" s="9">
        <v>7</v>
      </c>
      <c r="G2645" s="9">
        <f>financials[[#This Row],[Units Sold]]*financials[[#This Row],[Sale Price]]</f>
        <v>31542</v>
      </c>
      <c r="H2645" s="9">
        <f>IF(financials[[#This Row],[Discount Band]]="low",0.1,IF(financials[[#This Row],[Discount Band]]="medium",0.15,0.3))</f>
        <v>0.3</v>
      </c>
      <c r="I2645" s="9">
        <f>financials[[#This Row],[Gross Sales]]-financials[[#This Row],[Gross Sales]]*financials[[#This Row],[Discounts]]</f>
        <v>22079.4</v>
      </c>
      <c r="J2645" s="9">
        <f>VLOOKUP(financials[[#This Row],[productid]],Products!$B$2:$H$10,3)</f>
        <v>13.95</v>
      </c>
      <c r="K2645" s="9">
        <f>financials[[#This Row],[Sales]]-financials[[#This Row],[COGS]]</f>
        <v>22065.45</v>
      </c>
      <c r="L2645" s="17">
        <f t="shared" ca="1" si="83"/>
        <v>44909</v>
      </c>
      <c r="M2645" t="str">
        <f t="shared" ca="1" si="82"/>
        <v>B0101</v>
      </c>
    </row>
    <row r="2646" spans="1:13" x14ac:dyDescent="0.25">
      <c r="A2646" t="s">
        <v>96</v>
      </c>
      <c r="B2646" s="7" t="s">
        <v>170</v>
      </c>
      <c r="C2646" s="13">
        <v>103</v>
      </c>
      <c r="D2646" s="10" t="s">
        <v>94</v>
      </c>
      <c r="E2646">
        <v>2630</v>
      </c>
      <c r="F2646" s="9">
        <v>12</v>
      </c>
      <c r="G2646" s="9">
        <f>financials[[#This Row],[Units Sold]]*financials[[#This Row],[Sale Price]]</f>
        <v>31560</v>
      </c>
      <c r="H2646" s="9">
        <f>IF(financials[[#This Row],[Discount Band]]="low",0.1,IF(financials[[#This Row],[Discount Band]]="medium",0.15,0.3))</f>
        <v>0.3</v>
      </c>
      <c r="I2646" s="9">
        <f>financials[[#This Row],[Gross Sales]]-financials[[#This Row],[Gross Sales]]*financials[[#This Row],[Discounts]]</f>
        <v>22092</v>
      </c>
      <c r="J2646" s="9">
        <f>VLOOKUP(financials[[#This Row],[productid]],Products!$B$2:$H$10,3)</f>
        <v>15</v>
      </c>
      <c r="K2646" s="9">
        <f>financials[[#This Row],[Sales]]-financials[[#This Row],[COGS]]</f>
        <v>22077</v>
      </c>
      <c r="L2646" s="17">
        <f t="shared" ca="1" si="83"/>
        <v>44950</v>
      </c>
      <c r="M2646" t="str">
        <f t="shared" ca="1" si="82"/>
        <v>B0001</v>
      </c>
    </row>
    <row r="2647" spans="1:13" x14ac:dyDescent="0.25">
      <c r="A2647" t="s">
        <v>97</v>
      </c>
      <c r="B2647" s="7" t="s">
        <v>135</v>
      </c>
      <c r="C2647" s="15">
        <v>108</v>
      </c>
      <c r="D2647" s="16" t="s">
        <v>94</v>
      </c>
      <c r="E2647">
        <v>4511</v>
      </c>
      <c r="F2647" s="9">
        <v>7</v>
      </c>
      <c r="G2647" s="9">
        <f>financials[[#This Row],[Units Sold]]*financials[[#This Row],[Sale Price]]</f>
        <v>31577</v>
      </c>
      <c r="H2647" s="9">
        <f>IF(financials[[#This Row],[Discount Band]]="low",0.1,IF(financials[[#This Row],[Discount Band]]="medium",0.15,0.3))</f>
        <v>0.3</v>
      </c>
      <c r="I2647" s="9">
        <f>financials[[#This Row],[Gross Sales]]-financials[[#This Row],[Gross Sales]]*financials[[#This Row],[Discounts]]</f>
        <v>22103.9</v>
      </c>
      <c r="J2647" s="9">
        <f>VLOOKUP(financials[[#This Row],[productid]],Products!$B$2:$H$10,3)</f>
        <v>3.99</v>
      </c>
      <c r="K2647" s="9">
        <f>financials[[#This Row],[Sales]]-financials[[#This Row],[COGS]]</f>
        <v>22099.91</v>
      </c>
      <c r="L2647" s="17">
        <f t="shared" ca="1" si="83"/>
        <v>45315</v>
      </c>
      <c r="M2647" t="str">
        <f t="shared" ca="1" si="82"/>
        <v>A0001</v>
      </c>
    </row>
    <row r="2648" spans="1:13" x14ac:dyDescent="0.25">
      <c r="A2648" t="s">
        <v>98</v>
      </c>
      <c r="B2648" s="7" t="s">
        <v>136</v>
      </c>
      <c r="C2648" s="13">
        <v>107</v>
      </c>
      <c r="D2648" s="10" t="s">
        <v>102</v>
      </c>
      <c r="E2648">
        <v>253</v>
      </c>
      <c r="F2648" s="9">
        <v>125</v>
      </c>
      <c r="G2648" s="9">
        <f>financials[[#This Row],[Units Sold]]*financials[[#This Row],[Sale Price]]</f>
        <v>31625</v>
      </c>
      <c r="H2648" s="9">
        <f>IF(financials[[#This Row],[Discount Band]]="low",0.1,IF(financials[[#This Row],[Discount Band]]="medium",0.15,0.3))</f>
        <v>0.1</v>
      </c>
      <c r="I2648" s="9">
        <f>financials[[#This Row],[Gross Sales]]-financials[[#This Row],[Gross Sales]]*financials[[#This Row],[Discounts]]</f>
        <v>28462.5</v>
      </c>
      <c r="J2648" s="9">
        <f>VLOOKUP(financials[[#This Row],[productid]],Products!$B$2:$H$10,3)</f>
        <v>5.5</v>
      </c>
      <c r="K2648" s="9">
        <f>financials[[#This Row],[Sales]]-financials[[#This Row],[COGS]]</f>
        <v>28457</v>
      </c>
      <c r="L2648" s="17">
        <f t="shared" ca="1" si="83"/>
        <v>45405</v>
      </c>
      <c r="M2648" t="str">
        <f t="shared" ca="1" si="82"/>
        <v>A0001</v>
      </c>
    </row>
    <row r="2649" spans="1:13" x14ac:dyDescent="0.25">
      <c r="A2649" t="s">
        <v>98</v>
      </c>
      <c r="B2649" s="7" t="s">
        <v>284</v>
      </c>
      <c r="C2649" s="15">
        <v>102</v>
      </c>
      <c r="D2649" s="16" t="s">
        <v>101</v>
      </c>
      <c r="E2649">
        <v>253</v>
      </c>
      <c r="F2649" s="9">
        <v>125</v>
      </c>
      <c r="G2649" s="9">
        <f>financials[[#This Row],[Units Sold]]*financials[[#This Row],[Sale Price]]</f>
        <v>31625</v>
      </c>
      <c r="H2649" s="9">
        <f>IF(financials[[#This Row],[Discount Band]]="low",0.1,IF(financials[[#This Row],[Discount Band]]="medium",0.15,0.3))</f>
        <v>0.15</v>
      </c>
      <c r="I2649" s="9">
        <f>financials[[#This Row],[Gross Sales]]-financials[[#This Row],[Gross Sales]]*financials[[#This Row],[Discounts]]</f>
        <v>26881.25</v>
      </c>
      <c r="J2649" s="9">
        <f>VLOOKUP(financials[[#This Row],[productid]],Products!$B$2:$H$10,3)</f>
        <v>13.95</v>
      </c>
      <c r="K2649" s="9">
        <f>financials[[#This Row],[Sales]]-financials[[#This Row],[COGS]]</f>
        <v>26867.3</v>
      </c>
      <c r="L2649" s="17">
        <f t="shared" ca="1" si="83"/>
        <v>44680</v>
      </c>
      <c r="M2649" t="str">
        <f t="shared" ca="1" si="82"/>
        <v>B0101</v>
      </c>
    </row>
    <row r="2650" spans="1:13" x14ac:dyDescent="0.25">
      <c r="A2650" t="s">
        <v>98</v>
      </c>
      <c r="B2650" s="7" t="s">
        <v>285</v>
      </c>
      <c r="C2650" s="15">
        <v>103</v>
      </c>
      <c r="D2650" s="16" t="s">
        <v>102</v>
      </c>
      <c r="E2650">
        <v>253</v>
      </c>
      <c r="F2650" s="9">
        <v>125</v>
      </c>
      <c r="G2650" s="9">
        <f>financials[[#This Row],[Units Sold]]*financials[[#This Row],[Sale Price]]</f>
        <v>31625</v>
      </c>
      <c r="H2650" s="9">
        <f>IF(financials[[#This Row],[Discount Band]]="low",0.1,IF(financials[[#This Row],[Discount Band]]="medium",0.15,0.3))</f>
        <v>0.1</v>
      </c>
      <c r="I2650" s="9">
        <f>financials[[#This Row],[Gross Sales]]-financials[[#This Row],[Gross Sales]]*financials[[#This Row],[Discounts]]</f>
        <v>28462.5</v>
      </c>
      <c r="J2650" s="9">
        <f>VLOOKUP(financials[[#This Row],[productid]],Products!$B$2:$H$10,3)</f>
        <v>15</v>
      </c>
      <c r="K2650" s="9">
        <f>financials[[#This Row],[Sales]]-financials[[#This Row],[COGS]]</f>
        <v>28447.5</v>
      </c>
      <c r="L2650" s="17">
        <f t="shared" ca="1" si="83"/>
        <v>44888</v>
      </c>
      <c r="M2650" t="str">
        <f t="shared" ca="1" si="82"/>
        <v>C0003</v>
      </c>
    </row>
    <row r="2651" spans="1:13" x14ac:dyDescent="0.25">
      <c r="A2651" t="s">
        <v>98</v>
      </c>
      <c r="B2651" s="7" t="s">
        <v>159</v>
      </c>
      <c r="C2651" s="15">
        <v>104</v>
      </c>
      <c r="D2651" s="16" t="s">
        <v>94</v>
      </c>
      <c r="E2651">
        <v>253</v>
      </c>
      <c r="F2651" s="9">
        <v>125</v>
      </c>
      <c r="G2651" s="9">
        <f>financials[[#This Row],[Units Sold]]*financials[[#This Row],[Sale Price]]</f>
        <v>31625</v>
      </c>
      <c r="H2651" s="9">
        <f>IF(financials[[#This Row],[Discount Band]]="low",0.1,IF(financials[[#This Row],[Discount Band]]="medium",0.15,0.3))</f>
        <v>0.3</v>
      </c>
      <c r="I2651" s="9">
        <f>financials[[#This Row],[Gross Sales]]-financials[[#This Row],[Gross Sales]]*financials[[#This Row],[Discounts]]</f>
        <v>22137.5</v>
      </c>
      <c r="J2651" s="9">
        <f>VLOOKUP(financials[[#This Row],[productid]],Products!$B$2:$H$10,3)</f>
        <v>2.9</v>
      </c>
      <c r="K2651" s="9">
        <f>financials[[#This Row],[Sales]]-financials[[#This Row],[COGS]]</f>
        <v>22134.6</v>
      </c>
      <c r="L2651" s="17">
        <f t="shared" ca="1" si="83"/>
        <v>44792</v>
      </c>
      <c r="M2651" t="str">
        <f t="shared" ca="1" si="82"/>
        <v>C0003</v>
      </c>
    </row>
    <row r="2652" spans="1:13" x14ac:dyDescent="0.25">
      <c r="A2652" t="s">
        <v>97</v>
      </c>
      <c r="B2652" s="7" t="s">
        <v>135</v>
      </c>
      <c r="C2652" s="15">
        <v>101</v>
      </c>
      <c r="D2652" s="16" t="s">
        <v>101</v>
      </c>
      <c r="E2652">
        <v>1585</v>
      </c>
      <c r="F2652" s="9">
        <v>20</v>
      </c>
      <c r="G2652" s="9">
        <f>financials[[#This Row],[Units Sold]]*financials[[#This Row],[Sale Price]]</f>
        <v>31700</v>
      </c>
      <c r="H2652" s="9">
        <f>IF(financials[[#This Row],[Discount Band]]="low",0.1,IF(financials[[#This Row],[Discount Band]]="medium",0.15,0.3))</f>
        <v>0.15</v>
      </c>
      <c r="I2652" s="9">
        <f>financials[[#This Row],[Gross Sales]]-financials[[#This Row],[Gross Sales]]*financials[[#This Row],[Discounts]]</f>
        <v>26945</v>
      </c>
      <c r="J2652" s="9">
        <f>VLOOKUP(financials[[#This Row],[productid]],Products!$B$2:$H$10,3)</f>
        <v>9.9499999999999993</v>
      </c>
      <c r="K2652" s="9">
        <f>financials[[#This Row],[Sales]]-financials[[#This Row],[COGS]]</f>
        <v>26935.05</v>
      </c>
      <c r="L2652" s="17">
        <f t="shared" ca="1" si="83"/>
        <v>44689</v>
      </c>
      <c r="M2652" t="str">
        <f t="shared" ca="1" si="82"/>
        <v>B0101</v>
      </c>
    </row>
    <row r="2653" spans="1:13" x14ac:dyDescent="0.25">
      <c r="A2653" t="s">
        <v>98</v>
      </c>
      <c r="B2653" s="7" t="s">
        <v>243</v>
      </c>
      <c r="C2653" s="15">
        <v>101</v>
      </c>
      <c r="D2653" s="16" t="s">
        <v>94</v>
      </c>
      <c r="E2653">
        <v>254</v>
      </c>
      <c r="F2653" s="9">
        <v>125</v>
      </c>
      <c r="G2653" s="9">
        <f>financials[[#This Row],[Units Sold]]*financials[[#This Row],[Sale Price]]</f>
        <v>31750</v>
      </c>
      <c r="H2653" s="9">
        <f>IF(financials[[#This Row],[Discount Band]]="low",0.1,IF(financials[[#This Row],[Discount Band]]="medium",0.15,0.3))</f>
        <v>0.3</v>
      </c>
      <c r="I2653" s="9">
        <f>financials[[#This Row],[Gross Sales]]-financials[[#This Row],[Gross Sales]]*financials[[#This Row],[Discounts]]</f>
        <v>22225</v>
      </c>
      <c r="J2653" s="9">
        <f>VLOOKUP(financials[[#This Row],[productid]],Products!$B$2:$H$10,3)</f>
        <v>9.9499999999999993</v>
      </c>
      <c r="K2653" s="9">
        <f>financials[[#This Row],[Sales]]-financials[[#This Row],[COGS]]</f>
        <v>22215.05</v>
      </c>
      <c r="L2653" s="17">
        <f t="shared" ca="1" si="83"/>
        <v>44700</v>
      </c>
      <c r="M2653" t="str">
        <f t="shared" ca="1" si="82"/>
        <v>B0101</v>
      </c>
    </row>
    <row r="2654" spans="1:13" x14ac:dyDescent="0.25">
      <c r="A2654" t="s">
        <v>98</v>
      </c>
      <c r="B2654" s="7" t="s">
        <v>169</v>
      </c>
      <c r="C2654" s="15">
        <v>105</v>
      </c>
      <c r="D2654" s="16" t="s">
        <v>94</v>
      </c>
      <c r="E2654">
        <v>254</v>
      </c>
      <c r="F2654" s="9">
        <v>125</v>
      </c>
      <c r="G2654" s="9">
        <f>financials[[#This Row],[Units Sold]]*financials[[#This Row],[Sale Price]]</f>
        <v>31750</v>
      </c>
      <c r="H2654" s="9">
        <f>IF(financials[[#This Row],[Discount Band]]="low",0.1,IF(financials[[#This Row],[Discount Band]]="medium",0.15,0.3))</f>
        <v>0.3</v>
      </c>
      <c r="I2654" s="9">
        <f>financials[[#This Row],[Gross Sales]]-financials[[#This Row],[Gross Sales]]*financials[[#This Row],[Discounts]]</f>
        <v>22225</v>
      </c>
      <c r="J2654" s="9">
        <f>VLOOKUP(financials[[#This Row],[productid]],Products!$B$2:$H$10,3)</f>
        <v>10</v>
      </c>
      <c r="K2654" s="9">
        <f>financials[[#This Row],[Sales]]-financials[[#This Row],[COGS]]</f>
        <v>22215</v>
      </c>
      <c r="L2654" s="17">
        <f t="shared" ca="1" si="83"/>
        <v>45058</v>
      </c>
      <c r="M2654" t="str">
        <f t="shared" ca="1" si="82"/>
        <v>A0001</v>
      </c>
    </row>
    <row r="2655" spans="1:13" x14ac:dyDescent="0.25">
      <c r="A2655" t="s">
        <v>98</v>
      </c>
      <c r="B2655" s="7" t="s">
        <v>104</v>
      </c>
      <c r="C2655" s="15">
        <v>109</v>
      </c>
      <c r="D2655" s="16" t="s">
        <v>102</v>
      </c>
      <c r="E2655">
        <v>254</v>
      </c>
      <c r="F2655" s="9">
        <v>125</v>
      </c>
      <c r="G2655" s="9">
        <f>financials[[#This Row],[Units Sold]]*financials[[#This Row],[Sale Price]]</f>
        <v>31750</v>
      </c>
      <c r="H2655" s="9">
        <f>IF(financials[[#This Row],[Discount Band]]="low",0.1,IF(financials[[#This Row],[Discount Band]]="medium",0.15,0.3))</f>
        <v>0.1</v>
      </c>
      <c r="I2655" s="9">
        <f>financials[[#This Row],[Gross Sales]]-financials[[#This Row],[Gross Sales]]*financials[[#This Row],[Discounts]]</f>
        <v>28575</v>
      </c>
      <c r="J2655" s="9">
        <f>VLOOKUP(financials[[#This Row],[productid]],Products!$B$2:$H$10,3)</f>
        <v>16.8</v>
      </c>
      <c r="K2655" s="9">
        <f>financials[[#This Row],[Sales]]-financials[[#This Row],[COGS]]</f>
        <v>28558.2</v>
      </c>
      <c r="L2655" s="17">
        <f t="shared" ca="1" si="83"/>
        <v>45369</v>
      </c>
      <c r="M2655" t="str">
        <f t="shared" ca="1" si="82"/>
        <v>A0001</v>
      </c>
    </row>
    <row r="2656" spans="1:13" x14ac:dyDescent="0.25">
      <c r="A2656" t="s">
        <v>98</v>
      </c>
      <c r="B2656" s="7" t="s">
        <v>656</v>
      </c>
      <c r="C2656" s="15">
        <v>107</v>
      </c>
      <c r="D2656" s="16" t="s">
        <v>94</v>
      </c>
      <c r="E2656">
        <v>254</v>
      </c>
      <c r="F2656" s="9">
        <v>125</v>
      </c>
      <c r="G2656" s="9">
        <f>financials[[#This Row],[Units Sold]]*financials[[#This Row],[Sale Price]]</f>
        <v>31750</v>
      </c>
      <c r="H2656" s="9">
        <f>IF(financials[[#This Row],[Discount Band]]="low",0.1,IF(financials[[#This Row],[Discount Band]]="medium",0.15,0.3))</f>
        <v>0.3</v>
      </c>
      <c r="I2656" s="9">
        <f>financials[[#This Row],[Gross Sales]]-financials[[#This Row],[Gross Sales]]*financials[[#This Row],[Discounts]]</f>
        <v>22225</v>
      </c>
      <c r="J2656" s="9">
        <f>VLOOKUP(financials[[#This Row],[productid]],Products!$B$2:$H$10,3)</f>
        <v>5.5</v>
      </c>
      <c r="K2656" s="9">
        <f>financials[[#This Row],[Sales]]-financials[[#This Row],[COGS]]</f>
        <v>22219.5</v>
      </c>
      <c r="L2656" s="17">
        <f t="shared" ca="1" si="83"/>
        <v>45157</v>
      </c>
      <c r="M2656" t="str">
        <f t="shared" ca="1" si="82"/>
        <v>C0002</v>
      </c>
    </row>
    <row r="2657" spans="1:13" x14ac:dyDescent="0.25">
      <c r="A2657" t="s">
        <v>97</v>
      </c>
      <c r="B2657" s="7" t="s">
        <v>170</v>
      </c>
      <c r="C2657" s="15">
        <v>107</v>
      </c>
      <c r="D2657" s="16" t="s">
        <v>94</v>
      </c>
      <c r="E2657">
        <v>1588</v>
      </c>
      <c r="F2657" s="9">
        <v>20</v>
      </c>
      <c r="G2657" s="9">
        <f>financials[[#This Row],[Units Sold]]*financials[[#This Row],[Sale Price]]</f>
        <v>31760</v>
      </c>
      <c r="H2657" s="9">
        <f>IF(financials[[#This Row],[Discount Band]]="low",0.1,IF(financials[[#This Row],[Discount Band]]="medium",0.15,0.3))</f>
        <v>0.3</v>
      </c>
      <c r="I2657" s="9">
        <f>financials[[#This Row],[Gross Sales]]-financials[[#This Row],[Gross Sales]]*financials[[#This Row],[Discounts]]</f>
        <v>22232</v>
      </c>
      <c r="J2657" s="9">
        <f>VLOOKUP(financials[[#This Row],[productid]],Products!$B$2:$H$10,3)</f>
        <v>5.5</v>
      </c>
      <c r="K2657" s="9">
        <f>financials[[#This Row],[Sales]]-financials[[#This Row],[COGS]]</f>
        <v>22226.5</v>
      </c>
      <c r="L2657" s="17">
        <f t="shared" ca="1" si="83"/>
        <v>44702</v>
      </c>
      <c r="M2657" t="str">
        <f t="shared" ca="1" si="82"/>
        <v>A0001</v>
      </c>
    </row>
    <row r="2658" spans="1:13" x14ac:dyDescent="0.25">
      <c r="A2658" t="s">
        <v>98</v>
      </c>
      <c r="B2658" s="7" t="s">
        <v>656</v>
      </c>
      <c r="C2658" s="15">
        <v>101</v>
      </c>
      <c r="D2658" s="16" t="s">
        <v>94</v>
      </c>
      <c r="E2658">
        <v>255</v>
      </c>
      <c r="F2658" s="9">
        <v>125</v>
      </c>
      <c r="G2658" s="9">
        <f>financials[[#This Row],[Units Sold]]*financials[[#This Row],[Sale Price]]</f>
        <v>31875</v>
      </c>
      <c r="H2658" s="9">
        <f>IF(financials[[#This Row],[Discount Band]]="low",0.1,IF(financials[[#This Row],[Discount Band]]="medium",0.15,0.3))</f>
        <v>0.3</v>
      </c>
      <c r="I2658" s="9">
        <f>financials[[#This Row],[Gross Sales]]-financials[[#This Row],[Gross Sales]]*financials[[#This Row],[Discounts]]</f>
        <v>22312.5</v>
      </c>
      <c r="J2658" s="9">
        <f>VLOOKUP(financials[[#This Row],[productid]],Products!$B$2:$H$10,3)</f>
        <v>9.9499999999999993</v>
      </c>
      <c r="K2658" s="9">
        <f>financials[[#This Row],[Sales]]-financials[[#This Row],[COGS]]</f>
        <v>22302.55</v>
      </c>
      <c r="L2658" s="17">
        <f t="shared" ca="1" si="83"/>
        <v>45284</v>
      </c>
      <c r="M2658" t="str">
        <f t="shared" ca="1" si="82"/>
        <v>B0001</v>
      </c>
    </row>
    <row r="2659" spans="1:13" x14ac:dyDescent="0.25">
      <c r="A2659" t="s">
        <v>98</v>
      </c>
      <c r="B2659" s="7" t="s">
        <v>136</v>
      </c>
      <c r="C2659" s="15">
        <v>109</v>
      </c>
      <c r="D2659" s="16" t="s">
        <v>94</v>
      </c>
      <c r="E2659">
        <v>255</v>
      </c>
      <c r="F2659" s="9">
        <v>125</v>
      </c>
      <c r="G2659" s="9">
        <f>financials[[#This Row],[Units Sold]]*financials[[#This Row],[Sale Price]]</f>
        <v>31875</v>
      </c>
      <c r="H2659" s="9">
        <f>IF(financials[[#This Row],[Discount Band]]="low",0.1,IF(financials[[#This Row],[Discount Band]]="medium",0.15,0.3))</f>
        <v>0.3</v>
      </c>
      <c r="I2659" s="9">
        <f>financials[[#This Row],[Gross Sales]]-financials[[#This Row],[Gross Sales]]*financials[[#This Row],[Discounts]]</f>
        <v>22312.5</v>
      </c>
      <c r="J2659" s="9">
        <f>VLOOKUP(financials[[#This Row],[productid]],Products!$B$2:$H$10,3)</f>
        <v>16.8</v>
      </c>
      <c r="K2659" s="9">
        <f>financials[[#This Row],[Sales]]-financials[[#This Row],[COGS]]</f>
        <v>22295.7</v>
      </c>
      <c r="L2659" s="17">
        <f t="shared" ca="1" si="83"/>
        <v>45125</v>
      </c>
      <c r="M2659" t="str">
        <f t="shared" ca="1" si="82"/>
        <v>B0001</v>
      </c>
    </row>
    <row r="2660" spans="1:13" x14ac:dyDescent="0.25">
      <c r="A2660" t="s">
        <v>96</v>
      </c>
      <c r="B2660" s="7" t="s">
        <v>135</v>
      </c>
      <c r="C2660" s="15">
        <v>103</v>
      </c>
      <c r="D2660" s="16" t="s">
        <v>94</v>
      </c>
      <c r="E2660">
        <v>2657</v>
      </c>
      <c r="F2660" s="9">
        <v>12</v>
      </c>
      <c r="G2660" s="9">
        <f>financials[[#This Row],[Units Sold]]*financials[[#This Row],[Sale Price]]</f>
        <v>31884</v>
      </c>
      <c r="H2660" s="9">
        <f>IF(financials[[#This Row],[Discount Band]]="low",0.1,IF(financials[[#This Row],[Discount Band]]="medium",0.15,0.3))</f>
        <v>0.3</v>
      </c>
      <c r="I2660" s="9">
        <f>financials[[#This Row],[Gross Sales]]-financials[[#This Row],[Gross Sales]]*financials[[#This Row],[Discounts]]</f>
        <v>22318.800000000003</v>
      </c>
      <c r="J2660" s="9">
        <f>VLOOKUP(financials[[#This Row],[productid]],Products!$B$2:$H$10,3)</f>
        <v>15</v>
      </c>
      <c r="K2660" s="9">
        <f>financials[[#This Row],[Sales]]-financials[[#This Row],[COGS]]</f>
        <v>22303.800000000003</v>
      </c>
      <c r="L2660" s="17">
        <f t="shared" ca="1" si="83"/>
        <v>45416</v>
      </c>
      <c r="M2660" t="str">
        <f t="shared" ca="1" si="82"/>
        <v>C0002</v>
      </c>
    </row>
    <row r="2661" spans="1:13" x14ac:dyDescent="0.25">
      <c r="A2661" t="s">
        <v>97</v>
      </c>
      <c r="B2661" s="7" t="s">
        <v>135</v>
      </c>
      <c r="C2661" s="15">
        <v>101</v>
      </c>
      <c r="D2661" s="16" t="s">
        <v>94</v>
      </c>
      <c r="E2661">
        <v>4558</v>
      </c>
      <c r="F2661" s="9">
        <v>7</v>
      </c>
      <c r="G2661" s="9">
        <f>financials[[#This Row],[Units Sold]]*financials[[#This Row],[Sale Price]]</f>
        <v>31906</v>
      </c>
      <c r="H2661" s="9">
        <f>IF(financials[[#This Row],[Discount Band]]="low",0.1,IF(financials[[#This Row],[Discount Band]]="medium",0.15,0.3))</f>
        <v>0.3</v>
      </c>
      <c r="I2661" s="9">
        <f>financials[[#This Row],[Gross Sales]]-financials[[#This Row],[Gross Sales]]*financials[[#This Row],[Discounts]]</f>
        <v>22334.2</v>
      </c>
      <c r="J2661" s="9">
        <f>VLOOKUP(financials[[#This Row],[productid]],Products!$B$2:$H$10,3)</f>
        <v>9.9499999999999993</v>
      </c>
      <c r="K2661" s="9">
        <f>financials[[#This Row],[Sales]]-financials[[#This Row],[COGS]]</f>
        <v>22324.25</v>
      </c>
      <c r="L2661" s="17">
        <f t="shared" ca="1" si="83"/>
        <v>44744</v>
      </c>
      <c r="M2661" t="str">
        <f t="shared" ca="1" si="82"/>
        <v>C0003</v>
      </c>
    </row>
    <row r="2662" spans="1:13" x14ac:dyDescent="0.25">
      <c r="A2662" t="s">
        <v>98</v>
      </c>
      <c r="B2662" s="7" t="s">
        <v>105</v>
      </c>
      <c r="C2662" s="15">
        <v>109</v>
      </c>
      <c r="D2662" s="16" t="s">
        <v>101</v>
      </c>
      <c r="E2662">
        <v>256</v>
      </c>
      <c r="F2662" s="9">
        <v>125</v>
      </c>
      <c r="G2662" s="9">
        <f>financials[[#This Row],[Units Sold]]*financials[[#This Row],[Sale Price]]</f>
        <v>32000</v>
      </c>
      <c r="H2662" s="9">
        <f>IF(financials[[#This Row],[Discount Band]]="low",0.1,IF(financials[[#This Row],[Discount Band]]="medium",0.15,0.3))</f>
        <v>0.15</v>
      </c>
      <c r="I2662" s="9">
        <f>financials[[#This Row],[Gross Sales]]-financials[[#This Row],[Gross Sales]]*financials[[#This Row],[Discounts]]</f>
        <v>27200</v>
      </c>
      <c r="J2662" s="9">
        <f>VLOOKUP(financials[[#This Row],[productid]],Products!$B$2:$H$10,3)</f>
        <v>16.8</v>
      </c>
      <c r="K2662" s="9">
        <f>financials[[#This Row],[Sales]]-financials[[#This Row],[COGS]]</f>
        <v>27183.200000000001</v>
      </c>
      <c r="L2662" s="17">
        <f t="shared" ca="1" si="83"/>
        <v>44966</v>
      </c>
      <c r="M2662" t="str">
        <f t="shared" ca="1" si="82"/>
        <v>A0001</v>
      </c>
    </row>
    <row r="2663" spans="1:13" x14ac:dyDescent="0.25">
      <c r="A2663" t="s">
        <v>98</v>
      </c>
      <c r="B2663" s="7" t="s">
        <v>628</v>
      </c>
      <c r="C2663" s="15">
        <v>108</v>
      </c>
      <c r="D2663" s="16" t="s">
        <v>102</v>
      </c>
      <c r="E2663">
        <v>256</v>
      </c>
      <c r="F2663" s="9">
        <v>125</v>
      </c>
      <c r="G2663" s="9">
        <f>financials[[#This Row],[Units Sold]]*financials[[#This Row],[Sale Price]]</f>
        <v>32000</v>
      </c>
      <c r="H2663" s="9">
        <f>IF(financials[[#This Row],[Discount Band]]="low",0.1,IF(financials[[#This Row],[Discount Band]]="medium",0.15,0.3))</f>
        <v>0.1</v>
      </c>
      <c r="I2663" s="9">
        <f>financials[[#This Row],[Gross Sales]]-financials[[#This Row],[Gross Sales]]*financials[[#This Row],[Discounts]]</f>
        <v>28800</v>
      </c>
      <c r="J2663" s="9">
        <f>VLOOKUP(financials[[#This Row],[productid]],Products!$B$2:$H$10,3)</f>
        <v>3.99</v>
      </c>
      <c r="K2663" s="9">
        <f>financials[[#This Row],[Sales]]-financials[[#This Row],[COGS]]</f>
        <v>28796.01</v>
      </c>
      <c r="L2663" s="17">
        <f t="shared" ca="1" si="83"/>
        <v>45461</v>
      </c>
      <c r="M2663" t="str">
        <f t="shared" ca="1" si="82"/>
        <v>C0003</v>
      </c>
    </row>
    <row r="2664" spans="1:13" x14ac:dyDescent="0.25">
      <c r="A2664" t="s">
        <v>98</v>
      </c>
      <c r="B2664" s="7" t="s">
        <v>239</v>
      </c>
      <c r="C2664" s="15">
        <v>109</v>
      </c>
      <c r="D2664" s="16" t="s">
        <v>94</v>
      </c>
      <c r="E2664">
        <v>256</v>
      </c>
      <c r="F2664" s="9">
        <v>125</v>
      </c>
      <c r="G2664" s="9">
        <f>financials[[#This Row],[Units Sold]]*financials[[#This Row],[Sale Price]]</f>
        <v>32000</v>
      </c>
      <c r="H2664" s="9">
        <f>IF(financials[[#This Row],[Discount Band]]="low",0.1,IF(financials[[#This Row],[Discount Band]]="medium",0.15,0.3))</f>
        <v>0.3</v>
      </c>
      <c r="I2664" s="9">
        <f>financials[[#This Row],[Gross Sales]]-financials[[#This Row],[Gross Sales]]*financials[[#This Row],[Discounts]]</f>
        <v>22400</v>
      </c>
      <c r="J2664" s="9">
        <f>VLOOKUP(financials[[#This Row],[productid]],Products!$B$2:$H$10,3)</f>
        <v>16.8</v>
      </c>
      <c r="K2664" s="9">
        <f>financials[[#This Row],[Sales]]-financials[[#This Row],[COGS]]</f>
        <v>22383.200000000001</v>
      </c>
      <c r="L2664" s="17">
        <f t="shared" ca="1" si="83"/>
        <v>44796</v>
      </c>
      <c r="M2664" t="str">
        <f t="shared" ca="1" si="82"/>
        <v>C0002</v>
      </c>
    </row>
    <row r="2665" spans="1:13" x14ac:dyDescent="0.25">
      <c r="A2665" t="s">
        <v>97</v>
      </c>
      <c r="B2665" s="7" t="s">
        <v>135</v>
      </c>
      <c r="C2665" s="13">
        <v>108</v>
      </c>
      <c r="D2665" s="10" t="s">
        <v>101</v>
      </c>
      <c r="E2665">
        <v>1604</v>
      </c>
      <c r="F2665" s="9">
        <v>20</v>
      </c>
      <c r="G2665" s="9">
        <f>financials[[#This Row],[Units Sold]]*financials[[#This Row],[Sale Price]]</f>
        <v>32080</v>
      </c>
      <c r="H2665" s="9">
        <f>IF(financials[[#This Row],[Discount Band]]="low",0.1,IF(financials[[#This Row],[Discount Band]]="medium",0.15,0.3))</f>
        <v>0.15</v>
      </c>
      <c r="I2665" s="9">
        <f>financials[[#This Row],[Gross Sales]]-financials[[#This Row],[Gross Sales]]*financials[[#This Row],[Discounts]]</f>
        <v>27268</v>
      </c>
      <c r="J2665" s="9">
        <f>VLOOKUP(financials[[#This Row],[productid]],Products!$B$2:$H$10,3)</f>
        <v>3.99</v>
      </c>
      <c r="K2665" s="9">
        <f>financials[[#This Row],[Sales]]-financials[[#This Row],[COGS]]</f>
        <v>27264.01</v>
      </c>
      <c r="L2665" s="17">
        <f t="shared" ca="1" si="83"/>
        <v>44771</v>
      </c>
      <c r="M2665" t="str">
        <f t="shared" ca="1" si="82"/>
        <v>A0001</v>
      </c>
    </row>
    <row r="2666" spans="1:13" x14ac:dyDescent="0.25">
      <c r="A2666" t="s">
        <v>99</v>
      </c>
      <c r="B2666" s="7" t="s">
        <v>104</v>
      </c>
      <c r="C2666" s="15">
        <v>101</v>
      </c>
      <c r="D2666" s="16" t="s">
        <v>94</v>
      </c>
      <c r="E2666">
        <v>107</v>
      </c>
      <c r="F2666" s="9">
        <v>300</v>
      </c>
      <c r="G2666" s="9">
        <f>financials[[#This Row],[Units Sold]]*financials[[#This Row],[Sale Price]]</f>
        <v>32100</v>
      </c>
      <c r="H2666" s="9">
        <f>IF(financials[[#This Row],[Discount Band]]="low",0.1,IF(financials[[#This Row],[Discount Band]]="medium",0.15,0.3))</f>
        <v>0.3</v>
      </c>
      <c r="I2666" s="9">
        <f>financials[[#This Row],[Gross Sales]]-financials[[#This Row],[Gross Sales]]*financials[[#This Row],[Discounts]]</f>
        <v>22470</v>
      </c>
      <c r="J2666" s="9">
        <f>VLOOKUP(financials[[#This Row],[productid]],Products!$B$2:$H$10,3)</f>
        <v>9.9499999999999993</v>
      </c>
      <c r="K2666" s="9">
        <f>financials[[#This Row],[Sales]]-financials[[#This Row],[COGS]]</f>
        <v>22460.05</v>
      </c>
      <c r="L2666" s="17">
        <f t="shared" ca="1" si="83"/>
        <v>45363</v>
      </c>
      <c r="M2666" t="str">
        <f t="shared" ca="1" si="82"/>
        <v>C0003</v>
      </c>
    </row>
    <row r="2667" spans="1:13" x14ac:dyDescent="0.25">
      <c r="A2667" t="s">
        <v>97</v>
      </c>
      <c r="B2667" s="7" t="s">
        <v>95</v>
      </c>
      <c r="C2667" s="15">
        <v>105</v>
      </c>
      <c r="D2667" s="16" t="s">
        <v>102</v>
      </c>
      <c r="E2667">
        <v>1610</v>
      </c>
      <c r="F2667" s="9">
        <v>20</v>
      </c>
      <c r="G2667" s="9">
        <f>financials[[#This Row],[Units Sold]]*financials[[#This Row],[Sale Price]]</f>
        <v>32200</v>
      </c>
      <c r="H2667" s="9">
        <f>IF(financials[[#This Row],[Discount Band]]="low",0.1,IF(financials[[#This Row],[Discount Band]]="medium",0.15,0.3))</f>
        <v>0.1</v>
      </c>
      <c r="I2667" s="9">
        <f>financials[[#This Row],[Gross Sales]]-financials[[#This Row],[Gross Sales]]*financials[[#This Row],[Discounts]]</f>
        <v>28980</v>
      </c>
      <c r="J2667" s="9">
        <f>VLOOKUP(financials[[#This Row],[productid]],Products!$B$2:$H$10,3)</f>
        <v>10</v>
      </c>
      <c r="K2667" s="9">
        <f>financials[[#This Row],[Sales]]-financials[[#This Row],[COGS]]</f>
        <v>28970</v>
      </c>
      <c r="L2667" s="17">
        <f t="shared" ca="1" si="83"/>
        <v>45268</v>
      </c>
      <c r="M2667" t="str">
        <f t="shared" ca="1" si="82"/>
        <v>A0001</v>
      </c>
    </row>
    <row r="2668" spans="1:13" x14ac:dyDescent="0.25">
      <c r="A2668" t="s">
        <v>98</v>
      </c>
      <c r="B2668" s="7" t="s">
        <v>285</v>
      </c>
      <c r="C2668" s="15">
        <v>105</v>
      </c>
      <c r="D2668" s="16" t="s">
        <v>101</v>
      </c>
      <c r="E2668">
        <v>258</v>
      </c>
      <c r="F2668" s="9">
        <v>125</v>
      </c>
      <c r="G2668" s="9">
        <f>financials[[#This Row],[Units Sold]]*financials[[#This Row],[Sale Price]]</f>
        <v>32250</v>
      </c>
      <c r="H2668" s="9">
        <f>IF(financials[[#This Row],[Discount Band]]="low",0.1,IF(financials[[#This Row],[Discount Band]]="medium",0.15,0.3))</f>
        <v>0.15</v>
      </c>
      <c r="I2668" s="9">
        <f>financials[[#This Row],[Gross Sales]]-financials[[#This Row],[Gross Sales]]*financials[[#This Row],[Discounts]]</f>
        <v>27412.5</v>
      </c>
      <c r="J2668" s="9">
        <f>VLOOKUP(financials[[#This Row],[productid]],Products!$B$2:$H$10,3)</f>
        <v>10</v>
      </c>
      <c r="K2668" s="9">
        <f>financials[[#This Row],[Sales]]-financials[[#This Row],[COGS]]</f>
        <v>27402.5</v>
      </c>
      <c r="L2668" s="17">
        <f t="shared" ca="1" si="83"/>
        <v>45525</v>
      </c>
      <c r="M2668" t="str">
        <f t="shared" ca="1" si="82"/>
        <v>B0101</v>
      </c>
    </row>
    <row r="2669" spans="1:13" x14ac:dyDescent="0.25">
      <c r="A2669" t="s">
        <v>98</v>
      </c>
      <c r="B2669" s="7" t="s">
        <v>216</v>
      </c>
      <c r="C2669" s="15">
        <v>103</v>
      </c>
      <c r="D2669" s="16" t="s">
        <v>101</v>
      </c>
      <c r="E2669">
        <v>258</v>
      </c>
      <c r="F2669" s="9">
        <v>125</v>
      </c>
      <c r="G2669" s="9">
        <f>financials[[#This Row],[Units Sold]]*financials[[#This Row],[Sale Price]]</f>
        <v>32250</v>
      </c>
      <c r="H2669" s="9">
        <f>IF(financials[[#This Row],[Discount Band]]="low",0.1,IF(financials[[#This Row],[Discount Band]]="medium",0.15,0.3))</f>
        <v>0.15</v>
      </c>
      <c r="I2669" s="9">
        <f>financials[[#This Row],[Gross Sales]]-financials[[#This Row],[Gross Sales]]*financials[[#This Row],[Discounts]]</f>
        <v>27412.5</v>
      </c>
      <c r="J2669" s="9">
        <f>VLOOKUP(financials[[#This Row],[productid]],Products!$B$2:$H$10,3)</f>
        <v>15</v>
      </c>
      <c r="K2669" s="9">
        <f>financials[[#This Row],[Sales]]-financials[[#This Row],[COGS]]</f>
        <v>27397.5</v>
      </c>
      <c r="L2669" s="17">
        <f t="shared" ca="1" si="83"/>
        <v>45277</v>
      </c>
      <c r="M2669" t="str">
        <f t="shared" ca="1" si="82"/>
        <v>C0002</v>
      </c>
    </row>
    <row r="2670" spans="1:13" x14ac:dyDescent="0.25">
      <c r="A2670" t="s">
        <v>98</v>
      </c>
      <c r="B2670" s="7" t="s">
        <v>216</v>
      </c>
      <c r="C2670" s="15">
        <v>105</v>
      </c>
      <c r="D2670" s="16" t="s">
        <v>101</v>
      </c>
      <c r="E2670">
        <v>258</v>
      </c>
      <c r="F2670" s="9">
        <v>125</v>
      </c>
      <c r="G2670" s="9">
        <f>financials[[#This Row],[Units Sold]]*financials[[#This Row],[Sale Price]]</f>
        <v>32250</v>
      </c>
      <c r="H2670" s="9">
        <f>IF(financials[[#This Row],[Discount Band]]="low",0.1,IF(financials[[#This Row],[Discount Band]]="medium",0.15,0.3))</f>
        <v>0.15</v>
      </c>
      <c r="I2670" s="9">
        <f>financials[[#This Row],[Gross Sales]]-financials[[#This Row],[Gross Sales]]*financials[[#This Row],[Discounts]]</f>
        <v>27412.5</v>
      </c>
      <c r="J2670" s="9">
        <f>VLOOKUP(financials[[#This Row],[productid]],Products!$B$2:$H$10,3)</f>
        <v>10</v>
      </c>
      <c r="K2670" s="9">
        <f>financials[[#This Row],[Sales]]-financials[[#This Row],[COGS]]</f>
        <v>27402.5</v>
      </c>
      <c r="L2670" s="17">
        <f t="shared" ca="1" si="83"/>
        <v>44735</v>
      </c>
      <c r="M2670" t="str">
        <f t="shared" ca="1" si="82"/>
        <v>C0002</v>
      </c>
    </row>
    <row r="2671" spans="1:13" x14ac:dyDescent="0.25">
      <c r="A2671" t="s">
        <v>98</v>
      </c>
      <c r="B2671" s="7" t="s">
        <v>239</v>
      </c>
      <c r="C2671" s="15">
        <v>106</v>
      </c>
      <c r="D2671" s="16" t="s">
        <v>102</v>
      </c>
      <c r="E2671">
        <v>259</v>
      </c>
      <c r="F2671" s="9">
        <v>125</v>
      </c>
      <c r="G2671" s="9">
        <f>financials[[#This Row],[Units Sold]]*financials[[#This Row],[Sale Price]]</f>
        <v>32375</v>
      </c>
      <c r="H2671" s="9">
        <f>IF(financials[[#This Row],[Discount Band]]="low",0.1,IF(financials[[#This Row],[Discount Band]]="medium",0.15,0.3))</f>
        <v>0.1</v>
      </c>
      <c r="I2671" s="9">
        <f>financials[[#This Row],[Gross Sales]]-financials[[#This Row],[Gross Sales]]*financials[[#This Row],[Discounts]]</f>
        <v>29137.5</v>
      </c>
      <c r="J2671" s="9">
        <f>VLOOKUP(financials[[#This Row],[productid]],Products!$B$2:$H$10,3)</f>
        <v>9.1</v>
      </c>
      <c r="K2671" s="9">
        <f>financials[[#This Row],[Sales]]-financials[[#This Row],[COGS]]</f>
        <v>29128.400000000001</v>
      </c>
      <c r="L2671" s="17">
        <f t="shared" ca="1" si="83"/>
        <v>44717</v>
      </c>
      <c r="M2671" t="str">
        <f t="shared" ca="1" si="82"/>
        <v>C0002</v>
      </c>
    </row>
    <row r="2672" spans="1:13" x14ac:dyDescent="0.25">
      <c r="A2672" t="s">
        <v>98</v>
      </c>
      <c r="B2672" s="7" t="s">
        <v>243</v>
      </c>
      <c r="C2672" s="15">
        <v>101</v>
      </c>
      <c r="D2672" s="16" t="s">
        <v>102</v>
      </c>
      <c r="E2672">
        <v>259</v>
      </c>
      <c r="F2672" s="9">
        <v>125</v>
      </c>
      <c r="G2672" s="9">
        <f>financials[[#This Row],[Units Sold]]*financials[[#This Row],[Sale Price]]</f>
        <v>32375</v>
      </c>
      <c r="H2672" s="9">
        <f>IF(financials[[#This Row],[Discount Band]]="low",0.1,IF(financials[[#This Row],[Discount Band]]="medium",0.15,0.3))</f>
        <v>0.1</v>
      </c>
      <c r="I2672" s="9">
        <f>financials[[#This Row],[Gross Sales]]-financials[[#This Row],[Gross Sales]]*financials[[#This Row],[Discounts]]</f>
        <v>29137.5</v>
      </c>
      <c r="J2672" s="9">
        <f>VLOOKUP(financials[[#This Row],[productid]],Products!$B$2:$H$10,3)</f>
        <v>9.9499999999999993</v>
      </c>
      <c r="K2672" s="9">
        <f>financials[[#This Row],[Sales]]-financials[[#This Row],[COGS]]</f>
        <v>29127.55</v>
      </c>
      <c r="L2672" s="17">
        <f t="shared" ca="1" si="83"/>
        <v>44757</v>
      </c>
      <c r="M2672" t="str">
        <f t="shared" ca="1" si="82"/>
        <v>C0003</v>
      </c>
    </row>
    <row r="2673" spans="1:13" x14ac:dyDescent="0.25">
      <c r="A2673" t="s">
        <v>98</v>
      </c>
      <c r="B2673" s="7" t="s">
        <v>243</v>
      </c>
      <c r="C2673" s="15">
        <v>103</v>
      </c>
      <c r="D2673" s="16" t="s">
        <v>102</v>
      </c>
      <c r="E2673">
        <v>259</v>
      </c>
      <c r="F2673" s="9">
        <v>125</v>
      </c>
      <c r="G2673" s="9">
        <f>financials[[#This Row],[Units Sold]]*financials[[#This Row],[Sale Price]]</f>
        <v>32375</v>
      </c>
      <c r="H2673" s="9">
        <f>IF(financials[[#This Row],[Discount Band]]="low",0.1,IF(financials[[#This Row],[Discount Band]]="medium",0.15,0.3))</f>
        <v>0.1</v>
      </c>
      <c r="I2673" s="9">
        <f>financials[[#This Row],[Gross Sales]]-financials[[#This Row],[Gross Sales]]*financials[[#This Row],[Discounts]]</f>
        <v>29137.5</v>
      </c>
      <c r="J2673" s="9">
        <f>VLOOKUP(financials[[#This Row],[productid]],Products!$B$2:$H$10,3)</f>
        <v>15</v>
      </c>
      <c r="K2673" s="9">
        <f>financials[[#This Row],[Sales]]-financials[[#This Row],[COGS]]</f>
        <v>29122.5</v>
      </c>
      <c r="L2673" s="17">
        <f t="shared" ca="1" si="83"/>
        <v>45519</v>
      </c>
      <c r="M2673" t="str">
        <f t="shared" ca="1" si="82"/>
        <v>A0001</v>
      </c>
    </row>
    <row r="2674" spans="1:13" x14ac:dyDescent="0.25">
      <c r="A2674" t="s">
        <v>98</v>
      </c>
      <c r="B2674" s="7" t="s">
        <v>628</v>
      </c>
      <c r="C2674" s="15">
        <v>108</v>
      </c>
      <c r="D2674" s="16" t="s">
        <v>94</v>
      </c>
      <c r="E2674">
        <v>259</v>
      </c>
      <c r="F2674" s="9">
        <v>125</v>
      </c>
      <c r="G2674" s="9">
        <f>financials[[#This Row],[Units Sold]]*financials[[#This Row],[Sale Price]]</f>
        <v>32375</v>
      </c>
      <c r="H2674" s="9">
        <f>IF(financials[[#This Row],[Discount Band]]="low",0.1,IF(financials[[#This Row],[Discount Band]]="medium",0.15,0.3))</f>
        <v>0.3</v>
      </c>
      <c r="I2674" s="9">
        <f>financials[[#This Row],[Gross Sales]]-financials[[#This Row],[Gross Sales]]*financials[[#This Row],[Discounts]]</f>
        <v>22662.5</v>
      </c>
      <c r="J2674" s="9">
        <f>VLOOKUP(financials[[#This Row],[productid]],Products!$B$2:$H$10,3)</f>
        <v>3.99</v>
      </c>
      <c r="K2674" s="9">
        <f>financials[[#This Row],[Sales]]-financials[[#This Row],[COGS]]</f>
        <v>22658.51</v>
      </c>
      <c r="L2674" s="17">
        <f t="shared" ca="1" si="83"/>
        <v>44618</v>
      </c>
      <c r="M2674" t="str">
        <f t="shared" ca="1" si="82"/>
        <v>B0001</v>
      </c>
    </row>
    <row r="2675" spans="1:13" x14ac:dyDescent="0.25">
      <c r="A2675" t="s">
        <v>96</v>
      </c>
      <c r="B2675" s="7" t="s">
        <v>170</v>
      </c>
      <c r="C2675" s="15">
        <v>109</v>
      </c>
      <c r="D2675" s="16" t="s">
        <v>101</v>
      </c>
      <c r="E2675">
        <v>2698</v>
      </c>
      <c r="F2675" s="9">
        <v>12</v>
      </c>
      <c r="G2675" s="9">
        <f>financials[[#This Row],[Units Sold]]*financials[[#This Row],[Sale Price]]</f>
        <v>32376</v>
      </c>
      <c r="H2675" s="9">
        <f>IF(financials[[#This Row],[Discount Band]]="low",0.1,IF(financials[[#This Row],[Discount Band]]="medium",0.15,0.3))</f>
        <v>0.15</v>
      </c>
      <c r="I2675" s="9">
        <f>financials[[#This Row],[Gross Sales]]-financials[[#This Row],[Gross Sales]]*financials[[#This Row],[Discounts]]</f>
        <v>27519.599999999999</v>
      </c>
      <c r="J2675" s="9">
        <f>VLOOKUP(financials[[#This Row],[productid]],Products!$B$2:$H$10,3)</f>
        <v>16.8</v>
      </c>
      <c r="K2675" s="9">
        <f>financials[[#This Row],[Sales]]-financials[[#This Row],[COGS]]</f>
        <v>27502.799999999999</v>
      </c>
      <c r="L2675" s="17">
        <f t="shared" ca="1" si="83"/>
        <v>44840</v>
      </c>
      <c r="M2675" t="str">
        <f t="shared" ca="1" si="82"/>
        <v>B0101</v>
      </c>
    </row>
    <row r="2676" spans="1:13" x14ac:dyDescent="0.25">
      <c r="A2676" t="s">
        <v>97</v>
      </c>
      <c r="B2676" s="7" t="s">
        <v>135</v>
      </c>
      <c r="C2676" s="15">
        <v>102</v>
      </c>
      <c r="D2676" s="16" t="s">
        <v>102</v>
      </c>
      <c r="E2676">
        <v>4626</v>
      </c>
      <c r="F2676" s="9">
        <v>7</v>
      </c>
      <c r="G2676" s="9">
        <f>financials[[#This Row],[Units Sold]]*financials[[#This Row],[Sale Price]]</f>
        <v>32382</v>
      </c>
      <c r="H2676" s="9">
        <f>IF(financials[[#This Row],[Discount Band]]="low",0.1,IF(financials[[#This Row],[Discount Band]]="medium",0.15,0.3))</f>
        <v>0.1</v>
      </c>
      <c r="I2676" s="9">
        <f>financials[[#This Row],[Gross Sales]]-financials[[#This Row],[Gross Sales]]*financials[[#This Row],[Discounts]]</f>
        <v>29143.8</v>
      </c>
      <c r="J2676" s="9">
        <f>VLOOKUP(financials[[#This Row],[productid]],Products!$B$2:$H$10,3)</f>
        <v>13.95</v>
      </c>
      <c r="K2676" s="9">
        <f>financials[[#This Row],[Sales]]-financials[[#This Row],[COGS]]</f>
        <v>29129.85</v>
      </c>
      <c r="L2676" s="17">
        <f t="shared" ca="1" si="83"/>
        <v>45231</v>
      </c>
      <c r="M2676" t="str">
        <f t="shared" ca="1" si="82"/>
        <v>C0003</v>
      </c>
    </row>
    <row r="2677" spans="1:13" x14ac:dyDescent="0.25">
      <c r="A2677" t="s">
        <v>100</v>
      </c>
      <c r="B2677" s="7" t="s">
        <v>135</v>
      </c>
      <c r="C2677" s="15">
        <v>109</v>
      </c>
      <c r="D2677" s="16" t="s">
        <v>94</v>
      </c>
      <c r="E2677">
        <v>2161</v>
      </c>
      <c r="F2677" s="9">
        <v>15</v>
      </c>
      <c r="G2677" s="9">
        <f>financials[[#This Row],[Units Sold]]*financials[[#This Row],[Sale Price]]</f>
        <v>32415</v>
      </c>
      <c r="H2677" s="9">
        <f>IF(financials[[#This Row],[Discount Band]]="low",0.1,IF(financials[[#This Row],[Discount Band]]="medium",0.15,0.3))</f>
        <v>0.3</v>
      </c>
      <c r="I2677" s="9">
        <f>financials[[#This Row],[Gross Sales]]-financials[[#This Row],[Gross Sales]]*financials[[#This Row],[Discounts]]</f>
        <v>22690.5</v>
      </c>
      <c r="J2677" s="9">
        <f>VLOOKUP(financials[[#This Row],[productid]],Products!$B$2:$H$10,3)</f>
        <v>16.8</v>
      </c>
      <c r="K2677" s="9">
        <f>financials[[#This Row],[Sales]]-financials[[#This Row],[COGS]]</f>
        <v>22673.7</v>
      </c>
      <c r="L2677" s="17">
        <f t="shared" ca="1" si="83"/>
        <v>45071</v>
      </c>
      <c r="M2677" t="str">
        <f t="shared" ca="1" si="82"/>
        <v>C0003</v>
      </c>
    </row>
    <row r="2678" spans="1:13" x14ac:dyDescent="0.25">
      <c r="A2678" t="s">
        <v>96</v>
      </c>
      <c r="B2678" s="7" t="s">
        <v>135</v>
      </c>
      <c r="C2678" s="15">
        <v>106</v>
      </c>
      <c r="D2678" s="16" t="s">
        <v>94</v>
      </c>
      <c r="E2678">
        <v>2704</v>
      </c>
      <c r="F2678" s="9">
        <v>12</v>
      </c>
      <c r="G2678" s="9">
        <f>financials[[#This Row],[Units Sold]]*financials[[#This Row],[Sale Price]]</f>
        <v>32448</v>
      </c>
      <c r="H2678" s="9">
        <f>IF(financials[[#This Row],[Discount Band]]="low",0.1,IF(financials[[#This Row],[Discount Band]]="medium",0.15,0.3))</f>
        <v>0.3</v>
      </c>
      <c r="I2678" s="9">
        <f>financials[[#This Row],[Gross Sales]]-financials[[#This Row],[Gross Sales]]*financials[[#This Row],[Discounts]]</f>
        <v>22713.599999999999</v>
      </c>
      <c r="J2678" s="9">
        <f>VLOOKUP(financials[[#This Row],[productid]],Products!$B$2:$H$10,3)</f>
        <v>9.1</v>
      </c>
      <c r="K2678" s="9">
        <f>financials[[#This Row],[Sales]]-financials[[#This Row],[COGS]]</f>
        <v>22704.5</v>
      </c>
      <c r="L2678" s="17">
        <f t="shared" ca="1" si="83"/>
        <v>44683</v>
      </c>
      <c r="M2678" t="str">
        <f t="shared" ca="1" si="82"/>
        <v>C0002</v>
      </c>
    </row>
    <row r="2679" spans="1:13" x14ac:dyDescent="0.25">
      <c r="A2679" t="s">
        <v>100</v>
      </c>
      <c r="B2679" s="7" t="s">
        <v>170</v>
      </c>
      <c r="C2679" s="15">
        <v>105</v>
      </c>
      <c r="D2679" s="16" t="s">
        <v>94</v>
      </c>
      <c r="E2679">
        <v>2165</v>
      </c>
      <c r="F2679" s="9">
        <v>15</v>
      </c>
      <c r="G2679" s="9">
        <f>financials[[#This Row],[Units Sold]]*financials[[#This Row],[Sale Price]]</f>
        <v>32475</v>
      </c>
      <c r="H2679" s="9">
        <f>IF(financials[[#This Row],[Discount Band]]="low",0.1,IF(financials[[#This Row],[Discount Band]]="medium",0.15,0.3))</f>
        <v>0.3</v>
      </c>
      <c r="I2679" s="9">
        <f>financials[[#This Row],[Gross Sales]]-financials[[#This Row],[Gross Sales]]*financials[[#This Row],[Discounts]]</f>
        <v>22732.5</v>
      </c>
      <c r="J2679" s="9">
        <f>VLOOKUP(financials[[#This Row],[productid]],Products!$B$2:$H$10,3)</f>
        <v>10</v>
      </c>
      <c r="K2679" s="9">
        <f>financials[[#This Row],[Sales]]-financials[[#This Row],[COGS]]</f>
        <v>22722.5</v>
      </c>
      <c r="L2679" s="17">
        <f t="shared" ca="1" si="83"/>
        <v>45171</v>
      </c>
      <c r="M2679" t="str">
        <f t="shared" ca="1" si="82"/>
        <v>B0101</v>
      </c>
    </row>
    <row r="2680" spans="1:13" x14ac:dyDescent="0.25">
      <c r="A2680" t="s">
        <v>98</v>
      </c>
      <c r="B2680" s="7" t="s">
        <v>285</v>
      </c>
      <c r="C2680" s="15">
        <v>101</v>
      </c>
      <c r="D2680" s="16" t="s">
        <v>102</v>
      </c>
      <c r="E2680">
        <v>260</v>
      </c>
      <c r="F2680" s="9">
        <v>125</v>
      </c>
      <c r="G2680" s="9">
        <f>financials[[#This Row],[Units Sold]]*financials[[#This Row],[Sale Price]]</f>
        <v>32500</v>
      </c>
      <c r="H2680" s="9">
        <f>IF(financials[[#This Row],[Discount Band]]="low",0.1,IF(financials[[#This Row],[Discount Band]]="medium",0.15,0.3))</f>
        <v>0.1</v>
      </c>
      <c r="I2680" s="9">
        <f>financials[[#This Row],[Gross Sales]]-financials[[#This Row],[Gross Sales]]*financials[[#This Row],[Discounts]]</f>
        <v>29250</v>
      </c>
      <c r="J2680" s="9">
        <f>VLOOKUP(financials[[#This Row],[productid]],Products!$B$2:$H$10,3)</f>
        <v>9.9499999999999993</v>
      </c>
      <c r="K2680" s="9">
        <f>financials[[#This Row],[Sales]]-financials[[#This Row],[COGS]]</f>
        <v>29240.05</v>
      </c>
      <c r="L2680" s="17">
        <f t="shared" ca="1" si="83"/>
        <v>44696</v>
      </c>
      <c r="M2680" t="str">
        <f t="shared" ca="1" si="82"/>
        <v>B0101</v>
      </c>
    </row>
    <row r="2681" spans="1:13" x14ac:dyDescent="0.25">
      <c r="A2681" t="s">
        <v>97</v>
      </c>
      <c r="B2681" s="7" t="s">
        <v>655</v>
      </c>
      <c r="C2681" s="15">
        <v>105</v>
      </c>
      <c r="D2681" s="16" t="s">
        <v>102</v>
      </c>
      <c r="E2681">
        <v>93</v>
      </c>
      <c r="F2681" s="9">
        <v>350</v>
      </c>
      <c r="G2681" s="9">
        <f>financials[[#This Row],[Units Sold]]*financials[[#This Row],[Sale Price]]</f>
        <v>32550</v>
      </c>
      <c r="H2681" s="9">
        <f>IF(financials[[#This Row],[Discount Band]]="low",0.1,IF(financials[[#This Row],[Discount Band]]="medium",0.15,0.3))</f>
        <v>0.1</v>
      </c>
      <c r="I2681" s="9">
        <f>financials[[#This Row],[Gross Sales]]-financials[[#This Row],[Gross Sales]]*financials[[#This Row],[Discounts]]</f>
        <v>29295</v>
      </c>
      <c r="J2681" s="9">
        <f>VLOOKUP(financials[[#This Row],[productid]],Products!$B$2:$H$10,3)</f>
        <v>10</v>
      </c>
      <c r="K2681" s="9">
        <f>financials[[#This Row],[Sales]]-financials[[#This Row],[COGS]]</f>
        <v>29285</v>
      </c>
      <c r="L2681" s="17">
        <f t="shared" ca="1" si="83"/>
        <v>44632</v>
      </c>
      <c r="M2681" t="str">
        <f t="shared" ca="1" si="82"/>
        <v>C0002</v>
      </c>
    </row>
    <row r="2682" spans="1:13" x14ac:dyDescent="0.25">
      <c r="A2682" t="s">
        <v>97</v>
      </c>
      <c r="B2682" s="7" t="s">
        <v>135</v>
      </c>
      <c r="C2682" s="15">
        <v>107</v>
      </c>
      <c r="D2682" s="16" t="s">
        <v>94</v>
      </c>
      <c r="E2682">
        <v>1630</v>
      </c>
      <c r="F2682" s="9">
        <v>20</v>
      </c>
      <c r="G2682" s="9">
        <f>financials[[#This Row],[Units Sold]]*financials[[#This Row],[Sale Price]]</f>
        <v>32600</v>
      </c>
      <c r="H2682" s="9">
        <f>IF(financials[[#This Row],[Discount Band]]="low",0.1,IF(financials[[#This Row],[Discount Band]]="medium",0.15,0.3))</f>
        <v>0.3</v>
      </c>
      <c r="I2682" s="9">
        <f>financials[[#This Row],[Gross Sales]]-financials[[#This Row],[Gross Sales]]*financials[[#This Row],[Discounts]]</f>
        <v>22820</v>
      </c>
      <c r="J2682" s="9">
        <f>VLOOKUP(financials[[#This Row],[productid]],Products!$B$2:$H$10,3)</f>
        <v>5.5</v>
      </c>
      <c r="K2682" s="9">
        <f>financials[[#This Row],[Sales]]-financials[[#This Row],[COGS]]</f>
        <v>22814.5</v>
      </c>
      <c r="L2682" s="17">
        <f t="shared" ca="1" si="83"/>
        <v>45452</v>
      </c>
      <c r="M2682" t="str">
        <f t="shared" ca="1" si="82"/>
        <v>C0002</v>
      </c>
    </row>
    <row r="2683" spans="1:13" x14ac:dyDescent="0.25">
      <c r="A2683" t="s">
        <v>98</v>
      </c>
      <c r="B2683" s="7" t="s">
        <v>169</v>
      </c>
      <c r="C2683" s="15">
        <v>104</v>
      </c>
      <c r="D2683" s="16" t="s">
        <v>94</v>
      </c>
      <c r="E2683">
        <v>261</v>
      </c>
      <c r="F2683" s="9">
        <v>125</v>
      </c>
      <c r="G2683" s="9">
        <f>financials[[#This Row],[Units Sold]]*financials[[#This Row],[Sale Price]]</f>
        <v>32625</v>
      </c>
      <c r="H2683" s="9">
        <f>IF(financials[[#This Row],[Discount Band]]="low",0.1,IF(financials[[#This Row],[Discount Band]]="medium",0.15,0.3))</f>
        <v>0.3</v>
      </c>
      <c r="I2683" s="9">
        <f>financials[[#This Row],[Gross Sales]]-financials[[#This Row],[Gross Sales]]*financials[[#This Row],[Discounts]]</f>
        <v>22837.5</v>
      </c>
      <c r="J2683" s="9">
        <f>VLOOKUP(financials[[#This Row],[productid]],Products!$B$2:$H$10,3)</f>
        <v>2.9</v>
      </c>
      <c r="K2683" s="9">
        <f>financials[[#This Row],[Sales]]-financials[[#This Row],[COGS]]</f>
        <v>22834.6</v>
      </c>
      <c r="L2683" s="17">
        <f t="shared" ca="1" si="83"/>
        <v>45530</v>
      </c>
      <c r="M2683" t="str">
        <f t="shared" ca="1" si="82"/>
        <v>B0101</v>
      </c>
    </row>
    <row r="2684" spans="1:13" x14ac:dyDescent="0.25">
      <c r="A2684" t="s">
        <v>99</v>
      </c>
      <c r="B2684" s="7" t="s">
        <v>655</v>
      </c>
      <c r="C2684" s="15">
        <v>108</v>
      </c>
      <c r="D2684" s="16" t="s">
        <v>101</v>
      </c>
      <c r="E2684">
        <v>109</v>
      </c>
      <c r="F2684" s="9">
        <v>300</v>
      </c>
      <c r="G2684" s="9">
        <f>financials[[#This Row],[Units Sold]]*financials[[#This Row],[Sale Price]]</f>
        <v>32700</v>
      </c>
      <c r="H2684" s="9">
        <f>IF(financials[[#This Row],[Discount Band]]="low",0.1,IF(financials[[#This Row],[Discount Band]]="medium",0.15,0.3))</f>
        <v>0.15</v>
      </c>
      <c r="I2684" s="9">
        <f>financials[[#This Row],[Gross Sales]]-financials[[#This Row],[Gross Sales]]*financials[[#This Row],[Discounts]]</f>
        <v>27795</v>
      </c>
      <c r="J2684" s="9">
        <f>VLOOKUP(financials[[#This Row],[productid]],Products!$B$2:$H$10,3)</f>
        <v>3.99</v>
      </c>
      <c r="K2684" s="9">
        <f>financials[[#This Row],[Sales]]-financials[[#This Row],[COGS]]</f>
        <v>27791.01</v>
      </c>
      <c r="L2684" s="17">
        <f t="shared" ca="1" si="83"/>
        <v>45444</v>
      </c>
      <c r="M2684" t="str">
        <f t="shared" ca="1" si="82"/>
        <v>C0002</v>
      </c>
    </row>
    <row r="2685" spans="1:13" x14ac:dyDescent="0.25">
      <c r="A2685" t="s">
        <v>97</v>
      </c>
      <c r="B2685" s="7" t="s">
        <v>170</v>
      </c>
      <c r="C2685" s="15">
        <v>109</v>
      </c>
      <c r="D2685" s="16" t="s">
        <v>101</v>
      </c>
      <c r="E2685">
        <v>1638</v>
      </c>
      <c r="F2685" s="9">
        <v>20</v>
      </c>
      <c r="G2685" s="9">
        <f>financials[[#This Row],[Units Sold]]*financials[[#This Row],[Sale Price]]</f>
        <v>32760</v>
      </c>
      <c r="H2685" s="9">
        <f>IF(financials[[#This Row],[Discount Band]]="low",0.1,IF(financials[[#This Row],[Discount Band]]="medium",0.15,0.3))</f>
        <v>0.15</v>
      </c>
      <c r="I2685" s="9">
        <f>financials[[#This Row],[Gross Sales]]-financials[[#This Row],[Gross Sales]]*financials[[#This Row],[Discounts]]</f>
        <v>27846</v>
      </c>
      <c r="J2685" s="9">
        <f>VLOOKUP(financials[[#This Row],[productid]],Products!$B$2:$H$10,3)</f>
        <v>16.8</v>
      </c>
      <c r="K2685" s="9">
        <f>financials[[#This Row],[Sales]]-financials[[#This Row],[COGS]]</f>
        <v>27829.200000000001</v>
      </c>
      <c r="L2685" s="17">
        <f t="shared" ca="1" si="83"/>
        <v>45035</v>
      </c>
      <c r="M2685" t="str">
        <f t="shared" ca="1" si="82"/>
        <v>B0101</v>
      </c>
    </row>
    <row r="2686" spans="1:13" x14ac:dyDescent="0.25">
      <c r="A2686" t="s">
        <v>97</v>
      </c>
      <c r="B2686" s="7" t="s">
        <v>95</v>
      </c>
      <c r="C2686" s="15">
        <v>106</v>
      </c>
      <c r="D2686" s="16" t="s">
        <v>94</v>
      </c>
      <c r="E2686">
        <v>1640</v>
      </c>
      <c r="F2686" s="9">
        <v>20</v>
      </c>
      <c r="G2686" s="9">
        <f>financials[[#This Row],[Units Sold]]*financials[[#This Row],[Sale Price]]</f>
        <v>32800</v>
      </c>
      <c r="H2686" s="9">
        <f>IF(financials[[#This Row],[Discount Band]]="low",0.1,IF(financials[[#This Row],[Discount Band]]="medium",0.15,0.3))</f>
        <v>0.3</v>
      </c>
      <c r="I2686" s="9">
        <f>financials[[#This Row],[Gross Sales]]-financials[[#This Row],[Gross Sales]]*financials[[#This Row],[Discounts]]</f>
        <v>22960</v>
      </c>
      <c r="J2686" s="9">
        <f>VLOOKUP(financials[[#This Row],[productid]],Products!$B$2:$H$10,3)</f>
        <v>9.1</v>
      </c>
      <c r="K2686" s="9">
        <f>financials[[#This Row],[Sales]]-financials[[#This Row],[COGS]]</f>
        <v>22950.9</v>
      </c>
      <c r="L2686" s="17">
        <f t="shared" ca="1" si="83"/>
        <v>45422</v>
      </c>
      <c r="M2686" t="str">
        <f t="shared" ca="1" si="82"/>
        <v>C0002</v>
      </c>
    </row>
    <row r="2687" spans="1:13" x14ac:dyDescent="0.25">
      <c r="A2687" t="s">
        <v>97</v>
      </c>
      <c r="B2687" s="7" t="s">
        <v>135</v>
      </c>
      <c r="C2687" s="13">
        <v>106</v>
      </c>
      <c r="D2687" s="10" t="s">
        <v>94</v>
      </c>
      <c r="E2687">
        <v>4688</v>
      </c>
      <c r="F2687" s="9">
        <v>7</v>
      </c>
      <c r="G2687" s="9">
        <f>financials[[#This Row],[Units Sold]]*financials[[#This Row],[Sale Price]]</f>
        <v>32816</v>
      </c>
      <c r="H2687" s="9">
        <f>IF(financials[[#This Row],[Discount Band]]="low",0.1,IF(financials[[#This Row],[Discount Band]]="medium",0.15,0.3))</f>
        <v>0.3</v>
      </c>
      <c r="I2687" s="9">
        <f>financials[[#This Row],[Gross Sales]]-financials[[#This Row],[Gross Sales]]*financials[[#This Row],[Discounts]]</f>
        <v>22971.200000000001</v>
      </c>
      <c r="J2687" s="9">
        <f>VLOOKUP(financials[[#This Row],[productid]],Products!$B$2:$H$10,3)</f>
        <v>9.1</v>
      </c>
      <c r="K2687" s="9">
        <f>financials[[#This Row],[Sales]]-financials[[#This Row],[COGS]]</f>
        <v>22962.100000000002</v>
      </c>
      <c r="L2687" s="17">
        <f t="shared" ca="1" si="83"/>
        <v>45020</v>
      </c>
      <c r="M2687" t="str">
        <f t="shared" ca="1" si="82"/>
        <v>C0002</v>
      </c>
    </row>
    <row r="2688" spans="1:13" x14ac:dyDescent="0.25">
      <c r="A2688" t="s">
        <v>97</v>
      </c>
      <c r="B2688" s="7" t="s">
        <v>135</v>
      </c>
      <c r="C2688" s="15">
        <v>106</v>
      </c>
      <c r="D2688" s="16" t="s">
        <v>101</v>
      </c>
      <c r="E2688">
        <v>4691</v>
      </c>
      <c r="F2688" s="9">
        <v>7</v>
      </c>
      <c r="G2688" s="9">
        <f>financials[[#This Row],[Units Sold]]*financials[[#This Row],[Sale Price]]</f>
        <v>32837</v>
      </c>
      <c r="H2688" s="9">
        <f>IF(financials[[#This Row],[Discount Band]]="low",0.1,IF(financials[[#This Row],[Discount Band]]="medium",0.15,0.3))</f>
        <v>0.15</v>
      </c>
      <c r="I2688" s="9">
        <f>financials[[#This Row],[Gross Sales]]-financials[[#This Row],[Gross Sales]]*financials[[#This Row],[Discounts]]</f>
        <v>27911.45</v>
      </c>
      <c r="J2688" s="9">
        <f>VLOOKUP(financials[[#This Row],[productid]],Products!$B$2:$H$10,3)</f>
        <v>9.1</v>
      </c>
      <c r="K2688" s="9">
        <f>financials[[#This Row],[Sales]]-financials[[#This Row],[COGS]]</f>
        <v>27902.350000000002</v>
      </c>
      <c r="L2688" s="17">
        <f t="shared" ca="1" si="83"/>
        <v>44920</v>
      </c>
      <c r="M2688" t="str">
        <f t="shared" ca="1" si="82"/>
        <v>B0001</v>
      </c>
    </row>
    <row r="2689" spans="1:13" x14ac:dyDescent="0.25">
      <c r="A2689" t="s">
        <v>98</v>
      </c>
      <c r="B2689" s="7" t="s">
        <v>656</v>
      </c>
      <c r="C2689" s="15">
        <v>101</v>
      </c>
      <c r="D2689" s="16" t="s">
        <v>94</v>
      </c>
      <c r="E2689">
        <v>263</v>
      </c>
      <c r="F2689" s="9">
        <v>125</v>
      </c>
      <c r="G2689" s="9">
        <f>financials[[#This Row],[Units Sold]]*financials[[#This Row],[Sale Price]]</f>
        <v>32875</v>
      </c>
      <c r="H2689" s="9">
        <f>IF(financials[[#This Row],[Discount Band]]="low",0.1,IF(financials[[#This Row],[Discount Band]]="medium",0.15,0.3))</f>
        <v>0.3</v>
      </c>
      <c r="I2689" s="9">
        <f>financials[[#This Row],[Gross Sales]]-financials[[#This Row],[Gross Sales]]*financials[[#This Row],[Discounts]]</f>
        <v>23012.5</v>
      </c>
      <c r="J2689" s="9">
        <f>VLOOKUP(financials[[#This Row],[productid]],Products!$B$2:$H$10,3)</f>
        <v>9.9499999999999993</v>
      </c>
      <c r="K2689" s="9">
        <f>financials[[#This Row],[Sales]]-financials[[#This Row],[COGS]]</f>
        <v>23002.55</v>
      </c>
      <c r="L2689" s="17">
        <f t="shared" ca="1" si="83"/>
        <v>45228</v>
      </c>
      <c r="M2689" t="str">
        <f t="shared" ca="1" si="82"/>
        <v>C0003</v>
      </c>
    </row>
    <row r="2690" spans="1:13" x14ac:dyDescent="0.25">
      <c r="A2690" t="s">
        <v>98</v>
      </c>
      <c r="B2690" s="7" t="s">
        <v>136</v>
      </c>
      <c r="C2690" s="15">
        <v>105</v>
      </c>
      <c r="D2690" s="16" t="s">
        <v>101</v>
      </c>
      <c r="E2690">
        <v>263</v>
      </c>
      <c r="F2690" s="9">
        <v>125</v>
      </c>
      <c r="G2690" s="9">
        <f>financials[[#This Row],[Units Sold]]*financials[[#This Row],[Sale Price]]</f>
        <v>32875</v>
      </c>
      <c r="H2690" s="9">
        <f>IF(financials[[#This Row],[Discount Band]]="low",0.1,IF(financials[[#This Row],[Discount Band]]="medium",0.15,0.3))</f>
        <v>0.15</v>
      </c>
      <c r="I2690" s="9">
        <f>financials[[#This Row],[Gross Sales]]-financials[[#This Row],[Gross Sales]]*financials[[#This Row],[Discounts]]</f>
        <v>27943.75</v>
      </c>
      <c r="J2690" s="9">
        <f>VLOOKUP(financials[[#This Row],[productid]],Products!$B$2:$H$10,3)</f>
        <v>10</v>
      </c>
      <c r="K2690" s="9">
        <f>financials[[#This Row],[Sales]]-financials[[#This Row],[COGS]]</f>
        <v>27933.75</v>
      </c>
      <c r="L2690" s="17">
        <f t="shared" ca="1" si="83"/>
        <v>44849</v>
      </c>
      <c r="M2690" t="str">
        <f t="shared" ref="M2690:M2753" ca="1" si="84">VLOOKUP(RANDBETWEEN(1,5),rnlsalesperson,2)</f>
        <v>B0001</v>
      </c>
    </row>
    <row r="2691" spans="1:13" x14ac:dyDescent="0.25">
      <c r="A2691" t="s">
        <v>98</v>
      </c>
      <c r="B2691" s="7" t="s">
        <v>298</v>
      </c>
      <c r="C2691" s="13">
        <v>104</v>
      </c>
      <c r="D2691" s="10" t="s">
        <v>102</v>
      </c>
      <c r="E2691">
        <v>264</v>
      </c>
      <c r="F2691" s="9">
        <v>125</v>
      </c>
      <c r="G2691" s="9">
        <f>financials[[#This Row],[Units Sold]]*financials[[#This Row],[Sale Price]]</f>
        <v>33000</v>
      </c>
      <c r="H2691" s="9">
        <f>IF(financials[[#This Row],[Discount Band]]="low",0.1,IF(financials[[#This Row],[Discount Band]]="medium",0.15,0.3))</f>
        <v>0.1</v>
      </c>
      <c r="I2691" s="9">
        <f>financials[[#This Row],[Gross Sales]]-financials[[#This Row],[Gross Sales]]*financials[[#This Row],[Discounts]]</f>
        <v>29700</v>
      </c>
      <c r="J2691" s="9">
        <f>VLOOKUP(financials[[#This Row],[productid]],Products!$B$2:$H$10,3)</f>
        <v>2.9</v>
      </c>
      <c r="K2691" s="9">
        <f>financials[[#This Row],[Sales]]-financials[[#This Row],[COGS]]</f>
        <v>29697.1</v>
      </c>
      <c r="L2691" s="17">
        <f t="shared" ref="L2691:L2754" ca="1" si="85">RANDBETWEEN(44562,45534)</f>
        <v>45058</v>
      </c>
      <c r="M2691" t="str">
        <f t="shared" ca="1" si="84"/>
        <v>A0001</v>
      </c>
    </row>
    <row r="2692" spans="1:13" x14ac:dyDescent="0.25">
      <c r="A2692" t="s">
        <v>98</v>
      </c>
      <c r="B2692" s="7" t="s">
        <v>106</v>
      </c>
      <c r="C2692" s="15">
        <v>104</v>
      </c>
      <c r="D2692" s="16" t="s">
        <v>94</v>
      </c>
      <c r="E2692">
        <v>264</v>
      </c>
      <c r="F2692" s="9">
        <v>125</v>
      </c>
      <c r="G2692" s="9">
        <f>financials[[#This Row],[Units Sold]]*financials[[#This Row],[Sale Price]]</f>
        <v>33000</v>
      </c>
      <c r="H2692" s="9">
        <f>IF(financials[[#This Row],[Discount Band]]="low",0.1,IF(financials[[#This Row],[Discount Band]]="medium",0.15,0.3))</f>
        <v>0.3</v>
      </c>
      <c r="I2692" s="9">
        <f>financials[[#This Row],[Gross Sales]]-financials[[#This Row],[Gross Sales]]*financials[[#This Row],[Discounts]]</f>
        <v>23100</v>
      </c>
      <c r="J2692" s="9">
        <f>VLOOKUP(financials[[#This Row],[productid]],Products!$B$2:$H$10,3)</f>
        <v>2.9</v>
      </c>
      <c r="K2692" s="9">
        <f>financials[[#This Row],[Sales]]-financials[[#This Row],[COGS]]</f>
        <v>23097.1</v>
      </c>
      <c r="L2692" s="17">
        <f t="shared" ca="1" si="85"/>
        <v>44648</v>
      </c>
      <c r="M2692" t="str">
        <f t="shared" ca="1" si="84"/>
        <v>C0003</v>
      </c>
    </row>
    <row r="2693" spans="1:13" x14ac:dyDescent="0.25">
      <c r="A2693" t="s">
        <v>98</v>
      </c>
      <c r="B2693" s="7" t="s">
        <v>208</v>
      </c>
      <c r="C2693" s="15">
        <v>101</v>
      </c>
      <c r="D2693" s="16" t="s">
        <v>94</v>
      </c>
      <c r="E2693">
        <v>264</v>
      </c>
      <c r="F2693" s="9">
        <v>125</v>
      </c>
      <c r="G2693" s="9">
        <f>financials[[#This Row],[Units Sold]]*financials[[#This Row],[Sale Price]]</f>
        <v>33000</v>
      </c>
      <c r="H2693" s="9">
        <f>IF(financials[[#This Row],[Discount Band]]="low",0.1,IF(financials[[#This Row],[Discount Band]]="medium",0.15,0.3))</f>
        <v>0.3</v>
      </c>
      <c r="I2693" s="9">
        <f>financials[[#This Row],[Gross Sales]]-financials[[#This Row],[Gross Sales]]*financials[[#This Row],[Discounts]]</f>
        <v>23100</v>
      </c>
      <c r="J2693" s="9">
        <f>VLOOKUP(financials[[#This Row],[productid]],Products!$B$2:$H$10,3)</f>
        <v>9.9499999999999993</v>
      </c>
      <c r="K2693" s="9">
        <f>financials[[#This Row],[Sales]]-financials[[#This Row],[COGS]]</f>
        <v>23090.05</v>
      </c>
      <c r="L2693" s="17">
        <f t="shared" ca="1" si="85"/>
        <v>44903</v>
      </c>
      <c r="M2693" t="str">
        <f t="shared" ca="1" si="84"/>
        <v>C0002</v>
      </c>
    </row>
    <row r="2694" spans="1:13" x14ac:dyDescent="0.25">
      <c r="A2694" t="s">
        <v>98</v>
      </c>
      <c r="B2694" s="7" t="s">
        <v>169</v>
      </c>
      <c r="C2694" s="15">
        <v>102</v>
      </c>
      <c r="D2694" s="16" t="s">
        <v>94</v>
      </c>
      <c r="E2694">
        <v>264</v>
      </c>
      <c r="F2694" s="9">
        <v>125</v>
      </c>
      <c r="G2694" s="9">
        <f>financials[[#This Row],[Units Sold]]*financials[[#This Row],[Sale Price]]</f>
        <v>33000</v>
      </c>
      <c r="H2694" s="9">
        <f>IF(financials[[#This Row],[Discount Band]]="low",0.1,IF(financials[[#This Row],[Discount Band]]="medium",0.15,0.3))</f>
        <v>0.3</v>
      </c>
      <c r="I2694" s="9">
        <f>financials[[#This Row],[Gross Sales]]-financials[[#This Row],[Gross Sales]]*financials[[#This Row],[Discounts]]</f>
        <v>23100</v>
      </c>
      <c r="J2694" s="9">
        <f>VLOOKUP(financials[[#This Row],[productid]],Products!$B$2:$H$10,3)</f>
        <v>13.95</v>
      </c>
      <c r="K2694" s="9">
        <f>financials[[#This Row],[Sales]]-financials[[#This Row],[COGS]]</f>
        <v>23086.05</v>
      </c>
      <c r="L2694" s="17">
        <f t="shared" ca="1" si="85"/>
        <v>45102</v>
      </c>
      <c r="M2694" t="str">
        <f t="shared" ca="1" si="84"/>
        <v>B0101</v>
      </c>
    </row>
    <row r="2695" spans="1:13" x14ac:dyDescent="0.25">
      <c r="A2695" t="s">
        <v>96</v>
      </c>
      <c r="B2695" s="7" t="s">
        <v>170</v>
      </c>
      <c r="C2695" s="15">
        <v>107</v>
      </c>
      <c r="D2695" s="16" t="s">
        <v>94</v>
      </c>
      <c r="E2695">
        <v>2754</v>
      </c>
      <c r="F2695" s="9">
        <v>12</v>
      </c>
      <c r="G2695" s="9">
        <f>financials[[#This Row],[Units Sold]]*financials[[#This Row],[Sale Price]]</f>
        <v>33048</v>
      </c>
      <c r="H2695" s="9">
        <f>IF(financials[[#This Row],[Discount Band]]="low",0.1,IF(financials[[#This Row],[Discount Band]]="medium",0.15,0.3))</f>
        <v>0.3</v>
      </c>
      <c r="I2695" s="9">
        <f>financials[[#This Row],[Gross Sales]]-financials[[#This Row],[Gross Sales]]*financials[[#This Row],[Discounts]]</f>
        <v>23133.599999999999</v>
      </c>
      <c r="J2695" s="9">
        <f>VLOOKUP(financials[[#This Row],[productid]],Products!$B$2:$H$10,3)</f>
        <v>5.5</v>
      </c>
      <c r="K2695" s="9">
        <f>financials[[#This Row],[Sales]]-financials[[#This Row],[COGS]]</f>
        <v>23128.1</v>
      </c>
      <c r="L2695" s="17">
        <f t="shared" ca="1" si="85"/>
        <v>44977</v>
      </c>
      <c r="M2695" t="str">
        <f t="shared" ca="1" si="84"/>
        <v>B0101</v>
      </c>
    </row>
    <row r="2696" spans="1:13" x14ac:dyDescent="0.25">
      <c r="A2696" t="s">
        <v>97</v>
      </c>
      <c r="B2696" s="7" t="s">
        <v>135</v>
      </c>
      <c r="C2696" s="15">
        <v>108</v>
      </c>
      <c r="D2696" s="16" t="s">
        <v>103</v>
      </c>
      <c r="E2696">
        <v>4732</v>
      </c>
      <c r="F2696" s="9">
        <v>7</v>
      </c>
      <c r="G2696" s="9">
        <f>financials[[#This Row],[Units Sold]]*financials[[#This Row],[Sale Price]]</f>
        <v>33124</v>
      </c>
      <c r="H2696" s="9">
        <f>IF(financials[[#This Row],[Discount Band]]="low",0.1,IF(financials[[#This Row],[Discount Band]]="medium",0.15,0.3))</f>
        <v>0.3</v>
      </c>
      <c r="I2696" s="9">
        <f>financials[[#This Row],[Gross Sales]]-financials[[#This Row],[Gross Sales]]*financials[[#This Row],[Discounts]]</f>
        <v>23186.800000000003</v>
      </c>
      <c r="J2696" s="9">
        <f>VLOOKUP(financials[[#This Row],[productid]],Products!$B$2:$H$10,3)</f>
        <v>3.99</v>
      </c>
      <c r="K2696" s="9">
        <f>financials[[#This Row],[Sales]]-financials[[#This Row],[COGS]]</f>
        <v>23182.81</v>
      </c>
      <c r="L2696" s="17">
        <f t="shared" ca="1" si="85"/>
        <v>44935</v>
      </c>
      <c r="M2696" t="str">
        <f t="shared" ca="1" si="84"/>
        <v>A0001</v>
      </c>
    </row>
    <row r="2697" spans="1:13" x14ac:dyDescent="0.25">
      <c r="A2697" t="s">
        <v>97</v>
      </c>
      <c r="B2697" s="7" t="s">
        <v>95</v>
      </c>
      <c r="C2697" s="15">
        <v>109</v>
      </c>
      <c r="D2697" s="16" t="s">
        <v>94</v>
      </c>
      <c r="E2697">
        <v>1657</v>
      </c>
      <c r="F2697" s="9">
        <v>20</v>
      </c>
      <c r="G2697" s="9">
        <f>financials[[#This Row],[Units Sold]]*financials[[#This Row],[Sale Price]]</f>
        <v>33140</v>
      </c>
      <c r="H2697" s="9">
        <f>IF(financials[[#This Row],[Discount Band]]="low",0.1,IF(financials[[#This Row],[Discount Band]]="medium",0.15,0.3))</f>
        <v>0.3</v>
      </c>
      <c r="I2697" s="9">
        <f>financials[[#This Row],[Gross Sales]]-financials[[#This Row],[Gross Sales]]*financials[[#This Row],[Discounts]]</f>
        <v>23198</v>
      </c>
      <c r="J2697" s="9">
        <f>VLOOKUP(financials[[#This Row],[productid]],Products!$B$2:$H$10,3)</f>
        <v>16.8</v>
      </c>
      <c r="K2697" s="9">
        <f>financials[[#This Row],[Sales]]-financials[[#This Row],[COGS]]</f>
        <v>23181.200000000001</v>
      </c>
      <c r="L2697" s="17">
        <f t="shared" ca="1" si="85"/>
        <v>44650</v>
      </c>
      <c r="M2697" t="str">
        <f t="shared" ca="1" si="84"/>
        <v>B0101</v>
      </c>
    </row>
    <row r="2698" spans="1:13" x14ac:dyDescent="0.25">
      <c r="A2698" t="s">
        <v>96</v>
      </c>
      <c r="B2698" s="7" t="s">
        <v>135</v>
      </c>
      <c r="C2698" s="15">
        <v>104</v>
      </c>
      <c r="D2698" s="16" t="s">
        <v>94</v>
      </c>
      <c r="E2698">
        <v>2762</v>
      </c>
      <c r="F2698" s="9">
        <v>12</v>
      </c>
      <c r="G2698" s="9">
        <f>financials[[#This Row],[Units Sold]]*financials[[#This Row],[Sale Price]]</f>
        <v>33144</v>
      </c>
      <c r="H2698" s="9">
        <f>IF(financials[[#This Row],[Discount Band]]="low",0.1,IF(financials[[#This Row],[Discount Band]]="medium",0.15,0.3))</f>
        <v>0.3</v>
      </c>
      <c r="I2698" s="9">
        <f>financials[[#This Row],[Gross Sales]]-financials[[#This Row],[Gross Sales]]*financials[[#This Row],[Discounts]]</f>
        <v>23200.800000000003</v>
      </c>
      <c r="J2698" s="9">
        <f>VLOOKUP(financials[[#This Row],[productid]],Products!$B$2:$H$10,3)</f>
        <v>2.9</v>
      </c>
      <c r="K2698" s="9">
        <f>financials[[#This Row],[Sales]]-financials[[#This Row],[COGS]]</f>
        <v>23197.9</v>
      </c>
      <c r="L2698" s="17">
        <f t="shared" ca="1" si="85"/>
        <v>44857</v>
      </c>
      <c r="M2698" t="str">
        <f t="shared" ca="1" si="84"/>
        <v>B0001</v>
      </c>
    </row>
    <row r="2699" spans="1:13" x14ac:dyDescent="0.25">
      <c r="A2699" t="s">
        <v>96</v>
      </c>
      <c r="B2699" s="7" t="s">
        <v>170</v>
      </c>
      <c r="C2699" s="15">
        <v>109</v>
      </c>
      <c r="D2699" s="16" t="s">
        <v>101</v>
      </c>
      <c r="E2699">
        <v>2765</v>
      </c>
      <c r="F2699" s="9">
        <v>12</v>
      </c>
      <c r="G2699" s="9">
        <f>financials[[#This Row],[Units Sold]]*financials[[#This Row],[Sale Price]]</f>
        <v>33180</v>
      </c>
      <c r="H2699" s="9">
        <f>IF(financials[[#This Row],[Discount Band]]="low",0.1,IF(financials[[#This Row],[Discount Band]]="medium",0.15,0.3))</f>
        <v>0.15</v>
      </c>
      <c r="I2699" s="9">
        <f>financials[[#This Row],[Gross Sales]]-financials[[#This Row],[Gross Sales]]*financials[[#This Row],[Discounts]]</f>
        <v>28203</v>
      </c>
      <c r="J2699" s="9">
        <f>VLOOKUP(financials[[#This Row],[productid]],Products!$B$2:$H$10,3)</f>
        <v>16.8</v>
      </c>
      <c r="K2699" s="9">
        <f>financials[[#This Row],[Sales]]-financials[[#This Row],[COGS]]</f>
        <v>28186.2</v>
      </c>
      <c r="L2699" s="17">
        <f t="shared" ca="1" si="85"/>
        <v>45102</v>
      </c>
      <c r="M2699" t="str">
        <f t="shared" ca="1" si="84"/>
        <v>A0001</v>
      </c>
    </row>
    <row r="2700" spans="1:13" x14ac:dyDescent="0.25">
      <c r="A2700" t="s">
        <v>100</v>
      </c>
      <c r="B2700" s="7" t="s">
        <v>135</v>
      </c>
      <c r="C2700" s="15">
        <v>103</v>
      </c>
      <c r="D2700" s="16" t="s">
        <v>102</v>
      </c>
      <c r="E2700">
        <v>2215</v>
      </c>
      <c r="F2700" s="9">
        <v>15</v>
      </c>
      <c r="G2700" s="9">
        <f>financials[[#This Row],[Units Sold]]*financials[[#This Row],[Sale Price]]</f>
        <v>33225</v>
      </c>
      <c r="H2700" s="9">
        <f>IF(financials[[#This Row],[Discount Band]]="low",0.1,IF(financials[[#This Row],[Discount Band]]="medium",0.15,0.3))</f>
        <v>0.1</v>
      </c>
      <c r="I2700" s="9">
        <f>financials[[#This Row],[Gross Sales]]-financials[[#This Row],[Gross Sales]]*financials[[#This Row],[Discounts]]</f>
        <v>29902.5</v>
      </c>
      <c r="J2700" s="9">
        <f>VLOOKUP(financials[[#This Row],[productid]],Products!$B$2:$H$10,3)</f>
        <v>15</v>
      </c>
      <c r="K2700" s="9">
        <f>financials[[#This Row],[Sales]]-financials[[#This Row],[COGS]]</f>
        <v>29887.5</v>
      </c>
      <c r="L2700" s="17">
        <f t="shared" ca="1" si="85"/>
        <v>44596</v>
      </c>
      <c r="M2700" t="str">
        <f t="shared" ca="1" si="84"/>
        <v>B0001</v>
      </c>
    </row>
    <row r="2701" spans="1:13" x14ac:dyDescent="0.25">
      <c r="A2701" t="s">
        <v>96</v>
      </c>
      <c r="B2701" s="7" t="s">
        <v>170</v>
      </c>
      <c r="C2701" s="15">
        <v>105</v>
      </c>
      <c r="D2701" s="16" t="s">
        <v>102</v>
      </c>
      <c r="E2701">
        <v>2769</v>
      </c>
      <c r="F2701" s="9">
        <v>12</v>
      </c>
      <c r="G2701" s="9">
        <f>financials[[#This Row],[Units Sold]]*financials[[#This Row],[Sale Price]]</f>
        <v>33228</v>
      </c>
      <c r="H2701" s="9">
        <f>IF(financials[[#This Row],[Discount Band]]="low",0.1,IF(financials[[#This Row],[Discount Band]]="medium",0.15,0.3))</f>
        <v>0.1</v>
      </c>
      <c r="I2701" s="9">
        <f>financials[[#This Row],[Gross Sales]]-financials[[#This Row],[Gross Sales]]*financials[[#This Row],[Discounts]]</f>
        <v>29905.200000000001</v>
      </c>
      <c r="J2701" s="9">
        <f>VLOOKUP(financials[[#This Row],[productid]],Products!$B$2:$H$10,3)</f>
        <v>10</v>
      </c>
      <c r="K2701" s="9">
        <f>financials[[#This Row],[Sales]]-financials[[#This Row],[COGS]]</f>
        <v>29895.200000000001</v>
      </c>
      <c r="L2701" s="17">
        <f t="shared" ca="1" si="85"/>
        <v>45486</v>
      </c>
      <c r="M2701" t="str">
        <f t="shared" ca="1" si="84"/>
        <v>B0001</v>
      </c>
    </row>
    <row r="2702" spans="1:13" x14ac:dyDescent="0.25">
      <c r="A2702" t="s">
        <v>100</v>
      </c>
      <c r="B2702" s="7" t="s">
        <v>135</v>
      </c>
      <c r="C2702" s="15">
        <v>109</v>
      </c>
      <c r="D2702" s="16" t="s">
        <v>94</v>
      </c>
      <c r="E2702">
        <v>2216</v>
      </c>
      <c r="F2702" s="9">
        <v>15</v>
      </c>
      <c r="G2702" s="9">
        <f>financials[[#This Row],[Units Sold]]*financials[[#This Row],[Sale Price]]</f>
        <v>33240</v>
      </c>
      <c r="H2702" s="9">
        <f>IF(financials[[#This Row],[Discount Band]]="low",0.1,IF(financials[[#This Row],[Discount Band]]="medium",0.15,0.3))</f>
        <v>0.3</v>
      </c>
      <c r="I2702" s="9">
        <f>financials[[#This Row],[Gross Sales]]-financials[[#This Row],[Gross Sales]]*financials[[#This Row],[Discounts]]</f>
        <v>23268</v>
      </c>
      <c r="J2702" s="9">
        <f>VLOOKUP(financials[[#This Row],[productid]],Products!$B$2:$H$10,3)</f>
        <v>16.8</v>
      </c>
      <c r="K2702" s="9">
        <f>financials[[#This Row],[Sales]]-financials[[#This Row],[COGS]]</f>
        <v>23251.200000000001</v>
      </c>
      <c r="L2702" s="17">
        <f t="shared" ca="1" si="85"/>
        <v>44826</v>
      </c>
      <c r="M2702" t="str">
        <f t="shared" ca="1" si="84"/>
        <v>A0001</v>
      </c>
    </row>
    <row r="2703" spans="1:13" x14ac:dyDescent="0.25">
      <c r="A2703" t="s">
        <v>98</v>
      </c>
      <c r="B2703" s="7" t="s">
        <v>298</v>
      </c>
      <c r="C2703" s="15">
        <v>103</v>
      </c>
      <c r="D2703" s="16" t="s">
        <v>103</v>
      </c>
      <c r="E2703">
        <v>266</v>
      </c>
      <c r="F2703" s="9">
        <v>125</v>
      </c>
      <c r="G2703" s="9">
        <f>financials[[#This Row],[Units Sold]]*financials[[#This Row],[Sale Price]]</f>
        <v>33250</v>
      </c>
      <c r="H2703" s="9">
        <f>IF(financials[[#This Row],[Discount Band]]="low",0.1,IF(financials[[#This Row],[Discount Band]]="medium",0.15,0.3))</f>
        <v>0.3</v>
      </c>
      <c r="I2703" s="9">
        <f>financials[[#This Row],[Gross Sales]]-financials[[#This Row],[Gross Sales]]*financials[[#This Row],[Discounts]]</f>
        <v>23275</v>
      </c>
      <c r="J2703" s="9">
        <f>VLOOKUP(financials[[#This Row],[productid]],Products!$B$2:$H$10,3)</f>
        <v>15</v>
      </c>
      <c r="K2703" s="9">
        <f>financials[[#This Row],[Sales]]-financials[[#This Row],[COGS]]</f>
        <v>23260</v>
      </c>
      <c r="L2703" s="17">
        <f t="shared" ca="1" si="85"/>
        <v>45415</v>
      </c>
      <c r="M2703" t="str">
        <f t="shared" ca="1" si="84"/>
        <v>C0003</v>
      </c>
    </row>
    <row r="2704" spans="1:13" x14ac:dyDescent="0.25">
      <c r="A2704" t="s">
        <v>98</v>
      </c>
      <c r="B2704" s="7" t="s">
        <v>107</v>
      </c>
      <c r="C2704" s="15">
        <v>107</v>
      </c>
      <c r="D2704" s="16" t="s">
        <v>102</v>
      </c>
      <c r="E2704">
        <v>266</v>
      </c>
      <c r="F2704" s="9">
        <v>125</v>
      </c>
      <c r="G2704" s="9">
        <f>financials[[#This Row],[Units Sold]]*financials[[#This Row],[Sale Price]]</f>
        <v>33250</v>
      </c>
      <c r="H2704" s="9">
        <f>IF(financials[[#This Row],[Discount Band]]="low",0.1,IF(financials[[#This Row],[Discount Band]]="medium",0.15,0.3))</f>
        <v>0.1</v>
      </c>
      <c r="I2704" s="9">
        <f>financials[[#This Row],[Gross Sales]]-financials[[#This Row],[Gross Sales]]*financials[[#This Row],[Discounts]]</f>
        <v>29925</v>
      </c>
      <c r="J2704" s="9">
        <f>VLOOKUP(financials[[#This Row],[productid]],Products!$B$2:$H$10,3)</f>
        <v>5.5</v>
      </c>
      <c r="K2704" s="9">
        <f>financials[[#This Row],[Sales]]-financials[[#This Row],[COGS]]</f>
        <v>29919.5</v>
      </c>
      <c r="L2704" s="17">
        <f t="shared" ca="1" si="85"/>
        <v>44946</v>
      </c>
      <c r="M2704" t="str">
        <f t="shared" ca="1" si="84"/>
        <v>B0001</v>
      </c>
    </row>
    <row r="2705" spans="1:13" x14ac:dyDescent="0.25">
      <c r="A2705" t="s">
        <v>98</v>
      </c>
      <c r="B2705" s="7" t="s">
        <v>243</v>
      </c>
      <c r="C2705" s="15">
        <v>101</v>
      </c>
      <c r="D2705" s="16" t="s">
        <v>94</v>
      </c>
      <c r="E2705">
        <v>266</v>
      </c>
      <c r="F2705" s="9">
        <v>125</v>
      </c>
      <c r="G2705" s="9">
        <f>financials[[#This Row],[Units Sold]]*financials[[#This Row],[Sale Price]]</f>
        <v>33250</v>
      </c>
      <c r="H2705" s="9">
        <f>IF(financials[[#This Row],[Discount Band]]="low",0.1,IF(financials[[#This Row],[Discount Band]]="medium",0.15,0.3))</f>
        <v>0.3</v>
      </c>
      <c r="I2705" s="9">
        <f>financials[[#This Row],[Gross Sales]]-financials[[#This Row],[Gross Sales]]*financials[[#This Row],[Discounts]]</f>
        <v>23275</v>
      </c>
      <c r="J2705" s="9">
        <f>VLOOKUP(financials[[#This Row],[productid]],Products!$B$2:$H$10,3)</f>
        <v>9.9499999999999993</v>
      </c>
      <c r="K2705" s="9">
        <f>financials[[#This Row],[Sales]]-financials[[#This Row],[COGS]]</f>
        <v>23265.05</v>
      </c>
      <c r="L2705" s="17">
        <f t="shared" ca="1" si="85"/>
        <v>45432</v>
      </c>
      <c r="M2705" t="str">
        <f t="shared" ca="1" si="84"/>
        <v>C0002</v>
      </c>
    </row>
    <row r="2706" spans="1:13" x14ac:dyDescent="0.25">
      <c r="A2706" t="s">
        <v>98</v>
      </c>
      <c r="B2706" s="7" t="s">
        <v>104</v>
      </c>
      <c r="C2706" s="15">
        <v>106</v>
      </c>
      <c r="D2706" s="16" t="s">
        <v>94</v>
      </c>
      <c r="E2706">
        <v>266</v>
      </c>
      <c r="F2706" s="9">
        <v>125</v>
      </c>
      <c r="G2706" s="9">
        <f>financials[[#This Row],[Units Sold]]*financials[[#This Row],[Sale Price]]</f>
        <v>33250</v>
      </c>
      <c r="H2706" s="9">
        <f>IF(financials[[#This Row],[Discount Band]]="low",0.1,IF(financials[[#This Row],[Discount Band]]="medium",0.15,0.3))</f>
        <v>0.3</v>
      </c>
      <c r="I2706" s="9">
        <f>financials[[#This Row],[Gross Sales]]-financials[[#This Row],[Gross Sales]]*financials[[#This Row],[Discounts]]</f>
        <v>23275</v>
      </c>
      <c r="J2706" s="9">
        <f>VLOOKUP(financials[[#This Row],[productid]],Products!$B$2:$H$10,3)</f>
        <v>9.1</v>
      </c>
      <c r="K2706" s="9">
        <f>financials[[#This Row],[Sales]]-financials[[#This Row],[COGS]]</f>
        <v>23265.9</v>
      </c>
      <c r="L2706" s="17">
        <f t="shared" ca="1" si="85"/>
        <v>44859</v>
      </c>
      <c r="M2706" t="str">
        <f t="shared" ca="1" si="84"/>
        <v>B0001</v>
      </c>
    </row>
    <row r="2707" spans="1:13" x14ac:dyDescent="0.25">
      <c r="A2707" t="s">
        <v>98</v>
      </c>
      <c r="B2707" s="7" t="s">
        <v>159</v>
      </c>
      <c r="C2707" s="15">
        <v>105</v>
      </c>
      <c r="D2707" s="16" t="s">
        <v>102</v>
      </c>
      <c r="E2707">
        <v>267</v>
      </c>
      <c r="F2707" s="9">
        <v>125</v>
      </c>
      <c r="G2707" s="9">
        <f>financials[[#This Row],[Units Sold]]*financials[[#This Row],[Sale Price]]</f>
        <v>33375</v>
      </c>
      <c r="H2707" s="9">
        <f>IF(financials[[#This Row],[Discount Band]]="low",0.1,IF(financials[[#This Row],[Discount Band]]="medium",0.15,0.3))</f>
        <v>0.1</v>
      </c>
      <c r="I2707" s="9">
        <f>financials[[#This Row],[Gross Sales]]-financials[[#This Row],[Gross Sales]]*financials[[#This Row],[Discounts]]</f>
        <v>30037.5</v>
      </c>
      <c r="J2707" s="9">
        <f>VLOOKUP(financials[[#This Row],[productid]],Products!$B$2:$H$10,3)</f>
        <v>10</v>
      </c>
      <c r="K2707" s="9">
        <f>financials[[#This Row],[Sales]]-financials[[#This Row],[COGS]]</f>
        <v>30027.5</v>
      </c>
      <c r="L2707" s="17">
        <f t="shared" ca="1" si="85"/>
        <v>44779</v>
      </c>
      <c r="M2707" t="str">
        <f t="shared" ca="1" si="84"/>
        <v>B0001</v>
      </c>
    </row>
    <row r="2708" spans="1:13" x14ac:dyDescent="0.25">
      <c r="A2708" t="s">
        <v>97</v>
      </c>
      <c r="B2708" s="7" t="s">
        <v>95</v>
      </c>
      <c r="C2708" s="15">
        <v>102</v>
      </c>
      <c r="D2708" s="16" t="s">
        <v>101</v>
      </c>
      <c r="E2708">
        <v>1672</v>
      </c>
      <c r="F2708" s="9">
        <v>20</v>
      </c>
      <c r="G2708" s="9">
        <f>financials[[#This Row],[Units Sold]]*financials[[#This Row],[Sale Price]]</f>
        <v>33440</v>
      </c>
      <c r="H2708" s="9">
        <f>IF(financials[[#This Row],[Discount Band]]="low",0.1,IF(financials[[#This Row],[Discount Band]]="medium",0.15,0.3))</f>
        <v>0.15</v>
      </c>
      <c r="I2708" s="9">
        <f>financials[[#This Row],[Gross Sales]]-financials[[#This Row],[Gross Sales]]*financials[[#This Row],[Discounts]]</f>
        <v>28424</v>
      </c>
      <c r="J2708" s="9">
        <f>VLOOKUP(financials[[#This Row],[productid]],Products!$B$2:$H$10,3)</f>
        <v>13.95</v>
      </c>
      <c r="K2708" s="9">
        <f>financials[[#This Row],[Sales]]-financials[[#This Row],[COGS]]</f>
        <v>28410.05</v>
      </c>
      <c r="L2708" s="17">
        <f t="shared" ca="1" si="85"/>
        <v>44743</v>
      </c>
      <c r="M2708" t="str">
        <f t="shared" ca="1" si="84"/>
        <v>B0001</v>
      </c>
    </row>
    <row r="2709" spans="1:13" x14ac:dyDescent="0.25">
      <c r="A2709" t="s">
        <v>97</v>
      </c>
      <c r="B2709" s="7" t="s">
        <v>95</v>
      </c>
      <c r="C2709" s="15">
        <v>109</v>
      </c>
      <c r="D2709" s="16" t="s">
        <v>94</v>
      </c>
      <c r="E2709">
        <v>1674</v>
      </c>
      <c r="F2709" s="9">
        <v>20</v>
      </c>
      <c r="G2709" s="9">
        <f>financials[[#This Row],[Units Sold]]*financials[[#This Row],[Sale Price]]</f>
        <v>33480</v>
      </c>
      <c r="H2709" s="9">
        <f>IF(financials[[#This Row],[Discount Band]]="low",0.1,IF(financials[[#This Row],[Discount Band]]="medium",0.15,0.3))</f>
        <v>0.3</v>
      </c>
      <c r="I2709" s="9">
        <f>financials[[#This Row],[Gross Sales]]-financials[[#This Row],[Gross Sales]]*financials[[#This Row],[Discounts]]</f>
        <v>23436</v>
      </c>
      <c r="J2709" s="9">
        <f>VLOOKUP(financials[[#This Row],[productid]],Products!$B$2:$H$10,3)</f>
        <v>16.8</v>
      </c>
      <c r="K2709" s="9">
        <f>financials[[#This Row],[Sales]]-financials[[#This Row],[COGS]]</f>
        <v>23419.200000000001</v>
      </c>
      <c r="L2709" s="17">
        <f t="shared" ca="1" si="85"/>
        <v>45422</v>
      </c>
      <c r="M2709" t="str">
        <f t="shared" ca="1" si="84"/>
        <v>C0002</v>
      </c>
    </row>
    <row r="2710" spans="1:13" x14ac:dyDescent="0.25">
      <c r="A2710" t="s">
        <v>96</v>
      </c>
      <c r="B2710" s="7" t="s">
        <v>135</v>
      </c>
      <c r="C2710" s="15">
        <v>102</v>
      </c>
      <c r="D2710" s="16" t="s">
        <v>103</v>
      </c>
      <c r="E2710">
        <v>2791</v>
      </c>
      <c r="F2710" s="9">
        <v>12</v>
      </c>
      <c r="G2710" s="9">
        <f>financials[[#This Row],[Units Sold]]*financials[[#This Row],[Sale Price]]</f>
        <v>33492</v>
      </c>
      <c r="H2710" s="9">
        <f>IF(financials[[#This Row],[Discount Band]]="low",0.1,IF(financials[[#This Row],[Discount Band]]="medium",0.15,0.3))</f>
        <v>0.3</v>
      </c>
      <c r="I2710" s="9">
        <f>financials[[#This Row],[Gross Sales]]-financials[[#This Row],[Gross Sales]]*financials[[#This Row],[Discounts]]</f>
        <v>23444.400000000001</v>
      </c>
      <c r="J2710" s="9">
        <f>VLOOKUP(financials[[#This Row],[productid]],Products!$B$2:$H$10,3)</f>
        <v>13.95</v>
      </c>
      <c r="K2710" s="9">
        <f>financials[[#This Row],[Sales]]-financials[[#This Row],[COGS]]</f>
        <v>23430.45</v>
      </c>
      <c r="L2710" s="17">
        <f t="shared" ca="1" si="85"/>
        <v>44888</v>
      </c>
      <c r="M2710" t="str">
        <f t="shared" ca="1" si="84"/>
        <v>C0002</v>
      </c>
    </row>
    <row r="2711" spans="1:13" x14ac:dyDescent="0.25">
      <c r="A2711" t="s">
        <v>100</v>
      </c>
      <c r="B2711" s="7" t="s">
        <v>170</v>
      </c>
      <c r="C2711" s="15">
        <v>107</v>
      </c>
      <c r="D2711" s="16" t="s">
        <v>103</v>
      </c>
      <c r="E2711">
        <v>2233</v>
      </c>
      <c r="F2711" s="9">
        <v>15</v>
      </c>
      <c r="G2711" s="9">
        <f>financials[[#This Row],[Units Sold]]*financials[[#This Row],[Sale Price]]</f>
        <v>33495</v>
      </c>
      <c r="H2711" s="9">
        <f>IF(financials[[#This Row],[Discount Band]]="low",0.1,IF(financials[[#This Row],[Discount Band]]="medium",0.15,0.3))</f>
        <v>0.3</v>
      </c>
      <c r="I2711" s="9">
        <f>financials[[#This Row],[Gross Sales]]-financials[[#This Row],[Gross Sales]]*financials[[#This Row],[Discounts]]</f>
        <v>23446.5</v>
      </c>
      <c r="J2711" s="9">
        <f>VLOOKUP(financials[[#This Row],[productid]],Products!$B$2:$H$10,3)</f>
        <v>5.5</v>
      </c>
      <c r="K2711" s="9">
        <f>financials[[#This Row],[Sales]]-financials[[#This Row],[COGS]]</f>
        <v>23441</v>
      </c>
      <c r="L2711" s="17">
        <f t="shared" ca="1" si="85"/>
        <v>45062</v>
      </c>
      <c r="M2711" t="str">
        <f t="shared" ca="1" si="84"/>
        <v>C0003</v>
      </c>
    </row>
    <row r="2712" spans="1:13" x14ac:dyDescent="0.25">
      <c r="A2712" t="s">
        <v>98</v>
      </c>
      <c r="B2712" s="7" t="s">
        <v>106</v>
      </c>
      <c r="C2712" s="13">
        <v>104</v>
      </c>
      <c r="D2712" s="10" t="s">
        <v>102</v>
      </c>
      <c r="E2712">
        <v>268</v>
      </c>
      <c r="F2712" s="9">
        <v>125</v>
      </c>
      <c r="G2712" s="9">
        <f>financials[[#This Row],[Units Sold]]*financials[[#This Row],[Sale Price]]</f>
        <v>33500</v>
      </c>
      <c r="H2712" s="9">
        <f>IF(financials[[#This Row],[Discount Band]]="low",0.1,IF(financials[[#This Row],[Discount Band]]="medium",0.15,0.3))</f>
        <v>0.1</v>
      </c>
      <c r="I2712" s="9">
        <f>financials[[#This Row],[Gross Sales]]-financials[[#This Row],[Gross Sales]]*financials[[#This Row],[Discounts]]</f>
        <v>30150</v>
      </c>
      <c r="J2712" s="9">
        <f>VLOOKUP(financials[[#This Row],[productid]],Products!$B$2:$H$10,3)</f>
        <v>2.9</v>
      </c>
      <c r="K2712" s="9">
        <f>financials[[#This Row],[Sales]]-financials[[#This Row],[COGS]]</f>
        <v>30147.1</v>
      </c>
      <c r="L2712" s="17">
        <f t="shared" ca="1" si="85"/>
        <v>44603</v>
      </c>
      <c r="M2712" t="str">
        <f t="shared" ca="1" si="84"/>
        <v>A0001</v>
      </c>
    </row>
    <row r="2713" spans="1:13" x14ac:dyDescent="0.25">
      <c r="A2713" t="s">
        <v>98</v>
      </c>
      <c r="B2713" s="7" t="s">
        <v>243</v>
      </c>
      <c r="C2713" s="15">
        <v>108</v>
      </c>
      <c r="D2713" s="16" t="s">
        <v>102</v>
      </c>
      <c r="E2713">
        <v>268</v>
      </c>
      <c r="F2713" s="9">
        <v>125</v>
      </c>
      <c r="G2713" s="9">
        <f>financials[[#This Row],[Units Sold]]*financials[[#This Row],[Sale Price]]</f>
        <v>33500</v>
      </c>
      <c r="H2713" s="9">
        <f>IF(financials[[#This Row],[Discount Band]]="low",0.1,IF(financials[[#This Row],[Discount Band]]="medium",0.15,0.3))</f>
        <v>0.1</v>
      </c>
      <c r="I2713" s="9">
        <f>financials[[#This Row],[Gross Sales]]-financials[[#This Row],[Gross Sales]]*financials[[#This Row],[Discounts]]</f>
        <v>30150</v>
      </c>
      <c r="J2713" s="9">
        <f>VLOOKUP(financials[[#This Row],[productid]],Products!$B$2:$H$10,3)</f>
        <v>3.99</v>
      </c>
      <c r="K2713" s="9">
        <f>financials[[#This Row],[Sales]]-financials[[#This Row],[COGS]]</f>
        <v>30146.01</v>
      </c>
      <c r="L2713" s="17">
        <f t="shared" ca="1" si="85"/>
        <v>45123</v>
      </c>
      <c r="M2713" t="str">
        <f t="shared" ca="1" si="84"/>
        <v>B0001</v>
      </c>
    </row>
    <row r="2714" spans="1:13" x14ac:dyDescent="0.25">
      <c r="A2714" t="s">
        <v>98</v>
      </c>
      <c r="B2714" s="7" t="s">
        <v>107</v>
      </c>
      <c r="C2714" s="15">
        <v>107</v>
      </c>
      <c r="D2714" s="16" t="s">
        <v>101</v>
      </c>
      <c r="E2714">
        <v>268</v>
      </c>
      <c r="F2714" s="9">
        <v>125</v>
      </c>
      <c r="G2714" s="9">
        <f>financials[[#This Row],[Units Sold]]*financials[[#This Row],[Sale Price]]</f>
        <v>33500</v>
      </c>
      <c r="H2714" s="9">
        <f>IF(financials[[#This Row],[Discount Band]]="low",0.1,IF(financials[[#This Row],[Discount Band]]="medium",0.15,0.3))</f>
        <v>0.15</v>
      </c>
      <c r="I2714" s="9">
        <f>financials[[#This Row],[Gross Sales]]-financials[[#This Row],[Gross Sales]]*financials[[#This Row],[Discounts]]</f>
        <v>28475</v>
      </c>
      <c r="J2714" s="9">
        <f>VLOOKUP(financials[[#This Row],[productid]],Products!$B$2:$H$10,3)</f>
        <v>5.5</v>
      </c>
      <c r="K2714" s="9">
        <f>financials[[#This Row],[Sales]]-financials[[#This Row],[COGS]]</f>
        <v>28469.5</v>
      </c>
      <c r="L2714" s="17">
        <f t="shared" ca="1" si="85"/>
        <v>44724</v>
      </c>
      <c r="M2714" t="str">
        <f t="shared" ca="1" si="84"/>
        <v>C0002</v>
      </c>
    </row>
    <row r="2715" spans="1:13" x14ac:dyDescent="0.25">
      <c r="A2715" t="s">
        <v>97</v>
      </c>
      <c r="B2715" s="7" t="s">
        <v>95</v>
      </c>
      <c r="C2715" s="15">
        <v>104</v>
      </c>
      <c r="D2715" s="16" t="s">
        <v>94</v>
      </c>
      <c r="E2715">
        <v>1678</v>
      </c>
      <c r="F2715" s="9">
        <v>20</v>
      </c>
      <c r="G2715" s="9">
        <f>financials[[#This Row],[Units Sold]]*financials[[#This Row],[Sale Price]]</f>
        <v>33560</v>
      </c>
      <c r="H2715" s="9">
        <f>IF(financials[[#This Row],[Discount Band]]="low",0.1,IF(financials[[#This Row],[Discount Band]]="medium",0.15,0.3))</f>
        <v>0.3</v>
      </c>
      <c r="I2715" s="9">
        <f>financials[[#This Row],[Gross Sales]]-financials[[#This Row],[Gross Sales]]*financials[[#This Row],[Discounts]]</f>
        <v>23492</v>
      </c>
      <c r="J2715" s="9">
        <f>VLOOKUP(financials[[#This Row],[productid]],Products!$B$2:$H$10,3)</f>
        <v>2.9</v>
      </c>
      <c r="K2715" s="9">
        <f>financials[[#This Row],[Sales]]-financials[[#This Row],[COGS]]</f>
        <v>23489.1</v>
      </c>
      <c r="L2715" s="17">
        <f t="shared" ca="1" si="85"/>
        <v>44786</v>
      </c>
      <c r="M2715" t="str">
        <f t="shared" ca="1" si="84"/>
        <v>C0003</v>
      </c>
    </row>
    <row r="2716" spans="1:13" x14ac:dyDescent="0.25">
      <c r="A2716" t="s">
        <v>97</v>
      </c>
      <c r="B2716" s="7" t="s">
        <v>95</v>
      </c>
      <c r="C2716" s="15">
        <v>107</v>
      </c>
      <c r="D2716" s="16" t="s">
        <v>101</v>
      </c>
      <c r="E2716">
        <v>1679</v>
      </c>
      <c r="F2716" s="9">
        <v>20</v>
      </c>
      <c r="G2716" s="9">
        <f>financials[[#This Row],[Units Sold]]*financials[[#This Row],[Sale Price]]</f>
        <v>33580</v>
      </c>
      <c r="H2716" s="9">
        <f>IF(financials[[#This Row],[Discount Band]]="low",0.1,IF(financials[[#This Row],[Discount Band]]="medium",0.15,0.3))</f>
        <v>0.15</v>
      </c>
      <c r="I2716" s="9">
        <f>financials[[#This Row],[Gross Sales]]-financials[[#This Row],[Gross Sales]]*financials[[#This Row],[Discounts]]</f>
        <v>28543</v>
      </c>
      <c r="J2716" s="9">
        <f>VLOOKUP(financials[[#This Row],[productid]],Products!$B$2:$H$10,3)</f>
        <v>5.5</v>
      </c>
      <c r="K2716" s="9">
        <f>financials[[#This Row],[Sales]]-financials[[#This Row],[COGS]]</f>
        <v>28537.5</v>
      </c>
      <c r="L2716" s="17">
        <f t="shared" ca="1" si="85"/>
        <v>45234</v>
      </c>
      <c r="M2716" t="str">
        <f t="shared" ca="1" si="84"/>
        <v>C0003</v>
      </c>
    </row>
    <row r="2717" spans="1:13" x14ac:dyDescent="0.25">
      <c r="A2717" t="s">
        <v>97</v>
      </c>
      <c r="B2717" s="7" t="s">
        <v>95</v>
      </c>
      <c r="C2717" s="15">
        <v>107</v>
      </c>
      <c r="D2717" s="16" t="s">
        <v>102</v>
      </c>
      <c r="E2717">
        <v>1679</v>
      </c>
      <c r="F2717" s="9">
        <v>20</v>
      </c>
      <c r="G2717" s="9">
        <f>financials[[#This Row],[Units Sold]]*financials[[#This Row],[Sale Price]]</f>
        <v>33580</v>
      </c>
      <c r="H2717" s="9">
        <f>IF(financials[[#This Row],[Discount Band]]="low",0.1,IF(financials[[#This Row],[Discount Band]]="medium",0.15,0.3))</f>
        <v>0.1</v>
      </c>
      <c r="I2717" s="9">
        <f>financials[[#This Row],[Gross Sales]]-financials[[#This Row],[Gross Sales]]*financials[[#This Row],[Discounts]]</f>
        <v>30222</v>
      </c>
      <c r="J2717" s="9">
        <f>VLOOKUP(financials[[#This Row],[productid]],Products!$B$2:$H$10,3)</f>
        <v>5.5</v>
      </c>
      <c r="K2717" s="9">
        <f>financials[[#This Row],[Sales]]-financials[[#This Row],[COGS]]</f>
        <v>30216.5</v>
      </c>
      <c r="L2717" s="17">
        <f t="shared" ca="1" si="85"/>
        <v>44995</v>
      </c>
      <c r="M2717" t="str">
        <f t="shared" ca="1" si="84"/>
        <v>B0001</v>
      </c>
    </row>
    <row r="2718" spans="1:13" x14ac:dyDescent="0.25">
      <c r="A2718" t="s">
        <v>97</v>
      </c>
      <c r="B2718" s="7" t="s">
        <v>135</v>
      </c>
      <c r="C2718" s="15">
        <v>106</v>
      </c>
      <c r="D2718" s="16" t="s">
        <v>101</v>
      </c>
      <c r="E2718">
        <v>4798</v>
      </c>
      <c r="F2718" s="9">
        <v>7</v>
      </c>
      <c r="G2718" s="9">
        <f>financials[[#This Row],[Units Sold]]*financials[[#This Row],[Sale Price]]</f>
        <v>33586</v>
      </c>
      <c r="H2718" s="9">
        <f>IF(financials[[#This Row],[Discount Band]]="low",0.1,IF(financials[[#This Row],[Discount Band]]="medium",0.15,0.3))</f>
        <v>0.15</v>
      </c>
      <c r="I2718" s="9">
        <f>financials[[#This Row],[Gross Sales]]-financials[[#This Row],[Gross Sales]]*financials[[#This Row],[Discounts]]</f>
        <v>28548.1</v>
      </c>
      <c r="J2718" s="9">
        <f>VLOOKUP(financials[[#This Row],[productid]],Products!$B$2:$H$10,3)</f>
        <v>9.1</v>
      </c>
      <c r="K2718" s="9">
        <f>financials[[#This Row],[Sales]]-financials[[#This Row],[COGS]]</f>
        <v>28539</v>
      </c>
      <c r="L2718" s="17">
        <f t="shared" ca="1" si="85"/>
        <v>45062</v>
      </c>
      <c r="M2718" t="str">
        <f t="shared" ca="1" si="84"/>
        <v>B0001</v>
      </c>
    </row>
    <row r="2719" spans="1:13" x14ac:dyDescent="0.25">
      <c r="A2719" t="s">
        <v>96</v>
      </c>
      <c r="B2719" s="7" t="s">
        <v>135</v>
      </c>
      <c r="C2719" s="15">
        <v>105</v>
      </c>
      <c r="D2719" s="16" t="s">
        <v>101</v>
      </c>
      <c r="E2719">
        <v>2800</v>
      </c>
      <c r="F2719" s="9">
        <v>12</v>
      </c>
      <c r="G2719" s="9">
        <f>financials[[#This Row],[Units Sold]]*financials[[#This Row],[Sale Price]]</f>
        <v>33600</v>
      </c>
      <c r="H2719" s="9">
        <f>IF(financials[[#This Row],[Discount Band]]="low",0.1,IF(financials[[#This Row],[Discount Band]]="medium",0.15,0.3))</f>
        <v>0.15</v>
      </c>
      <c r="I2719" s="9">
        <f>financials[[#This Row],[Gross Sales]]-financials[[#This Row],[Gross Sales]]*financials[[#This Row],[Discounts]]</f>
        <v>28560</v>
      </c>
      <c r="J2719" s="9">
        <f>VLOOKUP(financials[[#This Row],[productid]],Products!$B$2:$H$10,3)</f>
        <v>10</v>
      </c>
      <c r="K2719" s="9">
        <f>financials[[#This Row],[Sales]]-financials[[#This Row],[COGS]]</f>
        <v>28550</v>
      </c>
      <c r="L2719" s="17">
        <f t="shared" ca="1" si="85"/>
        <v>44751</v>
      </c>
      <c r="M2719" t="str">
        <f t="shared" ca="1" si="84"/>
        <v>C0002</v>
      </c>
    </row>
    <row r="2720" spans="1:13" x14ac:dyDescent="0.25">
      <c r="A2720" t="s">
        <v>98</v>
      </c>
      <c r="B2720" s="7" t="s">
        <v>628</v>
      </c>
      <c r="C2720" s="15">
        <v>102</v>
      </c>
      <c r="D2720" s="16" t="s">
        <v>101</v>
      </c>
      <c r="E2720">
        <v>269</v>
      </c>
      <c r="F2720" s="9">
        <v>125</v>
      </c>
      <c r="G2720" s="9">
        <f>financials[[#This Row],[Units Sold]]*financials[[#This Row],[Sale Price]]</f>
        <v>33625</v>
      </c>
      <c r="H2720" s="9">
        <f>IF(financials[[#This Row],[Discount Band]]="low",0.1,IF(financials[[#This Row],[Discount Band]]="medium",0.15,0.3))</f>
        <v>0.15</v>
      </c>
      <c r="I2720" s="9">
        <f>financials[[#This Row],[Gross Sales]]-financials[[#This Row],[Gross Sales]]*financials[[#This Row],[Discounts]]</f>
        <v>28581.25</v>
      </c>
      <c r="J2720" s="9">
        <f>VLOOKUP(financials[[#This Row],[productid]],Products!$B$2:$H$10,3)</f>
        <v>13.95</v>
      </c>
      <c r="K2720" s="9">
        <f>financials[[#This Row],[Sales]]-financials[[#This Row],[COGS]]</f>
        <v>28567.3</v>
      </c>
      <c r="L2720" s="17">
        <f t="shared" ca="1" si="85"/>
        <v>45048</v>
      </c>
      <c r="M2720" t="str">
        <f t="shared" ca="1" si="84"/>
        <v>B0101</v>
      </c>
    </row>
    <row r="2721" spans="1:13" x14ac:dyDescent="0.25">
      <c r="A2721" t="s">
        <v>98</v>
      </c>
      <c r="B2721" s="7" t="s">
        <v>208</v>
      </c>
      <c r="C2721" s="15">
        <v>101</v>
      </c>
      <c r="D2721" s="16" t="s">
        <v>94</v>
      </c>
      <c r="E2721">
        <v>269</v>
      </c>
      <c r="F2721" s="9">
        <v>125</v>
      </c>
      <c r="G2721" s="9">
        <f>financials[[#This Row],[Units Sold]]*financials[[#This Row],[Sale Price]]</f>
        <v>33625</v>
      </c>
      <c r="H2721" s="9">
        <f>IF(financials[[#This Row],[Discount Band]]="low",0.1,IF(financials[[#This Row],[Discount Band]]="medium",0.15,0.3))</f>
        <v>0.3</v>
      </c>
      <c r="I2721" s="9">
        <f>financials[[#This Row],[Gross Sales]]-financials[[#This Row],[Gross Sales]]*financials[[#This Row],[Discounts]]</f>
        <v>23537.5</v>
      </c>
      <c r="J2721" s="9">
        <f>VLOOKUP(financials[[#This Row],[productid]],Products!$B$2:$H$10,3)</f>
        <v>9.9499999999999993</v>
      </c>
      <c r="K2721" s="9">
        <f>financials[[#This Row],[Sales]]-financials[[#This Row],[COGS]]</f>
        <v>23527.55</v>
      </c>
      <c r="L2721" s="17">
        <f t="shared" ca="1" si="85"/>
        <v>44833</v>
      </c>
      <c r="M2721" t="str">
        <f t="shared" ca="1" si="84"/>
        <v>A0001</v>
      </c>
    </row>
    <row r="2722" spans="1:13" x14ac:dyDescent="0.25">
      <c r="A2722" t="s">
        <v>97</v>
      </c>
      <c r="B2722" s="7" t="s">
        <v>95</v>
      </c>
      <c r="C2722" s="13">
        <v>102</v>
      </c>
      <c r="D2722" s="10" t="s">
        <v>101</v>
      </c>
      <c r="E2722">
        <v>1682</v>
      </c>
      <c r="F2722" s="9">
        <v>20</v>
      </c>
      <c r="G2722" s="9">
        <f>financials[[#This Row],[Units Sold]]*financials[[#This Row],[Sale Price]]</f>
        <v>33640</v>
      </c>
      <c r="H2722" s="9">
        <f>IF(financials[[#This Row],[Discount Band]]="low",0.1,IF(financials[[#This Row],[Discount Band]]="medium",0.15,0.3))</f>
        <v>0.15</v>
      </c>
      <c r="I2722" s="9">
        <f>financials[[#This Row],[Gross Sales]]-financials[[#This Row],[Gross Sales]]*financials[[#This Row],[Discounts]]</f>
        <v>28594</v>
      </c>
      <c r="J2722" s="9">
        <f>VLOOKUP(financials[[#This Row],[productid]],Products!$B$2:$H$10,3)</f>
        <v>13.95</v>
      </c>
      <c r="K2722" s="9">
        <f>financials[[#This Row],[Sales]]-financials[[#This Row],[COGS]]</f>
        <v>28580.05</v>
      </c>
      <c r="L2722" s="17">
        <f t="shared" ca="1" si="85"/>
        <v>44616</v>
      </c>
      <c r="M2722" t="str">
        <f t="shared" ca="1" si="84"/>
        <v>B0101</v>
      </c>
    </row>
    <row r="2723" spans="1:13" x14ac:dyDescent="0.25">
      <c r="A2723" t="s">
        <v>97</v>
      </c>
      <c r="B2723" s="7" t="s">
        <v>95</v>
      </c>
      <c r="C2723" s="13">
        <v>103</v>
      </c>
      <c r="D2723" s="10" t="s">
        <v>101</v>
      </c>
      <c r="E2723">
        <v>1684</v>
      </c>
      <c r="F2723" s="9">
        <v>20</v>
      </c>
      <c r="G2723" s="9">
        <f>financials[[#This Row],[Units Sold]]*financials[[#This Row],[Sale Price]]</f>
        <v>33680</v>
      </c>
      <c r="H2723" s="9">
        <f>IF(financials[[#This Row],[Discount Band]]="low",0.1,IF(financials[[#This Row],[Discount Band]]="medium",0.15,0.3))</f>
        <v>0.15</v>
      </c>
      <c r="I2723" s="9">
        <f>financials[[#This Row],[Gross Sales]]-financials[[#This Row],[Gross Sales]]*financials[[#This Row],[Discounts]]</f>
        <v>28628</v>
      </c>
      <c r="J2723" s="9">
        <f>VLOOKUP(financials[[#This Row],[productid]],Products!$B$2:$H$10,3)</f>
        <v>15</v>
      </c>
      <c r="K2723" s="9">
        <f>financials[[#This Row],[Sales]]-financials[[#This Row],[COGS]]</f>
        <v>28613</v>
      </c>
      <c r="L2723" s="17">
        <f t="shared" ca="1" si="85"/>
        <v>45364</v>
      </c>
      <c r="M2723" t="str">
        <f t="shared" ca="1" si="84"/>
        <v>C0002</v>
      </c>
    </row>
    <row r="2724" spans="1:13" x14ac:dyDescent="0.25">
      <c r="A2724" t="s">
        <v>97</v>
      </c>
      <c r="B2724" s="7" t="s">
        <v>95</v>
      </c>
      <c r="C2724" s="15">
        <v>106</v>
      </c>
      <c r="D2724" s="16" t="s">
        <v>94</v>
      </c>
      <c r="E2724">
        <v>1684</v>
      </c>
      <c r="F2724" s="9">
        <v>20</v>
      </c>
      <c r="G2724" s="9">
        <f>financials[[#This Row],[Units Sold]]*financials[[#This Row],[Sale Price]]</f>
        <v>33680</v>
      </c>
      <c r="H2724" s="9">
        <f>IF(financials[[#This Row],[Discount Band]]="low",0.1,IF(financials[[#This Row],[Discount Band]]="medium",0.15,0.3))</f>
        <v>0.3</v>
      </c>
      <c r="I2724" s="9">
        <f>financials[[#This Row],[Gross Sales]]-financials[[#This Row],[Gross Sales]]*financials[[#This Row],[Discounts]]</f>
        <v>23576</v>
      </c>
      <c r="J2724" s="9">
        <f>VLOOKUP(financials[[#This Row],[productid]],Products!$B$2:$H$10,3)</f>
        <v>9.1</v>
      </c>
      <c r="K2724" s="9">
        <f>financials[[#This Row],[Sales]]-financials[[#This Row],[COGS]]</f>
        <v>23566.9</v>
      </c>
      <c r="L2724" s="17">
        <f t="shared" ca="1" si="85"/>
        <v>45040</v>
      </c>
      <c r="M2724" t="str">
        <f t="shared" ca="1" si="84"/>
        <v>B0101</v>
      </c>
    </row>
    <row r="2725" spans="1:13" x14ac:dyDescent="0.25">
      <c r="A2725" t="s">
        <v>97</v>
      </c>
      <c r="B2725" s="7" t="s">
        <v>95</v>
      </c>
      <c r="C2725" s="15">
        <v>105</v>
      </c>
      <c r="D2725" s="16" t="s">
        <v>101</v>
      </c>
      <c r="E2725">
        <v>1686</v>
      </c>
      <c r="F2725" s="9">
        <v>20</v>
      </c>
      <c r="G2725" s="9">
        <f>financials[[#This Row],[Units Sold]]*financials[[#This Row],[Sale Price]]</f>
        <v>33720</v>
      </c>
      <c r="H2725" s="9">
        <f>IF(financials[[#This Row],[Discount Band]]="low",0.1,IF(financials[[#This Row],[Discount Band]]="medium",0.15,0.3))</f>
        <v>0.15</v>
      </c>
      <c r="I2725" s="9">
        <f>financials[[#This Row],[Gross Sales]]-financials[[#This Row],[Gross Sales]]*financials[[#This Row],[Discounts]]</f>
        <v>28662</v>
      </c>
      <c r="J2725" s="9">
        <f>VLOOKUP(financials[[#This Row],[productid]],Products!$B$2:$H$10,3)</f>
        <v>10</v>
      </c>
      <c r="K2725" s="9">
        <f>financials[[#This Row],[Sales]]-financials[[#This Row],[COGS]]</f>
        <v>28652</v>
      </c>
      <c r="L2725" s="17">
        <f t="shared" ca="1" si="85"/>
        <v>44939</v>
      </c>
      <c r="M2725" t="str">
        <f t="shared" ca="1" si="84"/>
        <v>A0001</v>
      </c>
    </row>
    <row r="2726" spans="1:13" x14ac:dyDescent="0.25">
      <c r="A2726" t="s">
        <v>98</v>
      </c>
      <c r="B2726" s="7" t="s">
        <v>656</v>
      </c>
      <c r="C2726" s="13">
        <v>101</v>
      </c>
      <c r="D2726" s="10" t="s">
        <v>101</v>
      </c>
      <c r="E2726">
        <v>270</v>
      </c>
      <c r="F2726" s="9">
        <v>125</v>
      </c>
      <c r="G2726" s="9">
        <f>financials[[#This Row],[Units Sold]]*financials[[#This Row],[Sale Price]]</f>
        <v>33750</v>
      </c>
      <c r="H2726" s="9">
        <f>IF(financials[[#This Row],[Discount Band]]="low",0.1,IF(financials[[#This Row],[Discount Band]]="medium",0.15,0.3))</f>
        <v>0.15</v>
      </c>
      <c r="I2726" s="9">
        <f>financials[[#This Row],[Gross Sales]]-financials[[#This Row],[Gross Sales]]*financials[[#This Row],[Discounts]]</f>
        <v>28687.5</v>
      </c>
      <c r="J2726" s="9">
        <f>VLOOKUP(financials[[#This Row],[productid]],Products!$B$2:$H$10,3)</f>
        <v>9.9499999999999993</v>
      </c>
      <c r="K2726" s="9">
        <f>financials[[#This Row],[Sales]]-financials[[#This Row],[COGS]]</f>
        <v>28677.55</v>
      </c>
      <c r="L2726" s="17">
        <f t="shared" ca="1" si="85"/>
        <v>45343</v>
      </c>
      <c r="M2726" t="str">
        <f t="shared" ca="1" si="84"/>
        <v>B0101</v>
      </c>
    </row>
    <row r="2727" spans="1:13" x14ac:dyDescent="0.25">
      <c r="A2727" t="s">
        <v>98</v>
      </c>
      <c r="B2727" s="7" t="s">
        <v>107</v>
      </c>
      <c r="C2727" s="15">
        <v>108</v>
      </c>
      <c r="D2727" s="16" t="s">
        <v>102</v>
      </c>
      <c r="E2727">
        <v>270</v>
      </c>
      <c r="F2727" s="9">
        <v>125</v>
      </c>
      <c r="G2727" s="9">
        <f>financials[[#This Row],[Units Sold]]*financials[[#This Row],[Sale Price]]</f>
        <v>33750</v>
      </c>
      <c r="H2727" s="9">
        <f>IF(financials[[#This Row],[Discount Band]]="low",0.1,IF(financials[[#This Row],[Discount Band]]="medium",0.15,0.3))</f>
        <v>0.1</v>
      </c>
      <c r="I2727" s="9">
        <f>financials[[#This Row],[Gross Sales]]-financials[[#This Row],[Gross Sales]]*financials[[#This Row],[Discounts]]</f>
        <v>30375</v>
      </c>
      <c r="J2727" s="9">
        <f>VLOOKUP(financials[[#This Row],[productid]],Products!$B$2:$H$10,3)</f>
        <v>3.99</v>
      </c>
      <c r="K2727" s="9">
        <f>financials[[#This Row],[Sales]]-financials[[#This Row],[COGS]]</f>
        <v>30371.01</v>
      </c>
      <c r="L2727" s="17">
        <f t="shared" ca="1" si="85"/>
        <v>44752</v>
      </c>
      <c r="M2727" t="str">
        <f t="shared" ca="1" si="84"/>
        <v>B0101</v>
      </c>
    </row>
    <row r="2728" spans="1:13" x14ac:dyDescent="0.25">
      <c r="A2728" t="s">
        <v>97</v>
      </c>
      <c r="B2728" s="7" t="s">
        <v>135</v>
      </c>
      <c r="C2728" s="15">
        <v>108</v>
      </c>
      <c r="D2728" s="16" t="s">
        <v>101</v>
      </c>
      <c r="E2728">
        <v>4828</v>
      </c>
      <c r="F2728" s="9">
        <v>7</v>
      </c>
      <c r="G2728" s="9">
        <f>financials[[#This Row],[Units Sold]]*financials[[#This Row],[Sale Price]]</f>
        <v>33796</v>
      </c>
      <c r="H2728" s="9">
        <f>IF(financials[[#This Row],[Discount Band]]="low",0.1,IF(financials[[#This Row],[Discount Band]]="medium",0.15,0.3))</f>
        <v>0.15</v>
      </c>
      <c r="I2728" s="9">
        <f>financials[[#This Row],[Gross Sales]]-financials[[#This Row],[Gross Sales]]*financials[[#This Row],[Discounts]]</f>
        <v>28726.6</v>
      </c>
      <c r="J2728" s="9">
        <f>VLOOKUP(financials[[#This Row],[productid]],Products!$B$2:$H$10,3)</f>
        <v>3.99</v>
      </c>
      <c r="K2728" s="9">
        <f>financials[[#This Row],[Sales]]-financials[[#This Row],[COGS]]</f>
        <v>28722.609999999997</v>
      </c>
      <c r="L2728" s="17">
        <f t="shared" ca="1" si="85"/>
        <v>45434</v>
      </c>
      <c r="M2728" t="str">
        <f t="shared" ca="1" si="84"/>
        <v>C0003</v>
      </c>
    </row>
    <row r="2729" spans="1:13" x14ac:dyDescent="0.25">
      <c r="A2729" t="s">
        <v>97</v>
      </c>
      <c r="B2729" s="7" t="s">
        <v>95</v>
      </c>
      <c r="C2729" s="15">
        <v>109</v>
      </c>
      <c r="D2729" s="16" t="s">
        <v>101</v>
      </c>
      <c r="E2729">
        <v>1690</v>
      </c>
      <c r="F2729" s="9">
        <v>20</v>
      </c>
      <c r="G2729" s="9">
        <f>financials[[#This Row],[Units Sold]]*financials[[#This Row],[Sale Price]]</f>
        <v>33800</v>
      </c>
      <c r="H2729" s="9">
        <f>IF(financials[[#This Row],[Discount Band]]="low",0.1,IF(financials[[#This Row],[Discount Band]]="medium",0.15,0.3))</f>
        <v>0.15</v>
      </c>
      <c r="I2729" s="9">
        <f>financials[[#This Row],[Gross Sales]]-financials[[#This Row],[Gross Sales]]*financials[[#This Row],[Discounts]]</f>
        <v>28730</v>
      </c>
      <c r="J2729" s="9">
        <f>VLOOKUP(financials[[#This Row],[productid]],Products!$B$2:$H$10,3)</f>
        <v>16.8</v>
      </c>
      <c r="K2729" s="9">
        <f>financials[[#This Row],[Sales]]-financials[[#This Row],[COGS]]</f>
        <v>28713.200000000001</v>
      </c>
      <c r="L2729" s="17">
        <f t="shared" ca="1" si="85"/>
        <v>45263</v>
      </c>
      <c r="M2729" t="str">
        <f t="shared" ca="1" si="84"/>
        <v>A0001</v>
      </c>
    </row>
    <row r="2730" spans="1:13" x14ac:dyDescent="0.25">
      <c r="A2730" t="s">
        <v>98</v>
      </c>
      <c r="B2730" s="7" t="s">
        <v>285</v>
      </c>
      <c r="C2730" s="13">
        <v>107</v>
      </c>
      <c r="D2730" s="10" t="s">
        <v>102</v>
      </c>
      <c r="E2730">
        <v>271</v>
      </c>
      <c r="F2730" s="9">
        <v>125</v>
      </c>
      <c r="G2730" s="9">
        <f>financials[[#This Row],[Units Sold]]*financials[[#This Row],[Sale Price]]</f>
        <v>33875</v>
      </c>
      <c r="H2730" s="9">
        <f>IF(financials[[#This Row],[Discount Band]]="low",0.1,IF(financials[[#This Row],[Discount Band]]="medium",0.15,0.3))</f>
        <v>0.1</v>
      </c>
      <c r="I2730" s="9">
        <f>financials[[#This Row],[Gross Sales]]-financials[[#This Row],[Gross Sales]]*financials[[#This Row],[Discounts]]</f>
        <v>30487.5</v>
      </c>
      <c r="J2730" s="9">
        <f>VLOOKUP(financials[[#This Row],[productid]],Products!$B$2:$H$10,3)</f>
        <v>5.5</v>
      </c>
      <c r="K2730" s="9">
        <f>financials[[#This Row],[Sales]]-financials[[#This Row],[COGS]]</f>
        <v>30482</v>
      </c>
      <c r="L2730" s="17">
        <f t="shared" ca="1" si="85"/>
        <v>44802</v>
      </c>
      <c r="M2730" t="str">
        <f t="shared" ca="1" si="84"/>
        <v>A0001</v>
      </c>
    </row>
    <row r="2731" spans="1:13" x14ac:dyDescent="0.25">
      <c r="A2731" t="s">
        <v>98</v>
      </c>
      <c r="B2731" s="7" t="s">
        <v>243</v>
      </c>
      <c r="C2731" s="15">
        <v>107</v>
      </c>
      <c r="D2731" s="16" t="s">
        <v>94</v>
      </c>
      <c r="E2731">
        <v>271</v>
      </c>
      <c r="F2731" s="9">
        <v>125</v>
      </c>
      <c r="G2731" s="9">
        <f>financials[[#This Row],[Units Sold]]*financials[[#This Row],[Sale Price]]</f>
        <v>33875</v>
      </c>
      <c r="H2731" s="9">
        <f>IF(financials[[#This Row],[Discount Band]]="low",0.1,IF(financials[[#This Row],[Discount Band]]="medium",0.15,0.3))</f>
        <v>0.3</v>
      </c>
      <c r="I2731" s="9">
        <f>financials[[#This Row],[Gross Sales]]-financials[[#This Row],[Gross Sales]]*financials[[#This Row],[Discounts]]</f>
        <v>23712.5</v>
      </c>
      <c r="J2731" s="9">
        <f>VLOOKUP(financials[[#This Row],[productid]],Products!$B$2:$H$10,3)</f>
        <v>5.5</v>
      </c>
      <c r="K2731" s="9">
        <f>financials[[#This Row],[Sales]]-financials[[#This Row],[COGS]]</f>
        <v>23707</v>
      </c>
      <c r="L2731" s="17">
        <f t="shared" ca="1" si="85"/>
        <v>44966</v>
      </c>
      <c r="M2731" t="str">
        <f t="shared" ca="1" si="84"/>
        <v>A0001</v>
      </c>
    </row>
    <row r="2732" spans="1:13" x14ac:dyDescent="0.25">
      <c r="A2732" t="s">
        <v>98</v>
      </c>
      <c r="B2732" s="7" t="s">
        <v>178</v>
      </c>
      <c r="C2732" s="15">
        <v>105</v>
      </c>
      <c r="D2732" s="16" t="s">
        <v>94</v>
      </c>
      <c r="E2732">
        <v>271</v>
      </c>
      <c r="F2732" s="9">
        <v>125</v>
      </c>
      <c r="G2732" s="9">
        <f>financials[[#This Row],[Units Sold]]*financials[[#This Row],[Sale Price]]</f>
        <v>33875</v>
      </c>
      <c r="H2732" s="9">
        <f>IF(financials[[#This Row],[Discount Band]]="low",0.1,IF(financials[[#This Row],[Discount Band]]="medium",0.15,0.3))</f>
        <v>0.3</v>
      </c>
      <c r="I2732" s="9">
        <f>financials[[#This Row],[Gross Sales]]-financials[[#This Row],[Gross Sales]]*financials[[#This Row],[Discounts]]</f>
        <v>23712.5</v>
      </c>
      <c r="J2732" s="9">
        <f>VLOOKUP(financials[[#This Row],[productid]],Products!$B$2:$H$10,3)</f>
        <v>10</v>
      </c>
      <c r="K2732" s="9">
        <f>financials[[#This Row],[Sales]]-financials[[#This Row],[COGS]]</f>
        <v>23702.5</v>
      </c>
      <c r="L2732" s="17">
        <f t="shared" ca="1" si="85"/>
        <v>44874</v>
      </c>
      <c r="M2732" t="str">
        <f t="shared" ca="1" si="84"/>
        <v>C0002</v>
      </c>
    </row>
    <row r="2733" spans="1:13" x14ac:dyDescent="0.25">
      <c r="A2733" t="s">
        <v>98</v>
      </c>
      <c r="B2733" s="7" t="s">
        <v>136</v>
      </c>
      <c r="C2733" s="15">
        <v>105</v>
      </c>
      <c r="D2733" s="16" t="s">
        <v>102</v>
      </c>
      <c r="E2733">
        <v>271</v>
      </c>
      <c r="F2733" s="9">
        <v>125</v>
      </c>
      <c r="G2733" s="9">
        <f>financials[[#This Row],[Units Sold]]*financials[[#This Row],[Sale Price]]</f>
        <v>33875</v>
      </c>
      <c r="H2733" s="9">
        <f>IF(financials[[#This Row],[Discount Band]]="low",0.1,IF(financials[[#This Row],[Discount Band]]="medium",0.15,0.3))</f>
        <v>0.1</v>
      </c>
      <c r="I2733" s="9">
        <f>financials[[#This Row],[Gross Sales]]-financials[[#This Row],[Gross Sales]]*financials[[#This Row],[Discounts]]</f>
        <v>30487.5</v>
      </c>
      <c r="J2733" s="9">
        <f>VLOOKUP(financials[[#This Row],[productid]],Products!$B$2:$H$10,3)</f>
        <v>10</v>
      </c>
      <c r="K2733" s="9">
        <f>financials[[#This Row],[Sales]]-financials[[#This Row],[COGS]]</f>
        <v>30477.5</v>
      </c>
      <c r="L2733" s="17">
        <f t="shared" ca="1" si="85"/>
        <v>45125</v>
      </c>
      <c r="M2733" t="str">
        <f t="shared" ca="1" si="84"/>
        <v>B0001</v>
      </c>
    </row>
    <row r="2734" spans="1:13" x14ac:dyDescent="0.25">
      <c r="A2734" t="s">
        <v>99</v>
      </c>
      <c r="B2734" s="7" t="s">
        <v>104</v>
      </c>
      <c r="C2734" s="15">
        <v>101</v>
      </c>
      <c r="D2734" s="16" t="s">
        <v>101</v>
      </c>
      <c r="E2734">
        <v>113</v>
      </c>
      <c r="F2734" s="9">
        <v>300</v>
      </c>
      <c r="G2734" s="9">
        <f>financials[[#This Row],[Units Sold]]*financials[[#This Row],[Sale Price]]</f>
        <v>33900</v>
      </c>
      <c r="H2734" s="9">
        <f>IF(financials[[#This Row],[Discount Band]]="low",0.1,IF(financials[[#This Row],[Discount Band]]="medium",0.15,0.3))</f>
        <v>0.15</v>
      </c>
      <c r="I2734" s="9">
        <f>financials[[#This Row],[Gross Sales]]-financials[[#This Row],[Gross Sales]]*financials[[#This Row],[Discounts]]</f>
        <v>28815</v>
      </c>
      <c r="J2734" s="9">
        <f>VLOOKUP(financials[[#This Row],[productid]],Products!$B$2:$H$10,3)</f>
        <v>9.9499999999999993</v>
      </c>
      <c r="K2734" s="9">
        <f>financials[[#This Row],[Sales]]-financials[[#This Row],[COGS]]</f>
        <v>28805.05</v>
      </c>
      <c r="L2734" s="17">
        <f t="shared" ca="1" si="85"/>
        <v>45109</v>
      </c>
      <c r="M2734" t="str">
        <f t="shared" ca="1" si="84"/>
        <v>A0001</v>
      </c>
    </row>
    <row r="2735" spans="1:13" x14ac:dyDescent="0.25">
      <c r="A2735" t="s">
        <v>97</v>
      </c>
      <c r="B2735" s="7" t="s">
        <v>135</v>
      </c>
      <c r="C2735" s="13">
        <v>106</v>
      </c>
      <c r="D2735" s="10" t="s">
        <v>101</v>
      </c>
      <c r="E2735">
        <v>4848</v>
      </c>
      <c r="F2735" s="9">
        <v>7</v>
      </c>
      <c r="G2735" s="9">
        <f>financials[[#This Row],[Units Sold]]*financials[[#This Row],[Sale Price]]</f>
        <v>33936</v>
      </c>
      <c r="H2735" s="9">
        <f>IF(financials[[#This Row],[Discount Band]]="low",0.1,IF(financials[[#This Row],[Discount Band]]="medium",0.15,0.3))</f>
        <v>0.15</v>
      </c>
      <c r="I2735" s="9">
        <f>financials[[#This Row],[Gross Sales]]-financials[[#This Row],[Gross Sales]]*financials[[#This Row],[Discounts]]</f>
        <v>28845.599999999999</v>
      </c>
      <c r="J2735" s="9">
        <f>VLOOKUP(financials[[#This Row],[productid]],Products!$B$2:$H$10,3)</f>
        <v>9.1</v>
      </c>
      <c r="K2735" s="9">
        <f>financials[[#This Row],[Sales]]-financials[[#This Row],[COGS]]</f>
        <v>28836.5</v>
      </c>
      <c r="L2735" s="17">
        <f t="shared" ca="1" si="85"/>
        <v>44571</v>
      </c>
      <c r="M2735" t="str">
        <f t="shared" ca="1" si="84"/>
        <v>C0002</v>
      </c>
    </row>
    <row r="2736" spans="1:13" x14ac:dyDescent="0.25">
      <c r="A2736" t="s">
        <v>97</v>
      </c>
      <c r="B2736" s="7" t="s">
        <v>95</v>
      </c>
      <c r="C2736" s="13">
        <v>108</v>
      </c>
      <c r="D2736" s="10" t="s">
        <v>94</v>
      </c>
      <c r="E2736">
        <v>1697</v>
      </c>
      <c r="F2736" s="9">
        <v>20</v>
      </c>
      <c r="G2736" s="9">
        <f>financials[[#This Row],[Units Sold]]*financials[[#This Row],[Sale Price]]</f>
        <v>33940</v>
      </c>
      <c r="H2736" s="9">
        <f>IF(financials[[#This Row],[Discount Band]]="low",0.1,IF(financials[[#This Row],[Discount Band]]="medium",0.15,0.3))</f>
        <v>0.3</v>
      </c>
      <c r="I2736" s="9">
        <f>financials[[#This Row],[Gross Sales]]-financials[[#This Row],[Gross Sales]]*financials[[#This Row],[Discounts]]</f>
        <v>23758</v>
      </c>
      <c r="J2736" s="9">
        <f>VLOOKUP(financials[[#This Row],[productid]],Products!$B$2:$H$10,3)</f>
        <v>3.99</v>
      </c>
      <c r="K2736" s="9">
        <f>financials[[#This Row],[Sales]]-financials[[#This Row],[COGS]]</f>
        <v>23754.01</v>
      </c>
      <c r="L2736" s="17">
        <f t="shared" ca="1" si="85"/>
        <v>44996</v>
      </c>
      <c r="M2736" t="str">
        <f t="shared" ca="1" si="84"/>
        <v>A0001</v>
      </c>
    </row>
    <row r="2737" spans="1:13" x14ac:dyDescent="0.25">
      <c r="A2737" t="s">
        <v>97</v>
      </c>
      <c r="B2737" s="7" t="s">
        <v>135</v>
      </c>
      <c r="C2737" s="15">
        <v>109</v>
      </c>
      <c r="D2737" s="16" t="s">
        <v>101</v>
      </c>
      <c r="E2737">
        <v>4849</v>
      </c>
      <c r="F2737" s="9">
        <v>7</v>
      </c>
      <c r="G2737" s="9">
        <f>financials[[#This Row],[Units Sold]]*financials[[#This Row],[Sale Price]]</f>
        <v>33943</v>
      </c>
      <c r="H2737" s="9">
        <f>IF(financials[[#This Row],[Discount Band]]="low",0.1,IF(financials[[#This Row],[Discount Band]]="medium",0.15,0.3))</f>
        <v>0.15</v>
      </c>
      <c r="I2737" s="9">
        <f>financials[[#This Row],[Gross Sales]]-financials[[#This Row],[Gross Sales]]*financials[[#This Row],[Discounts]]</f>
        <v>28851.55</v>
      </c>
      <c r="J2737" s="9">
        <f>VLOOKUP(financials[[#This Row],[productid]],Products!$B$2:$H$10,3)</f>
        <v>16.8</v>
      </c>
      <c r="K2737" s="9">
        <f>financials[[#This Row],[Sales]]-financials[[#This Row],[COGS]]</f>
        <v>28834.75</v>
      </c>
      <c r="L2737" s="17">
        <f t="shared" ca="1" si="85"/>
        <v>45041</v>
      </c>
      <c r="M2737" t="str">
        <f t="shared" ca="1" si="84"/>
        <v>B0101</v>
      </c>
    </row>
    <row r="2738" spans="1:13" x14ac:dyDescent="0.25">
      <c r="A2738" t="s">
        <v>100</v>
      </c>
      <c r="B2738" s="7" t="s">
        <v>135</v>
      </c>
      <c r="C2738" s="15">
        <v>104</v>
      </c>
      <c r="D2738" s="16" t="s">
        <v>101</v>
      </c>
      <c r="E2738">
        <v>2264</v>
      </c>
      <c r="F2738" s="9">
        <v>15</v>
      </c>
      <c r="G2738" s="9">
        <f>financials[[#This Row],[Units Sold]]*financials[[#This Row],[Sale Price]]</f>
        <v>33960</v>
      </c>
      <c r="H2738" s="9">
        <f>IF(financials[[#This Row],[Discount Band]]="low",0.1,IF(financials[[#This Row],[Discount Band]]="medium",0.15,0.3))</f>
        <v>0.15</v>
      </c>
      <c r="I2738" s="9">
        <f>financials[[#This Row],[Gross Sales]]-financials[[#This Row],[Gross Sales]]*financials[[#This Row],[Discounts]]</f>
        <v>28866</v>
      </c>
      <c r="J2738" s="9">
        <f>VLOOKUP(financials[[#This Row],[productid]],Products!$B$2:$H$10,3)</f>
        <v>2.9</v>
      </c>
      <c r="K2738" s="9">
        <f>financials[[#This Row],[Sales]]-financials[[#This Row],[COGS]]</f>
        <v>28863.1</v>
      </c>
      <c r="L2738" s="17">
        <f t="shared" ca="1" si="85"/>
        <v>44971</v>
      </c>
      <c r="M2738" t="str">
        <f t="shared" ca="1" si="84"/>
        <v>B0001</v>
      </c>
    </row>
    <row r="2739" spans="1:13" x14ac:dyDescent="0.25">
      <c r="A2739" t="s">
        <v>97</v>
      </c>
      <c r="B2739" s="7" t="s">
        <v>95</v>
      </c>
      <c r="C2739" s="15">
        <v>103</v>
      </c>
      <c r="D2739" s="16" t="s">
        <v>101</v>
      </c>
      <c r="E2739">
        <v>1699</v>
      </c>
      <c r="F2739" s="9">
        <v>20</v>
      </c>
      <c r="G2739" s="9">
        <f>financials[[#This Row],[Units Sold]]*financials[[#This Row],[Sale Price]]</f>
        <v>33980</v>
      </c>
      <c r="H2739" s="9">
        <f>IF(financials[[#This Row],[Discount Band]]="low",0.1,IF(financials[[#This Row],[Discount Band]]="medium",0.15,0.3))</f>
        <v>0.15</v>
      </c>
      <c r="I2739" s="9">
        <f>financials[[#This Row],[Gross Sales]]-financials[[#This Row],[Gross Sales]]*financials[[#This Row],[Discounts]]</f>
        <v>28883</v>
      </c>
      <c r="J2739" s="9">
        <f>VLOOKUP(financials[[#This Row],[productid]],Products!$B$2:$H$10,3)</f>
        <v>15</v>
      </c>
      <c r="K2739" s="9">
        <f>financials[[#This Row],[Sales]]-financials[[#This Row],[COGS]]</f>
        <v>28868</v>
      </c>
      <c r="L2739" s="17">
        <f t="shared" ca="1" si="85"/>
        <v>45339</v>
      </c>
      <c r="M2739" t="str">
        <f t="shared" ca="1" si="84"/>
        <v>B0101</v>
      </c>
    </row>
    <row r="2740" spans="1:13" x14ac:dyDescent="0.25">
      <c r="A2740" t="s">
        <v>100</v>
      </c>
      <c r="B2740" s="7" t="s">
        <v>170</v>
      </c>
      <c r="C2740" s="15">
        <v>103</v>
      </c>
      <c r="D2740" s="16" t="s">
        <v>101</v>
      </c>
      <c r="E2740">
        <v>2266</v>
      </c>
      <c r="F2740" s="9">
        <v>15</v>
      </c>
      <c r="G2740" s="9">
        <f>financials[[#This Row],[Units Sold]]*financials[[#This Row],[Sale Price]]</f>
        <v>33990</v>
      </c>
      <c r="H2740" s="9">
        <f>IF(financials[[#This Row],[Discount Band]]="low",0.1,IF(financials[[#This Row],[Discount Band]]="medium",0.15,0.3))</f>
        <v>0.15</v>
      </c>
      <c r="I2740" s="9">
        <f>financials[[#This Row],[Gross Sales]]-financials[[#This Row],[Gross Sales]]*financials[[#This Row],[Discounts]]</f>
        <v>28891.5</v>
      </c>
      <c r="J2740" s="9">
        <f>VLOOKUP(financials[[#This Row],[productid]],Products!$B$2:$H$10,3)</f>
        <v>15</v>
      </c>
      <c r="K2740" s="9">
        <f>financials[[#This Row],[Sales]]-financials[[#This Row],[COGS]]</f>
        <v>28876.5</v>
      </c>
      <c r="L2740" s="17">
        <f t="shared" ca="1" si="85"/>
        <v>44933</v>
      </c>
      <c r="M2740" t="str">
        <f t="shared" ca="1" si="84"/>
        <v>B0001</v>
      </c>
    </row>
    <row r="2741" spans="1:13" x14ac:dyDescent="0.25">
      <c r="A2741" t="s">
        <v>96</v>
      </c>
      <c r="B2741" s="7" t="s">
        <v>170</v>
      </c>
      <c r="C2741" s="15">
        <v>107</v>
      </c>
      <c r="D2741" s="16" t="s">
        <v>102</v>
      </c>
      <c r="E2741">
        <v>2847</v>
      </c>
      <c r="F2741" s="9">
        <v>12</v>
      </c>
      <c r="G2741" s="9">
        <f>financials[[#This Row],[Units Sold]]*financials[[#This Row],[Sale Price]]</f>
        <v>34164</v>
      </c>
      <c r="H2741" s="9">
        <f>IF(financials[[#This Row],[Discount Band]]="low",0.1,IF(financials[[#This Row],[Discount Band]]="medium",0.15,0.3))</f>
        <v>0.1</v>
      </c>
      <c r="I2741" s="9">
        <f>financials[[#This Row],[Gross Sales]]-financials[[#This Row],[Gross Sales]]*financials[[#This Row],[Discounts]]</f>
        <v>30747.599999999999</v>
      </c>
      <c r="J2741" s="9">
        <f>VLOOKUP(financials[[#This Row],[productid]],Products!$B$2:$H$10,3)</f>
        <v>5.5</v>
      </c>
      <c r="K2741" s="9">
        <f>financials[[#This Row],[Sales]]-financials[[#This Row],[COGS]]</f>
        <v>30742.1</v>
      </c>
      <c r="L2741" s="17">
        <f t="shared" ca="1" si="85"/>
        <v>44850</v>
      </c>
      <c r="M2741" t="str">
        <f t="shared" ca="1" si="84"/>
        <v>C0002</v>
      </c>
    </row>
    <row r="2742" spans="1:13" x14ac:dyDescent="0.25">
      <c r="A2742" t="s">
        <v>97</v>
      </c>
      <c r="B2742" s="7" t="s">
        <v>95</v>
      </c>
      <c r="C2742" s="13">
        <v>104</v>
      </c>
      <c r="D2742" s="10" t="s">
        <v>102</v>
      </c>
      <c r="E2742">
        <v>1711</v>
      </c>
      <c r="F2742" s="9">
        <v>20</v>
      </c>
      <c r="G2742" s="9">
        <f>financials[[#This Row],[Units Sold]]*financials[[#This Row],[Sale Price]]</f>
        <v>34220</v>
      </c>
      <c r="H2742" s="9">
        <f>IF(financials[[#This Row],[Discount Band]]="low",0.1,IF(financials[[#This Row],[Discount Band]]="medium",0.15,0.3))</f>
        <v>0.1</v>
      </c>
      <c r="I2742" s="9">
        <f>financials[[#This Row],[Gross Sales]]-financials[[#This Row],[Gross Sales]]*financials[[#This Row],[Discounts]]</f>
        <v>30798</v>
      </c>
      <c r="J2742" s="9">
        <f>VLOOKUP(financials[[#This Row],[productid]],Products!$B$2:$H$10,3)</f>
        <v>2.9</v>
      </c>
      <c r="K2742" s="9">
        <f>financials[[#This Row],[Sales]]-financials[[#This Row],[COGS]]</f>
        <v>30795.1</v>
      </c>
      <c r="L2742" s="17">
        <f t="shared" ca="1" si="85"/>
        <v>44944</v>
      </c>
      <c r="M2742" t="str">
        <f t="shared" ca="1" si="84"/>
        <v>C0002</v>
      </c>
    </row>
    <row r="2743" spans="1:13" x14ac:dyDescent="0.25">
      <c r="A2743" t="s">
        <v>98</v>
      </c>
      <c r="B2743" s="7" t="s">
        <v>169</v>
      </c>
      <c r="C2743" s="15">
        <v>109</v>
      </c>
      <c r="D2743" s="16" t="s">
        <v>103</v>
      </c>
      <c r="E2743">
        <v>274</v>
      </c>
      <c r="F2743" s="9">
        <v>125</v>
      </c>
      <c r="G2743" s="9">
        <f>financials[[#This Row],[Units Sold]]*financials[[#This Row],[Sale Price]]</f>
        <v>34250</v>
      </c>
      <c r="H2743" s="9">
        <f>IF(financials[[#This Row],[Discount Band]]="low",0.1,IF(financials[[#This Row],[Discount Band]]="medium",0.15,0.3))</f>
        <v>0.3</v>
      </c>
      <c r="I2743" s="9">
        <f>financials[[#This Row],[Gross Sales]]-financials[[#This Row],[Gross Sales]]*financials[[#This Row],[Discounts]]</f>
        <v>23975</v>
      </c>
      <c r="J2743" s="9">
        <f>VLOOKUP(financials[[#This Row],[productid]],Products!$B$2:$H$10,3)</f>
        <v>16.8</v>
      </c>
      <c r="K2743" s="9">
        <f>financials[[#This Row],[Sales]]-financials[[#This Row],[COGS]]</f>
        <v>23958.2</v>
      </c>
      <c r="L2743" s="17">
        <f t="shared" ca="1" si="85"/>
        <v>45060</v>
      </c>
      <c r="M2743" t="str">
        <f t="shared" ca="1" si="84"/>
        <v>B0001</v>
      </c>
    </row>
    <row r="2744" spans="1:13" x14ac:dyDescent="0.25">
      <c r="A2744" t="s">
        <v>97</v>
      </c>
      <c r="B2744" s="7" t="s">
        <v>95</v>
      </c>
      <c r="C2744" s="15">
        <v>106</v>
      </c>
      <c r="D2744" s="16" t="s">
        <v>94</v>
      </c>
      <c r="E2744">
        <v>1715</v>
      </c>
      <c r="F2744" s="9">
        <v>20</v>
      </c>
      <c r="G2744" s="9">
        <f>financials[[#This Row],[Units Sold]]*financials[[#This Row],[Sale Price]]</f>
        <v>34300</v>
      </c>
      <c r="H2744" s="9">
        <f>IF(financials[[#This Row],[Discount Band]]="low",0.1,IF(financials[[#This Row],[Discount Band]]="medium",0.15,0.3))</f>
        <v>0.3</v>
      </c>
      <c r="I2744" s="9">
        <f>financials[[#This Row],[Gross Sales]]-financials[[#This Row],[Gross Sales]]*financials[[#This Row],[Discounts]]</f>
        <v>24010</v>
      </c>
      <c r="J2744" s="9">
        <f>VLOOKUP(financials[[#This Row],[productid]],Products!$B$2:$H$10,3)</f>
        <v>9.1</v>
      </c>
      <c r="K2744" s="9">
        <f>financials[[#This Row],[Sales]]-financials[[#This Row],[COGS]]</f>
        <v>24000.9</v>
      </c>
      <c r="L2744" s="17">
        <f t="shared" ca="1" si="85"/>
        <v>45254</v>
      </c>
      <c r="M2744" t="str">
        <f t="shared" ca="1" si="84"/>
        <v>B0101</v>
      </c>
    </row>
    <row r="2745" spans="1:13" x14ac:dyDescent="0.25">
      <c r="A2745" t="s">
        <v>97</v>
      </c>
      <c r="B2745" s="7" t="s">
        <v>170</v>
      </c>
      <c r="C2745" s="15">
        <v>105</v>
      </c>
      <c r="D2745" s="16" t="s">
        <v>94</v>
      </c>
      <c r="E2745">
        <v>1715</v>
      </c>
      <c r="F2745" s="9">
        <v>20</v>
      </c>
      <c r="G2745" s="9">
        <f>financials[[#This Row],[Units Sold]]*financials[[#This Row],[Sale Price]]</f>
        <v>34300</v>
      </c>
      <c r="H2745" s="9">
        <f>IF(financials[[#This Row],[Discount Band]]="low",0.1,IF(financials[[#This Row],[Discount Band]]="medium",0.15,0.3))</f>
        <v>0.3</v>
      </c>
      <c r="I2745" s="9">
        <f>financials[[#This Row],[Gross Sales]]-financials[[#This Row],[Gross Sales]]*financials[[#This Row],[Discounts]]</f>
        <v>24010</v>
      </c>
      <c r="J2745" s="9">
        <f>VLOOKUP(financials[[#This Row],[productid]],Products!$B$2:$H$10,3)</f>
        <v>10</v>
      </c>
      <c r="K2745" s="9">
        <f>financials[[#This Row],[Sales]]-financials[[#This Row],[COGS]]</f>
        <v>24000</v>
      </c>
      <c r="L2745" s="17">
        <f t="shared" ca="1" si="85"/>
        <v>45191</v>
      </c>
      <c r="M2745" t="str">
        <f t="shared" ca="1" si="84"/>
        <v>A0001</v>
      </c>
    </row>
    <row r="2746" spans="1:13" x14ac:dyDescent="0.25">
      <c r="A2746" t="s">
        <v>97</v>
      </c>
      <c r="B2746" s="7" t="s">
        <v>277</v>
      </c>
      <c r="C2746" s="15">
        <v>106</v>
      </c>
      <c r="D2746" s="16" t="s">
        <v>94</v>
      </c>
      <c r="E2746">
        <v>98</v>
      </c>
      <c r="F2746" s="9">
        <v>350</v>
      </c>
      <c r="G2746" s="9">
        <f>financials[[#This Row],[Units Sold]]*financials[[#This Row],[Sale Price]]</f>
        <v>34300</v>
      </c>
      <c r="H2746" s="9">
        <f>IF(financials[[#This Row],[Discount Band]]="low",0.1,IF(financials[[#This Row],[Discount Band]]="medium",0.15,0.3))</f>
        <v>0.3</v>
      </c>
      <c r="I2746" s="9">
        <f>financials[[#This Row],[Gross Sales]]-financials[[#This Row],[Gross Sales]]*financials[[#This Row],[Discounts]]</f>
        <v>24010</v>
      </c>
      <c r="J2746" s="9">
        <f>VLOOKUP(financials[[#This Row],[productid]],Products!$B$2:$H$10,3)</f>
        <v>9.1</v>
      </c>
      <c r="K2746" s="9">
        <f>financials[[#This Row],[Sales]]-financials[[#This Row],[COGS]]</f>
        <v>24000.9</v>
      </c>
      <c r="L2746" s="17">
        <f t="shared" ca="1" si="85"/>
        <v>45073</v>
      </c>
      <c r="M2746" t="str">
        <f t="shared" ca="1" si="84"/>
        <v>C0003</v>
      </c>
    </row>
    <row r="2747" spans="1:13" x14ac:dyDescent="0.25">
      <c r="A2747" t="s">
        <v>97</v>
      </c>
      <c r="B2747" s="7" t="s">
        <v>95</v>
      </c>
      <c r="C2747" s="13">
        <v>107</v>
      </c>
      <c r="D2747" s="10" t="s">
        <v>94</v>
      </c>
      <c r="E2747">
        <v>1716</v>
      </c>
      <c r="F2747" s="9">
        <v>20</v>
      </c>
      <c r="G2747" s="9">
        <f>financials[[#This Row],[Units Sold]]*financials[[#This Row],[Sale Price]]</f>
        <v>34320</v>
      </c>
      <c r="H2747" s="9">
        <f>IF(financials[[#This Row],[Discount Band]]="low",0.1,IF(financials[[#This Row],[Discount Band]]="medium",0.15,0.3))</f>
        <v>0.3</v>
      </c>
      <c r="I2747" s="9">
        <f>financials[[#This Row],[Gross Sales]]-financials[[#This Row],[Gross Sales]]*financials[[#This Row],[Discounts]]</f>
        <v>24024</v>
      </c>
      <c r="J2747" s="9">
        <f>VLOOKUP(financials[[#This Row],[productid]],Products!$B$2:$H$10,3)</f>
        <v>5.5</v>
      </c>
      <c r="K2747" s="9">
        <f>financials[[#This Row],[Sales]]-financials[[#This Row],[COGS]]</f>
        <v>24018.5</v>
      </c>
      <c r="L2747" s="17">
        <f t="shared" ca="1" si="85"/>
        <v>44875</v>
      </c>
      <c r="M2747" t="str">
        <f t="shared" ca="1" si="84"/>
        <v>A0001</v>
      </c>
    </row>
    <row r="2748" spans="1:13" x14ac:dyDescent="0.25">
      <c r="A2748" t="s">
        <v>97</v>
      </c>
      <c r="B2748" s="7" t="s">
        <v>95</v>
      </c>
      <c r="C2748" s="15">
        <v>101</v>
      </c>
      <c r="D2748" s="16" t="s">
        <v>101</v>
      </c>
      <c r="E2748">
        <v>1716</v>
      </c>
      <c r="F2748" s="9">
        <v>20</v>
      </c>
      <c r="G2748" s="9">
        <f>financials[[#This Row],[Units Sold]]*financials[[#This Row],[Sale Price]]</f>
        <v>34320</v>
      </c>
      <c r="H2748" s="9">
        <f>IF(financials[[#This Row],[Discount Band]]="low",0.1,IF(financials[[#This Row],[Discount Band]]="medium",0.15,0.3))</f>
        <v>0.15</v>
      </c>
      <c r="I2748" s="9">
        <f>financials[[#This Row],[Gross Sales]]-financials[[#This Row],[Gross Sales]]*financials[[#This Row],[Discounts]]</f>
        <v>29172</v>
      </c>
      <c r="J2748" s="9">
        <f>VLOOKUP(financials[[#This Row],[productid]],Products!$B$2:$H$10,3)</f>
        <v>9.9499999999999993</v>
      </c>
      <c r="K2748" s="9">
        <f>financials[[#This Row],[Sales]]-financials[[#This Row],[COGS]]</f>
        <v>29162.05</v>
      </c>
      <c r="L2748" s="17">
        <f t="shared" ca="1" si="85"/>
        <v>44725</v>
      </c>
      <c r="M2748" t="str">
        <f t="shared" ca="1" si="84"/>
        <v>B0001</v>
      </c>
    </row>
    <row r="2749" spans="1:13" x14ac:dyDescent="0.25">
      <c r="A2749" t="s">
        <v>98</v>
      </c>
      <c r="B2749" s="7" t="s">
        <v>104</v>
      </c>
      <c r="C2749" s="15">
        <v>105</v>
      </c>
      <c r="D2749" s="16" t="s">
        <v>101</v>
      </c>
      <c r="E2749">
        <v>275</v>
      </c>
      <c r="F2749" s="9">
        <v>125</v>
      </c>
      <c r="G2749" s="9">
        <f>financials[[#This Row],[Units Sold]]*financials[[#This Row],[Sale Price]]</f>
        <v>34375</v>
      </c>
      <c r="H2749" s="9">
        <f>IF(financials[[#This Row],[Discount Band]]="low",0.1,IF(financials[[#This Row],[Discount Band]]="medium",0.15,0.3))</f>
        <v>0.15</v>
      </c>
      <c r="I2749" s="9">
        <f>financials[[#This Row],[Gross Sales]]-financials[[#This Row],[Gross Sales]]*financials[[#This Row],[Discounts]]</f>
        <v>29218.75</v>
      </c>
      <c r="J2749" s="9">
        <f>VLOOKUP(financials[[#This Row],[productid]],Products!$B$2:$H$10,3)</f>
        <v>10</v>
      </c>
      <c r="K2749" s="9">
        <f>financials[[#This Row],[Sales]]-financials[[#This Row],[COGS]]</f>
        <v>29208.75</v>
      </c>
      <c r="L2749" s="17">
        <f t="shared" ca="1" si="85"/>
        <v>45063</v>
      </c>
      <c r="M2749" t="str">
        <f t="shared" ca="1" si="84"/>
        <v>A0001</v>
      </c>
    </row>
    <row r="2750" spans="1:13" x14ac:dyDescent="0.25">
      <c r="A2750" t="s">
        <v>97</v>
      </c>
      <c r="B2750" s="7" t="s">
        <v>95</v>
      </c>
      <c r="C2750" s="15">
        <v>104</v>
      </c>
      <c r="D2750" s="16" t="s">
        <v>94</v>
      </c>
      <c r="E2750">
        <v>1721</v>
      </c>
      <c r="F2750" s="9">
        <v>20</v>
      </c>
      <c r="G2750" s="9">
        <f>financials[[#This Row],[Units Sold]]*financials[[#This Row],[Sale Price]]</f>
        <v>34420</v>
      </c>
      <c r="H2750" s="9">
        <f>IF(financials[[#This Row],[Discount Band]]="low",0.1,IF(financials[[#This Row],[Discount Band]]="medium",0.15,0.3))</f>
        <v>0.3</v>
      </c>
      <c r="I2750" s="9">
        <f>financials[[#This Row],[Gross Sales]]-financials[[#This Row],[Gross Sales]]*financials[[#This Row],[Discounts]]</f>
        <v>24094</v>
      </c>
      <c r="J2750" s="9">
        <f>VLOOKUP(financials[[#This Row],[productid]],Products!$B$2:$H$10,3)</f>
        <v>2.9</v>
      </c>
      <c r="K2750" s="9">
        <f>financials[[#This Row],[Sales]]-financials[[#This Row],[COGS]]</f>
        <v>24091.1</v>
      </c>
      <c r="L2750" s="17">
        <f t="shared" ca="1" si="85"/>
        <v>45115</v>
      </c>
      <c r="M2750" t="str">
        <f t="shared" ca="1" si="84"/>
        <v>A0001</v>
      </c>
    </row>
    <row r="2751" spans="1:13" x14ac:dyDescent="0.25">
      <c r="A2751" t="s">
        <v>97</v>
      </c>
      <c r="B2751" s="7" t="s">
        <v>135</v>
      </c>
      <c r="C2751" s="15">
        <v>108</v>
      </c>
      <c r="D2751" s="16" t="s">
        <v>101</v>
      </c>
      <c r="E2751">
        <v>4926</v>
      </c>
      <c r="F2751" s="9">
        <v>7</v>
      </c>
      <c r="G2751" s="9">
        <f>financials[[#This Row],[Units Sold]]*financials[[#This Row],[Sale Price]]</f>
        <v>34482</v>
      </c>
      <c r="H2751" s="9">
        <f>IF(financials[[#This Row],[Discount Band]]="low",0.1,IF(financials[[#This Row],[Discount Band]]="medium",0.15,0.3))</f>
        <v>0.15</v>
      </c>
      <c r="I2751" s="9">
        <f>financials[[#This Row],[Gross Sales]]-financials[[#This Row],[Gross Sales]]*financials[[#This Row],[Discounts]]</f>
        <v>29309.7</v>
      </c>
      <c r="J2751" s="9">
        <f>VLOOKUP(financials[[#This Row],[productid]],Products!$B$2:$H$10,3)</f>
        <v>3.99</v>
      </c>
      <c r="K2751" s="9">
        <f>financials[[#This Row],[Sales]]-financials[[#This Row],[COGS]]</f>
        <v>29305.71</v>
      </c>
      <c r="L2751" s="17">
        <f t="shared" ca="1" si="85"/>
        <v>45125</v>
      </c>
      <c r="M2751" t="str">
        <f t="shared" ca="1" si="84"/>
        <v>B0001</v>
      </c>
    </row>
    <row r="2752" spans="1:13" x14ac:dyDescent="0.25">
      <c r="A2752" t="s">
        <v>98</v>
      </c>
      <c r="B2752" s="7" t="s">
        <v>169</v>
      </c>
      <c r="C2752" s="15">
        <v>101</v>
      </c>
      <c r="D2752" s="16" t="s">
        <v>103</v>
      </c>
      <c r="E2752">
        <v>276</v>
      </c>
      <c r="F2752" s="9">
        <v>125</v>
      </c>
      <c r="G2752" s="9">
        <f>financials[[#This Row],[Units Sold]]*financials[[#This Row],[Sale Price]]</f>
        <v>34500</v>
      </c>
      <c r="H2752" s="9">
        <f>IF(financials[[#This Row],[Discount Band]]="low",0.1,IF(financials[[#This Row],[Discount Band]]="medium",0.15,0.3))</f>
        <v>0.3</v>
      </c>
      <c r="I2752" s="9">
        <f>financials[[#This Row],[Gross Sales]]-financials[[#This Row],[Gross Sales]]*financials[[#This Row],[Discounts]]</f>
        <v>24150</v>
      </c>
      <c r="J2752" s="9">
        <f>VLOOKUP(financials[[#This Row],[productid]],Products!$B$2:$H$10,3)</f>
        <v>9.9499999999999993</v>
      </c>
      <c r="K2752" s="9">
        <f>financials[[#This Row],[Sales]]-financials[[#This Row],[COGS]]</f>
        <v>24140.05</v>
      </c>
      <c r="L2752" s="17">
        <f t="shared" ca="1" si="85"/>
        <v>45104</v>
      </c>
      <c r="M2752" t="str">
        <f t="shared" ca="1" si="84"/>
        <v>C0003</v>
      </c>
    </row>
    <row r="2753" spans="1:13" x14ac:dyDescent="0.25">
      <c r="A2753" t="s">
        <v>98</v>
      </c>
      <c r="B2753" s="7" t="s">
        <v>298</v>
      </c>
      <c r="C2753" s="15">
        <v>107</v>
      </c>
      <c r="D2753" s="16" t="s">
        <v>102</v>
      </c>
      <c r="E2753">
        <v>276</v>
      </c>
      <c r="F2753" s="9">
        <v>125</v>
      </c>
      <c r="G2753" s="9">
        <f>financials[[#This Row],[Units Sold]]*financials[[#This Row],[Sale Price]]</f>
        <v>34500</v>
      </c>
      <c r="H2753" s="9">
        <f>IF(financials[[#This Row],[Discount Band]]="low",0.1,IF(financials[[#This Row],[Discount Band]]="medium",0.15,0.3))</f>
        <v>0.1</v>
      </c>
      <c r="I2753" s="9">
        <f>financials[[#This Row],[Gross Sales]]-financials[[#This Row],[Gross Sales]]*financials[[#This Row],[Discounts]]</f>
        <v>31050</v>
      </c>
      <c r="J2753" s="9">
        <f>VLOOKUP(financials[[#This Row],[productid]],Products!$B$2:$H$10,3)</f>
        <v>5.5</v>
      </c>
      <c r="K2753" s="9">
        <f>financials[[#This Row],[Sales]]-financials[[#This Row],[COGS]]</f>
        <v>31044.5</v>
      </c>
      <c r="L2753" s="17">
        <f t="shared" ca="1" si="85"/>
        <v>45341</v>
      </c>
      <c r="M2753" t="str">
        <f t="shared" ca="1" si="84"/>
        <v>A0001</v>
      </c>
    </row>
    <row r="2754" spans="1:13" x14ac:dyDescent="0.25">
      <c r="A2754" t="s">
        <v>98</v>
      </c>
      <c r="B2754" s="7" t="s">
        <v>136</v>
      </c>
      <c r="C2754" s="15">
        <v>105</v>
      </c>
      <c r="D2754" s="16" t="s">
        <v>102</v>
      </c>
      <c r="E2754">
        <v>276</v>
      </c>
      <c r="F2754" s="9">
        <v>125</v>
      </c>
      <c r="G2754" s="9">
        <f>financials[[#This Row],[Units Sold]]*financials[[#This Row],[Sale Price]]</f>
        <v>34500</v>
      </c>
      <c r="H2754" s="9">
        <f>IF(financials[[#This Row],[Discount Band]]="low",0.1,IF(financials[[#This Row],[Discount Band]]="medium",0.15,0.3))</f>
        <v>0.1</v>
      </c>
      <c r="I2754" s="9">
        <f>financials[[#This Row],[Gross Sales]]-financials[[#This Row],[Gross Sales]]*financials[[#This Row],[Discounts]]</f>
        <v>31050</v>
      </c>
      <c r="J2754" s="9">
        <f>VLOOKUP(financials[[#This Row],[productid]],Products!$B$2:$H$10,3)</f>
        <v>10</v>
      </c>
      <c r="K2754" s="9">
        <f>financials[[#This Row],[Sales]]-financials[[#This Row],[COGS]]</f>
        <v>31040</v>
      </c>
      <c r="L2754" s="17">
        <f t="shared" ca="1" si="85"/>
        <v>45065</v>
      </c>
      <c r="M2754" t="str">
        <f t="shared" ref="M2754:M2817" ca="1" si="86">VLOOKUP(RANDBETWEEN(1,5),rnlsalesperson,2)</f>
        <v>B0001</v>
      </c>
    </row>
    <row r="2755" spans="1:13" x14ac:dyDescent="0.25">
      <c r="A2755" t="s">
        <v>98</v>
      </c>
      <c r="B2755" s="7" t="s">
        <v>107</v>
      </c>
      <c r="C2755" s="15">
        <v>103</v>
      </c>
      <c r="D2755" s="16" t="s">
        <v>94</v>
      </c>
      <c r="E2755">
        <v>276</v>
      </c>
      <c r="F2755" s="9">
        <v>125</v>
      </c>
      <c r="G2755" s="9">
        <f>financials[[#This Row],[Units Sold]]*financials[[#This Row],[Sale Price]]</f>
        <v>34500</v>
      </c>
      <c r="H2755" s="9">
        <f>IF(financials[[#This Row],[Discount Band]]="low",0.1,IF(financials[[#This Row],[Discount Band]]="medium",0.15,0.3))</f>
        <v>0.3</v>
      </c>
      <c r="I2755" s="9">
        <f>financials[[#This Row],[Gross Sales]]-financials[[#This Row],[Gross Sales]]*financials[[#This Row],[Discounts]]</f>
        <v>24150</v>
      </c>
      <c r="J2755" s="9">
        <f>VLOOKUP(financials[[#This Row],[productid]],Products!$B$2:$H$10,3)</f>
        <v>15</v>
      </c>
      <c r="K2755" s="9">
        <f>financials[[#This Row],[Sales]]-financials[[#This Row],[COGS]]</f>
        <v>24135</v>
      </c>
      <c r="L2755" s="17">
        <f t="shared" ref="L2755:L2818" ca="1" si="87">RANDBETWEEN(44562,45534)</f>
        <v>44562</v>
      </c>
      <c r="M2755" t="str">
        <f t="shared" ca="1" si="86"/>
        <v>C0003</v>
      </c>
    </row>
    <row r="2756" spans="1:13" x14ac:dyDescent="0.25">
      <c r="A2756" t="s">
        <v>97</v>
      </c>
      <c r="B2756" s="7" t="s">
        <v>135</v>
      </c>
      <c r="C2756" s="15">
        <v>103</v>
      </c>
      <c r="D2756" s="16" t="s">
        <v>101</v>
      </c>
      <c r="E2756">
        <v>4931</v>
      </c>
      <c r="F2756" s="9">
        <v>7</v>
      </c>
      <c r="G2756" s="9">
        <f>financials[[#This Row],[Units Sold]]*financials[[#This Row],[Sale Price]]</f>
        <v>34517</v>
      </c>
      <c r="H2756" s="9">
        <f>IF(financials[[#This Row],[Discount Band]]="low",0.1,IF(financials[[#This Row],[Discount Band]]="medium",0.15,0.3))</f>
        <v>0.15</v>
      </c>
      <c r="I2756" s="9">
        <f>financials[[#This Row],[Gross Sales]]-financials[[#This Row],[Gross Sales]]*financials[[#This Row],[Discounts]]</f>
        <v>29339.45</v>
      </c>
      <c r="J2756" s="9">
        <f>VLOOKUP(financials[[#This Row],[productid]],Products!$B$2:$H$10,3)</f>
        <v>15</v>
      </c>
      <c r="K2756" s="9">
        <f>financials[[#This Row],[Sales]]-financials[[#This Row],[COGS]]</f>
        <v>29324.45</v>
      </c>
      <c r="L2756" s="17">
        <f t="shared" ca="1" si="87"/>
        <v>45232</v>
      </c>
      <c r="M2756" t="str">
        <f t="shared" ca="1" si="86"/>
        <v>B0001</v>
      </c>
    </row>
    <row r="2757" spans="1:13" x14ac:dyDescent="0.25">
      <c r="A2757" t="s">
        <v>96</v>
      </c>
      <c r="B2757" s="7" t="s">
        <v>170</v>
      </c>
      <c r="C2757" s="13">
        <v>105</v>
      </c>
      <c r="D2757" s="10" t="s">
        <v>101</v>
      </c>
      <c r="E2757">
        <v>2877</v>
      </c>
      <c r="F2757" s="9">
        <v>12</v>
      </c>
      <c r="G2757" s="9">
        <f>financials[[#This Row],[Units Sold]]*financials[[#This Row],[Sale Price]]</f>
        <v>34524</v>
      </c>
      <c r="H2757" s="9">
        <f>IF(financials[[#This Row],[Discount Band]]="low",0.1,IF(financials[[#This Row],[Discount Band]]="medium",0.15,0.3))</f>
        <v>0.15</v>
      </c>
      <c r="I2757" s="9">
        <f>financials[[#This Row],[Gross Sales]]-financials[[#This Row],[Gross Sales]]*financials[[#This Row],[Discounts]]</f>
        <v>29345.4</v>
      </c>
      <c r="J2757" s="9">
        <f>VLOOKUP(financials[[#This Row],[productid]],Products!$B$2:$H$10,3)</f>
        <v>10</v>
      </c>
      <c r="K2757" s="9">
        <f>financials[[#This Row],[Sales]]-financials[[#This Row],[COGS]]</f>
        <v>29335.4</v>
      </c>
      <c r="L2757" s="17">
        <f t="shared" ca="1" si="87"/>
        <v>45521</v>
      </c>
      <c r="M2757" t="str">
        <f t="shared" ca="1" si="86"/>
        <v>B0101</v>
      </c>
    </row>
    <row r="2758" spans="1:13" x14ac:dyDescent="0.25">
      <c r="A2758" t="s">
        <v>97</v>
      </c>
      <c r="B2758" s="7" t="s">
        <v>135</v>
      </c>
      <c r="C2758" s="15">
        <v>101</v>
      </c>
      <c r="D2758" s="16" t="s">
        <v>103</v>
      </c>
      <c r="E2758">
        <v>4946</v>
      </c>
      <c r="F2758" s="9">
        <v>7</v>
      </c>
      <c r="G2758" s="9">
        <f>financials[[#This Row],[Units Sold]]*financials[[#This Row],[Sale Price]]</f>
        <v>34622</v>
      </c>
      <c r="H2758" s="9">
        <f>IF(financials[[#This Row],[Discount Band]]="low",0.1,IF(financials[[#This Row],[Discount Band]]="medium",0.15,0.3))</f>
        <v>0.3</v>
      </c>
      <c r="I2758" s="9">
        <f>financials[[#This Row],[Gross Sales]]-financials[[#This Row],[Gross Sales]]*financials[[#This Row],[Discounts]]</f>
        <v>24235.4</v>
      </c>
      <c r="J2758" s="9">
        <f>VLOOKUP(financials[[#This Row],[productid]],Products!$B$2:$H$10,3)</f>
        <v>9.9499999999999993</v>
      </c>
      <c r="K2758" s="9">
        <f>financials[[#This Row],[Sales]]-financials[[#This Row],[COGS]]</f>
        <v>24225.45</v>
      </c>
      <c r="L2758" s="17">
        <f t="shared" ca="1" si="87"/>
        <v>45233</v>
      </c>
      <c r="M2758" t="str">
        <f t="shared" ca="1" si="86"/>
        <v>B0101</v>
      </c>
    </row>
    <row r="2759" spans="1:13" x14ac:dyDescent="0.25">
      <c r="A2759" t="s">
        <v>98</v>
      </c>
      <c r="B2759" s="7" t="s">
        <v>298</v>
      </c>
      <c r="C2759" s="15">
        <v>104</v>
      </c>
      <c r="D2759" s="16" t="s">
        <v>102</v>
      </c>
      <c r="E2759">
        <v>277</v>
      </c>
      <c r="F2759" s="9">
        <v>125</v>
      </c>
      <c r="G2759" s="9">
        <f>financials[[#This Row],[Units Sold]]*financials[[#This Row],[Sale Price]]</f>
        <v>34625</v>
      </c>
      <c r="H2759" s="9">
        <f>IF(financials[[#This Row],[Discount Band]]="low",0.1,IF(financials[[#This Row],[Discount Band]]="medium",0.15,0.3))</f>
        <v>0.1</v>
      </c>
      <c r="I2759" s="9">
        <f>financials[[#This Row],[Gross Sales]]-financials[[#This Row],[Gross Sales]]*financials[[#This Row],[Discounts]]</f>
        <v>31162.5</v>
      </c>
      <c r="J2759" s="9">
        <f>VLOOKUP(financials[[#This Row],[productid]],Products!$B$2:$H$10,3)</f>
        <v>2.9</v>
      </c>
      <c r="K2759" s="9">
        <f>financials[[#This Row],[Sales]]-financials[[#This Row],[COGS]]</f>
        <v>31159.599999999999</v>
      </c>
      <c r="L2759" s="17">
        <f t="shared" ca="1" si="87"/>
        <v>45482</v>
      </c>
      <c r="M2759" t="str">
        <f t="shared" ca="1" si="86"/>
        <v>C0002</v>
      </c>
    </row>
    <row r="2760" spans="1:13" x14ac:dyDescent="0.25">
      <c r="A2760" t="s">
        <v>98</v>
      </c>
      <c r="B2760" s="7" t="s">
        <v>169</v>
      </c>
      <c r="C2760" s="15">
        <v>104</v>
      </c>
      <c r="D2760" s="16" t="s">
        <v>102</v>
      </c>
      <c r="E2760">
        <v>277</v>
      </c>
      <c r="F2760" s="9">
        <v>125</v>
      </c>
      <c r="G2760" s="9">
        <f>financials[[#This Row],[Units Sold]]*financials[[#This Row],[Sale Price]]</f>
        <v>34625</v>
      </c>
      <c r="H2760" s="9">
        <f>IF(financials[[#This Row],[Discount Band]]="low",0.1,IF(financials[[#This Row],[Discount Band]]="medium",0.15,0.3))</f>
        <v>0.1</v>
      </c>
      <c r="I2760" s="9">
        <f>financials[[#This Row],[Gross Sales]]-financials[[#This Row],[Gross Sales]]*financials[[#This Row],[Discounts]]</f>
        <v>31162.5</v>
      </c>
      <c r="J2760" s="9">
        <f>VLOOKUP(financials[[#This Row],[productid]],Products!$B$2:$H$10,3)</f>
        <v>2.9</v>
      </c>
      <c r="K2760" s="9">
        <f>financials[[#This Row],[Sales]]-financials[[#This Row],[COGS]]</f>
        <v>31159.599999999999</v>
      </c>
      <c r="L2760" s="17">
        <f t="shared" ca="1" si="87"/>
        <v>44884</v>
      </c>
      <c r="M2760" t="str">
        <f t="shared" ca="1" si="86"/>
        <v>C0002</v>
      </c>
    </row>
    <row r="2761" spans="1:13" x14ac:dyDescent="0.25">
      <c r="A2761" t="s">
        <v>100</v>
      </c>
      <c r="B2761" s="7" t="s">
        <v>170</v>
      </c>
      <c r="C2761" s="15">
        <v>108</v>
      </c>
      <c r="D2761" s="16" t="s">
        <v>94</v>
      </c>
      <c r="E2761">
        <v>2309</v>
      </c>
      <c r="F2761" s="9">
        <v>15</v>
      </c>
      <c r="G2761" s="9">
        <f>financials[[#This Row],[Units Sold]]*financials[[#This Row],[Sale Price]]</f>
        <v>34635</v>
      </c>
      <c r="H2761" s="9">
        <f>IF(financials[[#This Row],[Discount Band]]="low",0.1,IF(financials[[#This Row],[Discount Band]]="medium",0.15,0.3))</f>
        <v>0.3</v>
      </c>
      <c r="I2761" s="9">
        <f>financials[[#This Row],[Gross Sales]]-financials[[#This Row],[Gross Sales]]*financials[[#This Row],[Discounts]]</f>
        <v>24244.5</v>
      </c>
      <c r="J2761" s="9">
        <f>VLOOKUP(financials[[#This Row],[productid]],Products!$B$2:$H$10,3)</f>
        <v>3.99</v>
      </c>
      <c r="K2761" s="9">
        <f>financials[[#This Row],[Sales]]-financials[[#This Row],[COGS]]</f>
        <v>24240.51</v>
      </c>
      <c r="L2761" s="17">
        <f t="shared" ca="1" si="87"/>
        <v>44808</v>
      </c>
      <c r="M2761" t="str">
        <f t="shared" ca="1" si="86"/>
        <v>B0101</v>
      </c>
    </row>
    <row r="2762" spans="1:13" x14ac:dyDescent="0.25">
      <c r="A2762" t="s">
        <v>97</v>
      </c>
      <c r="B2762" s="7" t="s">
        <v>655</v>
      </c>
      <c r="C2762" s="15">
        <v>105</v>
      </c>
      <c r="D2762" s="16" t="s">
        <v>101</v>
      </c>
      <c r="E2762">
        <v>99</v>
      </c>
      <c r="F2762" s="9">
        <v>350</v>
      </c>
      <c r="G2762" s="9">
        <f>financials[[#This Row],[Units Sold]]*financials[[#This Row],[Sale Price]]</f>
        <v>34650</v>
      </c>
      <c r="H2762" s="9">
        <f>IF(financials[[#This Row],[Discount Band]]="low",0.1,IF(financials[[#This Row],[Discount Band]]="medium",0.15,0.3))</f>
        <v>0.15</v>
      </c>
      <c r="I2762" s="9">
        <f>financials[[#This Row],[Gross Sales]]-financials[[#This Row],[Gross Sales]]*financials[[#This Row],[Discounts]]</f>
        <v>29452.5</v>
      </c>
      <c r="J2762" s="9">
        <f>VLOOKUP(financials[[#This Row],[productid]],Products!$B$2:$H$10,3)</f>
        <v>10</v>
      </c>
      <c r="K2762" s="9">
        <f>financials[[#This Row],[Sales]]-financials[[#This Row],[COGS]]</f>
        <v>29442.5</v>
      </c>
      <c r="L2762" s="17">
        <f t="shared" ca="1" si="87"/>
        <v>44643</v>
      </c>
      <c r="M2762" t="str">
        <f t="shared" ca="1" si="86"/>
        <v>B0001</v>
      </c>
    </row>
    <row r="2763" spans="1:13" x14ac:dyDescent="0.25">
      <c r="A2763" t="s">
        <v>97</v>
      </c>
      <c r="B2763" s="7" t="s">
        <v>135</v>
      </c>
      <c r="C2763" s="15">
        <v>103</v>
      </c>
      <c r="D2763" s="16" t="s">
        <v>101</v>
      </c>
      <c r="E2763">
        <v>4959</v>
      </c>
      <c r="F2763" s="9">
        <v>7</v>
      </c>
      <c r="G2763" s="9">
        <f>financials[[#This Row],[Units Sold]]*financials[[#This Row],[Sale Price]]</f>
        <v>34713</v>
      </c>
      <c r="H2763" s="9">
        <f>IF(financials[[#This Row],[Discount Band]]="low",0.1,IF(financials[[#This Row],[Discount Band]]="medium",0.15,0.3))</f>
        <v>0.15</v>
      </c>
      <c r="I2763" s="9">
        <f>financials[[#This Row],[Gross Sales]]-financials[[#This Row],[Gross Sales]]*financials[[#This Row],[Discounts]]</f>
        <v>29506.05</v>
      </c>
      <c r="J2763" s="9">
        <f>VLOOKUP(financials[[#This Row],[productid]],Products!$B$2:$H$10,3)</f>
        <v>15</v>
      </c>
      <c r="K2763" s="9">
        <f>financials[[#This Row],[Sales]]-financials[[#This Row],[COGS]]</f>
        <v>29491.05</v>
      </c>
      <c r="L2763" s="17">
        <f t="shared" ca="1" si="87"/>
        <v>44672</v>
      </c>
      <c r="M2763" t="str">
        <f t="shared" ca="1" si="86"/>
        <v>C0003</v>
      </c>
    </row>
    <row r="2764" spans="1:13" x14ac:dyDescent="0.25">
      <c r="A2764" t="s">
        <v>98</v>
      </c>
      <c r="B2764" s="7" t="s">
        <v>178</v>
      </c>
      <c r="C2764" s="15">
        <v>101</v>
      </c>
      <c r="D2764" s="16" t="s">
        <v>101</v>
      </c>
      <c r="E2764">
        <v>278</v>
      </c>
      <c r="F2764" s="9">
        <v>125</v>
      </c>
      <c r="G2764" s="9">
        <f>financials[[#This Row],[Units Sold]]*financials[[#This Row],[Sale Price]]</f>
        <v>34750</v>
      </c>
      <c r="H2764" s="9">
        <f>IF(financials[[#This Row],[Discount Band]]="low",0.1,IF(financials[[#This Row],[Discount Band]]="medium",0.15,0.3))</f>
        <v>0.15</v>
      </c>
      <c r="I2764" s="9">
        <f>financials[[#This Row],[Gross Sales]]-financials[[#This Row],[Gross Sales]]*financials[[#This Row],[Discounts]]</f>
        <v>29537.5</v>
      </c>
      <c r="J2764" s="9">
        <f>VLOOKUP(financials[[#This Row],[productid]],Products!$B$2:$H$10,3)</f>
        <v>9.9499999999999993</v>
      </c>
      <c r="K2764" s="9">
        <f>financials[[#This Row],[Sales]]-financials[[#This Row],[COGS]]</f>
        <v>29527.55</v>
      </c>
      <c r="L2764" s="17">
        <f t="shared" ca="1" si="87"/>
        <v>44811</v>
      </c>
      <c r="M2764" t="str">
        <f t="shared" ca="1" si="86"/>
        <v>A0001</v>
      </c>
    </row>
    <row r="2765" spans="1:13" x14ac:dyDescent="0.25">
      <c r="A2765" t="s">
        <v>98</v>
      </c>
      <c r="B2765" s="7" t="s">
        <v>208</v>
      </c>
      <c r="C2765" s="15">
        <v>109</v>
      </c>
      <c r="D2765" s="16" t="s">
        <v>102</v>
      </c>
      <c r="E2765">
        <v>278</v>
      </c>
      <c r="F2765" s="9">
        <v>125</v>
      </c>
      <c r="G2765" s="9">
        <f>financials[[#This Row],[Units Sold]]*financials[[#This Row],[Sale Price]]</f>
        <v>34750</v>
      </c>
      <c r="H2765" s="9">
        <f>IF(financials[[#This Row],[Discount Band]]="low",0.1,IF(financials[[#This Row],[Discount Band]]="medium",0.15,0.3))</f>
        <v>0.1</v>
      </c>
      <c r="I2765" s="9">
        <f>financials[[#This Row],[Gross Sales]]-financials[[#This Row],[Gross Sales]]*financials[[#This Row],[Discounts]]</f>
        <v>31275</v>
      </c>
      <c r="J2765" s="9">
        <f>VLOOKUP(financials[[#This Row],[productid]],Products!$B$2:$H$10,3)</f>
        <v>16.8</v>
      </c>
      <c r="K2765" s="9">
        <f>financials[[#This Row],[Sales]]-financials[[#This Row],[COGS]]</f>
        <v>31258.2</v>
      </c>
      <c r="L2765" s="17">
        <f t="shared" ca="1" si="87"/>
        <v>45354</v>
      </c>
      <c r="M2765" t="str">
        <f t="shared" ca="1" si="86"/>
        <v>A0001</v>
      </c>
    </row>
    <row r="2766" spans="1:13" x14ac:dyDescent="0.25">
      <c r="A2766" t="s">
        <v>98</v>
      </c>
      <c r="B2766" s="7" t="s">
        <v>298</v>
      </c>
      <c r="C2766" s="15">
        <v>106</v>
      </c>
      <c r="D2766" s="16" t="s">
        <v>102</v>
      </c>
      <c r="E2766">
        <v>278</v>
      </c>
      <c r="F2766" s="9">
        <v>125</v>
      </c>
      <c r="G2766" s="9">
        <f>financials[[#This Row],[Units Sold]]*financials[[#This Row],[Sale Price]]</f>
        <v>34750</v>
      </c>
      <c r="H2766" s="9">
        <f>IF(financials[[#This Row],[Discount Band]]="low",0.1,IF(financials[[#This Row],[Discount Band]]="medium",0.15,0.3))</f>
        <v>0.1</v>
      </c>
      <c r="I2766" s="9">
        <f>financials[[#This Row],[Gross Sales]]-financials[[#This Row],[Gross Sales]]*financials[[#This Row],[Discounts]]</f>
        <v>31275</v>
      </c>
      <c r="J2766" s="9">
        <f>VLOOKUP(financials[[#This Row],[productid]],Products!$B$2:$H$10,3)</f>
        <v>9.1</v>
      </c>
      <c r="K2766" s="9">
        <f>financials[[#This Row],[Sales]]-financials[[#This Row],[COGS]]</f>
        <v>31265.9</v>
      </c>
      <c r="L2766" s="17">
        <f t="shared" ca="1" si="87"/>
        <v>44568</v>
      </c>
      <c r="M2766" t="str">
        <f t="shared" ca="1" si="86"/>
        <v>B0001</v>
      </c>
    </row>
    <row r="2767" spans="1:13" x14ac:dyDescent="0.25">
      <c r="A2767" t="s">
        <v>96</v>
      </c>
      <c r="B2767" s="7" t="s">
        <v>135</v>
      </c>
      <c r="C2767" s="15">
        <v>103</v>
      </c>
      <c r="D2767" s="16" t="s">
        <v>101</v>
      </c>
      <c r="E2767">
        <v>2899</v>
      </c>
      <c r="F2767" s="9">
        <v>12</v>
      </c>
      <c r="G2767" s="9">
        <f>financials[[#This Row],[Units Sold]]*financials[[#This Row],[Sale Price]]</f>
        <v>34788</v>
      </c>
      <c r="H2767" s="9">
        <f>IF(financials[[#This Row],[Discount Band]]="low",0.1,IF(financials[[#This Row],[Discount Band]]="medium",0.15,0.3))</f>
        <v>0.15</v>
      </c>
      <c r="I2767" s="9">
        <f>financials[[#This Row],[Gross Sales]]-financials[[#This Row],[Gross Sales]]*financials[[#This Row],[Discounts]]</f>
        <v>29569.8</v>
      </c>
      <c r="J2767" s="9">
        <f>VLOOKUP(financials[[#This Row],[productid]],Products!$B$2:$H$10,3)</f>
        <v>15</v>
      </c>
      <c r="K2767" s="9">
        <f>financials[[#This Row],[Sales]]-financials[[#This Row],[COGS]]</f>
        <v>29554.799999999999</v>
      </c>
      <c r="L2767" s="17">
        <f t="shared" ca="1" si="87"/>
        <v>44920</v>
      </c>
      <c r="M2767" t="str">
        <f t="shared" ca="1" si="86"/>
        <v>C0002</v>
      </c>
    </row>
    <row r="2768" spans="1:13" x14ac:dyDescent="0.25">
      <c r="A2768" t="s">
        <v>96</v>
      </c>
      <c r="B2768" s="7" t="s">
        <v>135</v>
      </c>
      <c r="C2768" s="15">
        <v>102</v>
      </c>
      <c r="D2768" s="16" t="s">
        <v>101</v>
      </c>
      <c r="E2768">
        <v>2900</v>
      </c>
      <c r="F2768" s="9">
        <v>12</v>
      </c>
      <c r="G2768" s="9">
        <f>financials[[#This Row],[Units Sold]]*financials[[#This Row],[Sale Price]]</f>
        <v>34800</v>
      </c>
      <c r="H2768" s="9">
        <f>IF(financials[[#This Row],[Discount Band]]="low",0.1,IF(financials[[#This Row],[Discount Band]]="medium",0.15,0.3))</f>
        <v>0.15</v>
      </c>
      <c r="I2768" s="9">
        <f>financials[[#This Row],[Gross Sales]]-financials[[#This Row],[Gross Sales]]*financials[[#This Row],[Discounts]]</f>
        <v>29580</v>
      </c>
      <c r="J2768" s="9">
        <f>VLOOKUP(financials[[#This Row],[productid]],Products!$B$2:$H$10,3)</f>
        <v>13.95</v>
      </c>
      <c r="K2768" s="9">
        <f>financials[[#This Row],[Sales]]-financials[[#This Row],[COGS]]</f>
        <v>29566.05</v>
      </c>
      <c r="L2768" s="17">
        <f t="shared" ca="1" si="87"/>
        <v>45532</v>
      </c>
      <c r="M2768" t="str">
        <f t="shared" ca="1" si="86"/>
        <v>C0002</v>
      </c>
    </row>
    <row r="2769" spans="1:13" x14ac:dyDescent="0.25">
      <c r="A2769" t="s">
        <v>100</v>
      </c>
      <c r="B2769" s="7" t="s">
        <v>135</v>
      </c>
      <c r="C2769" s="15">
        <v>107</v>
      </c>
      <c r="D2769" s="16" t="s">
        <v>102</v>
      </c>
      <c r="E2769">
        <v>2323</v>
      </c>
      <c r="F2769" s="9">
        <v>15</v>
      </c>
      <c r="G2769" s="9">
        <f>financials[[#This Row],[Units Sold]]*financials[[#This Row],[Sale Price]]</f>
        <v>34845</v>
      </c>
      <c r="H2769" s="9">
        <f>IF(financials[[#This Row],[Discount Band]]="low",0.1,IF(financials[[#This Row],[Discount Band]]="medium",0.15,0.3))</f>
        <v>0.1</v>
      </c>
      <c r="I2769" s="9">
        <f>financials[[#This Row],[Gross Sales]]-financials[[#This Row],[Gross Sales]]*financials[[#This Row],[Discounts]]</f>
        <v>31360.5</v>
      </c>
      <c r="J2769" s="9">
        <f>VLOOKUP(financials[[#This Row],[productid]],Products!$B$2:$H$10,3)</f>
        <v>5.5</v>
      </c>
      <c r="K2769" s="9">
        <f>financials[[#This Row],[Sales]]-financials[[#This Row],[COGS]]</f>
        <v>31355</v>
      </c>
      <c r="L2769" s="17">
        <f t="shared" ca="1" si="87"/>
        <v>45485</v>
      </c>
      <c r="M2769" t="str">
        <f t="shared" ca="1" si="86"/>
        <v>A0001</v>
      </c>
    </row>
    <row r="2770" spans="1:13" x14ac:dyDescent="0.25">
      <c r="A2770" t="s">
        <v>96</v>
      </c>
      <c r="B2770" s="7" t="s">
        <v>135</v>
      </c>
      <c r="C2770" s="15">
        <v>105</v>
      </c>
      <c r="D2770" s="16" t="s">
        <v>102</v>
      </c>
      <c r="E2770">
        <v>2906</v>
      </c>
      <c r="F2770" s="9">
        <v>12</v>
      </c>
      <c r="G2770" s="9">
        <f>financials[[#This Row],[Units Sold]]*financials[[#This Row],[Sale Price]]</f>
        <v>34872</v>
      </c>
      <c r="H2770" s="9">
        <f>IF(financials[[#This Row],[Discount Band]]="low",0.1,IF(financials[[#This Row],[Discount Band]]="medium",0.15,0.3))</f>
        <v>0.1</v>
      </c>
      <c r="I2770" s="9">
        <f>financials[[#This Row],[Gross Sales]]-financials[[#This Row],[Gross Sales]]*financials[[#This Row],[Discounts]]</f>
        <v>31384.799999999999</v>
      </c>
      <c r="J2770" s="9">
        <f>VLOOKUP(financials[[#This Row],[productid]],Products!$B$2:$H$10,3)</f>
        <v>10</v>
      </c>
      <c r="K2770" s="9">
        <f>financials[[#This Row],[Sales]]-financials[[#This Row],[COGS]]</f>
        <v>31374.799999999999</v>
      </c>
      <c r="L2770" s="17">
        <f t="shared" ca="1" si="87"/>
        <v>44853</v>
      </c>
      <c r="M2770" t="str">
        <f t="shared" ca="1" si="86"/>
        <v>B0101</v>
      </c>
    </row>
    <row r="2771" spans="1:13" x14ac:dyDescent="0.25">
      <c r="A2771" t="s">
        <v>98</v>
      </c>
      <c r="B2771" s="7" t="s">
        <v>298</v>
      </c>
      <c r="C2771" s="15">
        <v>101</v>
      </c>
      <c r="D2771" s="16" t="s">
        <v>103</v>
      </c>
      <c r="E2771">
        <v>279</v>
      </c>
      <c r="F2771" s="9">
        <v>125</v>
      </c>
      <c r="G2771" s="9">
        <f>financials[[#This Row],[Units Sold]]*financials[[#This Row],[Sale Price]]</f>
        <v>34875</v>
      </c>
      <c r="H2771" s="9">
        <f>IF(financials[[#This Row],[Discount Band]]="low",0.1,IF(financials[[#This Row],[Discount Band]]="medium",0.15,0.3))</f>
        <v>0.3</v>
      </c>
      <c r="I2771" s="9">
        <f>financials[[#This Row],[Gross Sales]]-financials[[#This Row],[Gross Sales]]*financials[[#This Row],[Discounts]]</f>
        <v>24412.5</v>
      </c>
      <c r="J2771" s="9">
        <f>VLOOKUP(financials[[#This Row],[productid]],Products!$B$2:$H$10,3)</f>
        <v>9.9499999999999993</v>
      </c>
      <c r="K2771" s="9">
        <f>financials[[#This Row],[Sales]]-financials[[#This Row],[COGS]]</f>
        <v>24402.55</v>
      </c>
      <c r="L2771" s="17">
        <f t="shared" ca="1" si="87"/>
        <v>45282</v>
      </c>
      <c r="M2771" t="str">
        <f t="shared" ca="1" si="86"/>
        <v>C0002</v>
      </c>
    </row>
    <row r="2772" spans="1:13" x14ac:dyDescent="0.25">
      <c r="A2772" t="s">
        <v>98</v>
      </c>
      <c r="B2772" s="7" t="s">
        <v>107</v>
      </c>
      <c r="C2772" s="15">
        <v>103</v>
      </c>
      <c r="D2772" s="16" t="s">
        <v>102</v>
      </c>
      <c r="E2772">
        <v>279</v>
      </c>
      <c r="F2772" s="9">
        <v>125</v>
      </c>
      <c r="G2772" s="9">
        <f>financials[[#This Row],[Units Sold]]*financials[[#This Row],[Sale Price]]</f>
        <v>34875</v>
      </c>
      <c r="H2772" s="9">
        <f>IF(financials[[#This Row],[Discount Band]]="low",0.1,IF(financials[[#This Row],[Discount Band]]="medium",0.15,0.3))</f>
        <v>0.1</v>
      </c>
      <c r="I2772" s="9">
        <f>financials[[#This Row],[Gross Sales]]-financials[[#This Row],[Gross Sales]]*financials[[#This Row],[Discounts]]</f>
        <v>31387.5</v>
      </c>
      <c r="J2772" s="9">
        <f>VLOOKUP(financials[[#This Row],[productid]],Products!$B$2:$H$10,3)</f>
        <v>15</v>
      </c>
      <c r="K2772" s="9">
        <f>financials[[#This Row],[Sales]]-financials[[#This Row],[COGS]]</f>
        <v>31372.5</v>
      </c>
      <c r="L2772" s="17">
        <f t="shared" ca="1" si="87"/>
        <v>45217</v>
      </c>
      <c r="M2772" t="str">
        <f t="shared" ca="1" si="86"/>
        <v>C0003</v>
      </c>
    </row>
    <row r="2773" spans="1:13" x14ac:dyDescent="0.25">
      <c r="A2773" t="s">
        <v>96</v>
      </c>
      <c r="B2773" s="7" t="s">
        <v>170</v>
      </c>
      <c r="C2773" s="15">
        <v>104</v>
      </c>
      <c r="D2773" s="16" t="s">
        <v>94</v>
      </c>
      <c r="E2773">
        <v>2908</v>
      </c>
      <c r="F2773" s="9">
        <v>12</v>
      </c>
      <c r="G2773" s="9">
        <f>financials[[#This Row],[Units Sold]]*financials[[#This Row],[Sale Price]]</f>
        <v>34896</v>
      </c>
      <c r="H2773" s="9">
        <f>IF(financials[[#This Row],[Discount Band]]="low",0.1,IF(financials[[#This Row],[Discount Band]]="medium",0.15,0.3))</f>
        <v>0.3</v>
      </c>
      <c r="I2773" s="9">
        <f>financials[[#This Row],[Gross Sales]]-financials[[#This Row],[Gross Sales]]*financials[[#This Row],[Discounts]]</f>
        <v>24427.200000000001</v>
      </c>
      <c r="J2773" s="9">
        <f>VLOOKUP(financials[[#This Row],[productid]],Products!$B$2:$H$10,3)</f>
        <v>2.9</v>
      </c>
      <c r="K2773" s="9">
        <f>financials[[#This Row],[Sales]]-financials[[#This Row],[COGS]]</f>
        <v>24424.3</v>
      </c>
      <c r="L2773" s="17">
        <f t="shared" ca="1" si="87"/>
        <v>44843</v>
      </c>
      <c r="M2773" t="str">
        <f t="shared" ca="1" si="86"/>
        <v>B0001</v>
      </c>
    </row>
    <row r="2774" spans="1:13" x14ac:dyDescent="0.25">
      <c r="A2774" t="s">
        <v>98</v>
      </c>
      <c r="B2774" s="7" t="s">
        <v>284</v>
      </c>
      <c r="C2774" s="15">
        <v>101</v>
      </c>
      <c r="D2774" s="16" t="s">
        <v>102</v>
      </c>
      <c r="E2774">
        <v>280</v>
      </c>
      <c r="F2774" s="9">
        <v>125</v>
      </c>
      <c r="G2774" s="9">
        <f>financials[[#This Row],[Units Sold]]*financials[[#This Row],[Sale Price]]</f>
        <v>35000</v>
      </c>
      <c r="H2774" s="9">
        <f>IF(financials[[#This Row],[Discount Band]]="low",0.1,IF(financials[[#This Row],[Discount Band]]="medium",0.15,0.3))</f>
        <v>0.1</v>
      </c>
      <c r="I2774" s="9">
        <f>financials[[#This Row],[Gross Sales]]-financials[[#This Row],[Gross Sales]]*financials[[#This Row],[Discounts]]</f>
        <v>31500</v>
      </c>
      <c r="J2774" s="9">
        <f>VLOOKUP(financials[[#This Row],[productid]],Products!$B$2:$H$10,3)</f>
        <v>9.9499999999999993</v>
      </c>
      <c r="K2774" s="9">
        <f>financials[[#This Row],[Sales]]-financials[[#This Row],[COGS]]</f>
        <v>31490.05</v>
      </c>
      <c r="L2774" s="17">
        <f t="shared" ca="1" si="87"/>
        <v>45319</v>
      </c>
      <c r="M2774" t="str">
        <f t="shared" ca="1" si="86"/>
        <v>A0001</v>
      </c>
    </row>
    <row r="2775" spans="1:13" x14ac:dyDescent="0.25">
      <c r="A2775" t="s">
        <v>99</v>
      </c>
      <c r="B2775" s="7" t="s">
        <v>104</v>
      </c>
      <c r="C2775" s="15">
        <v>108</v>
      </c>
      <c r="D2775" s="16" t="s">
        <v>101</v>
      </c>
      <c r="E2775">
        <v>117</v>
      </c>
      <c r="F2775" s="9">
        <v>300</v>
      </c>
      <c r="G2775" s="9">
        <f>financials[[#This Row],[Units Sold]]*financials[[#This Row],[Sale Price]]</f>
        <v>35100</v>
      </c>
      <c r="H2775" s="9">
        <f>IF(financials[[#This Row],[Discount Band]]="low",0.1,IF(financials[[#This Row],[Discount Band]]="medium",0.15,0.3))</f>
        <v>0.15</v>
      </c>
      <c r="I2775" s="9">
        <f>financials[[#This Row],[Gross Sales]]-financials[[#This Row],[Gross Sales]]*financials[[#This Row],[Discounts]]</f>
        <v>29835</v>
      </c>
      <c r="J2775" s="9">
        <f>VLOOKUP(financials[[#This Row],[productid]],Products!$B$2:$H$10,3)</f>
        <v>3.99</v>
      </c>
      <c r="K2775" s="9">
        <f>financials[[#This Row],[Sales]]-financials[[#This Row],[COGS]]</f>
        <v>29831.01</v>
      </c>
      <c r="L2775" s="17">
        <f t="shared" ca="1" si="87"/>
        <v>45239</v>
      </c>
      <c r="M2775" t="str">
        <f t="shared" ca="1" si="86"/>
        <v>C0002</v>
      </c>
    </row>
    <row r="2776" spans="1:13" x14ac:dyDescent="0.25">
      <c r="A2776" t="s">
        <v>98</v>
      </c>
      <c r="B2776" s="7" t="s">
        <v>159</v>
      </c>
      <c r="C2776" s="13">
        <v>103</v>
      </c>
      <c r="D2776" s="10" t="s">
        <v>102</v>
      </c>
      <c r="E2776">
        <v>281</v>
      </c>
      <c r="F2776" s="9">
        <v>125</v>
      </c>
      <c r="G2776" s="9">
        <f>financials[[#This Row],[Units Sold]]*financials[[#This Row],[Sale Price]]</f>
        <v>35125</v>
      </c>
      <c r="H2776" s="9">
        <f>IF(financials[[#This Row],[Discount Band]]="low",0.1,IF(financials[[#This Row],[Discount Band]]="medium",0.15,0.3))</f>
        <v>0.1</v>
      </c>
      <c r="I2776" s="9">
        <f>financials[[#This Row],[Gross Sales]]-financials[[#This Row],[Gross Sales]]*financials[[#This Row],[Discounts]]</f>
        <v>31612.5</v>
      </c>
      <c r="J2776" s="9">
        <f>VLOOKUP(financials[[#This Row],[productid]],Products!$B$2:$H$10,3)</f>
        <v>15</v>
      </c>
      <c r="K2776" s="9">
        <f>financials[[#This Row],[Sales]]-financials[[#This Row],[COGS]]</f>
        <v>31597.5</v>
      </c>
      <c r="L2776" s="17">
        <f t="shared" ca="1" si="87"/>
        <v>45202</v>
      </c>
      <c r="M2776" t="str">
        <f t="shared" ca="1" si="86"/>
        <v>B0101</v>
      </c>
    </row>
    <row r="2777" spans="1:13" x14ac:dyDescent="0.25">
      <c r="A2777" t="s">
        <v>98</v>
      </c>
      <c r="B2777" s="7" t="s">
        <v>208</v>
      </c>
      <c r="C2777" s="15">
        <v>104</v>
      </c>
      <c r="D2777" s="16" t="s">
        <v>94</v>
      </c>
      <c r="E2777">
        <v>281</v>
      </c>
      <c r="F2777" s="9">
        <v>125</v>
      </c>
      <c r="G2777" s="9">
        <f>financials[[#This Row],[Units Sold]]*financials[[#This Row],[Sale Price]]</f>
        <v>35125</v>
      </c>
      <c r="H2777" s="9">
        <f>IF(financials[[#This Row],[Discount Band]]="low",0.1,IF(financials[[#This Row],[Discount Band]]="medium",0.15,0.3))</f>
        <v>0.3</v>
      </c>
      <c r="I2777" s="9">
        <f>financials[[#This Row],[Gross Sales]]-financials[[#This Row],[Gross Sales]]*financials[[#This Row],[Discounts]]</f>
        <v>24587.5</v>
      </c>
      <c r="J2777" s="9">
        <f>VLOOKUP(financials[[#This Row],[productid]],Products!$B$2:$H$10,3)</f>
        <v>2.9</v>
      </c>
      <c r="K2777" s="9">
        <f>financials[[#This Row],[Sales]]-financials[[#This Row],[COGS]]</f>
        <v>24584.6</v>
      </c>
      <c r="L2777" s="17">
        <f t="shared" ca="1" si="87"/>
        <v>44589</v>
      </c>
      <c r="M2777" t="str">
        <f t="shared" ca="1" si="86"/>
        <v>B0101</v>
      </c>
    </row>
    <row r="2778" spans="1:13" x14ac:dyDescent="0.25">
      <c r="A2778" t="s">
        <v>98</v>
      </c>
      <c r="B2778" s="7" t="s">
        <v>107</v>
      </c>
      <c r="C2778" s="15">
        <v>105</v>
      </c>
      <c r="D2778" s="16" t="s">
        <v>101</v>
      </c>
      <c r="E2778">
        <v>281</v>
      </c>
      <c r="F2778" s="9">
        <v>125</v>
      </c>
      <c r="G2778" s="9">
        <f>financials[[#This Row],[Units Sold]]*financials[[#This Row],[Sale Price]]</f>
        <v>35125</v>
      </c>
      <c r="H2778" s="9">
        <f>IF(financials[[#This Row],[Discount Band]]="low",0.1,IF(financials[[#This Row],[Discount Band]]="medium",0.15,0.3))</f>
        <v>0.15</v>
      </c>
      <c r="I2778" s="9">
        <f>financials[[#This Row],[Gross Sales]]-financials[[#This Row],[Gross Sales]]*financials[[#This Row],[Discounts]]</f>
        <v>29856.25</v>
      </c>
      <c r="J2778" s="9">
        <f>VLOOKUP(financials[[#This Row],[productid]],Products!$B$2:$H$10,3)</f>
        <v>10</v>
      </c>
      <c r="K2778" s="9">
        <f>financials[[#This Row],[Sales]]-financials[[#This Row],[COGS]]</f>
        <v>29846.25</v>
      </c>
      <c r="L2778" s="17">
        <f t="shared" ca="1" si="87"/>
        <v>44613</v>
      </c>
      <c r="M2778" t="str">
        <f t="shared" ca="1" si="86"/>
        <v>C0003</v>
      </c>
    </row>
    <row r="2779" spans="1:13" x14ac:dyDescent="0.25">
      <c r="A2779" t="s">
        <v>97</v>
      </c>
      <c r="B2779" s="7" t="s">
        <v>95</v>
      </c>
      <c r="C2779" s="15">
        <v>102</v>
      </c>
      <c r="D2779" s="16" t="s">
        <v>102</v>
      </c>
      <c r="E2779">
        <v>1760</v>
      </c>
      <c r="F2779" s="9">
        <v>20</v>
      </c>
      <c r="G2779" s="9">
        <f>financials[[#This Row],[Units Sold]]*financials[[#This Row],[Sale Price]]</f>
        <v>35200</v>
      </c>
      <c r="H2779" s="9">
        <f>IF(financials[[#This Row],[Discount Band]]="low",0.1,IF(financials[[#This Row],[Discount Band]]="medium",0.15,0.3))</f>
        <v>0.1</v>
      </c>
      <c r="I2779" s="9">
        <f>financials[[#This Row],[Gross Sales]]-financials[[#This Row],[Gross Sales]]*financials[[#This Row],[Discounts]]</f>
        <v>31680</v>
      </c>
      <c r="J2779" s="9">
        <f>VLOOKUP(financials[[#This Row],[productid]],Products!$B$2:$H$10,3)</f>
        <v>13.95</v>
      </c>
      <c r="K2779" s="9">
        <f>financials[[#This Row],[Sales]]-financials[[#This Row],[COGS]]</f>
        <v>31666.05</v>
      </c>
      <c r="L2779" s="17">
        <f t="shared" ca="1" si="87"/>
        <v>45069</v>
      </c>
      <c r="M2779" t="str">
        <f t="shared" ca="1" si="86"/>
        <v>B0001</v>
      </c>
    </row>
    <row r="2780" spans="1:13" x14ac:dyDescent="0.25">
      <c r="A2780" t="s">
        <v>98</v>
      </c>
      <c r="B2780" s="7" t="s">
        <v>169</v>
      </c>
      <c r="C2780" s="13">
        <v>108</v>
      </c>
      <c r="D2780" s="10" t="s">
        <v>102</v>
      </c>
      <c r="E2780">
        <v>282</v>
      </c>
      <c r="F2780" s="9">
        <v>125</v>
      </c>
      <c r="G2780" s="9">
        <f>financials[[#This Row],[Units Sold]]*financials[[#This Row],[Sale Price]]</f>
        <v>35250</v>
      </c>
      <c r="H2780" s="9">
        <f>IF(financials[[#This Row],[Discount Band]]="low",0.1,IF(financials[[#This Row],[Discount Band]]="medium",0.15,0.3))</f>
        <v>0.1</v>
      </c>
      <c r="I2780" s="9">
        <f>financials[[#This Row],[Gross Sales]]-financials[[#This Row],[Gross Sales]]*financials[[#This Row],[Discounts]]</f>
        <v>31725</v>
      </c>
      <c r="J2780" s="9">
        <f>VLOOKUP(financials[[#This Row],[productid]],Products!$B$2:$H$10,3)</f>
        <v>3.99</v>
      </c>
      <c r="K2780" s="9">
        <f>financials[[#This Row],[Sales]]-financials[[#This Row],[COGS]]</f>
        <v>31721.01</v>
      </c>
      <c r="L2780" s="17">
        <f t="shared" ca="1" si="87"/>
        <v>44579</v>
      </c>
      <c r="M2780" t="str">
        <f t="shared" ca="1" si="86"/>
        <v>A0001</v>
      </c>
    </row>
    <row r="2781" spans="1:13" x14ac:dyDescent="0.25">
      <c r="A2781" t="s">
        <v>98</v>
      </c>
      <c r="B2781" s="7" t="s">
        <v>104</v>
      </c>
      <c r="C2781" s="15">
        <v>106</v>
      </c>
      <c r="D2781" s="16" t="s">
        <v>94</v>
      </c>
      <c r="E2781">
        <v>282</v>
      </c>
      <c r="F2781" s="9">
        <v>125</v>
      </c>
      <c r="G2781" s="9">
        <f>financials[[#This Row],[Units Sold]]*financials[[#This Row],[Sale Price]]</f>
        <v>35250</v>
      </c>
      <c r="H2781" s="9">
        <f>IF(financials[[#This Row],[Discount Band]]="low",0.1,IF(financials[[#This Row],[Discount Band]]="medium",0.15,0.3))</f>
        <v>0.3</v>
      </c>
      <c r="I2781" s="9">
        <f>financials[[#This Row],[Gross Sales]]-financials[[#This Row],[Gross Sales]]*financials[[#This Row],[Discounts]]</f>
        <v>24675</v>
      </c>
      <c r="J2781" s="9">
        <f>VLOOKUP(financials[[#This Row],[productid]],Products!$B$2:$H$10,3)</f>
        <v>9.1</v>
      </c>
      <c r="K2781" s="9">
        <f>financials[[#This Row],[Sales]]-financials[[#This Row],[COGS]]</f>
        <v>24665.9</v>
      </c>
      <c r="L2781" s="17">
        <f t="shared" ca="1" si="87"/>
        <v>45232</v>
      </c>
      <c r="M2781" t="str">
        <f t="shared" ca="1" si="86"/>
        <v>A0001</v>
      </c>
    </row>
    <row r="2782" spans="1:13" x14ac:dyDescent="0.25">
      <c r="A2782" t="s">
        <v>97</v>
      </c>
      <c r="B2782" s="7" t="s">
        <v>170</v>
      </c>
      <c r="C2782" s="15">
        <v>105</v>
      </c>
      <c r="D2782" s="16" t="s">
        <v>102</v>
      </c>
      <c r="E2782">
        <v>1767</v>
      </c>
      <c r="F2782" s="9">
        <v>20</v>
      </c>
      <c r="G2782" s="9">
        <f>financials[[#This Row],[Units Sold]]*financials[[#This Row],[Sale Price]]</f>
        <v>35340</v>
      </c>
      <c r="H2782" s="9">
        <f>IF(financials[[#This Row],[Discount Band]]="low",0.1,IF(financials[[#This Row],[Discount Band]]="medium",0.15,0.3))</f>
        <v>0.1</v>
      </c>
      <c r="I2782" s="9">
        <f>financials[[#This Row],[Gross Sales]]-financials[[#This Row],[Gross Sales]]*financials[[#This Row],[Discounts]]</f>
        <v>31806</v>
      </c>
      <c r="J2782" s="9">
        <f>VLOOKUP(financials[[#This Row],[productid]],Products!$B$2:$H$10,3)</f>
        <v>10</v>
      </c>
      <c r="K2782" s="9">
        <f>financials[[#This Row],[Sales]]-financials[[#This Row],[COGS]]</f>
        <v>31796</v>
      </c>
      <c r="L2782" s="17">
        <f t="shared" ca="1" si="87"/>
        <v>44806</v>
      </c>
      <c r="M2782" t="str">
        <f t="shared" ca="1" si="86"/>
        <v>A0001</v>
      </c>
    </row>
    <row r="2783" spans="1:13" x14ac:dyDescent="0.25">
      <c r="A2783" t="s">
        <v>98</v>
      </c>
      <c r="B2783" s="7" t="s">
        <v>656</v>
      </c>
      <c r="C2783" s="13">
        <v>102</v>
      </c>
      <c r="D2783" s="10" t="s">
        <v>103</v>
      </c>
      <c r="E2783">
        <v>283</v>
      </c>
      <c r="F2783" s="9">
        <v>125</v>
      </c>
      <c r="G2783" s="9">
        <f>financials[[#This Row],[Units Sold]]*financials[[#This Row],[Sale Price]]</f>
        <v>35375</v>
      </c>
      <c r="H2783" s="9">
        <f>IF(financials[[#This Row],[Discount Band]]="low",0.1,IF(financials[[#This Row],[Discount Band]]="medium",0.15,0.3))</f>
        <v>0.3</v>
      </c>
      <c r="I2783" s="9">
        <f>financials[[#This Row],[Gross Sales]]-financials[[#This Row],[Gross Sales]]*financials[[#This Row],[Discounts]]</f>
        <v>24762.5</v>
      </c>
      <c r="J2783" s="9">
        <f>VLOOKUP(financials[[#This Row],[productid]],Products!$B$2:$H$10,3)</f>
        <v>13.95</v>
      </c>
      <c r="K2783" s="9">
        <f>financials[[#This Row],[Sales]]-financials[[#This Row],[COGS]]</f>
        <v>24748.55</v>
      </c>
      <c r="L2783" s="17">
        <f t="shared" ca="1" si="87"/>
        <v>45114</v>
      </c>
      <c r="M2783" t="str">
        <f t="shared" ca="1" si="86"/>
        <v>C0002</v>
      </c>
    </row>
    <row r="2784" spans="1:13" x14ac:dyDescent="0.25">
      <c r="A2784" t="s">
        <v>97</v>
      </c>
      <c r="B2784" s="7" t="s">
        <v>170</v>
      </c>
      <c r="C2784" s="15">
        <v>102</v>
      </c>
      <c r="D2784" s="16" t="s">
        <v>101</v>
      </c>
      <c r="E2784">
        <v>1774</v>
      </c>
      <c r="F2784" s="9">
        <v>20</v>
      </c>
      <c r="G2784" s="9">
        <f>financials[[#This Row],[Units Sold]]*financials[[#This Row],[Sale Price]]</f>
        <v>35480</v>
      </c>
      <c r="H2784" s="9">
        <f>IF(financials[[#This Row],[Discount Band]]="low",0.1,IF(financials[[#This Row],[Discount Band]]="medium",0.15,0.3))</f>
        <v>0.15</v>
      </c>
      <c r="I2784" s="9">
        <f>financials[[#This Row],[Gross Sales]]-financials[[#This Row],[Gross Sales]]*financials[[#This Row],[Discounts]]</f>
        <v>30158</v>
      </c>
      <c r="J2784" s="9">
        <f>VLOOKUP(financials[[#This Row],[productid]],Products!$B$2:$H$10,3)</f>
        <v>13.95</v>
      </c>
      <c r="K2784" s="9">
        <f>financials[[#This Row],[Sales]]-financials[[#This Row],[COGS]]</f>
        <v>30144.05</v>
      </c>
      <c r="L2784" s="17">
        <f t="shared" ca="1" si="87"/>
        <v>44892</v>
      </c>
      <c r="M2784" t="str">
        <f t="shared" ca="1" si="86"/>
        <v>B0001</v>
      </c>
    </row>
    <row r="2785" spans="1:13" x14ac:dyDescent="0.25">
      <c r="A2785" t="s">
        <v>98</v>
      </c>
      <c r="B2785" s="7" t="s">
        <v>556</v>
      </c>
      <c r="C2785" s="15">
        <v>102</v>
      </c>
      <c r="D2785" s="16" t="s">
        <v>102</v>
      </c>
      <c r="E2785">
        <v>284</v>
      </c>
      <c r="F2785" s="9">
        <v>125</v>
      </c>
      <c r="G2785" s="9">
        <f>financials[[#This Row],[Units Sold]]*financials[[#This Row],[Sale Price]]</f>
        <v>35500</v>
      </c>
      <c r="H2785" s="9">
        <f>IF(financials[[#This Row],[Discount Band]]="low",0.1,IF(financials[[#This Row],[Discount Band]]="medium",0.15,0.3))</f>
        <v>0.1</v>
      </c>
      <c r="I2785" s="9">
        <f>financials[[#This Row],[Gross Sales]]-financials[[#This Row],[Gross Sales]]*financials[[#This Row],[Discounts]]</f>
        <v>31950</v>
      </c>
      <c r="J2785" s="9">
        <f>VLOOKUP(financials[[#This Row],[productid]],Products!$B$2:$H$10,3)</f>
        <v>13.95</v>
      </c>
      <c r="K2785" s="9">
        <f>financials[[#This Row],[Sales]]-financials[[#This Row],[COGS]]</f>
        <v>31936.05</v>
      </c>
      <c r="L2785" s="17">
        <f t="shared" ca="1" si="87"/>
        <v>44588</v>
      </c>
      <c r="M2785" t="str">
        <f t="shared" ca="1" si="86"/>
        <v>B0001</v>
      </c>
    </row>
    <row r="2786" spans="1:13" x14ac:dyDescent="0.25">
      <c r="A2786" t="s">
        <v>96</v>
      </c>
      <c r="B2786" s="7" t="s">
        <v>135</v>
      </c>
      <c r="C2786" s="15">
        <v>101</v>
      </c>
      <c r="D2786" s="16" t="s">
        <v>101</v>
      </c>
      <c r="E2786">
        <v>2961</v>
      </c>
      <c r="F2786" s="9">
        <v>12</v>
      </c>
      <c r="G2786" s="9">
        <f>financials[[#This Row],[Units Sold]]*financials[[#This Row],[Sale Price]]</f>
        <v>35532</v>
      </c>
      <c r="H2786" s="9">
        <f>IF(financials[[#This Row],[Discount Band]]="low",0.1,IF(financials[[#This Row],[Discount Band]]="medium",0.15,0.3))</f>
        <v>0.15</v>
      </c>
      <c r="I2786" s="9">
        <f>financials[[#This Row],[Gross Sales]]-financials[[#This Row],[Gross Sales]]*financials[[#This Row],[Discounts]]</f>
        <v>30202.2</v>
      </c>
      <c r="J2786" s="9">
        <f>VLOOKUP(financials[[#This Row],[productid]],Products!$B$2:$H$10,3)</f>
        <v>9.9499999999999993</v>
      </c>
      <c r="K2786" s="9">
        <f>financials[[#This Row],[Sales]]-financials[[#This Row],[COGS]]</f>
        <v>30192.25</v>
      </c>
      <c r="L2786" s="17">
        <f t="shared" ca="1" si="87"/>
        <v>45436</v>
      </c>
      <c r="M2786" t="str">
        <f t="shared" ca="1" si="86"/>
        <v>A0001</v>
      </c>
    </row>
    <row r="2787" spans="1:13" x14ac:dyDescent="0.25">
      <c r="A2787" t="s">
        <v>100</v>
      </c>
      <c r="B2787" s="7" t="s">
        <v>170</v>
      </c>
      <c r="C2787" s="15">
        <v>105</v>
      </c>
      <c r="D2787" s="16" t="s">
        <v>102</v>
      </c>
      <c r="E2787">
        <v>2370</v>
      </c>
      <c r="F2787" s="9">
        <v>15</v>
      </c>
      <c r="G2787" s="9">
        <f>financials[[#This Row],[Units Sold]]*financials[[#This Row],[Sale Price]]</f>
        <v>35550</v>
      </c>
      <c r="H2787" s="9">
        <f>IF(financials[[#This Row],[Discount Band]]="low",0.1,IF(financials[[#This Row],[Discount Band]]="medium",0.15,0.3))</f>
        <v>0.1</v>
      </c>
      <c r="I2787" s="9">
        <f>financials[[#This Row],[Gross Sales]]-financials[[#This Row],[Gross Sales]]*financials[[#This Row],[Discounts]]</f>
        <v>31995</v>
      </c>
      <c r="J2787" s="9">
        <f>VLOOKUP(financials[[#This Row],[productid]],Products!$B$2:$H$10,3)</f>
        <v>10</v>
      </c>
      <c r="K2787" s="9">
        <f>financials[[#This Row],[Sales]]-financials[[#This Row],[COGS]]</f>
        <v>31985</v>
      </c>
      <c r="L2787" s="17">
        <f t="shared" ca="1" si="87"/>
        <v>45447</v>
      </c>
      <c r="M2787" t="str">
        <f t="shared" ca="1" si="86"/>
        <v>C0003</v>
      </c>
    </row>
    <row r="2788" spans="1:13" x14ac:dyDescent="0.25">
      <c r="A2788" t="s">
        <v>97</v>
      </c>
      <c r="B2788" s="7" t="s">
        <v>95</v>
      </c>
      <c r="C2788" s="15">
        <v>106</v>
      </c>
      <c r="D2788" s="16" t="s">
        <v>101</v>
      </c>
      <c r="E2788">
        <v>1779</v>
      </c>
      <c r="F2788" s="9">
        <v>20</v>
      </c>
      <c r="G2788" s="9">
        <f>financials[[#This Row],[Units Sold]]*financials[[#This Row],[Sale Price]]</f>
        <v>35580</v>
      </c>
      <c r="H2788" s="9">
        <f>IF(financials[[#This Row],[Discount Band]]="low",0.1,IF(financials[[#This Row],[Discount Band]]="medium",0.15,0.3))</f>
        <v>0.15</v>
      </c>
      <c r="I2788" s="9">
        <f>financials[[#This Row],[Gross Sales]]-financials[[#This Row],[Gross Sales]]*financials[[#This Row],[Discounts]]</f>
        <v>30243</v>
      </c>
      <c r="J2788" s="9">
        <f>VLOOKUP(financials[[#This Row],[productid]],Products!$B$2:$H$10,3)</f>
        <v>9.1</v>
      </c>
      <c r="K2788" s="9">
        <f>financials[[#This Row],[Sales]]-financials[[#This Row],[COGS]]</f>
        <v>30233.9</v>
      </c>
      <c r="L2788" s="17">
        <f t="shared" ca="1" si="87"/>
        <v>44898</v>
      </c>
      <c r="M2788" t="str">
        <f t="shared" ca="1" si="86"/>
        <v>C0003</v>
      </c>
    </row>
    <row r="2789" spans="1:13" x14ac:dyDescent="0.25">
      <c r="A2789" t="s">
        <v>98</v>
      </c>
      <c r="B2789" s="7" t="s">
        <v>243</v>
      </c>
      <c r="C2789" s="15">
        <v>105</v>
      </c>
      <c r="D2789" s="16" t="s">
        <v>102</v>
      </c>
      <c r="E2789">
        <v>285</v>
      </c>
      <c r="F2789" s="9">
        <v>125</v>
      </c>
      <c r="G2789" s="9">
        <f>financials[[#This Row],[Units Sold]]*financials[[#This Row],[Sale Price]]</f>
        <v>35625</v>
      </c>
      <c r="H2789" s="9">
        <f>IF(financials[[#This Row],[Discount Band]]="low",0.1,IF(financials[[#This Row],[Discount Band]]="medium",0.15,0.3))</f>
        <v>0.1</v>
      </c>
      <c r="I2789" s="9">
        <f>financials[[#This Row],[Gross Sales]]-financials[[#This Row],[Gross Sales]]*financials[[#This Row],[Discounts]]</f>
        <v>32062.5</v>
      </c>
      <c r="J2789" s="9">
        <f>VLOOKUP(financials[[#This Row],[productid]],Products!$B$2:$H$10,3)</f>
        <v>10</v>
      </c>
      <c r="K2789" s="9">
        <f>financials[[#This Row],[Sales]]-financials[[#This Row],[COGS]]</f>
        <v>32052.5</v>
      </c>
      <c r="L2789" s="17">
        <f t="shared" ca="1" si="87"/>
        <v>45277</v>
      </c>
      <c r="M2789" t="str">
        <f t="shared" ca="1" si="86"/>
        <v>C0002</v>
      </c>
    </row>
    <row r="2790" spans="1:13" x14ac:dyDescent="0.25">
      <c r="A2790" t="s">
        <v>97</v>
      </c>
      <c r="B2790" s="7" t="s">
        <v>104</v>
      </c>
      <c r="C2790" s="15">
        <v>108</v>
      </c>
      <c r="D2790" s="16" t="s">
        <v>94</v>
      </c>
      <c r="E2790">
        <v>102</v>
      </c>
      <c r="F2790" s="9">
        <v>350</v>
      </c>
      <c r="G2790" s="9">
        <f>financials[[#This Row],[Units Sold]]*financials[[#This Row],[Sale Price]]</f>
        <v>35700</v>
      </c>
      <c r="H2790" s="9">
        <f>IF(financials[[#This Row],[Discount Band]]="low",0.1,IF(financials[[#This Row],[Discount Band]]="medium",0.15,0.3))</f>
        <v>0.3</v>
      </c>
      <c r="I2790" s="9">
        <f>financials[[#This Row],[Gross Sales]]-financials[[#This Row],[Gross Sales]]*financials[[#This Row],[Discounts]]</f>
        <v>24990</v>
      </c>
      <c r="J2790" s="9">
        <f>VLOOKUP(financials[[#This Row],[productid]],Products!$B$2:$H$10,3)</f>
        <v>3.99</v>
      </c>
      <c r="K2790" s="9">
        <f>financials[[#This Row],[Sales]]-financials[[#This Row],[COGS]]</f>
        <v>24986.01</v>
      </c>
      <c r="L2790" s="17">
        <f t="shared" ca="1" si="87"/>
        <v>44569</v>
      </c>
      <c r="M2790" t="str">
        <f t="shared" ca="1" si="86"/>
        <v>C0002</v>
      </c>
    </row>
    <row r="2791" spans="1:13" x14ac:dyDescent="0.25">
      <c r="A2791" t="s">
        <v>97</v>
      </c>
      <c r="B2791" s="7" t="s">
        <v>135</v>
      </c>
      <c r="C2791" s="15">
        <v>104</v>
      </c>
      <c r="D2791" s="16" t="s">
        <v>103</v>
      </c>
      <c r="E2791">
        <v>1786</v>
      </c>
      <c r="F2791" s="9">
        <v>20</v>
      </c>
      <c r="G2791" s="9">
        <f>financials[[#This Row],[Units Sold]]*financials[[#This Row],[Sale Price]]</f>
        <v>35720</v>
      </c>
      <c r="H2791" s="9">
        <f>IF(financials[[#This Row],[Discount Band]]="low",0.1,IF(financials[[#This Row],[Discount Band]]="medium",0.15,0.3))</f>
        <v>0.3</v>
      </c>
      <c r="I2791" s="9">
        <f>financials[[#This Row],[Gross Sales]]-financials[[#This Row],[Gross Sales]]*financials[[#This Row],[Discounts]]</f>
        <v>25004</v>
      </c>
      <c r="J2791" s="9">
        <f>VLOOKUP(financials[[#This Row],[productid]],Products!$B$2:$H$10,3)</f>
        <v>2.9</v>
      </c>
      <c r="K2791" s="9">
        <f>financials[[#This Row],[Sales]]-financials[[#This Row],[COGS]]</f>
        <v>25001.1</v>
      </c>
      <c r="L2791" s="17">
        <f t="shared" ca="1" si="87"/>
        <v>45020</v>
      </c>
      <c r="M2791" t="str">
        <f t="shared" ca="1" si="86"/>
        <v>C0003</v>
      </c>
    </row>
    <row r="2792" spans="1:13" x14ac:dyDescent="0.25">
      <c r="A2792" t="s">
        <v>98</v>
      </c>
      <c r="B2792" s="7" t="s">
        <v>243</v>
      </c>
      <c r="C2792" s="15">
        <v>107</v>
      </c>
      <c r="D2792" s="16" t="s">
        <v>94</v>
      </c>
      <c r="E2792">
        <v>286</v>
      </c>
      <c r="F2792" s="9">
        <v>125</v>
      </c>
      <c r="G2792" s="9">
        <f>financials[[#This Row],[Units Sold]]*financials[[#This Row],[Sale Price]]</f>
        <v>35750</v>
      </c>
      <c r="H2792" s="9">
        <f>IF(financials[[#This Row],[Discount Band]]="low",0.1,IF(financials[[#This Row],[Discount Band]]="medium",0.15,0.3))</f>
        <v>0.3</v>
      </c>
      <c r="I2792" s="9">
        <f>financials[[#This Row],[Gross Sales]]-financials[[#This Row],[Gross Sales]]*financials[[#This Row],[Discounts]]</f>
        <v>25025</v>
      </c>
      <c r="J2792" s="9">
        <f>VLOOKUP(financials[[#This Row],[productid]],Products!$B$2:$H$10,3)</f>
        <v>5.5</v>
      </c>
      <c r="K2792" s="9">
        <f>financials[[#This Row],[Sales]]-financials[[#This Row],[COGS]]</f>
        <v>25019.5</v>
      </c>
      <c r="L2792" s="17">
        <f t="shared" ca="1" si="87"/>
        <v>44710</v>
      </c>
      <c r="M2792" t="str">
        <f t="shared" ca="1" si="86"/>
        <v>B0101</v>
      </c>
    </row>
    <row r="2793" spans="1:13" x14ac:dyDescent="0.25">
      <c r="A2793" t="s">
        <v>98</v>
      </c>
      <c r="B2793" s="7" t="s">
        <v>216</v>
      </c>
      <c r="C2793" s="15">
        <v>109</v>
      </c>
      <c r="D2793" s="16" t="s">
        <v>102</v>
      </c>
      <c r="E2793">
        <v>286</v>
      </c>
      <c r="F2793" s="9">
        <v>125</v>
      </c>
      <c r="G2793" s="9">
        <f>financials[[#This Row],[Units Sold]]*financials[[#This Row],[Sale Price]]</f>
        <v>35750</v>
      </c>
      <c r="H2793" s="9">
        <f>IF(financials[[#This Row],[Discount Band]]="low",0.1,IF(financials[[#This Row],[Discount Band]]="medium",0.15,0.3))</f>
        <v>0.1</v>
      </c>
      <c r="I2793" s="9">
        <f>financials[[#This Row],[Gross Sales]]-financials[[#This Row],[Gross Sales]]*financials[[#This Row],[Discounts]]</f>
        <v>32175</v>
      </c>
      <c r="J2793" s="9">
        <f>VLOOKUP(financials[[#This Row],[productid]],Products!$B$2:$H$10,3)</f>
        <v>16.8</v>
      </c>
      <c r="K2793" s="9">
        <f>financials[[#This Row],[Sales]]-financials[[#This Row],[COGS]]</f>
        <v>32158.2</v>
      </c>
      <c r="L2793" s="17">
        <f t="shared" ca="1" si="87"/>
        <v>44805</v>
      </c>
      <c r="M2793" t="str">
        <f t="shared" ca="1" si="86"/>
        <v>C0003</v>
      </c>
    </row>
    <row r="2794" spans="1:13" x14ac:dyDescent="0.25">
      <c r="A2794" t="s">
        <v>98</v>
      </c>
      <c r="B2794" s="7" t="s">
        <v>279</v>
      </c>
      <c r="C2794" s="15">
        <v>107</v>
      </c>
      <c r="D2794" s="16" t="s">
        <v>101</v>
      </c>
      <c r="E2794">
        <v>286</v>
      </c>
      <c r="F2794" s="9">
        <v>125</v>
      </c>
      <c r="G2794" s="9">
        <f>financials[[#This Row],[Units Sold]]*financials[[#This Row],[Sale Price]]</f>
        <v>35750</v>
      </c>
      <c r="H2794" s="9">
        <f>IF(financials[[#This Row],[Discount Band]]="low",0.1,IF(financials[[#This Row],[Discount Band]]="medium",0.15,0.3))</f>
        <v>0.15</v>
      </c>
      <c r="I2794" s="9">
        <f>financials[[#This Row],[Gross Sales]]-financials[[#This Row],[Gross Sales]]*financials[[#This Row],[Discounts]]</f>
        <v>30387.5</v>
      </c>
      <c r="J2794" s="9">
        <f>VLOOKUP(financials[[#This Row],[productid]],Products!$B$2:$H$10,3)</f>
        <v>5.5</v>
      </c>
      <c r="K2794" s="9">
        <f>financials[[#This Row],[Sales]]-financials[[#This Row],[COGS]]</f>
        <v>30382</v>
      </c>
      <c r="L2794" s="17">
        <f t="shared" ca="1" si="87"/>
        <v>45291</v>
      </c>
      <c r="M2794" t="str">
        <f t="shared" ca="1" si="86"/>
        <v>B0101</v>
      </c>
    </row>
    <row r="2795" spans="1:13" x14ac:dyDescent="0.25">
      <c r="A2795" t="s">
        <v>100</v>
      </c>
      <c r="B2795" s="7" t="s">
        <v>170</v>
      </c>
      <c r="C2795" s="15">
        <v>104</v>
      </c>
      <c r="D2795" s="16" t="s">
        <v>102</v>
      </c>
      <c r="E2795">
        <v>2387</v>
      </c>
      <c r="F2795" s="9">
        <v>15</v>
      </c>
      <c r="G2795" s="9">
        <f>financials[[#This Row],[Units Sold]]*financials[[#This Row],[Sale Price]]</f>
        <v>35805</v>
      </c>
      <c r="H2795" s="9">
        <f>IF(financials[[#This Row],[Discount Band]]="low",0.1,IF(financials[[#This Row],[Discount Band]]="medium",0.15,0.3))</f>
        <v>0.1</v>
      </c>
      <c r="I2795" s="9">
        <f>financials[[#This Row],[Gross Sales]]-financials[[#This Row],[Gross Sales]]*financials[[#This Row],[Discounts]]</f>
        <v>32224.5</v>
      </c>
      <c r="J2795" s="9">
        <f>VLOOKUP(financials[[#This Row],[productid]],Products!$B$2:$H$10,3)</f>
        <v>2.9</v>
      </c>
      <c r="K2795" s="9">
        <f>financials[[#This Row],[Sales]]-financials[[#This Row],[COGS]]</f>
        <v>32221.599999999999</v>
      </c>
      <c r="L2795" s="17">
        <f t="shared" ca="1" si="87"/>
        <v>44948</v>
      </c>
      <c r="M2795" t="str">
        <f t="shared" ca="1" si="86"/>
        <v>C0003</v>
      </c>
    </row>
    <row r="2796" spans="1:13" x14ac:dyDescent="0.25">
      <c r="A2796" t="s">
        <v>96</v>
      </c>
      <c r="B2796" s="7" t="s">
        <v>135</v>
      </c>
      <c r="C2796" s="15">
        <v>105</v>
      </c>
      <c r="D2796" s="16" t="s">
        <v>94</v>
      </c>
      <c r="E2796">
        <v>2986</v>
      </c>
      <c r="F2796" s="9">
        <v>12</v>
      </c>
      <c r="G2796" s="9">
        <f>financials[[#This Row],[Units Sold]]*financials[[#This Row],[Sale Price]]</f>
        <v>35832</v>
      </c>
      <c r="H2796" s="9">
        <f>IF(financials[[#This Row],[Discount Band]]="low",0.1,IF(financials[[#This Row],[Discount Band]]="medium",0.15,0.3))</f>
        <v>0.3</v>
      </c>
      <c r="I2796" s="9">
        <f>financials[[#This Row],[Gross Sales]]-financials[[#This Row],[Gross Sales]]*financials[[#This Row],[Discounts]]</f>
        <v>25082.400000000001</v>
      </c>
      <c r="J2796" s="9">
        <f>VLOOKUP(financials[[#This Row],[productid]],Products!$B$2:$H$10,3)</f>
        <v>10</v>
      </c>
      <c r="K2796" s="9">
        <f>financials[[#This Row],[Sales]]-financials[[#This Row],[COGS]]</f>
        <v>25072.400000000001</v>
      </c>
      <c r="L2796" s="17">
        <f t="shared" ca="1" si="87"/>
        <v>44797</v>
      </c>
      <c r="M2796" t="str">
        <f t="shared" ca="1" si="86"/>
        <v>A0001</v>
      </c>
    </row>
    <row r="2797" spans="1:13" x14ac:dyDescent="0.25">
      <c r="A2797" t="s">
        <v>97</v>
      </c>
      <c r="B2797" s="7" t="s">
        <v>135</v>
      </c>
      <c r="C2797" s="13">
        <v>108</v>
      </c>
      <c r="D2797" s="10" t="s">
        <v>94</v>
      </c>
      <c r="E2797">
        <v>1792</v>
      </c>
      <c r="F2797" s="9">
        <v>20</v>
      </c>
      <c r="G2797" s="9">
        <f>financials[[#This Row],[Units Sold]]*financials[[#This Row],[Sale Price]]</f>
        <v>35840</v>
      </c>
      <c r="H2797" s="9">
        <f>IF(financials[[#This Row],[Discount Band]]="low",0.1,IF(financials[[#This Row],[Discount Band]]="medium",0.15,0.3))</f>
        <v>0.3</v>
      </c>
      <c r="I2797" s="9">
        <f>financials[[#This Row],[Gross Sales]]-financials[[#This Row],[Gross Sales]]*financials[[#This Row],[Discounts]]</f>
        <v>25088</v>
      </c>
      <c r="J2797" s="9">
        <f>VLOOKUP(financials[[#This Row],[productid]],Products!$B$2:$H$10,3)</f>
        <v>3.99</v>
      </c>
      <c r="K2797" s="9">
        <f>financials[[#This Row],[Sales]]-financials[[#This Row],[COGS]]</f>
        <v>25084.01</v>
      </c>
      <c r="L2797" s="17">
        <f t="shared" ca="1" si="87"/>
        <v>45336</v>
      </c>
      <c r="M2797" t="str">
        <f t="shared" ca="1" si="86"/>
        <v>C0003</v>
      </c>
    </row>
    <row r="2798" spans="1:13" x14ac:dyDescent="0.25">
      <c r="A2798" t="s">
        <v>98</v>
      </c>
      <c r="B2798" s="7" t="s">
        <v>104</v>
      </c>
      <c r="C2798" s="15">
        <v>107</v>
      </c>
      <c r="D2798" s="16" t="s">
        <v>101</v>
      </c>
      <c r="E2798">
        <v>287</v>
      </c>
      <c r="F2798" s="9">
        <v>125</v>
      </c>
      <c r="G2798" s="9">
        <f>financials[[#This Row],[Units Sold]]*financials[[#This Row],[Sale Price]]</f>
        <v>35875</v>
      </c>
      <c r="H2798" s="9">
        <f>IF(financials[[#This Row],[Discount Band]]="low",0.1,IF(financials[[#This Row],[Discount Band]]="medium",0.15,0.3))</f>
        <v>0.15</v>
      </c>
      <c r="I2798" s="9">
        <f>financials[[#This Row],[Gross Sales]]-financials[[#This Row],[Gross Sales]]*financials[[#This Row],[Discounts]]</f>
        <v>30493.75</v>
      </c>
      <c r="J2798" s="9">
        <f>VLOOKUP(financials[[#This Row],[productid]],Products!$B$2:$H$10,3)</f>
        <v>5.5</v>
      </c>
      <c r="K2798" s="9">
        <f>financials[[#This Row],[Sales]]-financials[[#This Row],[COGS]]</f>
        <v>30488.25</v>
      </c>
      <c r="L2798" s="17">
        <f t="shared" ca="1" si="87"/>
        <v>45489</v>
      </c>
      <c r="M2798" t="str">
        <f t="shared" ca="1" si="86"/>
        <v>B0101</v>
      </c>
    </row>
    <row r="2799" spans="1:13" x14ac:dyDescent="0.25">
      <c r="A2799" t="s">
        <v>100</v>
      </c>
      <c r="B2799" s="7" t="s">
        <v>170</v>
      </c>
      <c r="C2799" s="15">
        <v>108</v>
      </c>
      <c r="D2799" s="16" t="s">
        <v>101</v>
      </c>
      <c r="E2799">
        <v>2397</v>
      </c>
      <c r="F2799" s="9">
        <v>15</v>
      </c>
      <c r="G2799" s="9">
        <f>financials[[#This Row],[Units Sold]]*financials[[#This Row],[Sale Price]]</f>
        <v>35955</v>
      </c>
      <c r="H2799" s="9">
        <f>IF(financials[[#This Row],[Discount Band]]="low",0.1,IF(financials[[#This Row],[Discount Band]]="medium",0.15,0.3))</f>
        <v>0.15</v>
      </c>
      <c r="I2799" s="9">
        <f>financials[[#This Row],[Gross Sales]]-financials[[#This Row],[Gross Sales]]*financials[[#This Row],[Discounts]]</f>
        <v>30561.75</v>
      </c>
      <c r="J2799" s="9">
        <f>VLOOKUP(financials[[#This Row],[productid]],Products!$B$2:$H$10,3)</f>
        <v>3.99</v>
      </c>
      <c r="K2799" s="9">
        <f>financials[[#This Row],[Sales]]-financials[[#This Row],[COGS]]</f>
        <v>30557.759999999998</v>
      </c>
      <c r="L2799" s="17">
        <f t="shared" ca="1" si="87"/>
        <v>45491</v>
      </c>
      <c r="M2799" t="str">
        <f t="shared" ca="1" si="86"/>
        <v>A0001</v>
      </c>
    </row>
    <row r="2800" spans="1:13" x14ac:dyDescent="0.25">
      <c r="A2800" t="s">
        <v>100</v>
      </c>
      <c r="B2800" s="7" t="s">
        <v>135</v>
      </c>
      <c r="C2800" s="15">
        <v>105</v>
      </c>
      <c r="D2800" s="16" t="s">
        <v>94</v>
      </c>
      <c r="E2800">
        <v>2398</v>
      </c>
      <c r="F2800" s="9">
        <v>15</v>
      </c>
      <c r="G2800" s="9">
        <f>financials[[#This Row],[Units Sold]]*financials[[#This Row],[Sale Price]]</f>
        <v>35970</v>
      </c>
      <c r="H2800" s="9">
        <f>IF(financials[[#This Row],[Discount Band]]="low",0.1,IF(financials[[#This Row],[Discount Band]]="medium",0.15,0.3))</f>
        <v>0.3</v>
      </c>
      <c r="I2800" s="9">
        <f>financials[[#This Row],[Gross Sales]]-financials[[#This Row],[Gross Sales]]*financials[[#This Row],[Discounts]]</f>
        <v>25179</v>
      </c>
      <c r="J2800" s="9">
        <f>VLOOKUP(financials[[#This Row],[productid]],Products!$B$2:$H$10,3)</f>
        <v>10</v>
      </c>
      <c r="K2800" s="9">
        <f>financials[[#This Row],[Sales]]-financials[[#This Row],[COGS]]</f>
        <v>25169</v>
      </c>
      <c r="L2800" s="17">
        <f t="shared" ca="1" si="87"/>
        <v>45281</v>
      </c>
      <c r="M2800" t="str">
        <f t="shared" ca="1" si="86"/>
        <v>C0003</v>
      </c>
    </row>
    <row r="2801" spans="1:13" x14ac:dyDescent="0.25">
      <c r="A2801" t="s">
        <v>98</v>
      </c>
      <c r="B2801" s="7" t="s">
        <v>279</v>
      </c>
      <c r="C2801" s="13">
        <v>109</v>
      </c>
      <c r="D2801" s="10" t="s">
        <v>94</v>
      </c>
      <c r="E2801">
        <v>288</v>
      </c>
      <c r="F2801" s="9">
        <v>125</v>
      </c>
      <c r="G2801" s="9">
        <f>financials[[#This Row],[Units Sold]]*financials[[#This Row],[Sale Price]]</f>
        <v>36000</v>
      </c>
      <c r="H2801" s="9">
        <f>IF(financials[[#This Row],[Discount Band]]="low",0.1,IF(financials[[#This Row],[Discount Band]]="medium",0.15,0.3))</f>
        <v>0.3</v>
      </c>
      <c r="I2801" s="9">
        <f>financials[[#This Row],[Gross Sales]]-financials[[#This Row],[Gross Sales]]*financials[[#This Row],[Discounts]]</f>
        <v>25200</v>
      </c>
      <c r="J2801" s="9">
        <f>VLOOKUP(financials[[#This Row],[productid]],Products!$B$2:$H$10,3)</f>
        <v>16.8</v>
      </c>
      <c r="K2801" s="9">
        <f>financials[[#This Row],[Sales]]-financials[[#This Row],[COGS]]</f>
        <v>25183.200000000001</v>
      </c>
      <c r="L2801" s="17">
        <f t="shared" ca="1" si="87"/>
        <v>45534</v>
      </c>
      <c r="M2801" t="str">
        <f t="shared" ca="1" si="86"/>
        <v>B0001</v>
      </c>
    </row>
    <row r="2802" spans="1:13" x14ac:dyDescent="0.25">
      <c r="A2802" t="s">
        <v>98</v>
      </c>
      <c r="B2802" s="7" t="s">
        <v>106</v>
      </c>
      <c r="C2802" s="13">
        <v>103</v>
      </c>
      <c r="D2802" s="10" t="s">
        <v>101</v>
      </c>
      <c r="E2802">
        <v>288</v>
      </c>
      <c r="F2802" s="9">
        <v>125</v>
      </c>
      <c r="G2802" s="9">
        <f>financials[[#This Row],[Units Sold]]*financials[[#This Row],[Sale Price]]</f>
        <v>36000</v>
      </c>
      <c r="H2802" s="9">
        <f>IF(financials[[#This Row],[Discount Band]]="low",0.1,IF(financials[[#This Row],[Discount Band]]="medium",0.15,0.3))</f>
        <v>0.15</v>
      </c>
      <c r="I2802" s="9">
        <f>financials[[#This Row],[Gross Sales]]-financials[[#This Row],[Gross Sales]]*financials[[#This Row],[Discounts]]</f>
        <v>30600</v>
      </c>
      <c r="J2802" s="9">
        <f>VLOOKUP(financials[[#This Row],[productid]],Products!$B$2:$H$10,3)</f>
        <v>15</v>
      </c>
      <c r="K2802" s="9">
        <f>financials[[#This Row],[Sales]]-financials[[#This Row],[COGS]]</f>
        <v>30585</v>
      </c>
      <c r="L2802" s="17">
        <f t="shared" ca="1" si="87"/>
        <v>45028</v>
      </c>
      <c r="M2802" t="str">
        <f t="shared" ca="1" si="86"/>
        <v>B0101</v>
      </c>
    </row>
    <row r="2803" spans="1:13" x14ac:dyDescent="0.25">
      <c r="A2803" t="s">
        <v>98</v>
      </c>
      <c r="B2803" s="7" t="s">
        <v>628</v>
      </c>
      <c r="C2803" s="15">
        <v>105</v>
      </c>
      <c r="D2803" s="16" t="s">
        <v>101</v>
      </c>
      <c r="E2803">
        <v>288</v>
      </c>
      <c r="F2803" s="9">
        <v>125</v>
      </c>
      <c r="G2803" s="9">
        <f>financials[[#This Row],[Units Sold]]*financials[[#This Row],[Sale Price]]</f>
        <v>36000</v>
      </c>
      <c r="H2803" s="9">
        <f>IF(financials[[#This Row],[Discount Band]]="low",0.1,IF(financials[[#This Row],[Discount Band]]="medium",0.15,0.3))</f>
        <v>0.15</v>
      </c>
      <c r="I2803" s="9">
        <f>financials[[#This Row],[Gross Sales]]-financials[[#This Row],[Gross Sales]]*financials[[#This Row],[Discounts]]</f>
        <v>30600</v>
      </c>
      <c r="J2803" s="9">
        <f>VLOOKUP(financials[[#This Row],[productid]],Products!$B$2:$H$10,3)</f>
        <v>10</v>
      </c>
      <c r="K2803" s="9">
        <f>financials[[#This Row],[Sales]]-financials[[#This Row],[COGS]]</f>
        <v>30590</v>
      </c>
      <c r="L2803" s="17">
        <f t="shared" ca="1" si="87"/>
        <v>45461</v>
      </c>
      <c r="M2803" t="str">
        <f t="shared" ca="1" si="86"/>
        <v>B0001</v>
      </c>
    </row>
    <row r="2804" spans="1:13" x14ac:dyDescent="0.25">
      <c r="A2804" t="s">
        <v>97</v>
      </c>
      <c r="B2804" s="7" t="s">
        <v>135</v>
      </c>
      <c r="C2804" s="15">
        <v>108</v>
      </c>
      <c r="D2804" s="16" t="s">
        <v>102</v>
      </c>
      <c r="E2804">
        <v>1803</v>
      </c>
      <c r="F2804" s="9">
        <v>20</v>
      </c>
      <c r="G2804" s="9">
        <f>financials[[#This Row],[Units Sold]]*financials[[#This Row],[Sale Price]]</f>
        <v>36060</v>
      </c>
      <c r="H2804" s="9">
        <f>IF(financials[[#This Row],[Discount Band]]="low",0.1,IF(financials[[#This Row],[Discount Band]]="medium",0.15,0.3))</f>
        <v>0.1</v>
      </c>
      <c r="I2804" s="9">
        <f>financials[[#This Row],[Gross Sales]]-financials[[#This Row],[Gross Sales]]*financials[[#This Row],[Discounts]]</f>
        <v>32454</v>
      </c>
      <c r="J2804" s="9">
        <f>VLOOKUP(financials[[#This Row],[productid]],Products!$B$2:$H$10,3)</f>
        <v>3.99</v>
      </c>
      <c r="K2804" s="9">
        <f>financials[[#This Row],[Sales]]-financials[[#This Row],[COGS]]</f>
        <v>32450.01</v>
      </c>
      <c r="L2804" s="17">
        <f t="shared" ca="1" si="87"/>
        <v>44810</v>
      </c>
      <c r="M2804" t="str">
        <f t="shared" ca="1" si="86"/>
        <v>B0101</v>
      </c>
    </row>
    <row r="2805" spans="1:13" x14ac:dyDescent="0.25">
      <c r="A2805" t="s">
        <v>97</v>
      </c>
      <c r="B2805" s="7" t="s">
        <v>95</v>
      </c>
      <c r="C2805" s="15">
        <v>101</v>
      </c>
      <c r="D2805" s="16" t="s">
        <v>102</v>
      </c>
      <c r="E2805">
        <v>1804</v>
      </c>
      <c r="F2805" s="9">
        <v>20</v>
      </c>
      <c r="G2805" s="9">
        <f>financials[[#This Row],[Units Sold]]*financials[[#This Row],[Sale Price]]</f>
        <v>36080</v>
      </c>
      <c r="H2805" s="9">
        <f>IF(financials[[#This Row],[Discount Band]]="low",0.1,IF(financials[[#This Row],[Discount Band]]="medium",0.15,0.3))</f>
        <v>0.1</v>
      </c>
      <c r="I2805" s="9">
        <f>financials[[#This Row],[Gross Sales]]-financials[[#This Row],[Gross Sales]]*financials[[#This Row],[Discounts]]</f>
        <v>32472</v>
      </c>
      <c r="J2805" s="9">
        <f>VLOOKUP(financials[[#This Row],[productid]],Products!$B$2:$H$10,3)</f>
        <v>9.9499999999999993</v>
      </c>
      <c r="K2805" s="9">
        <f>financials[[#This Row],[Sales]]-financials[[#This Row],[COGS]]</f>
        <v>32462.05</v>
      </c>
      <c r="L2805" s="17">
        <f t="shared" ca="1" si="87"/>
        <v>44773</v>
      </c>
      <c r="M2805" t="str">
        <f t="shared" ca="1" si="86"/>
        <v>B0001</v>
      </c>
    </row>
    <row r="2806" spans="1:13" x14ac:dyDescent="0.25">
      <c r="A2806" t="s">
        <v>98</v>
      </c>
      <c r="B2806" s="7" t="s">
        <v>106</v>
      </c>
      <c r="C2806" s="15">
        <v>109</v>
      </c>
      <c r="D2806" s="16" t="s">
        <v>94</v>
      </c>
      <c r="E2806">
        <v>289</v>
      </c>
      <c r="F2806" s="9">
        <v>125</v>
      </c>
      <c r="G2806" s="9">
        <f>financials[[#This Row],[Units Sold]]*financials[[#This Row],[Sale Price]]</f>
        <v>36125</v>
      </c>
      <c r="H2806" s="9">
        <f>IF(financials[[#This Row],[Discount Band]]="low",0.1,IF(financials[[#This Row],[Discount Band]]="medium",0.15,0.3))</f>
        <v>0.3</v>
      </c>
      <c r="I2806" s="9">
        <f>financials[[#This Row],[Gross Sales]]-financials[[#This Row],[Gross Sales]]*financials[[#This Row],[Discounts]]</f>
        <v>25287.5</v>
      </c>
      <c r="J2806" s="9">
        <f>VLOOKUP(financials[[#This Row],[productid]],Products!$B$2:$H$10,3)</f>
        <v>16.8</v>
      </c>
      <c r="K2806" s="9">
        <f>financials[[#This Row],[Sales]]-financials[[#This Row],[COGS]]</f>
        <v>25270.7</v>
      </c>
      <c r="L2806" s="17">
        <f t="shared" ca="1" si="87"/>
        <v>44672</v>
      </c>
      <c r="M2806" t="str">
        <f t="shared" ca="1" si="86"/>
        <v>B0001</v>
      </c>
    </row>
    <row r="2807" spans="1:13" x14ac:dyDescent="0.25">
      <c r="A2807" t="s">
        <v>98</v>
      </c>
      <c r="B2807" s="7" t="s">
        <v>239</v>
      </c>
      <c r="C2807" s="15">
        <v>106</v>
      </c>
      <c r="D2807" s="16" t="s">
        <v>102</v>
      </c>
      <c r="E2807">
        <v>289</v>
      </c>
      <c r="F2807" s="9">
        <v>125</v>
      </c>
      <c r="G2807" s="9">
        <f>financials[[#This Row],[Units Sold]]*financials[[#This Row],[Sale Price]]</f>
        <v>36125</v>
      </c>
      <c r="H2807" s="9">
        <f>IF(financials[[#This Row],[Discount Band]]="low",0.1,IF(financials[[#This Row],[Discount Band]]="medium",0.15,0.3))</f>
        <v>0.1</v>
      </c>
      <c r="I2807" s="9">
        <f>financials[[#This Row],[Gross Sales]]-financials[[#This Row],[Gross Sales]]*financials[[#This Row],[Discounts]]</f>
        <v>32512.5</v>
      </c>
      <c r="J2807" s="9">
        <f>VLOOKUP(financials[[#This Row],[productid]],Products!$B$2:$H$10,3)</f>
        <v>9.1</v>
      </c>
      <c r="K2807" s="9">
        <f>financials[[#This Row],[Sales]]-financials[[#This Row],[COGS]]</f>
        <v>32503.4</v>
      </c>
      <c r="L2807" s="17">
        <f t="shared" ca="1" si="87"/>
        <v>45472</v>
      </c>
      <c r="M2807" t="str">
        <f t="shared" ca="1" si="86"/>
        <v>C0002</v>
      </c>
    </row>
    <row r="2808" spans="1:13" x14ac:dyDescent="0.25">
      <c r="A2808" t="s">
        <v>96</v>
      </c>
      <c r="B2808" s="7" t="s">
        <v>170</v>
      </c>
      <c r="C2808" s="15">
        <v>107</v>
      </c>
      <c r="D2808" s="16" t="s">
        <v>102</v>
      </c>
      <c r="E2808">
        <v>3011</v>
      </c>
      <c r="F2808" s="9">
        <v>12</v>
      </c>
      <c r="G2808" s="9">
        <f>financials[[#This Row],[Units Sold]]*financials[[#This Row],[Sale Price]]</f>
        <v>36132</v>
      </c>
      <c r="H2808" s="9">
        <f>IF(financials[[#This Row],[Discount Band]]="low",0.1,IF(financials[[#This Row],[Discount Band]]="medium",0.15,0.3))</f>
        <v>0.1</v>
      </c>
      <c r="I2808" s="9">
        <f>financials[[#This Row],[Gross Sales]]-financials[[#This Row],[Gross Sales]]*financials[[#This Row],[Discounts]]</f>
        <v>32518.799999999999</v>
      </c>
      <c r="J2808" s="9">
        <f>VLOOKUP(financials[[#This Row],[productid]],Products!$B$2:$H$10,3)</f>
        <v>5.5</v>
      </c>
      <c r="K2808" s="9">
        <f>financials[[#This Row],[Sales]]-financials[[#This Row],[COGS]]</f>
        <v>32513.3</v>
      </c>
      <c r="L2808" s="17">
        <f t="shared" ca="1" si="87"/>
        <v>45283</v>
      </c>
      <c r="M2808" t="str">
        <f t="shared" ca="1" si="86"/>
        <v>B0101</v>
      </c>
    </row>
    <row r="2809" spans="1:13" x14ac:dyDescent="0.25">
      <c r="A2809" t="s">
        <v>96</v>
      </c>
      <c r="B2809" s="7" t="s">
        <v>135</v>
      </c>
      <c r="C2809" s="15">
        <v>105</v>
      </c>
      <c r="D2809" s="16" t="s">
        <v>101</v>
      </c>
      <c r="E2809">
        <v>3013</v>
      </c>
      <c r="F2809" s="9">
        <v>12</v>
      </c>
      <c r="G2809" s="9">
        <f>financials[[#This Row],[Units Sold]]*financials[[#This Row],[Sale Price]]</f>
        <v>36156</v>
      </c>
      <c r="H2809" s="9">
        <f>IF(financials[[#This Row],[Discount Band]]="low",0.1,IF(financials[[#This Row],[Discount Band]]="medium",0.15,0.3))</f>
        <v>0.15</v>
      </c>
      <c r="I2809" s="9">
        <f>financials[[#This Row],[Gross Sales]]-financials[[#This Row],[Gross Sales]]*financials[[#This Row],[Discounts]]</f>
        <v>30732.6</v>
      </c>
      <c r="J2809" s="9">
        <f>VLOOKUP(financials[[#This Row],[productid]],Products!$B$2:$H$10,3)</f>
        <v>10</v>
      </c>
      <c r="K2809" s="9">
        <f>financials[[#This Row],[Sales]]-financials[[#This Row],[COGS]]</f>
        <v>30722.6</v>
      </c>
      <c r="L2809" s="17">
        <f t="shared" ca="1" si="87"/>
        <v>45269</v>
      </c>
      <c r="M2809" t="str">
        <f t="shared" ca="1" si="86"/>
        <v>B0101</v>
      </c>
    </row>
    <row r="2810" spans="1:13" x14ac:dyDescent="0.25">
      <c r="A2810" t="s">
        <v>98</v>
      </c>
      <c r="B2810" s="7" t="s">
        <v>239</v>
      </c>
      <c r="C2810" s="13">
        <v>105</v>
      </c>
      <c r="D2810" s="10" t="s">
        <v>102</v>
      </c>
      <c r="E2810">
        <v>290</v>
      </c>
      <c r="F2810" s="9">
        <v>125</v>
      </c>
      <c r="G2810" s="9">
        <f>financials[[#This Row],[Units Sold]]*financials[[#This Row],[Sale Price]]</f>
        <v>36250</v>
      </c>
      <c r="H2810" s="9">
        <f>IF(financials[[#This Row],[Discount Band]]="low",0.1,IF(financials[[#This Row],[Discount Band]]="medium",0.15,0.3))</f>
        <v>0.1</v>
      </c>
      <c r="I2810" s="9">
        <f>financials[[#This Row],[Gross Sales]]-financials[[#This Row],[Gross Sales]]*financials[[#This Row],[Discounts]]</f>
        <v>32625</v>
      </c>
      <c r="J2810" s="9">
        <f>VLOOKUP(financials[[#This Row],[productid]],Products!$B$2:$H$10,3)</f>
        <v>10</v>
      </c>
      <c r="K2810" s="9">
        <f>financials[[#This Row],[Sales]]-financials[[#This Row],[COGS]]</f>
        <v>32615</v>
      </c>
      <c r="L2810" s="17">
        <f t="shared" ca="1" si="87"/>
        <v>44925</v>
      </c>
      <c r="M2810" t="str">
        <f t="shared" ca="1" si="86"/>
        <v>B0001</v>
      </c>
    </row>
    <row r="2811" spans="1:13" x14ac:dyDescent="0.25">
      <c r="A2811" t="s">
        <v>98</v>
      </c>
      <c r="B2811" s="7" t="s">
        <v>243</v>
      </c>
      <c r="C2811" s="15">
        <v>108</v>
      </c>
      <c r="D2811" s="16" t="s">
        <v>103</v>
      </c>
      <c r="E2811">
        <v>290</v>
      </c>
      <c r="F2811" s="9">
        <v>125</v>
      </c>
      <c r="G2811" s="9">
        <f>financials[[#This Row],[Units Sold]]*financials[[#This Row],[Sale Price]]</f>
        <v>36250</v>
      </c>
      <c r="H2811" s="9">
        <f>IF(financials[[#This Row],[Discount Band]]="low",0.1,IF(financials[[#This Row],[Discount Band]]="medium",0.15,0.3))</f>
        <v>0.3</v>
      </c>
      <c r="I2811" s="9">
        <f>financials[[#This Row],[Gross Sales]]-financials[[#This Row],[Gross Sales]]*financials[[#This Row],[Discounts]]</f>
        <v>25375</v>
      </c>
      <c r="J2811" s="9">
        <f>VLOOKUP(financials[[#This Row],[productid]],Products!$B$2:$H$10,3)</f>
        <v>3.99</v>
      </c>
      <c r="K2811" s="9">
        <f>financials[[#This Row],[Sales]]-financials[[#This Row],[COGS]]</f>
        <v>25371.01</v>
      </c>
      <c r="L2811" s="17">
        <f t="shared" ca="1" si="87"/>
        <v>45105</v>
      </c>
      <c r="M2811" t="str">
        <f t="shared" ca="1" si="86"/>
        <v>B0101</v>
      </c>
    </row>
    <row r="2812" spans="1:13" x14ac:dyDescent="0.25">
      <c r="A2812" t="s">
        <v>99</v>
      </c>
      <c r="B2812" s="7" t="s">
        <v>277</v>
      </c>
      <c r="C2812" s="15">
        <v>102</v>
      </c>
      <c r="D2812" s="16" t="s">
        <v>102</v>
      </c>
      <c r="E2812">
        <v>121</v>
      </c>
      <c r="F2812" s="9">
        <v>300</v>
      </c>
      <c r="G2812" s="9">
        <f>financials[[#This Row],[Units Sold]]*financials[[#This Row],[Sale Price]]</f>
        <v>36300</v>
      </c>
      <c r="H2812" s="9">
        <f>IF(financials[[#This Row],[Discount Band]]="low",0.1,IF(financials[[#This Row],[Discount Band]]="medium",0.15,0.3))</f>
        <v>0.1</v>
      </c>
      <c r="I2812" s="9">
        <f>financials[[#This Row],[Gross Sales]]-financials[[#This Row],[Gross Sales]]*financials[[#This Row],[Discounts]]</f>
        <v>32670</v>
      </c>
      <c r="J2812" s="9">
        <f>VLOOKUP(financials[[#This Row],[productid]],Products!$B$2:$H$10,3)</f>
        <v>13.95</v>
      </c>
      <c r="K2812" s="9">
        <f>financials[[#This Row],[Sales]]-financials[[#This Row],[COGS]]</f>
        <v>32656.05</v>
      </c>
      <c r="L2812" s="17">
        <f t="shared" ca="1" si="87"/>
        <v>45272</v>
      </c>
      <c r="M2812" t="str">
        <f t="shared" ca="1" si="86"/>
        <v>B0001</v>
      </c>
    </row>
    <row r="2813" spans="1:13" x14ac:dyDescent="0.25">
      <c r="A2813" t="s">
        <v>99</v>
      </c>
      <c r="B2813" s="7" t="s">
        <v>104</v>
      </c>
      <c r="C2813" s="15">
        <v>109</v>
      </c>
      <c r="D2813" s="16" t="s">
        <v>94</v>
      </c>
      <c r="E2813">
        <v>121</v>
      </c>
      <c r="F2813" s="9">
        <v>300</v>
      </c>
      <c r="G2813" s="9">
        <f>financials[[#This Row],[Units Sold]]*financials[[#This Row],[Sale Price]]</f>
        <v>36300</v>
      </c>
      <c r="H2813" s="9">
        <f>IF(financials[[#This Row],[Discount Band]]="low",0.1,IF(financials[[#This Row],[Discount Band]]="medium",0.15,0.3))</f>
        <v>0.3</v>
      </c>
      <c r="I2813" s="9">
        <f>financials[[#This Row],[Gross Sales]]-financials[[#This Row],[Gross Sales]]*financials[[#This Row],[Discounts]]</f>
        <v>25410</v>
      </c>
      <c r="J2813" s="9">
        <f>VLOOKUP(financials[[#This Row],[productid]],Products!$B$2:$H$10,3)</f>
        <v>16.8</v>
      </c>
      <c r="K2813" s="9">
        <f>financials[[#This Row],[Sales]]-financials[[#This Row],[COGS]]</f>
        <v>25393.200000000001</v>
      </c>
      <c r="L2813" s="17">
        <f t="shared" ca="1" si="87"/>
        <v>44840</v>
      </c>
      <c r="M2813" t="str">
        <f t="shared" ca="1" si="86"/>
        <v>B0101</v>
      </c>
    </row>
    <row r="2814" spans="1:13" x14ac:dyDescent="0.25">
      <c r="A2814" t="s">
        <v>98</v>
      </c>
      <c r="B2814" s="7" t="s">
        <v>656</v>
      </c>
      <c r="C2814" s="15">
        <v>101</v>
      </c>
      <c r="D2814" s="16" t="s">
        <v>94</v>
      </c>
      <c r="E2814">
        <v>291</v>
      </c>
      <c r="F2814" s="9">
        <v>125</v>
      </c>
      <c r="G2814" s="9">
        <f>financials[[#This Row],[Units Sold]]*financials[[#This Row],[Sale Price]]</f>
        <v>36375</v>
      </c>
      <c r="H2814" s="9">
        <f>IF(financials[[#This Row],[Discount Band]]="low",0.1,IF(financials[[#This Row],[Discount Band]]="medium",0.15,0.3))</f>
        <v>0.3</v>
      </c>
      <c r="I2814" s="9">
        <f>financials[[#This Row],[Gross Sales]]-financials[[#This Row],[Gross Sales]]*financials[[#This Row],[Discounts]]</f>
        <v>25462.5</v>
      </c>
      <c r="J2814" s="9">
        <f>VLOOKUP(financials[[#This Row],[productid]],Products!$B$2:$H$10,3)</f>
        <v>9.9499999999999993</v>
      </c>
      <c r="K2814" s="9">
        <f>financials[[#This Row],[Sales]]-financials[[#This Row],[COGS]]</f>
        <v>25452.55</v>
      </c>
      <c r="L2814" s="17">
        <f t="shared" ca="1" si="87"/>
        <v>44568</v>
      </c>
      <c r="M2814" t="str">
        <f t="shared" ca="1" si="86"/>
        <v>A0001</v>
      </c>
    </row>
    <row r="2815" spans="1:13" x14ac:dyDescent="0.25">
      <c r="A2815" t="s">
        <v>97</v>
      </c>
      <c r="B2815" s="7" t="s">
        <v>655</v>
      </c>
      <c r="C2815" s="15">
        <v>106</v>
      </c>
      <c r="D2815" s="16" t="s">
        <v>102</v>
      </c>
      <c r="E2815">
        <v>104</v>
      </c>
      <c r="F2815" s="9">
        <v>350</v>
      </c>
      <c r="G2815" s="9">
        <f>financials[[#This Row],[Units Sold]]*financials[[#This Row],[Sale Price]]</f>
        <v>36400</v>
      </c>
      <c r="H2815" s="9">
        <f>IF(financials[[#This Row],[Discount Band]]="low",0.1,IF(financials[[#This Row],[Discount Band]]="medium",0.15,0.3))</f>
        <v>0.1</v>
      </c>
      <c r="I2815" s="9">
        <f>financials[[#This Row],[Gross Sales]]-financials[[#This Row],[Gross Sales]]*financials[[#This Row],[Discounts]]</f>
        <v>32760</v>
      </c>
      <c r="J2815" s="9">
        <f>VLOOKUP(financials[[#This Row],[productid]],Products!$B$2:$H$10,3)</f>
        <v>9.1</v>
      </c>
      <c r="K2815" s="9">
        <f>financials[[#This Row],[Sales]]-financials[[#This Row],[COGS]]</f>
        <v>32750.9</v>
      </c>
      <c r="L2815" s="17">
        <f t="shared" ca="1" si="87"/>
        <v>45013</v>
      </c>
      <c r="M2815" t="str">
        <f t="shared" ca="1" si="86"/>
        <v>A0001</v>
      </c>
    </row>
    <row r="2816" spans="1:13" x14ac:dyDescent="0.25">
      <c r="A2816" t="s">
        <v>97</v>
      </c>
      <c r="B2816" s="7" t="s">
        <v>277</v>
      </c>
      <c r="C2816" s="15">
        <v>101</v>
      </c>
      <c r="D2816" s="16" t="s">
        <v>101</v>
      </c>
      <c r="E2816">
        <v>104</v>
      </c>
      <c r="F2816" s="9">
        <v>350</v>
      </c>
      <c r="G2816" s="9">
        <f>financials[[#This Row],[Units Sold]]*financials[[#This Row],[Sale Price]]</f>
        <v>36400</v>
      </c>
      <c r="H2816" s="9">
        <f>IF(financials[[#This Row],[Discount Band]]="low",0.1,IF(financials[[#This Row],[Discount Band]]="medium",0.15,0.3))</f>
        <v>0.15</v>
      </c>
      <c r="I2816" s="9">
        <f>financials[[#This Row],[Gross Sales]]-financials[[#This Row],[Gross Sales]]*financials[[#This Row],[Discounts]]</f>
        <v>30940</v>
      </c>
      <c r="J2816" s="9">
        <f>VLOOKUP(financials[[#This Row],[productid]],Products!$B$2:$H$10,3)</f>
        <v>9.9499999999999993</v>
      </c>
      <c r="K2816" s="9">
        <f>financials[[#This Row],[Sales]]-financials[[#This Row],[COGS]]</f>
        <v>30930.05</v>
      </c>
      <c r="L2816" s="17">
        <f t="shared" ca="1" si="87"/>
        <v>45354</v>
      </c>
      <c r="M2816" t="str">
        <f t="shared" ca="1" si="86"/>
        <v>B0001</v>
      </c>
    </row>
    <row r="2817" spans="1:13" x14ac:dyDescent="0.25">
      <c r="A2817" t="s">
        <v>96</v>
      </c>
      <c r="B2817" s="7" t="s">
        <v>135</v>
      </c>
      <c r="C2817" s="15">
        <v>102</v>
      </c>
      <c r="D2817" s="16" t="s">
        <v>94</v>
      </c>
      <c r="E2817">
        <v>3035</v>
      </c>
      <c r="F2817" s="9">
        <v>12</v>
      </c>
      <c r="G2817" s="9">
        <f>financials[[#This Row],[Units Sold]]*financials[[#This Row],[Sale Price]]</f>
        <v>36420</v>
      </c>
      <c r="H2817" s="9">
        <f>IF(financials[[#This Row],[Discount Band]]="low",0.1,IF(financials[[#This Row],[Discount Band]]="medium",0.15,0.3))</f>
        <v>0.3</v>
      </c>
      <c r="I2817" s="9">
        <f>financials[[#This Row],[Gross Sales]]-financials[[#This Row],[Gross Sales]]*financials[[#This Row],[Discounts]]</f>
        <v>25494</v>
      </c>
      <c r="J2817" s="9">
        <f>VLOOKUP(financials[[#This Row],[productid]],Products!$B$2:$H$10,3)</f>
        <v>13.95</v>
      </c>
      <c r="K2817" s="9">
        <f>financials[[#This Row],[Sales]]-financials[[#This Row],[COGS]]</f>
        <v>25480.05</v>
      </c>
      <c r="L2817" s="17">
        <f t="shared" ca="1" si="87"/>
        <v>45175</v>
      </c>
      <c r="M2817" t="str">
        <f t="shared" ca="1" si="86"/>
        <v>C0002</v>
      </c>
    </row>
    <row r="2818" spans="1:13" x14ac:dyDescent="0.25">
      <c r="A2818" t="s">
        <v>98</v>
      </c>
      <c r="B2818" s="7" t="s">
        <v>285</v>
      </c>
      <c r="C2818" s="15">
        <v>107</v>
      </c>
      <c r="D2818" s="16" t="s">
        <v>102</v>
      </c>
      <c r="E2818">
        <v>292</v>
      </c>
      <c r="F2818" s="9">
        <v>125</v>
      </c>
      <c r="G2818" s="9">
        <f>financials[[#This Row],[Units Sold]]*financials[[#This Row],[Sale Price]]</f>
        <v>36500</v>
      </c>
      <c r="H2818" s="9">
        <f>IF(financials[[#This Row],[Discount Band]]="low",0.1,IF(financials[[#This Row],[Discount Band]]="medium",0.15,0.3))</f>
        <v>0.1</v>
      </c>
      <c r="I2818" s="9">
        <f>financials[[#This Row],[Gross Sales]]-financials[[#This Row],[Gross Sales]]*financials[[#This Row],[Discounts]]</f>
        <v>32850</v>
      </c>
      <c r="J2818" s="9">
        <f>VLOOKUP(financials[[#This Row],[productid]],Products!$B$2:$H$10,3)</f>
        <v>5.5</v>
      </c>
      <c r="K2818" s="9">
        <f>financials[[#This Row],[Sales]]-financials[[#This Row],[COGS]]</f>
        <v>32844.5</v>
      </c>
      <c r="L2818" s="17">
        <f t="shared" ca="1" si="87"/>
        <v>44756</v>
      </c>
      <c r="M2818" t="str">
        <f t="shared" ref="M2818:M2881" ca="1" si="88">VLOOKUP(RANDBETWEEN(1,5),rnlsalesperson,2)</f>
        <v>C0002</v>
      </c>
    </row>
    <row r="2819" spans="1:13" x14ac:dyDescent="0.25">
      <c r="A2819" t="s">
        <v>97</v>
      </c>
      <c r="B2819" s="7" t="s">
        <v>170</v>
      </c>
      <c r="C2819" s="15">
        <v>107</v>
      </c>
      <c r="D2819" s="16" t="s">
        <v>101</v>
      </c>
      <c r="E2819">
        <v>1830</v>
      </c>
      <c r="F2819" s="9">
        <v>20</v>
      </c>
      <c r="G2819" s="9">
        <f>financials[[#This Row],[Units Sold]]*financials[[#This Row],[Sale Price]]</f>
        <v>36600</v>
      </c>
      <c r="H2819" s="9">
        <f>IF(financials[[#This Row],[Discount Band]]="low",0.1,IF(financials[[#This Row],[Discount Band]]="medium",0.15,0.3))</f>
        <v>0.15</v>
      </c>
      <c r="I2819" s="9">
        <f>financials[[#This Row],[Gross Sales]]-financials[[#This Row],[Gross Sales]]*financials[[#This Row],[Discounts]]</f>
        <v>31110</v>
      </c>
      <c r="J2819" s="9">
        <f>VLOOKUP(financials[[#This Row],[productid]],Products!$B$2:$H$10,3)</f>
        <v>5.5</v>
      </c>
      <c r="K2819" s="9">
        <f>financials[[#This Row],[Sales]]-financials[[#This Row],[COGS]]</f>
        <v>31104.5</v>
      </c>
      <c r="L2819" s="17">
        <f t="shared" ref="L2819:L2882" ca="1" si="89">RANDBETWEEN(44562,45534)</f>
        <v>45163</v>
      </c>
      <c r="M2819" t="str">
        <f t="shared" ca="1" si="88"/>
        <v>B0001</v>
      </c>
    </row>
    <row r="2820" spans="1:13" x14ac:dyDescent="0.25">
      <c r="A2820" t="s">
        <v>97</v>
      </c>
      <c r="B2820" s="7" t="s">
        <v>95</v>
      </c>
      <c r="C2820" s="15">
        <v>107</v>
      </c>
      <c r="D2820" s="16" t="s">
        <v>101</v>
      </c>
      <c r="E2820">
        <v>1831</v>
      </c>
      <c r="F2820" s="9">
        <v>20</v>
      </c>
      <c r="G2820" s="9">
        <f>financials[[#This Row],[Units Sold]]*financials[[#This Row],[Sale Price]]</f>
        <v>36620</v>
      </c>
      <c r="H2820" s="9">
        <f>IF(financials[[#This Row],[Discount Band]]="low",0.1,IF(financials[[#This Row],[Discount Band]]="medium",0.15,0.3))</f>
        <v>0.15</v>
      </c>
      <c r="I2820" s="9">
        <f>financials[[#This Row],[Gross Sales]]-financials[[#This Row],[Gross Sales]]*financials[[#This Row],[Discounts]]</f>
        <v>31127</v>
      </c>
      <c r="J2820" s="9">
        <f>VLOOKUP(financials[[#This Row],[productid]],Products!$B$2:$H$10,3)</f>
        <v>5.5</v>
      </c>
      <c r="K2820" s="9">
        <f>financials[[#This Row],[Sales]]-financials[[#This Row],[COGS]]</f>
        <v>31121.5</v>
      </c>
      <c r="L2820" s="17">
        <f t="shared" ca="1" si="89"/>
        <v>44932</v>
      </c>
      <c r="M2820" t="str">
        <f t="shared" ca="1" si="88"/>
        <v>B0101</v>
      </c>
    </row>
    <row r="2821" spans="1:13" x14ac:dyDescent="0.25">
      <c r="A2821" t="s">
        <v>98</v>
      </c>
      <c r="B2821" s="7" t="s">
        <v>105</v>
      </c>
      <c r="C2821" s="15">
        <v>108</v>
      </c>
      <c r="D2821" s="16" t="s">
        <v>102</v>
      </c>
      <c r="E2821">
        <v>293</v>
      </c>
      <c r="F2821" s="9">
        <v>125</v>
      </c>
      <c r="G2821" s="9">
        <f>financials[[#This Row],[Units Sold]]*financials[[#This Row],[Sale Price]]</f>
        <v>36625</v>
      </c>
      <c r="H2821" s="9">
        <f>IF(financials[[#This Row],[Discount Band]]="low",0.1,IF(financials[[#This Row],[Discount Band]]="medium",0.15,0.3))</f>
        <v>0.1</v>
      </c>
      <c r="I2821" s="9">
        <f>financials[[#This Row],[Gross Sales]]-financials[[#This Row],[Gross Sales]]*financials[[#This Row],[Discounts]]</f>
        <v>32962.5</v>
      </c>
      <c r="J2821" s="9">
        <f>VLOOKUP(financials[[#This Row],[productid]],Products!$B$2:$H$10,3)</f>
        <v>3.99</v>
      </c>
      <c r="K2821" s="9">
        <f>financials[[#This Row],[Sales]]-financials[[#This Row],[COGS]]</f>
        <v>32958.51</v>
      </c>
      <c r="L2821" s="17">
        <f t="shared" ca="1" si="89"/>
        <v>44958</v>
      </c>
      <c r="M2821" t="str">
        <f t="shared" ca="1" si="88"/>
        <v>B0101</v>
      </c>
    </row>
    <row r="2822" spans="1:13" x14ac:dyDescent="0.25">
      <c r="A2822" t="s">
        <v>96</v>
      </c>
      <c r="B2822" s="7" t="s">
        <v>170</v>
      </c>
      <c r="C2822" s="15">
        <v>107</v>
      </c>
      <c r="D2822" s="16" t="s">
        <v>101</v>
      </c>
      <c r="E2822">
        <v>3055</v>
      </c>
      <c r="F2822" s="9">
        <v>12</v>
      </c>
      <c r="G2822" s="9">
        <f>financials[[#This Row],[Units Sold]]*financials[[#This Row],[Sale Price]]</f>
        <v>36660</v>
      </c>
      <c r="H2822" s="9">
        <f>IF(financials[[#This Row],[Discount Band]]="low",0.1,IF(financials[[#This Row],[Discount Band]]="medium",0.15,0.3))</f>
        <v>0.15</v>
      </c>
      <c r="I2822" s="9">
        <f>financials[[#This Row],[Gross Sales]]-financials[[#This Row],[Gross Sales]]*financials[[#This Row],[Discounts]]</f>
        <v>31161</v>
      </c>
      <c r="J2822" s="9">
        <f>VLOOKUP(financials[[#This Row],[productid]],Products!$B$2:$H$10,3)</f>
        <v>5.5</v>
      </c>
      <c r="K2822" s="9">
        <f>financials[[#This Row],[Sales]]-financials[[#This Row],[COGS]]</f>
        <v>31155.5</v>
      </c>
      <c r="L2822" s="17">
        <f t="shared" ca="1" si="89"/>
        <v>45419</v>
      </c>
      <c r="M2822" t="str">
        <f t="shared" ca="1" si="88"/>
        <v>C0003</v>
      </c>
    </row>
    <row r="2823" spans="1:13" x14ac:dyDescent="0.25">
      <c r="A2823" t="s">
        <v>98</v>
      </c>
      <c r="B2823" s="7" t="s">
        <v>239</v>
      </c>
      <c r="C2823" s="15">
        <v>103</v>
      </c>
      <c r="D2823" s="16" t="s">
        <v>102</v>
      </c>
      <c r="E2823">
        <v>294</v>
      </c>
      <c r="F2823" s="9">
        <v>125</v>
      </c>
      <c r="G2823" s="9">
        <f>financials[[#This Row],[Units Sold]]*financials[[#This Row],[Sale Price]]</f>
        <v>36750</v>
      </c>
      <c r="H2823" s="9">
        <f>IF(financials[[#This Row],[Discount Band]]="low",0.1,IF(financials[[#This Row],[Discount Band]]="medium",0.15,0.3))</f>
        <v>0.1</v>
      </c>
      <c r="I2823" s="9">
        <f>financials[[#This Row],[Gross Sales]]-financials[[#This Row],[Gross Sales]]*financials[[#This Row],[Discounts]]</f>
        <v>33075</v>
      </c>
      <c r="J2823" s="9">
        <f>VLOOKUP(financials[[#This Row],[productid]],Products!$B$2:$H$10,3)</f>
        <v>15</v>
      </c>
      <c r="K2823" s="9">
        <f>financials[[#This Row],[Sales]]-financials[[#This Row],[COGS]]</f>
        <v>33060</v>
      </c>
      <c r="L2823" s="17">
        <f t="shared" ca="1" si="89"/>
        <v>45263</v>
      </c>
      <c r="M2823" t="str">
        <f t="shared" ca="1" si="88"/>
        <v>B0001</v>
      </c>
    </row>
    <row r="2824" spans="1:13" x14ac:dyDescent="0.25">
      <c r="A2824" t="s">
        <v>98</v>
      </c>
      <c r="B2824" s="7" t="s">
        <v>239</v>
      </c>
      <c r="C2824" s="15">
        <v>102</v>
      </c>
      <c r="D2824" s="16" t="s">
        <v>94</v>
      </c>
      <c r="E2824">
        <v>294</v>
      </c>
      <c r="F2824" s="9">
        <v>125</v>
      </c>
      <c r="G2824" s="9">
        <f>financials[[#This Row],[Units Sold]]*financials[[#This Row],[Sale Price]]</f>
        <v>36750</v>
      </c>
      <c r="H2824" s="9">
        <f>IF(financials[[#This Row],[Discount Band]]="low",0.1,IF(financials[[#This Row],[Discount Band]]="medium",0.15,0.3))</f>
        <v>0.3</v>
      </c>
      <c r="I2824" s="9">
        <f>financials[[#This Row],[Gross Sales]]-financials[[#This Row],[Gross Sales]]*financials[[#This Row],[Discounts]]</f>
        <v>25725</v>
      </c>
      <c r="J2824" s="9">
        <f>VLOOKUP(financials[[#This Row],[productid]],Products!$B$2:$H$10,3)</f>
        <v>13.95</v>
      </c>
      <c r="K2824" s="9">
        <f>financials[[#This Row],[Sales]]-financials[[#This Row],[COGS]]</f>
        <v>25711.05</v>
      </c>
      <c r="L2824" s="17">
        <f t="shared" ca="1" si="89"/>
        <v>45416</v>
      </c>
      <c r="M2824" t="str">
        <f t="shared" ca="1" si="88"/>
        <v>A0001</v>
      </c>
    </row>
    <row r="2825" spans="1:13" x14ac:dyDescent="0.25">
      <c r="A2825" t="s">
        <v>96</v>
      </c>
      <c r="B2825" s="7" t="s">
        <v>135</v>
      </c>
      <c r="C2825" s="15">
        <v>103</v>
      </c>
      <c r="D2825" s="16" t="s">
        <v>103</v>
      </c>
      <c r="E2825">
        <v>3064</v>
      </c>
      <c r="F2825" s="9">
        <v>12</v>
      </c>
      <c r="G2825" s="9">
        <f>financials[[#This Row],[Units Sold]]*financials[[#This Row],[Sale Price]]</f>
        <v>36768</v>
      </c>
      <c r="H2825" s="9">
        <f>IF(financials[[#This Row],[Discount Band]]="low",0.1,IF(financials[[#This Row],[Discount Band]]="medium",0.15,0.3))</f>
        <v>0.3</v>
      </c>
      <c r="I2825" s="9">
        <f>financials[[#This Row],[Gross Sales]]-financials[[#This Row],[Gross Sales]]*financials[[#This Row],[Discounts]]</f>
        <v>25737.599999999999</v>
      </c>
      <c r="J2825" s="9">
        <f>VLOOKUP(financials[[#This Row],[productid]],Products!$B$2:$H$10,3)</f>
        <v>15</v>
      </c>
      <c r="K2825" s="9">
        <f>financials[[#This Row],[Sales]]-financials[[#This Row],[COGS]]</f>
        <v>25722.6</v>
      </c>
      <c r="L2825" s="17">
        <f t="shared" ca="1" si="89"/>
        <v>44739</v>
      </c>
      <c r="M2825" t="str">
        <f t="shared" ca="1" si="88"/>
        <v>C0002</v>
      </c>
    </row>
    <row r="2826" spans="1:13" x14ac:dyDescent="0.25">
      <c r="A2826" t="s">
        <v>97</v>
      </c>
      <c r="B2826" s="7" t="s">
        <v>95</v>
      </c>
      <c r="C2826" s="15">
        <v>101</v>
      </c>
      <c r="D2826" s="16" t="s">
        <v>103</v>
      </c>
      <c r="E2826">
        <v>1839</v>
      </c>
      <c r="F2826" s="9">
        <v>20</v>
      </c>
      <c r="G2826" s="9">
        <f>financials[[#This Row],[Units Sold]]*financials[[#This Row],[Sale Price]]</f>
        <v>36780</v>
      </c>
      <c r="H2826" s="9">
        <f>IF(financials[[#This Row],[Discount Band]]="low",0.1,IF(financials[[#This Row],[Discount Band]]="medium",0.15,0.3))</f>
        <v>0.3</v>
      </c>
      <c r="I2826" s="9">
        <f>financials[[#This Row],[Gross Sales]]-financials[[#This Row],[Gross Sales]]*financials[[#This Row],[Discounts]]</f>
        <v>25746</v>
      </c>
      <c r="J2826" s="9">
        <f>VLOOKUP(financials[[#This Row],[productid]],Products!$B$2:$H$10,3)</f>
        <v>9.9499999999999993</v>
      </c>
      <c r="K2826" s="9">
        <f>financials[[#This Row],[Sales]]-financials[[#This Row],[COGS]]</f>
        <v>25736.05</v>
      </c>
      <c r="L2826" s="17">
        <f t="shared" ca="1" si="89"/>
        <v>45020</v>
      </c>
      <c r="M2826" t="str">
        <f t="shared" ca="1" si="88"/>
        <v>B0001</v>
      </c>
    </row>
    <row r="2827" spans="1:13" x14ac:dyDescent="0.25">
      <c r="A2827" t="s">
        <v>100</v>
      </c>
      <c r="B2827" s="7" t="s">
        <v>135</v>
      </c>
      <c r="C2827" s="15">
        <v>108</v>
      </c>
      <c r="D2827" s="16" t="s">
        <v>103</v>
      </c>
      <c r="E2827">
        <v>2452</v>
      </c>
      <c r="F2827" s="9">
        <v>15</v>
      </c>
      <c r="G2827" s="9">
        <f>financials[[#This Row],[Units Sold]]*financials[[#This Row],[Sale Price]]</f>
        <v>36780</v>
      </c>
      <c r="H2827" s="9">
        <f>IF(financials[[#This Row],[Discount Band]]="low",0.1,IF(financials[[#This Row],[Discount Band]]="medium",0.15,0.3))</f>
        <v>0.3</v>
      </c>
      <c r="I2827" s="9">
        <f>financials[[#This Row],[Gross Sales]]-financials[[#This Row],[Gross Sales]]*financials[[#This Row],[Discounts]]</f>
        <v>25746</v>
      </c>
      <c r="J2827" s="9">
        <f>VLOOKUP(financials[[#This Row],[productid]],Products!$B$2:$H$10,3)</f>
        <v>3.99</v>
      </c>
      <c r="K2827" s="9">
        <f>financials[[#This Row],[Sales]]-financials[[#This Row],[COGS]]</f>
        <v>25742.01</v>
      </c>
      <c r="L2827" s="17">
        <f t="shared" ca="1" si="89"/>
        <v>44921</v>
      </c>
      <c r="M2827" t="str">
        <f t="shared" ca="1" si="88"/>
        <v>A0001</v>
      </c>
    </row>
    <row r="2828" spans="1:13" x14ac:dyDescent="0.25">
      <c r="A2828" t="s">
        <v>97</v>
      </c>
      <c r="B2828" s="7" t="s">
        <v>95</v>
      </c>
      <c r="C2828" s="15">
        <v>109</v>
      </c>
      <c r="D2828" s="16" t="s">
        <v>94</v>
      </c>
      <c r="E2828">
        <v>1842</v>
      </c>
      <c r="F2828" s="9">
        <v>20</v>
      </c>
      <c r="G2828" s="9">
        <f>financials[[#This Row],[Units Sold]]*financials[[#This Row],[Sale Price]]</f>
        <v>36840</v>
      </c>
      <c r="H2828" s="9">
        <f>IF(financials[[#This Row],[Discount Band]]="low",0.1,IF(financials[[#This Row],[Discount Band]]="medium",0.15,0.3))</f>
        <v>0.3</v>
      </c>
      <c r="I2828" s="9">
        <f>financials[[#This Row],[Gross Sales]]-financials[[#This Row],[Gross Sales]]*financials[[#This Row],[Discounts]]</f>
        <v>25788</v>
      </c>
      <c r="J2828" s="9">
        <f>VLOOKUP(financials[[#This Row],[productid]],Products!$B$2:$H$10,3)</f>
        <v>16.8</v>
      </c>
      <c r="K2828" s="9">
        <f>financials[[#This Row],[Sales]]-financials[[#This Row],[COGS]]</f>
        <v>25771.200000000001</v>
      </c>
      <c r="L2828" s="17">
        <f t="shared" ca="1" si="89"/>
        <v>44670</v>
      </c>
      <c r="M2828" t="str">
        <f t="shared" ca="1" si="88"/>
        <v>A0001</v>
      </c>
    </row>
    <row r="2829" spans="1:13" x14ac:dyDescent="0.25">
      <c r="A2829" t="s">
        <v>98</v>
      </c>
      <c r="B2829" s="7" t="s">
        <v>159</v>
      </c>
      <c r="C2829" s="13">
        <v>102</v>
      </c>
      <c r="D2829" s="10" t="s">
        <v>94</v>
      </c>
      <c r="E2829">
        <v>295</v>
      </c>
      <c r="F2829" s="9">
        <v>125</v>
      </c>
      <c r="G2829" s="9">
        <f>financials[[#This Row],[Units Sold]]*financials[[#This Row],[Sale Price]]</f>
        <v>36875</v>
      </c>
      <c r="H2829" s="9">
        <f>IF(financials[[#This Row],[Discount Band]]="low",0.1,IF(financials[[#This Row],[Discount Band]]="medium",0.15,0.3))</f>
        <v>0.3</v>
      </c>
      <c r="I2829" s="9">
        <f>financials[[#This Row],[Gross Sales]]-financials[[#This Row],[Gross Sales]]*financials[[#This Row],[Discounts]]</f>
        <v>25812.5</v>
      </c>
      <c r="J2829" s="9">
        <f>VLOOKUP(financials[[#This Row],[productid]],Products!$B$2:$H$10,3)</f>
        <v>13.95</v>
      </c>
      <c r="K2829" s="9">
        <f>financials[[#This Row],[Sales]]-financials[[#This Row],[COGS]]</f>
        <v>25798.55</v>
      </c>
      <c r="L2829" s="17">
        <f t="shared" ca="1" si="89"/>
        <v>44936</v>
      </c>
      <c r="M2829" t="str">
        <f t="shared" ca="1" si="88"/>
        <v>B0001</v>
      </c>
    </row>
    <row r="2830" spans="1:13" x14ac:dyDescent="0.25">
      <c r="A2830" t="s">
        <v>98</v>
      </c>
      <c r="B2830" s="7" t="s">
        <v>556</v>
      </c>
      <c r="C2830" s="15">
        <v>109</v>
      </c>
      <c r="D2830" s="16" t="s">
        <v>102</v>
      </c>
      <c r="E2830">
        <v>295</v>
      </c>
      <c r="F2830" s="9">
        <v>125</v>
      </c>
      <c r="G2830" s="9">
        <f>financials[[#This Row],[Units Sold]]*financials[[#This Row],[Sale Price]]</f>
        <v>36875</v>
      </c>
      <c r="H2830" s="9">
        <f>IF(financials[[#This Row],[Discount Band]]="low",0.1,IF(financials[[#This Row],[Discount Band]]="medium",0.15,0.3))</f>
        <v>0.1</v>
      </c>
      <c r="I2830" s="9">
        <f>financials[[#This Row],[Gross Sales]]-financials[[#This Row],[Gross Sales]]*financials[[#This Row],[Discounts]]</f>
        <v>33187.5</v>
      </c>
      <c r="J2830" s="9">
        <f>VLOOKUP(financials[[#This Row],[productid]],Products!$B$2:$H$10,3)</f>
        <v>16.8</v>
      </c>
      <c r="K2830" s="9">
        <f>financials[[#This Row],[Sales]]-financials[[#This Row],[COGS]]</f>
        <v>33170.699999999997</v>
      </c>
      <c r="L2830" s="17">
        <f t="shared" ca="1" si="89"/>
        <v>44625</v>
      </c>
      <c r="M2830" t="str">
        <f t="shared" ca="1" si="88"/>
        <v>C0003</v>
      </c>
    </row>
    <row r="2831" spans="1:13" x14ac:dyDescent="0.25">
      <c r="A2831" t="s">
        <v>98</v>
      </c>
      <c r="B2831" s="7" t="s">
        <v>243</v>
      </c>
      <c r="C2831" s="15">
        <v>101</v>
      </c>
      <c r="D2831" s="16" t="s">
        <v>102</v>
      </c>
      <c r="E2831">
        <v>295</v>
      </c>
      <c r="F2831" s="9">
        <v>125</v>
      </c>
      <c r="G2831" s="9">
        <f>financials[[#This Row],[Units Sold]]*financials[[#This Row],[Sale Price]]</f>
        <v>36875</v>
      </c>
      <c r="H2831" s="9">
        <f>IF(financials[[#This Row],[Discount Band]]="low",0.1,IF(financials[[#This Row],[Discount Band]]="medium",0.15,0.3))</f>
        <v>0.1</v>
      </c>
      <c r="I2831" s="9">
        <f>financials[[#This Row],[Gross Sales]]-financials[[#This Row],[Gross Sales]]*financials[[#This Row],[Discounts]]</f>
        <v>33187.5</v>
      </c>
      <c r="J2831" s="9">
        <f>VLOOKUP(financials[[#This Row],[productid]],Products!$B$2:$H$10,3)</f>
        <v>9.9499999999999993</v>
      </c>
      <c r="K2831" s="9">
        <f>financials[[#This Row],[Sales]]-financials[[#This Row],[COGS]]</f>
        <v>33177.550000000003</v>
      </c>
      <c r="L2831" s="17">
        <f t="shared" ca="1" si="89"/>
        <v>45469</v>
      </c>
      <c r="M2831" t="str">
        <f t="shared" ca="1" si="88"/>
        <v>C0002</v>
      </c>
    </row>
    <row r="2832" spans="1:13" x14ac:dyDescent="0.25">
      <c r="A2832" t="s">
        <v>98</v>
      </c>
      <c r="B2832" s="7" t="s">
        <v>178</v>
      </c>
      <c r="C2832" s="15">
        <v>109</v>
      </c>
      <c r="D2832" s="16" t="s">
        <v>101</v>
      </c>
      <c r="E2832">
        <v>295</v>
      </c>
      <c r="F2832" s="9">
        <v>125</v>
      </c>
      <c r="G2832" s="9">
        <f>financials[[#This Row],[Units Sold]]*financials[[#This Row],[Sale Price]]</f>
        <v>36875</v>
      </c>
      <c r="H2832" s="9">
        <f>IF(financials[[#This Row],[Discount Band]]="low",0.1,IF(financials[[#This Row],[Discount Band]]="medium",0.15,0.3))</f>
        <v>0.15</v>
      </c>
      <c r="I2832" s="9">
        <f>financials[[#This Row],[Gross Sales]]-financials[[#This Row],[Gross Sales]]*financials[[#This Row],[Discounts]]</f>
        <v>31343.75</v>
      </c>
      <c r="J2832" s="9">
        <f>VLOOKUP(financials[[#This Row],[productid]],Products!$B$2:$H$10,3)</f>
        <v>16.8</v>
      </c>
      <c r="K2832" s="9">
        <f>financials[[#This Row],[Sales]]-financials[[#This Row],[COGS]]</f>
        <v>31326.95</v>
      </c>
      <c r="L2832" s="17">
        <f t="shared" ca="1" si="89"/>
        <v>44979</v>
      </c>
      <c r="M2832" t="str">
        <f t="shared" ca="1" si="88"/>
        <v>A0001</v>
      </c>
    </row>
    <row r="2833" spans="1:13" x14ac:dyDescent="0.25">
      <c r="A2833" t="s">
        <v>97</v>
      </c>
      <c r="B2833" s="7" t="s">
        <v>170</v>
      </c>
      <c r="C2833" s="15">
        <v>109</v>
      </c>
      <c r="D2833" s="16" t="s">
        <v>102</v>
      </c>
      <c r="E2833">
        <v>1844</v>
      </c>
      <c r="F2833" s="9">
        <v>20</v>
      </c>
      <c r="G2833" s="9">
        <f>financials[[#This Row],[Units Sold]]*financials[[#This Row],[Sale Price]]</f>
        <v>36880</v>
      </c>
      <c r="H2833" s="9">
        <f>IF(financials[[#This Row],[Discount Band]]="low",0.1,IF(financials[[#This Row],[Discount Band]]="medium",0.15,0.3))</f>
        <v>0.1</v>
      </c>
      <c r="I2833" s="9">
        <f>financials[[#This Row],[Gross Sales]]-financials[[#This Row],[Gross Sales]]*financials[[#This Row],[Discounts]]</f>
        <v>33192</v>
      </c>
      <c r="J2833" s="9">
        <f>VLOOKUP(financials[[#This Row],[productid]],Products!$B$2:$H$10,3)</f>
        <v>16.8</v>
      </c>
      <c r="K2833" s="9">
        <f>financials[[#This Row],[Sales]]-financials[[#This Row],[COGS]]</f>
        <v>33175.199999999997</v>
      </c>
      <c r="L2833" s="17">
        <f t="shared" ca="1" si="89"/>
        <v>45154</v>
      </c>
      <c r="M2833" t="str">
        <f t="shared" ca="1" si="88"/>
        <v>B0001</v>
      </c>
    </row>
    <row r="2834" spans="1:13" x14ac:dyDescent="0.25">
      <c r="A2834" t="s">
        <v>97</v>
      </c>
      <c r="B2834" s="7" t="s">
        <v>170</v>
      </c>
      <c r="C2834" s="15">
        <v>102</v>
      </c>
      <c r="D2834" s="16" t="s">
        <v>102</v>
      </c>
      <c r="E2834">
        <v>1846</v>
      </c>
      <c r="F2834" s="9">
        <v>20</v>
      </c>
      <c r="G2834" s="9">
        <f>financials[[#This Row],[Units Sold]]*financials[[#This Row],[Sale Price]]</f>
        <v>36920</v>
      </c>
      <c r="H2834" s="9">
        <f>IF(financials[[#This Row],[Discount Band]]="low",0.1,IF(financials[[#This Row],[Discount Band]]="medium",0.15,0.3))</f>
        <v>0.1</v>
      </c>
      <c r="I2834" s="9">
        <f>financials[[#This Row],[Gross Sales]]-financials[[#This Row],[Gross Sales]]*financials[[#This Row],[Discounts]]</f>
        <v>33228</v>
      </c>
      <c r="J2834" s="9">
        <f>VLOOKUP(financials[[#This Row],[productid]],Products!$B$2:$H$10,3)</f>
        <v>13.95</v>
      </c>
      <c r="K2834" s="9">
        <f>financials[[#This Row],[Sales]]-financials[[#This Row],[COGS]]</f>
        <v>33214.050000000003</v>
      </c>
      <c r="L2834" s="17">
        <f t="shared" ca="1" si="89"/>
        <v>45506</v>
      </c>
      <c r="M2834" t="str">
        <f t="shared" ca="1" si="88"/>
        <v>C0003</v>
      </c>
    </row>
    <row r="2835" spans="1:13" x14ac:dyDescent="0.25">
      <c r="A2835" t="s">
        <v>97</v>
      </c>
      <c r="B2835" s="7" t="s">
        <v>277</v>
      </c>
      <c r="C2835" s="15">
        <v>106</v>
      </c>
      <c r="D2835" s="16" t="s">
        <v>94</v>
      </c>
      <c r="E2835">
        <v>106</v>
      </c>
      <c r="F2835" s="9">
        <v>350</v>
      </c>
      <c r="G2835" s="9">
        <f>financials[[#This Row],[Units Sold]]*financials[[#This Row],[Sale Price]]</f>
        <v>37100</v>
      </c>
      <c r="H2835" s="9">
        <f>IF(financials[[#This Row],[Discount Band]]="low",0.1,IF(financials[[#This Row],[Discount Band]]="medium",0.15,0.3))</f>
        <v>0.3</v>
      </c>
      <c r="I2835" s="9">
        <f>financials[[#This Row],[Gross Sales]]-financials[[#This Row],[Gross Sales]]*financials[[#This Row],[Discounts]]</f>
        <v>25970</v>
      </c>
      <c r="J2835" s="9">
        <f>VLOOKUP(financials[[#This Row],[productid]],Products!$B$2:$H$10,3)</f>
        <v>9.1</v>
      </c>
      <c r="K2835" s="9">
        <f>financials[[#This Row],[Sales]]-financials[[#This Row],[COGS]]</f>
        <v>25960.9</v>
      </c>
      <c r="L2835" s="17">
        <f t="shared" ca="1" si="89"/>
        <v>44845</v>
      </c>
      <c r="M2835" t="str">
        <f t="shared" ca="1" si="88"/>
        <v>C0003</v>
      </c>
    </row>
    <row r="2836" spans="1:13" x14ac:dyDescent="0.25">
      <c r="A2836" t="s">
        <v>98</v>
      </c>
      <c r="B2836" s="7" t="s">
        <v>279</v>
      </c>
      <c r="C2836" s="13">
        <v>102</v>
      </c>
      <c r="D2836" s="10" t="s">
        <v>101</v>
      </c>
      <c r="E2836">
        <v>297</v>
      </c>
      <c r="F2836" s="9">
        <v>125</v>
      </c>
      <c r="G2836" s="9">
        <f>financials[[#This Row],[Units Sold]]*financials[[#This Row],[Sale Price]]</f>
        <v>37125</v>
      </c>
      <c r="H2836" s="9">
        <f>IF(financials[[#This Row],[Discount Band]]="low",0.1,IF(financials[[#This Row],[Discount Band]]="medium",0.15,0.3))</f>
        <v>0.15</v>
      </c>
      <c r="I2836" s="9">
        <f>financials[[#This Row],[Gross Sales]]-financials[[#This Row],[Gross Sales]]*financials[[#This Row],[Discounts]]</f>
        <v>31556.25</v>
      </c>
      <c r="J2836" s="9">
        <f>VLOOKUP(financials[[#This Row],[productid]],Products!$B$2:$H$10,3)</f>
        <v>13.95</v>
      </c>
      <c r="K2836" s="9">
        <f>financials[[#This Row],[Sales]]-financials[[#This Row],[COGS]]</f>
        <v>31542.3</v>
      </c>
      <c r="L2836" s="17">
        <f t="shared" ca="1" si="89"/>
        <v>45418</v>
      </c>
      <c r="M2836" t="str">
        <f t="shared" ca="1" si="88"/>
        <v>C0003</v>
      </c>
    </row>
    <row r="2837" spans="1:13" x14ac:dyDescent="0.25">
      <c r="A2837" t="s">
        <v>98</v>
      </c>
      <c r="B2837" s="7" t="s">
        <v>169</v>
      </c>
      <c r="C2837" s="15">
        <v>102</v>
      </c>
      <c r="D2837" s="16" t="s">
        <v>102</v>
      </c>
      <c r="E2837">
        <v>297</v>
      </c>
      <c r="F2837" s="9">
        <v>125</v>
      </c>
      <c r="G2837" s="9">
        <f>financials[[#This Row],[Units Sold]]*financials[[#This Row],[Sale Price]]</f>
        <v>37125</v>
      </c>
      <c r="H2837" s="9">
        <f>IF(financials[[#This Row],[Discount Band]]="low",0.1,IF(financials[[#This Row],[Discount Band]]="medium",0.15,0.3))</f>
        <v>0.1</v>
      </c>
      <c r="I2837" s="9">
        <f>financials[[#This Row],[Gross Sales]]-financials[[#This Row],[Gross Sales]]*financials[[#This Row],[Discounts]]</f>
        <v>33412.5</v>
      </c>
      <c r="J2837" s="9">
        <f>VLOOKUP(financials[[#This Row],[productid]],Products!$B$2:$H$10,3)</f>
        <v>13.95</v>
      </c>
      <c r="K2837" s="9">
        <f>financials[[#This Row],[Sales]]-financials[[#This Row],[COGS]]</f>
        <v>33398.550000000003</v>
      </c>
      <c r="L2837" s="17">
        <f t="shared" ca="1" si="89"/>
        <v>45298</v>
      </c>
      <c r="M2837" t="str">
        <f t="shared" ca="1" si="88"/>
        <v>A0001</v>
      </c>
    </row>
    <row r="2838" spans="1:13" x14ac:dyDescent="0.25">
      <c r="A2838" t="s">
        <v>100</v>
      </c>
      <c r="B2838" s="7" t="s">
        <v>135</v>
      </c>
      <c r="C2838" s="13">
        <v>107</v>
      </c>
      <c r="D2838" s="10" t="s">
        <v>94</v>
      </c>
      <c r="E2838">
        <v>2477</v>
      </c>
      <c r="F2838" s="9">
        <v>15</v>
      </c>
      <c r="G2838" s="9">
        <f>financials[[#This Row],[Units Sold]]*financials[[#This Row],[Sale Price]]</f>
        <v>37155</v>
      </c>
      <c r="H2838" s="9">
        <f>IF(financials[[#This Row],[Discount Band]]="low",0.1,IF(financials[[#This Row],[Discount Band]]="medium",0.15,0.3))</f>
        <v>0.3</v>
      </c>
      <c r="I2838" s="9">
        <f>financials[[#This Row],[Gross Sales]]-financials[[#This Row],[Gross Sales]]*financials[[#This Row],[Discounts]]</f>
        <v>26008.5</v>
      </c>
      <c r="J2838" s="9">
        <f>VLOOKUP(financials[[#This Row],[productid]],Products!$B$2:$H$10,3)</f>
        <v>5.5</v>
      </c>
      <c r="K2838" s="9">
        <f>financials[[#This Row],[Sales]]-financials[[#This Row],[COGS]]</f>
        <v>26003</v>
      </c>
      <c r="L2838" s="17">
        <f t="shared" ca="1" si="89"/>
        <v>45304</v>
      </c>
      <c r="M2838" t="str">
        <f t="shared" ca="1" si="88"/>
        <v>A0001</v>
      </c>
    </row>
    <row r="2839" spans="1:13" x14ac:dyDescent="0.25">
      <c r="A2839" t="s">
        <v>97</v>
      </c>
      <c r="B2839" s="7" t="s">
        <v>135</v>
      </c>
      <c r="C2839" s="15">
        <v>105</v>
      </c>
      <c r="D2839" s="16" t="s">
        <v>94</v>
      </c>
      <c r="E2839">
        <v>1858</v>
      </c>
      <c r="F2839" s="9">
        <v>20</v>
      </c>
      <c r="G2839" s="9">
        <f>financials[[#This Row],[Units Sold]]*financials[[#This Row],[Sale Price]]</f>
        <v>37160</v>
      </c>
      <c r="H2839" s="9">
        <f>IF(financials[[#This Row],[Discount Band]]="low",0.1,IF(financials[[#This Row],[Discount Band]]="medium",0.15,0.3))</f>
        <v>0.3</v>
      </c>
      <c r="I2839" s="9">
        <f>financials[[#This Row],[Gross Sales]]-financials[[#This Row],[Gross Sales]]*financials[[#This Row],[Discounts]]</f>
        <v>26012</v>
      </c>
      <c r="J2839" s="9">
        <f>VLOOKUP(financials[[#This Row],[productid]],Products!$B$2:$H$10,3)</f>
        <v>10</v>
      </c>
      <c r="K2839" s="9">
        <f>financials[[#This Row],[Sales]]-financials[[#This Row],[COGS]]</f>
        <v>26002</v>
      </c>
      <c r="L2839" s="17">
        <f t="shared" ca="1" si="89"/>
        <v>44759</v>
      </c>
      <c r="M2839" t="str">
        <f t="shared" ca="1" si="88"/>
        <v>B0101</v>
      </c>
    </row>
    <row r="2840" spans="1:13" x14ac:dyDescent="0.25">
      <c r="A2840" t="s">
        <v>97</v>
      </c>
      <c r="B2840" s="7" t="s">
        <v>95</v>
      </c>
      <c r="C2840" s="15">
        <v>105</v>
      </c>
      <c r="D2840" s="16" t="s">
        <v>102</v>
      </c>
      <c r="E2840">
        <v>1862</v>
      </c>
      <c r="F2840" s="9">
        <v>20</v>
      </c>
      <c r="G2840" s="9">
        <f>financials[[#This Row],[Units Sold]]*financials[[#This Row],[Sale Price]]</f>
        <v>37240</v>
      </c>
      <c r="H2840" s="9">
        <f>IF(financials[[#This Row],[Discount Band]]="low",0.1,IF(financials[[#This Row],[Discount Band]]="medium",0.15,0.3))</f>
        <v>0.1</v>
      </c>
      <c r="I2840" s="9">
        <f>financials[[#This Row],[Gross Sales]]-financials[[#This Row],[Gross Sales]]*financials[[#This Row],[Discounts]]</f>
        <v>33516</v>
      </c>
      <c r="J2840" s="9">
        <f>VLOOKUP(financials[[#This Row],[productid]],Products!$B$2:$H$10,3)</f>
        <v>10</v>
      </c>
      <c r="K2840" s="9">
        <f>financials[[#This Row],[Sales]]-financials[[#This Row],[COGS]]</f>
        <v>33506</v>
      </c>
      <c r="L2840" s="17">
        <f t="shared" ca="1" si="89"/>
        <v>45060</v>
      </c>
      <c r="M2840" t="str">
        <f t="shared" ca="1" si="88"/>
        <v>A0001</v>
      </c>
    </row>
    <row r="2841" spans="1:13" x14ac:dyDescent="0.25">
      <c r="A2841" t="s">
        <v>98</v>
      </c>
      <c r="B2841" s="7" t="s">
        <v>178</v>
      </c>
      <c r="C2841" s="15">
        <v>101</v>
      </c>
      <c r="D2841" s="16" t="s">
        <v>103</v>
      </c>
      <c r="E2841">
        <v>298</v>
      </c>
      <c r="F2841" s="9">
        <v>125</v>
      </c>
      <c r="G2841" s="9">
        <f>financials[[#This Row],[Units Sold]]*financials[[#This Row],[Sale Price]]</f>
        <v>37250</v>
      </c>
      <c r="H2841" s="9">
        <f>IF(financials[[#This Row],[Discount Band]]="low",0.1,IF(financials[[#This Row],[Discount Band]]="medium",0.15,0.3))</f>
        <v>0.3</v>
      </c>
      <c r="I2841" s="9">
        <f>financials[[#This Row],[Gross Sales]]-financials[[#This Row],[Gross Sales]]*financials[[#This Row],[Discounts]]</f>
        <v>26075</v>
      </c>
      <c r="J2841" s="9">
        <f>VLOOKUP(financials[[#This Row],[productid]],Products!$B$2:$H$10,3)</f>
        <v>9.9499999999999993</v>
      </c>
      <c r="K2841" s="9">
        <f>financials[[#This Row],[Sales]]-financials[[#This Row],[COGS]]</f>
        <v>26065.05</v>
      </c>
      <c r="L2841" s="17">
        <f t="shared" ca="1" si="89"/>
        <v>45046</v>
      </c>
      <c r="M2841" t="str">
        <f t="shared" ca="1" si="88"/>
        <v>C0003</v>
      </c>
    </row>
    <row r="2842" spans="1:13" x14ac:dyDescent="0.25">
      <c r="A2842" t="s">
        <v>98</v>
      </c>
      <c r="B2842" s="7" t="s">
        <v>136</v>
      </c>
      <c r="C2842" s="15">
        <v>103</v>
      </c>
      <c r="D2842" s="16" t="s">
        <v>102</v>
      </c>
      <c r="E2842">
        <v>298</v>
      </c>
      <c r="F2842" s="9">
        <v>125</v>
      </c>
      <c r="G2842" s="9">
        <f>financials[[#This Row],[Units Sold]]*financials[[#This Row],[Sale Price]]</f>
        <v>37250</v>
      </c>
      <c r="H2842" s="9">
        <f>IF(financials[[#This Row],[Discount Band]]="low",0.1,IF(financials[[#This Row],[Discount Band]]="medium",0.15,0.3))</f>
        <v>0.1</v>
      </c>
      <c r="I2842" s="9">
        <f>financials[[#This Row],[Gross Sales]]-financials[[#This Row],[Gross Sales]]*financials[[#This Row],[Discounts]]</f>
        <v>33525</v>
      </c>
      <c r="J2842" s="9">
        <f>VLOOKUP(financials[[#This Row],[productid]],Products!$B$2:$H$10,3)</f>
        <v>15</v>
      </c>
      <c r="K2842" s="9">
        <f>financials[[#This Row],[Sales]]-financials[[#This Row],[COGS]]</f>
        <v>33510</v>
      </c>
      <c r="L2842" s="17">
        <f t="shared" ca="1" si="89"/>
        <v>45460</v>
      </c>
      <c r="M2842" t="str">
        <f t="shared" ca="1" si="88"/>
        <v>B0101</v>
      </c>
    </row>
    <row r="2843" spans="1:13" x14ac:dyDescent="0.25">
      <c r="A2843" t="s">
        <v>97</v>
      </c>
      <c r="B2843" s="7" t="s">
        <v>95</v>
      </c>
      <c r="C2843" s="15">
        <v>101</v>
      </c>
      <c r="D2843" s="16" t="s">
        <v>101</v>
      </c>
      <c r="E2843">
        <v>1865</v>
      </c>
      <c r="F2843" s="9">
        <v>20</v>
      </c>
      <c r="G2843" s="9">
        <f>financials[[#This Row],[Units Sold]]*financials[[#This Row],[Sale Price]]</f>
        <v>37300</v>
      </c>
      <c r="H2843" s="9">
        <f>IF(financials[[#This Row],[Discount Band]]="low",0.1,IF(financials[[#This Row],[Discount Band]]="medium",0.15,0.3))</f>
        <v>0.15</v>
      </c>
      <c r="I2843" s="9">
        <f>financials[[#This Row],[Gross Sales]]-financials[[#This Row],[Gross Sales]]*financials[[#This Row],[Discounts]]</f>
        <v>31705</v>
      </c>
      <c r="J2843" s="9">
        <f>VLOOKUP(financials[[#This Row],[productid]],Products!$B$2:$H$10,3)</f>
        <v>9.9499999999999993</v>
      </c>
      <c r="K2843" s="9">
        <f>financials[[#This Row],[Sales]]-financials[[#This Row],[COGS]]</f>
        <v>31695.05</v>
      </c>
      <c r="L2843" s="17">
        <f t="shared" ca="1" si="89"/>
        <v>45224</v>
      </c>
      <c r="M2843" t="str">
        <f t="shared" ca="1" si="88"/>
        <v>C0003</v>
      </c>
    </row>
    <row r="2844" spans="1:13" x14ac:dyDescent="0.25">
      <c r="A2844" t="s">
        <v>96</v>
      </c>
      <c r="B2844" s="7" t="s">
        <v>170</v>
      </c>
      <c r="C2844" s="15">
        <v>106</v>
      </c>
      <c r="D2844" s="16" t="s">
        <v>94</v>
      </c>
      <c r="E2844">
        <v>3113</v>
      </c>
      <c r="F2844" s="9">
        <v>12</v>
      </c>
      <c r="G2844" s="9">
        <f>financials[[#This Row],[Units Sold]]*financials[[#This Row],[Sale Price]]</f>
        <v>37356</v>
      </c>
      <c r="H2844" s="9">
        <f>IF(financials[[#This Row],[Discount Band]]="low",0.1,IF(financials[[#This Row],[Discount Band]]="medium",0.15,0.3))</f>
        <v>0.3</v>
      </c>
      <c r="I2844" s="9">
        <f>financials[[#This Row],[Gross Sales]]-financials[[#This Row],[Gross Sales]]*financials[[#This Row],[Discounts]]</f>
        <v>26149.200000000001</v>
      </c>
      <c r="J2844" s="9">
        <f>VLOOKUP(financials[[#This Row],[productid]],Products!$B$2:$H$10,3)</f>
        <v>9.1</v>
      </c>
      <c r="K2844" s="9">
        <f>financials[[#This Row],[Sales]]-financials[[#This Row],[COGS]]</f>
        <v>26140.100000000002</v>
      </c>
      <c r="L2844" s="17">
        <f t="shared" ca="1" si="89"/>
        <v>45290</v>
      </c>
      <c r="M2844" t="str">
        <f t="shared" ca="1" si="88"/>
        <v>C0002</v>
      </c>
    </row>
    <row r="2845" spans="1:13" x14ac:dyDescent="0.25">
      <c r="A2845" t="s">
        <v>97</v>
      </c>
      <c r="B2845" s="7" t="s">
        <v>95</v>
      </c>
      <c r="C2845" s="15">
        <v>108</v>
      </c>
      <c r="D2845" s="16" t="s">
        <v>94</v>
      </c>
      <c r="E2845">
        <v>1869</v>
      </c>
      <c r="F2845" s="9">
        <v>20</v>
      </c>
      <c r="G2845" s="9">
        <f>financials[[#This Row],[Units Sold]]*financials[[#This Row],[Sale Price]]</f>
        <v>37380</v>
      </c>
      <c r="H2845" s="9">
        <f>IF(financials[[#This Row],[Discount Band]]="low",0.1,IF(financials[[#This Row],[Discount Band]]="medium",0.15,0.3))</f>
        <v>0.3</v>
      </c>
      <c r="I2845" s="9">
        <f>financials[[#This Row],[Gross Sales]]-financials[[#This Row],[Gross Sales]]*financials[[#This Row],[Discounts]]</f>
        <v>26166</v>
      </c>
      <c r="J2845" s="9">
        <f>VLOOKUP(financials[[#This Row],[productid]],Products!$B$2:$H$10,3)</f>
        <v>3.99</v>
      </c>
      <c r="K2845" s="9">
        <f>financials[[#This Row],[Sales]]-financials[[#This Row],[COGS]]</f>
        <v>26162.01</v>
      </c>
      <c r="L2845" s="17">
        <f t="shared" ca="1" si="89"/>
        <v>44746</v>
      </c>
      <c r="M2845" t="str">
        <f t="shared" ca="1" si="88"/>
        <v>B0101</v>
      </c>
    </row>
    <row r="2846" spans="1:13" x14ac:dyDescent="0.25">
      <c r="A2846" t="s">
        <v>96</v>
      </c>
      <c r="B2846" s="7" t="s">
        <v>135</v>
      </c>
      <c r="C2846" s="15">
        <v>103</v>
      </c>
      <c r="D2846" s="16" t="s">
        <v>103</v>
      </c>
      <c r="E2846">
        <v>3116</v>
      </c>
      <c r="F2846" s="9">
        <v>12</v>
      </c>
      <c r="G2846" s="9">
        <f>financials[[#This Row],[Units Sold]]*financials[[#This Row],[Sale Price]]</f>
        <v>37392</v>
      </c>
      <c r="H2846" s="9">
        <f>IF(financials[[#This Row],[Discount Band]]="low",0.1,IF(financials[[#This Row],[Discount Band]]="medium",0.15,0.3))</f>
        <v>0.3</v>
      </c>
      <c r="I2846" s="9">
        <f>financials[[#This Row],[Gross Sales]]-financials[[#This Row],[Gross Sales]]*financials[[#This Row],[Discounts]]</f>
        <v>26174.400000000001</v>
      </c>
      <c r="J2846" s="9">
        <f>VLOOKUP(financials[[#This Row],[productid]],Products!$B$2:$H$10,3)</f>
        <v>15</v>
      </c>
      <c r="K2846" s="9">
        <f>financials[[#This Row],[Sales]]-financials[[#This Row],[COGS]]</f>
        <v>26159.4</v>
      </c>
      <c r="L2846" s="17">
        <f t="shared" ca="1" si="89"/>
        <v>44701</v>
      </c>
      <c r="M2846" t="str">
        <f t="shared" ca="1" si="88"/>
        <v>C0002</v>
      </c>
    </row>
    <row r="2847" spans="1:13" x14ac:dyDescent="0.25">
      <c r="A2847" t="s">
        <v>96</v>
      </c>
      <c r="B2847" s="7" t="s">
        <v>170</v>
      </c>
      <c r="C2847" s="15">
        <v>104</v>
      </c>
      <c r="D2847" s="16" t="s">
        <v>101</v>
      </c>
      <c r="E2847">
        <v>3119</v>
      </c>
      <c r="F2847" s="9">
        <v>12</v>
      </c>
      <c r="G2847" s="9">
        <f>financials[[#This Row],[Units Sold]]*financials[[#This Row],[Sale Price]]</f>
        <v>37428</v>
      </c>
      <c r="H2847" s="9">
        <f>IF(financials[[#This Row],[Discount Band]]="low",0.1,IF(financials[[#This Row],[Discount Band]]="medium",0.15,0.3))</f>
        <v>0.15</v>
      </c>
      <c r="I2847" s="9">
        <f>financials[[#This Row],[Gross Sales]]-financials[[#This Row],[Gross Sales]]*financials[[#This Row],[Discounts]]</f>
        <v>31813.8</v>
      </c>
      <c r="J2847" s="9">
        <f>VLOOKUP(financials[[#This Row],[productid]],Products!$B$2:$H$10,3)</f>
        <v>2.9</v>
      </c>
      <c r="K2847" s="9">
        <f>financials[[#This Row],[Sales]]-financials[[#This Row],[COGS]]</f>
        <v>31810.899999999998</v>
      </c>
      <c r="L2847" s="17">
        <f t="shared" ca="1" si="89"/>
        <v>44986</v>
      </c>
      <c r="M2847" t="str">
        <f t="shared" ca="1" si="88"/>
        <v>B0001</v>
      </c>
    </row>
    <row r="2848" spans="1:13" x14ac:dyDescent="0.25">
      <c r="A2848" t="s">
        <v>98</v>
      </c>
      <c r="B2848" s="7" t="s">
        <v>107</v>
      </c>
      <c r="C2848" s="15">
        <v>103</v>
      </c>
      <c r="D2848" s="16" t="s">
        <v>101</v>
      </c>
      <c r="E2848">
        <v>300</v>
      </c>
      <c r="F2848" s="9">
        <v>125</v>
      </c>
      <c r="G2848" s="9">
        <f>financials[[#This Row],[Units Sold]]*financials[[#This Row],[Sale Price]]</f>
        <v>37500</v>
      </c>
      <c r="H2848" s="9">
        <f>IF(financials[[#This Row],[Discount Band]]="low",0.1,IF(financials[[#This Row],[Discount Band]]="medium",0.15,0.3))</f>
        <v>0.15</v>
      </c>
      <c r="I2848" s="9">
        <f>financials[[#This Row],[Gross Sales]]-financials[[#This Row],[Gross Sales]]*financials[[#This Row],[Discounts]]</f>
        <v>31875</v>
      </c>
      <c r="J2848" s="9">
        <f>VLOOKUP(financials[[#This Row],[productid]],Products!$B$2:$H$10,3)</f>
        <v>15</v>
      </c>
      <c r="K2848" s="9">
        <f>financials[[#This Row],[Sales]]-financials[[#This Row],[COGS]]</f>
        <v>31860</v>
      </c>
      <c r="L2848" s="17">
        <f t="shared" ca="1" si="89"/>
        <v>45466</v>
      </c>
      <c r="M2848" t="str">
        <f t="shared" ca="1" si="88"/>
        <v>C0002</v>
      </c>
    </row>
    <row r="2849" spans="1:13" x14ac:dyDescent="0.25">
      <c r="A2849" t="s">
        <v>98</v>
      </c>
      <c r="B2849" s="7" t="s">
        <v>169</v>
      </c>
      <c r="C2849" s="15">
        <v>106</v>
      </c>
      <c r="D2849" s="16" t="s">
        <v>94</v>
      </c>
      <c r="E2849">
        <v>300</v>
      </c>
      <c r="F2849" s="9">
        <v>125</v>
      </c>
      <c r="G2849" s="9">
        <f>financials[[#This Row],[Units Sold]]*financials[[#This Row],[Sale Price]]</f>
        <v>37500</v>
      </c>
      <c r="H2849" s="9">
        <f>IF(financials[[#This Row],[Discount Band]]="low",0.1,IF(financials[[#This Row],[Discount Band]]="medium",0.15,0.3))</f>
        <v>0.3</v>
      </c>
      <c r="I2849" s="9">
        <f>financials[[#This Row],[Gross Sales]]-financials[[#This Row],[Gross Sales]]*financials[[#This Row],[Discounts]]</f>
        <v>26250</v>
      </c>
      <c r="J2849" s="9">
        <f>VLOOKUP(financials[[#This Row],[productid]],Products!$B$2:$H$10,3)</f>
        <v>9.1</v>
      </c>
      <c r="K2849" s="9">
        <f>financials[[#This Row],[Sales]]-financials[[#This Row],[COGS]]</f>
        <v>26240.9</v>
      </c>
      <c r="L2849" s="17">
        <f t="shared" ca="1" si="89"/>
        <v>45027</v>
      </c>
      <c r="M2849" t="str">
        <f t="shared" ca="1" si="88"/>
        <v>B0101</v>
      </c>
    </row>
    <row r="2850" spans="1:13" x14ac:dyDescent="0.25">
      <c r="A2850" t="s">
        <v>98</v>
      </c>
      <c r="B2850" s="7" t="s">
        <v>208</v>
      </c>
      <c r="C2850" s="15">
        <v>104</v>
      </c>
      <c r="D2850" s="16" t="s">
        <v>103</v>
      </c>
      <c r="E2850">
        <v>300</v>
      </c>
      <c r="F2850" s="9">
        <v>125</v>
      </c>
      <c r="G2850" s="9">
        <f>financials[[#This Row],[Units Sold]]*financials[[#This Row],[Sale Price]]</f>
        <v>37500</v>
      </c>
      <c r="H2850" s="9">
        <f>IF(financials[[#This Row],[Discount Band]]="low",0.1,IF(financials[[#This Row],[Discount Band]]="medium",0.15,0.3))</f>
        <v>0.3</v>
      </c>
      <c r="I2850" s="9">
        <f>financials[[#This Row],[Gross Sales]]-financials[[#This Row],[Gross Sales]]*financials[[#This Row],[Discounts]]</f>
        <v>26250</v>
      </c>
      <c r="J2850" s="9">
        <f>VLOOKUP(financials[[#This Row],[productid]],Products!$B$2:$H$10,3)</f>
        <v>2.9</v>
      </c>
      <c r="K2850" s="9">
        <f>financials[[#This Row],[Sales]]-financials[[#This Row],[COGS]]</f>
        <v>26247.1</v>
      </c>
      <c r="L2850" s="17">
        <f t="shared" ca="1" si="89"/>
        <v>44885</v>
      </c>
      <c r="M2850" t="str">
        <f t="shared" ca="1" si="88"/>
        <v>B0101</v>
      </c>
    </row>
    <row r="2851" spans="1:13" x14ac:dyDescent="0.25">
      <c r="A2851" t="s">
        <v>98</v>
      </c>
      <c r="B2851" s="7" t="s">
        <v>279</v>
      </c>
      <c r="C2851" s="15">
        <v>105</v>
      </c>
      <c r="D2851" s="16" t="s">
        <v>94</v>
      </c>
      <c r="E2851">
        <v>300</v>
      </c>
      <c r="F2851" s="9">
        <v>125</v>
      </c>
      <c r="G2851" s="9">
        <f>financials[[#This Row],[Units Sold]]*financials[[#This Row],[Sale Price]]</f>
        <v>37500</v>
      </c>
      <c r="H2851" s="9">
        <f>IF(financials[[#This Row],[Discount Band]]="low",0.1,IF(financials[[#This Row],[Discount Band]]="medium",0.15,0.3))</f>
        <v>0.3</v>
      </c>
      <c r="I2851" s="9">
        <f>financials[[#This Row],[Gross Sales]]-financials[[#This Row],[Gross Sales]]*financials[[#This Row],[Discounts]]</f>
        <v>26250</v>
      </c>
      <c r="J2851" s="9">
        <f>VLOOKUP(financials[[#This Row],[productid]],Products!$B$2:$H$10,3)</f>
        <v>10</v>
      </c>
      <c r="K2851" s="9">
        <f>financials[[#This Row],[Sales]]-financials[[#This Row],[COGS]]</f>
        <v>26240</v>
      </c>
      <c r="L2851" s="17">
        <f t="shared" ca="1" si="89"/>
        <v>44937</v>
      </c>
      <c r="M2851" t="str">
        <f t="shared" ca="1" si="88"/>
        <v>A0001</v>
      </c>
    </row>
    <row r="2852" spans="1:13" x14ac:dyDescent="0.25">
      <c r="A2852" t="s">
        <v>99</v>
      </c>
      <c r="B2852" s="7" t="s">
        <v>104</v>
      </c>
      <c r="C2852" s="15">
        <v>101</v>
      </c>
      <c r="D2852" s="16" t="s">
        <v>101</v>
      </c>
      <c r="E2852">
        <v>125</v>
      </c>
      <c r="F2852" s="9">
        <v>300</v>
      </c>
      <c r="G2852" s="9">
        <f>financials[[#This Row],[Units Sold]]*financials[[#This Row],[Sale Price]]</f>
        <v>37500</v>
      </c>
      <c r="H2852" s="9">
        <f>IF(financials[[#This Row],[Discount Band]]="low",0.1,IF(financials[[#This Row],[Discount Band]]="medium",0.15,0.3))</f>
        <v>0.15</v>
      </c>
      <c r="I2852" s="9">
        <f>financials[[#This Row],[Gross Sales]]-financials[[#This Row],[Gross Sales]]*financials[[#This Row],[Discounts]]</f>
        <v>31875</v>
      </c>
      <c r="J2852" s="9">
        <f>VLOOKUP(financials[[#This Row],[productid]],Products!$B$2:$H$10,3)</f>
        <v>9.9499999999999993</v>
      </c>
      <c r="K2852" s="9">
        <f>financials[[#This Row],[Sales]]-financials[[#This Row],[COGS]]</f>
        <v>31865.05</v>
      </c>
      <c r="L2852" s="17">
        <f t="shared" ca="1" si="89"/>
        <v>45310</v>
      </c>
      <c r="M2852" t="str">
        <f t="shared" ca="1" si="88"/>
        <v>C0003</v>
      </c>
    </row>
    <row r="2853" spans="1:13" x14ac:dyDescent="0.25">
      <c r="A2853" t="s">
        <v>98</v>
      </c>
      <c r="B2853" s="7" t="s">
        <v>106</v>
      </c>
      <c r="C2853" s="15">
        <v>103</v>
      </c>
      <c r="D2853" s="16" t="s">
        <v>103</v>
      </c>
      <c r="E2853">
        <v>302</v>
      </c>
      <c r="F2853" s="9">
        <v>125</v>
      </c>
      <c r="G2853" s="9">
        <f>financials[[#This Row],[Units Sold]]*financials[[#This Row],[Sale Price]]</f>
        <v>37750</v>
      </c>
      <c r="H2853" s="9">
        <f>IF(financials[[#This Row],[Discount Band]]="low",0.1,IF(financials[[#This Row],[Discount Band]]="medium",0.15,0.3))</f>
        <v>0.3</v>
      </c>
      <c r="I2853" s="9">
        <f>financials[[#This Row],[Gross Sales]]-financials[[#This Row],[Gross Sales]]*financials[[#This Row],[Discounts]]</f>
        <v>26425</v>
      </c>
      <c r="J2853" s="9">
        <f>VLOOKUP(financials[[#This Row],[productid]],Products!$B$2:$H$10,3)</f>
        <v>15</v>
      </c>
      <c r="K2853" s="9">
        <f>financials[[#This Row],[Sales]]-financials[[#This Row],[COGS]]</f>
        <v>26410</v>
      </c>
      <c r="L2853" s="17">
        <f t="shared" ca="1" si="89"/>
        <v>45164</v>
      </c>
      <c r="M2853" t="str">
        <f t="shared" ca="1" si="88"/>
        <v>A0001</v>
      </c>
    </row>
    <row r="2854" spans="1:13" x14ac:dyDescent="0.25">
      <c r="A2854" t="s">
        <v>97</v>
      </c>
      <c r="B2854" s="7" t="s">
        <v>95</v>
      </c>
      <c r="C2854" s="15">
        <v>106</v>
      </c>
      <c r="D2854" s="16" t="s">
        <v>101</v>
      </c>
      <c r="E2854">
        <v>1889</v>
      </c>
      <c r="F2854" s="9">
        <v>20</v>
      </c>
      <c r="G2854" s="9">
        <f>financials[[#This Row],[Units Sold]]*financials[[#This Row],[Sale Price]]</f>
        <v>37780</v>
      </c>
      <c r="H2854" s="9">
        <f>IF(financials[[#This Row],[Discount Band]]="low",0.1,IF(financials[[#This Row],[Discount Band]]="medium",0.15,0.3))</f>
        <v>0.15</v>
      </c>
      <c r="I2854" s="9">
        <f>financials[[#This Row],[Gross Sales]]-financials[[#This Row],[Gross Sales]]*financials[[#This Row],[Discounts]]</f>
        <v>32113</v>
      </c>
      <c r="J2854" s="9">
        <f>VLOOKUP(financials[[#This Row],[productid]],Products!$B$2:$H$10,3)</f>
        <v>9.1</v>
      </c>
      <c r="K2854" s="9">
        <f>financials[[#This Row],[Sales]]-financials[[#This Row],[COGS]]</f>
        <v>32103.9</v>
      </c>
      <c r="L2854" s="17">
        <f t="shared" ca="1" si="89"/>
        <v>45352</v>
      </c>
      <c r="M2854" t="str">
        <f t="shared" ca="1" si="88"/>
        <v>C0003</v>
      </c>
    </row>
    <row r="2855" spans="1:13" x14ac:dyDescent="0.25">
      <c r="A2855" t="s">
        <v>97</v>
      </c>
      <c r="B2855" s="7" t="s">
        <v>655</v>
      </c>
      <c r="C2855" s="13">
        <v>104</v>
      </c>
      <c r="D2855" s="10" t="s">
        <v>94</v>
      </c>
      <c r="E2855">
        <v>108</v>
      </c>
      <c r="F2855" s="9">
        <v>350</v>
      </c>
      <c r="G2855" s="9">
        <f>financials[[#This Row],[Units Sold]]*financials[[#This Row],[Sale Price]]</f>
        <v>37800</v>
      </c>
      <c r="H2855" s="9">
        <f>IF(financials[[#This Row],[Discount Band]]="low",0.1,IF(financials[[#This Row],[Discount Band]]="medium",0.15,0.3))</f>
        <v>0.3</v>
      </c>
      <c r="I2855" s="9">
        <f>financials[[#This Row],[Gross Sales]]-financials[[#This Row],[Gross Sales]]*financials[[#This Row],[Discounts]]</f>
        <v>26460</v>
      </c>
      <c r="J2855" s="9">
        <f>VLOOKUP(financials[[#This Row],[productid]],Products!$B$2:$H$10,3)</f>
        <v>2.9</v>
      </c>
      <c r="K2855" s="9">
        <f>financials[[#This Row],[Sales]]-financials[[#This Row],[COGS]]</f>
        <v>26457.1</v>
      </c>
      <c r="L2855" s="17">
        <f t="shared" ca="1" si="89"/>
        <v>45142</v>
      </c>
      <c r="M2855" t="str">
        <f t="shared" ca="1" si="88"/>
        <v>A0001</v>
      </c>
    </row>
    <row r="2856" spans="1:13" x14ac:dyDescent="0.25">
      <c r="A2856" t="s">
        <v>99</v>
      </c>
      <c r="B2856" s="7" t="s">
        <v>104</v>
      </c>
      <c r="C2856" s="15">
        <v>101</v>
      </c>
      <c r="D2856" s="16" t="s">
        <v>101</v>
      </c>
      <c r="E2856">
        <v>126</v>
      </c>
      <c r="F2856" s="9">
        <v>300</v>
      </c>
      <c r="G2856" s="9">
        <f>financials[[#This Row],[Units Sold]]*financials[[#This Row],[Sale Price]]</f>
        <v>37800</v>
      </c>
      <c r="H2856" s="9">
        <f>IF(financials[[#This Row],[Discount Band]]="low",0.1,IF(financials[[#This Row],[Discount Band]]="medium",0.15,0.3))</f>
        <v>0.15</v>
      </c>
      <c r="I2856" s="9">
        <f>financials[[#This Row],[Gross Sales]]-financials[[#This Row],[Gross Sales]]*financials[[#This Row],[Discounts]]</f>
        <v>32130</v>
      </c>
      <c r="J2856" s="9">
        <f>VLOOKUP(financials[[#This Row],[productid]],Products!$B$2:$H$10,3)</f>
        <v>9.9499999999999993</v>
      </c>
      <c r="K2856" s="9">
        <f>financials[[#This Row],[Sales]]-financials[[#This Row],[COGS]]</f>
        <v>32120.05</v>
      </c>
      <c r="L2856" s="17">
        <f t="shared" ca="1" si="89"/>
        <v>44662</v>
      </c>
      <c r="M2856" t="str">
        <f t="shared" ca="1" si="88"/>
        <v>C0002</v>
      </c>
    </row>
    <row r="2857" spans="1:13" x14ac:dyDescent="0.25">
      <c r="A2857" t="s">
        <v>97</v>
      </c>
      <c r="B2857" s="7" t="s">
        <v>135</v>
      </c>
      <c r="C2857" s="15">
        <v>105</v>
      </c>
      <c r="D2857" s="16" t="s">
        <v>94</v>
      </c>
      <c r="E2857">
        <v>1892</v>
      </c>
      <c r="F2857" s="9">
        <v>20</v>
      </c>
      <c r="G2857" s="9">
        <f>financials[[#This Row],[Units Sold]]*financials[[#This Row],[Sale Price]]</f>
        <v>37840</v>
      </c>
      <c r="H2857" s="9">
        <f>IF(financials[[#This Row],[Discount Band]]="low",0.1,IF(financials[[#This Row],[Discount Band]]="medium",0.15,0.3))</f>
        <v>0.3</v>
      </c>
      <c r="I2857" s="9">
        <f>financials[[#This Row],[Gross Sales]]-financials[[#This Row],[Gross Sales]]*financials[[#This Row],[Discounts]]</f>
        <v>26488</v>
      </c>
      <c r="J2857" s="9">
        <f>VLOOKUP(financials[[#This Row],[productid]],Products!$B$2:$H$10,3)</f>
        <v>10</v>
      </c>
      <c r="K2857" s="9">
        <f>financials[[#This Row],[Sales]]-financials[[#This Row],[COGS]]</f>
        <v>26478</v>
      </c>
      <c r="L2857" s="17">
        <f t="shared" ca="1" si="89"/>
        <v>45411</v>
      </c>
      <c r="M2857" t="str">
        <f t="shared" ca="1" si="88"/>
        <v>A0001</v>
      </c>
    </row>
    <row r="2858" spans="1:13" x14ac:dyDescent="0.25">
      <c r="A2858" t="s">
        <v>100</v>
      </c>
      <c r="B2858" s="7" t="s">
        <v>135</v>
      </c>
      <c r="C2858" s="15">
        <v>109</v>
      </c>
      <c r="D2858" s="16" t="s">
        <v>94</v>
      </c>
      <c r="E2858">
        <v>2524</v>
      </c>
      <c r="F2858" s="9">
        <v>15</v>
      </c>
      <c r="G2858" s="9">
        <f>financials[[#This Row],[Units Sold]]*financials[[#This Row],[Sale Price]]</f>
        <v>37860</v>
      </c>
      <c r="H2858" s="9">
        <f>IF(financials[[#This Row],[Discount Band]]="low",0.1,IF(financials[[#This Row],[Discount Band]]="medium",0.15,0.3))</f>
        <v>0.3</v>
      </c>
      <c r="I2858" s="9">
        <f>financials[[#This Row],[Gross Sales]]-financials[[#This Row],[Gross Sales]]*financials[[#This Row],[Discounts]]</f>
        <v>26502</v>
      </c>
      <c r="J2858" s="9">
        <f>VLOOKUP(financials[[#This Row],[productid]],Products!$B$2:$H$10,3)</f>
        <v>16.8</v>
      </c>
      <c r="K2858" s="9">
        <f>financials[[#This Row],[Sales]]-financials[[#This Row],[COGS]]</f>
        <v>26485.200000000001</v>
      </c>
      <c r="L2858" s="17">
        <f t="shared" ca="1" si="89"/>
        <v>44584</v>
      </c>
      <c r="M2858" t="str">
        <f t="shared" ca="1" si="88"/>
        <v>C0002</v>
      </c>
    </row>
    <row r="2859" spans="1:13" x14ac:dyDescent="0.25">
      <c r="A2859" t="s">
        <v>100</v>
      </c>
      <c r="B2859" s="7" t="s">
        <v>170</v>
      </c>
      <c r="C2859" s="13">
        <v>102</v>
      </c>
      <c r="D2859" s="10" t="s">
        <v>102</v>
      </c>
      <c r="E2859">
        <v>2525</v>
      </c>
      <c r="F2859" s="9">
        <v>15</v>
      </c>
      <c r="G2859" s="9">
        <f>financials[[#This Row],[Units Sold]]*financials[[#This Row],[Sale Price]]</f>
        <v>37875</v>
      </c>
      <c r="H2859" s="9">
        <f>IF(financials[[#This Row],[Discount Band]]="low",0.1,IF(financials[[#This Row],[Discount Band]]="medium",0.15,0.3))</f>
        <v>0.1</v>
      </c>
      <c r="I2859" s="9">
        <f>financials[[#This Row],[Gross Sales]]-financials[[#This Row],[Gross Sales]]*financials[[#This Row],[Discounts]]</f>
        <v>34087.5</v>
      </c>
      <c r="J2859" s="9">
        <f>VLOOKUP(financials[[#This Row],[productid]],Products!$B$2:$H$10,3)</f>
        <v>13.95</v>
      </c>
      <c r="K2859" s="9">
        <f>financials[[#This Row],[Sales]]-financials[[#This Row],[COGS]]</f>
        <v>34073.550000000003</v>
      </c>
      <c r="L2859" s="17">
        <f t="shared" ca="1" si="89"/>
        <v>44909</v>
      </c>
      <c r="M2859" t="str">
        <f t="shared" ca="1" si="88"/>
        <v>B0001</v>
      </c>
    </row>
    <row r="2860" spans="1:13" x14ac:dyDescent="0.25">
      <c r="A2860" t="s">
        <v>97</v>
      </c>
      <c r="B2860" s="7" t="s">
        <v>95</v>
      </c>
      <c r="C2860" s="15">
        <v>107</v>
      </c>
      <c r="D2860" s="16" t="s">
        <v>94</v>
      </c>
      <c r="E2860">
        <v>1894</v>
      </c>
      <c r="F2860" s="9">
        <v>20</v>
      </c>
      <c r="G2860" s="9">
        <f>financials[[#This Row],[Units Sold]]*financials[[#This Row],[Sale Price]]</f>
        <v>37880</v>
      </c>
      <c r="H2860" s="9">
        <f>IF(financials[[#This Row],[Discount Band]]="low",0.1,IF(financials[[#This Row],[Discount Band]]="medium",0.15,0.3))</f>
        <v>0.3</v>
      </c>
      <c r="I2860" s="9">
        <f>financials[[#This Row],[Gross Sales]]-financials[[#This Row],[Gross Sales]]*financials[[#This Row],[Discounts]]</f>
        <v>26516</v>
      </c>
      <c r="J2860" s="9">
        <f>VLOOKUP(financials[[#This Row],[productid]],Products!$B$2:$H$10,3)</f>
        <v>5.5</v>
      </c>
      <c r="K2860" s="9">
        <f>financials[[#This Row],[Sales]]-financials[[#This Row],[COGS]]</f>
        <v>26510.5</v>
      </c>
      <c r="L2860" s="17">
        <f t="shared" ca="1" si="89"/>
        <v>44679</v>
      </c>
      <c r="M2860" t="str">
        <f t="shared" ca="1" si="88"/>
        <v>C0003</v>
      </c>
    </row>
    <row r="2861" spans="1:13" x14ac:dyDescent="0.25">
      <c r="A2861" t="s">
        <v>96</v>
      </c>
      <c r="B2861" s="7" t="s">
        <v>135</v>
      </c>
      <c r="C2861" s="15">
        <v>105</v>
      </c>
      <c r="D2861" s="16" t="s">
        <v>103</v>
      </c>
      <c r="E2861">
        <v>3157</v>
      </c>
      <c r="F2861" s="9">
        <v>12</v>
      </c>
      <c r="G2861" s="9">
        <f>financials[[#This Row],[Units Sold]]*financials[[#This Row],[Sale Price]]</f>
        <v>37884</v>
      </c>
      <c r="H2861" s="9">
        <f>IF(financials[[#This Row],[Discount Band]]="low",0.1,IF(financials[[#This Row],[Discount Band]]="medium",0.15,0.3))</f>
        <v>0.3</v>
      </c>
      <c r="I2861" s="9">
        <f>financials[[#This Row],[Gross Sales]]-financials[[#This Row],[Gross Sales]]*financials[[#This Row],[Discounts]]</f>
        <v>26518.800000000003</v>
      </c>
      <c r="J2861" s="9">
        <f>VLOOKUP(financials[[#This Row],[productid]],Products!$B$2:$H$10,3)</f>
        <v>10</v>
      </c>
      <c r="K2861" s="9">
        <f>financials[[#This Row],[Sales]]-financials[[#This Row],[COGS]]</f>
        <v>26508.800000000003</v>
      </c>
      <c r="L2861" s="17">
        <f t="shared" ca="1" si="89"/>
        <v>45139</v>
      </c>
      <c r="M2861" t="str">
        <f t="shared" ca="1" si="88"/>
        <v>B0001</v>
      </c>
    </row>
    <row r="2862" spans="1:13" x14ac:dyDescent="0.25">
      <c r="A2862" t="s">
        <v>96</v>
      </c>
      <c r="B2862" s="7" t="s">
        <v>170</v>
      </c>
      <c r="C2862" s="15">
        <v>109</v>
      </c>
      <c r="D2862" s="16" t="s">
        <v>94</v>
      </c>
      <c r="E2862">
        <v>3163</v>
      </c>
      <c r="F2862" s="9">
        <v>12</v>
      </c>
      <c r="G2862" s="9">
        <f>financials[[#This Row],[Units Sold]]*financials[[#This Row],[Sale Price]]</f>
        <v>37956</v>
      </c>
      <c r="H2862" s="9">
        <f>IF(financials[[#This Row],[Discount Band]]="low",0.1,IF(financials[[#This Row],[Discount Band]]="medium",0.15,0.3))</f>
        <v>0.3</v>
      </c>
      <c r="I2862" s="9">
        <f>financials[[#This Row],[Gross Sales]]-financials[[#This Row],[Gross Sales]]*financials[[#This Row],[Discounts]]</f>
        <v>26569.200000000001</v>
      </c>
      <c r="J2862" s="9">
        <f>VLOOKUP(financials[[#This Row],[productid]],Products!$B$2:$H$10,3)</f>
        <v>16.8</v>
      </c>
      <c r="K2862" s="9">
        <f>financials[[#This Row],[Sales]]-financials[[#This Row],[COGS]]</f>
        <v>26552.400000000001</v>
      </c>
      <c r="L2862" s="17">
        <f t="shared" ca="1" si="89"/>
        <v>44831</v>
      </c>
      <c r="M2862" t="str">
        <f t="shared" ca="1" si="88"/>
        <v>C0003</v>
      </c>
    </row>
    <row r="2863" spans="1:13" x14ac:dyDescent="0.25">
      <c r="A2863" t="s">
        <v>100</v>
      </c>
      <c r="B2863" s="7" t="s">
        <v>135</v>
      </c>
      <c r="C2863" s="15">
        <v>101</v>
      </c>
      <c r="D2863" s="16" t="s">
        <v>101</v>
      </c>
      <c r="E2863">
        <v>2531</v>
      </c>
      <c r="F2863" s="9">
        <v>15</v>
      </c>
      <c r="G2863" s="9">
        <f>financials[[#This Row],[Units Sold]]*financials[[#This Row],[Sale Price]]</f>
        <v>37965</v>
      </c>
      <c r="H2863" s="9">
        <f>IF(financials[[#This Row],[Discount Band]]="low",0.1,IF(financials[[#This Row],[Discount Band]]="medium",0.15,0.3))</f>
        <v>0.15</v>
      </c>
      <c r="I2863" s="9">
        <f>financials[[#This Row],[Gross Sales]]-financials[[#This Row],[Gross Sales]]*financials[[#This Row],[Discounts]]</f>
        <v>32270.25</v>
      </c>
      <c r="J2863" s="9">
        <f>VLOOKUP(financials[[#This Row],[productid]],Products!$B$2:$H$10,3)</f>
        <v>9.9499999999999993</v>
      </c>
      <c r="K2863" s="9">
        <f>financials[[#This Row],[Sales]]-financials[[#This Row],[COGS]]</f>
        <v>32260.3</v>
      </c>
      <c r="L2863" s="17">
        <f t="shared" ca="1" si="89"/>
        <v>45287</v>
      </c>
      <c r="M2863" t="str">
        <f t="shared" ca="1" si="88"/>
        <v>A0001</v>
      </c>
    </row>
    <row r="2864" spans="1:13" x14ac:dyDescent="0.25">
      <c r="A2864" t="s">
        <v>97</v>
      </c>
      <c r="B2864" s="7" t="s">
        <v>104</v>
      </c>
      <c r="C2864" s="15">
        <v>109</v>
      </c>
      <c r="D2864" s="16" t="s">
        <v>102</v>
      </c>
      <c r="E2864">
        <v>109</v>
      </c>
      <c r="F2864" s="9">
        <v>350</v>
      </c>
      <c r="G2864" s="9">
        <f>financials[[#This Row],[Units Sold]]*financials[[#This Row],[Sale Price]]</f>
        <v>38150</v>
      </c>
      <c r="H2864" s="9">
        <f>IF(financials[[#This Row],[Discount Band]]="low",0.1,IF(financials[[#This Row],[Discount Band]]="medium",0.15,0.3))</f>
        <v>0.1</v>
      </c>
      <c r="I2864" s="9">
        <f>financials[[#This Row],[Gross Sales]]-financials[[#This Row],[Gross Sales]]*financials[[#This Row],[Discounts]]</f>
        <v>34335</v>
      </c>
      <c r="J2864" s="9">
        <f>VLOOKUP(financials[[#This Row],[productid]],Products!$B$2:$H$10,3)</f>
        <v>16.8</v>
      </c>
      <c r="K2864" s="9">
        <f>financials[[#This Row],[Sales]]-financials[[#This Row],[COGS]]</f>
        <v>34318.199999999997</v>
      </c>
      <c r="L2864" s="17">
        <f t="shared" ca="1" si="89"/>
        <v>44737</v>
      </c>
      <c r="M2864" t="str">
        <f t="shared" ca="1" si="88"/>
        <v>C0002</v>
      </c>
    </row>
    <row r="2865" spans="1:13" x14ac:dyDescent="0.25">
      <c r="A2865" t="s">
        <v>97</v>
      </c>
      <c r="B2865" s="7" t="s">
        <v>104</v>
      </c>
      <c r="C2865" s="15">
        <v>106</v>
      </c>
      <c r="D2865" s="16" t="s">
        <v>102</v>
      </c>
      <c r="E2865">
        <v>109</v>
      </c>
      <c r="F2865" s="9">
        <v>350</v>
      </c>
      <c r="G2865" s="9">
        <f>financials[[#This Row],[Units Sold]]*financials[[#This Row],[Sale Price]]</f>
        <v>38150</v>
      </c>
      <c r="H2865" s="9">
        <f>IF(financials[[#This Row],[Discount Band]]="low",0.1,IF(financials[[#This Row],[Discount Band]]="medium",0.15,0.3))</f>
        <v>0.1</v>
      </c>
      <c r="I2865" s="9">
        <f>financials[[#This Row],[Gross Sales]]-financials[[#This Row],[Gross Sales]]*financials[[#This Row],[Discounts]]</f>
        <v>34335</v>
      </c>
      <c r="J2865" s="9">
        <f>VLOOKUP(financials[[#This Row],[productid]],Products!$B$2:$H$10,3)</f>
        <v>9.1</v>
      </c>
      <c r="K2865" s="9">
        <f>financials[[#This Row],[Sales]]-financials[[#This Row],[COGS]]</f>
        <v>34325.9</v>
      </c>
      <c r="L2865" s="17">
        <f t="shared" ca="1" si="89"/>
        <v>45528</v>
      </c>
      <c r="M2865" t="str">
        <f t="shared" ca="1" si="88"/>
        <v>C0003</v>
      </c>
    </row>
    <row r="2866" spans="1:13" x14ac:dyDescent="0.25">
      <c r="A2866" t="s">
        <v>96</v>
      </c>
      <c r="B2866" s="7" t="s">
        <v>170</v>
      </c>
      <c r="C2866" s="15">
        <v>105</v>
      </c>
      <c r="D2866" s="16" t="s">
        <v>101</v>
      </c>
      <c r="E2866">
        <v>3194</v>
      </c>
      <c r="F2866" s="9">
        <v>12</v>
      </c>
      <c r="G2866" s="9">
        <f>financials[[#This Row],[Units Sold]]*financials[[#This Row],[Sale Price]]</f>
        <v>38328</v>
      </c>
      <c r="H2866" s="9">
        <f>IF(financials[[#This Row],[Discount Band]]="low",0.1,IF(financials[[#This Row],[Discount Band]]="medium",0.15,0.3))</f>
        <v>0.15</v>
      </c>
      <c r="I2866" s="9">
        <f>financials[[#This Row],[Gross Sales]]-financials[[#This Row],[Gross Sales]]*financials[[#This Row],[Discounts]]</f>
        <v>32578.799999999999</v>
      </c>
      <c r="J2866" s="9">
        <f>VLOOKUP(financials[[#This Row],[productid]],Products!$B$2:$H$10,3)</f>
        <v>10</v>
      </c>
      <c r="K2866" s="9">
        <f>financials[[#This Row],[Sales]]-financials[[#This Row],[COGS]]</f>
        <v>32568.799999999999</v>
      </c>
      <c r="L2866" s="17">
        <f t="shared" ca="1" si="89"/>
        <v>44746</v>
      </c>
      <c r="M2866" t="str">
        <f t="shared" ca="1" si="88"/>
        <v>B0001</v>
      </c>
    </row>
    <row r="2867" spans="1:13" x14ac:dyDescent="0.25">
      <c r="A2867" t="s">
        <v>100</v>
      </c>
      <c r="B2867" s="7" t="s">
        <v>170</v>
      </c>
      <c r="C2867" s="15">
        <v>104</v>
      </c>
      <c r="D2867" s="16" t="s">
        <v>102</v>
      </c>
      <c r="E2867">
        <v>2556</v>
      </c>
      <c r="F2867" s="9">
        <v>15</v>
      </c>
      <c r="G2867" s="9">
        <f>financials[[#This Row],[Units Sold]]*financials[[#This Row],[Sale Price]]</f>
        <v>38340</v>
      </c>
      <c r="H2867" s="9">
        <f>IF(financials[[#This Row],[Discount Band]]="low",0.1,IF(financials[[#This Row],[Discount Band]]="medium",0.15,0.3))</f>
        <v>0.1</v>
      </c>
      <c r="I2867" s="9">
        <f>financials[[#This Row],[Gross Sales]]-financials[[#This Row],[Gross Sales]]*financials[[#This Row],[Discounts]]</f>
        <v>34506</v>
      </c>
      <c r="J2867" s="9">
        <f>VLOOKUP(financials[[#This Row],[productid]],Products!$B$2:$H$10,3)</f>
        <v>2.9</v>
      </c>
      <c r="K2867" s="9">
        <f>financials[[#This Row],[Sales]]-financials[[#This Row],[COGS]]</f>
        <v>34503.1</v>
      </c>
      <c r="L2867" s="17">
        <f t="shared" ca="1" si="89"/>
        <v>45466</v>
      </c>
      <c r="M2867" t="str">
        <f t="shared" ca="1" si="88"/>
        <v>C0003</v>
      </c>
    </row>
    <row r="2868" spans="1:13" x14ac:dyDescent="0.25">
      <c r="A2868" t="s">
        <v>98</v>
      </c>
      <c r="B2868" s="7" t="s">
        <v>216</v>
      </c>
      <c r="C2868" s="15">
        <v>101</v>
      </c>
      <c r="D2868" s="16" t="s">
        <v>94</v>
      </c>
      <c r="E2868">
        <v>307</v>
      </c>
      <c r="F2868" s="9">
        <v>125</v>
      </c>
      <c r="G2868" s="9">
        <f>financials[[#This Row],[Units Sold]]*financials[[#This Row],[Sale Price]]</f>
        <v>38375</v>
      </c>
      <c r="H2868" s="9">
        <f>IF(financials[[#This Row],[Discount Band]]="low",0.1,IF(financials[[#This Row],[Discount Band]]="medium",0.15,0.3))</f>
        <v>0.3</v>
      </c>
      <c r="I2868" s="9">
        <f>financials[[#This Row],[Gross Sales]]-financials[[#This Row],[Gross Sales]]*financials[[#This Row],[Discounts]]</f>
        <v>26862.5</v>
      </c>
      <c r="J2868" s="9">
        <f>VLOOKUP(financials[[#This Row],[productid]],Products!$B$2:$H$10,3)</f>
        <v>9.9499999999999993</v>
      </c>
      <c r="K2868" s="9">
        <f>financials[[#This Row],[Sales]]-financials[[#This Row],[COGS]]</f>
        <v>26852.55</v>
      </c>
      <c r="L2868" s="17">
        <f t="shared" ca="1" si="89"/>
        <v>45017</v>
      </c>
      <c r="M2868" t="str">
        <f t="shared" ca="1" si="88"/>
        <v>B0001</v>
      </c>
    </row>
    <row r="2869" spans="1:13" x14ac:dyDescent="0.25">
      <c r="A2869" t="s">
        <v>99</v>
      </c>
      <c r="B2869" s="7" t="s">
        <v>556</v>
      </c>
      <c r="C2869" s="15">
        <v>106</v>
      </c>
      <c r="D2869" s="16" t="s">
        <v>101</v>
      </c>
      <c r="E2869">
        <v>128</v>
      </c>
      <c r="F2869" s="9">
        <v>300</v>
      </c>
      <c r="G2869" s="9">
        <f>financials[[#This Row],[Units Sold]]*financials[[#This Row],[Sale Price]]</f>
        <v>38400</v>
      </c>
      <c r="H2869" s="9">
        <f>IF(financials[[#This Row],[Discount Band]]="low",0.1,IF(financials[[#This Row],[Discount Band]]="medium",0.15,0.3))</f>
        <v>0.15</v>
      </c>
      <c r="I2869" s="9">
        <f>financials[[#This Row],[Gross Sales]]-financials[[#This Row],[Gross Sales]]*financials[[#This Row],[Discounts]]</f>
        <v>32640</v>
      </c>
      <c r="J2869" s="9">
        <f>VLOOKUP(financials[[#This Row],[productid]],Products!$B$2:$H$10,3)</f>
        <v>9.1</v>
      </c>
      <c r="K2869" s="9">
        <f>financials[[#This Row],[Sales]]-financials[[#This Row],[COGS]]</f>
        <v>32630.9</v>
      </c>
      <c r="L2869" s="17">
        <f t="shared" ca="1" si="89"/>
        <v>44923</v>
      </c>
      <c r="M2869" t="str">
        <f t="shared" ca="1" si="88"/>
        <v>A0001</v>
      </c>
    </row>
    <row r="2870" spans="1:13" x14ac:dyDescent="0.25">
      <c r="A2870" t="s">
        <v>99</v>
      </c>
      <c r="B2870" s="7" t="s">
        <v>277</v>
      </c>
      <c r="C2870" s="15">
        <v>109</v>
      </c>
      <c r="D2870" s="16" t="s">
        <v>101</v>
      </c>
      <c r="E2870">
        <v>128</v>
      </c>
      <c r="F2870" s="9">
        <v>300</v>
      </c>
      <c r="G2870" s="9">
        <f>financials[[#This Row],[Units Sold]]*financials[[#This Row],[Sale Price]]</f>
        <v>38400</v>
      </c>
      <c r="H2870" s="9">
        <f>IF(financials[[#This Row],[Discount Band]]="low",0.1,IF(financials[[#This Row],[Discount Band]]="medium",0.15,0.3))</f>
        <v>0.15</v>
      </c>
      <c r="I2870" s="9">
        <f>financials[[#This Row],[Gross Sales]]-financials[[#This Row],[Gross Sales]]*financials[[#This Row],[Discounts]]</f>
        <v>32640</v>
      </c>
      <c r="J2870" s="9">
        <f>VLOOKUP(financials[[#This Row],[productid]],Products!$B$2:$H$10,3)</f>
        <v>16.8</v>
      </c>
      <c r="K2870" s="9">
        <f>financials[[#This Row],[Sales]]-financials[[#This Row],[COGS]]</f>
        <v>32623.200000000001</v>
      </c>
      <c r="L2870" s="17">
        <f t="shared" ca="1" si="89"/>
        <v>45110</v>
      </c>
      <c r="M2870" t="str">
        <f t="shared" ca="1" si="88"/>
        <v>C0002</v>
      </c>
    </row>
    <row r="2871" spans="1:13" x14ac:dyDescent="0.25">
      <c r="A2871" t="s">
        <v>99</v>
      </c>
      <c r="B2871" s="7" t="s">
        <v>104</v>
      </c>
      <c r="C2871" s="15">
        <v>106</v>
      </c>
      <c r="D2871" s="16" t="s">
        <v>94</v>
      </c>
      <c r="E2871">
        <v>128</v>
      </c>
      <c r="F2871" s="9">
        <v>300</v>
      </c>
      <c r="G2871" s="9">
        <f>financials[[#This Row],[Units Sold]]*financials[[#This Row],[Sale Price]]</f>
        <v>38400</v>
      </c>
      <c r="H2871" s="9">
        <f>IF(financials[[#This Row],[Discount Band]]="low",0.1,IF(financials[[#This Row],[Discount Band]]="medium",0.15,0.3))</f>
        <v>0.3</v>
      </c>
      <c r="I2871" s="9">
        <f>financials[[#This Row],[Gross Sales]]-financials[[#This Row],[Gross Sales]]*financials[[#This Row],[Discounts]]</f>
        <v>26880</v>
      </c>
      <c r="J2871" s="9">
        <f>VLOOKUP(financials[[#This Row],[productid]],Products!$B$2:$H$10,3)</f>
        <v>9.1</v>
      </c>
      <c r="K2871" s="9">
        <f>financials[[#This Row],[Sales]]-financials[[#This Row],[COGS]]</f>
        <v>26870.9</v>
      </c>
      <c r="L2871" s="17">
        <f t="shared" ca="1" si="89"/>
        <v>45345</v>
      </c>
      <c r="M2871" t="str">
        <f t="shared" ca="1" si="88"/>
        <v>A0001</v>
      </c>
    </row>
    <row r="2872" spans="1:13" x14ac:dyDescent="0.25">
      <c r="A2872" t="s">
        <v>96</v>
      </c>
      <c r="B2872" s="7" t="s">
        <v>170</v>
      </c>
      <c r="C2872" s="15">
        <v>105</v>
      </c>
      <c r="D2872" s="16" t="s">
        <v>94</v>
      </c>
      <c r="E2872">
        <v>3202</v>
      </c>
      <c r="F2872" s="9">
        <v>12</v>
      </c>
      <c r="G2872" s="9">
        <f>financials[[#This Row],[Units Sold]]*financials[[#This Row],[Sale Price]]</f>
        <v>38424</v>
      </c>
      <c r="H2872" s="9">
        <f>IF(financials[[#This Row],[Discount Band]]="low",0.1,IF(financials[[#This Row],[Discount Band]]="medium",0.15,0.3))</f>
        <v>0.3</v>
      </c>
      <c r="I2872" s="9">
        <f>financials[[#This Row],[Gross Sales]]-financials[[#This Row],[Gross Sales]]*financials[[#This Row],[Discounts]]</f>
        <v>26896.800000000003</v>
      </c>
      <c r="J2872" s="9">
        <f>VLOOKUP(financials[[#This Row],[productid]],Products!$B$2:$H$10,3)</f>
        <v>10</v>
      </c>
      <c r="K2872" s="9">
        <f>financials[[#This Row],[Sales]]-financials[[#This Row],[COGS]]</f>
        <v>26886.800000000003</v>
      </c>
      <c r="L2872" s="17">
        <f t="shared" ca="1" si="89"/>
        <v>45297</v>
      </c>
      <c r="M2872" t="str">
        <f t="shared" ca="1" si="88"/>
        <v>A0001</v>
      </c>
    </row>
    <row r="2873" spans="1:13" x14ac:dyDescent="0.25">
      <c r="A2873" t="s">
        <v>100</v>
      </c>
      <c r="B2873" s="7" t="s">
        <v>170</v>
      </c>
      <c r="C2873" s="15">
        <v>108</v>
      </c>
      <c r="D2873" s="16" t="s">
        <v>103</v>
      </c>
      <c r="E2873">
        <v>2564</v>
      </c>
      <c r="F2873" s="9">
        <v>15</v>
      </c>
      <c r="G2873" s="9">
        <f>financials[[#This Row],[Units Sold]]*financials[[#This Row],[Sale Price]]</f>
        <v>38460</v>
      </c>
      <c r="H2873" s="9">
        <f>IF(financials[[#This Row],[Discount Band]]="low",0.1,IF(financials[[#This Row],[Discount Band]]="medium",0.15,0.3))</f>
        <v>0.3</v>
      </c>
      <c r="I2873" s="9">
        <f>financials[[#This Row],[Gross Sales]]-financials[[#This Row],[Gross Sales]]*financials[[#This Row],[Discounts]]</f>
        <v>26922</v>
      </c>
      <c r="J2873" s="9">
        <f>VLOOKUP(financials[[#This Row],[productid]],Products!$B$2:$H$10,3)</f>
        <v>3.99</v>
      </c>
      <c r="K2873" s="9">
        <f>financials[[#This Row],[Sales]]-financials[[#This Row],[COGS]]</f>
        <v>26918.01</v>
      </c>
      <c r="L2873" s="17">
        <f t="shared" ca="1" si="89"/>
        <v>44906</v>
      </c>
      <c r="M2873" t="str">
        <f t="shared" ca="1" si="88"/>
        <v>C0003</v>
      </c>
    </row>
    <row r="2874" spans="1:13" x14ac:dyDescent="0.25">
      <c r="A2874" t="s">
        <v>96</v>
      </c>
      <c r="B2874" s="7" t="s">
        <v>170</v>
      </c>
      <c r="C2874" s="15">
        <v>108</v>
      </c>
      <c r="D2874" s="16" t="s">
        <v>103</v>
      </c>
      <c r="E2874">
        <v>3206</v>
      </c>
      <c r="F2874" s="9">
        <v>12</v>
      </c>
      <c r="G2874" s="9">
        <f>financials[[#This Row],[Units Sold]]*financials[[#This Row],[Sale Price]]</f>
        <v>38472</v>
      </c>
      <c r="H2874" s="9">
        <f>IF(financials[[#This Row],[Discount Band]]="low",0.1,IF(financials[[#This Row],[Discount Band]]="medium",0.15,0.3))</f>
        <v>0.3</v>
      </c>
      <c r="I2874" s="9">
        <f>financials[[#This Row],[Gross Sales]]-financials[[#This Row],[Gross Sales]]*financials[[#This Row],[Discounts]]</f>
        <v>26930.400000000001</v>
      </c>
      <c r="J2874" s="9">
        <f>VLOOKUP(financials[[#This Row],[productid]],Products!$B$2:$H$10,3)</f>
        <v>3.99</v>
      </c>
      <c r="K2874" s="9">
        <f>financials[[#This Row],[Sales]]-financials[[#This Row],[COGS]]</f>
        <v>26926.41</v>
      </c>
      <c r="L2874" s="17">
        <f t="shared" ca="1" si="89"/>
        <v>44889</v>
      </c>
      <c r="M2874" t="str">
        <f t="shared" ca="1" si="88"/>
        <v>B0001</v>
      </c>
    </row>
    <row r="2875" spans="1:13" x14ac:dyDescent="0.25">
      <c r="A2875" t="s">
        <v>97</v>
      </c>
      <c r="B2875" s="7" t="s">
        <v>277</v>
      </c>
      <c r="C2875" s="15">
        <v>104</v>
      </c>
      <c r="D2875" s="16" t="s">
        <v>102</v>
      </c>
      <c r="E2875">
        <v>110</v>
      </c>
      <c r="F2875" s="9">
        <v>350</v>
      </c>
      <c r="G2875" s="9">
        <f>financials[[#This Row],[Units Sold]]*financials[[#This Row],[Sale Price]]</f>
        <v>38500</v>
      </c>
      <c r="H2875" s="9">
        <f>IF(financials[[#This Row],[Discount Band]]="low",0.1,IF(financials[[#This Row],[Discount Band]]="medium",0.15,0.3))</f>
        <v>0.1</v>
      </c>
      <c r="I2875" s="9">
        <f>financials[[#This Row],[Gross Sales]]-financials[[#This Row],[Gross Sales]]*financials[[#This Row],[Discounts]]</f>
        <v>34650</v>
      </c>
      <c r="J2875" s="9">
        <f>VLOOKUP(financials[[#This Row],[productid]],Products!$B$2:$H$10,3)</f>
        <v>2.9</v>
      </c>
      <c r="K2875" s="9">
        <f>financials[[#This Row],[Sales]]-financials[[#This Row],[COGS]]</f>
        <v>34647.1</v>
      </c>
      <c r="L2875" s="17">
        <f t="shared" ca="1" si="89"/>
        <v>44964</v>
      </c>
      <c r="M2875" t="str">
        <f t="shared" ca="1" si="88"/>
        <v>A0001</v>
      </c>
    </row>
    <row r="2876" spans="1:13" x14ac:dyDescent="0.25">
      <c r="A2876" t="s">
        <v>97</v>
      </c>
      <c r="B2876" s="7" t="s">
        <v>95</v>
      </c>
      <c r="C2876" s="15">
        <v>108</v>
      </c>
      <c r="D2876" s="16" t="s">
        <v>103</v>
      </c>
      <c r="E2876">
        <v>1925</v>
      </c>
      <c r="F2876" s="9">
        <v>20</v>
      </c>
      <c r="G2876" s="9">
        <f>financials[[#This Row],[Units Sold]]*financials[[#This Row],[Sale Price]]</f>
        <v>38500</v>
      </c>
      <c r="H2876" s="9">
        <f>IF(financials[[#This Row],[Discount Band]]="low",0.1,IF(financials[[#This Row],[Discount Band]]="medium",0.15,0.3))</f>
        <v>0.3</v>
      </c>
      <c r="I2876" s="9">
        <f>financials[[#This Row],[Gross Sales]]-financials[[#This Row],[Gross Sales]]*financials[[#This Row],[Discounts]]</f>
        <v>26950</v>
      </c>
      <c r="J2876" s="9">
        <f>VLOOKUP(financials[[#This Row],[productid]],Products!$B$2:$H$10,3)</f>
        <v>3.99</v>
      </c>
      <c r="K2876" s="9">
        <f>financials[[#This Row],[Sales]]-financials[[#This Row],[COGS]]</f>
        <v>26946.01</v>
      </c>
      <c r="L2876" s="17">
        <f t="shared" ca="1" si="89"/>
        <v>44602</v>
      </c>
      <c r="M2876" t="str">
        <f t="shared" ca="1" si="88"/>
        <v>C0003</v>
      </c>
    </row>
    <row r="2877" spans="1:13" x14ac:dyDescent="0.25">
      <c r="A2877" t="s">
        <v>98</v>
      </c>
      <c r="B2877" s="7" t="s">
        <v>556</v>
      </c>
      <c r="C2877" s="15">
        <v>106</v>
      </c>
      <c r="D2877" s="16" t="s">
        <v>103</v>
      </c>
      <c r="E2877">
        <v>308</v>
      </c>
      <c r="F2877" s="9">
        <v>125</v>
      </c>
      <c r="G2877" s="9">
        <f>financials[[#This Row],[Units Sold]]*financials[[#This Row],[Sale Price]]</f>
        <v>38500</v>
      </c>
      <c r="H2877" s="9">
        <f>IF(financials[[#This Row],[Discount Band]]="low",0.1,IF(financials[[#This Row],[Discount Band]]="medium",0.15,0.3))</f>
        <v>0.3</v>
      </c>
      <c r="I2877" s="9">
        <f>financials[[#This Row],[Gross Sales]]-financials[[#This Row],[Gross Sales]]*financials[[#This Row],[Discounts]]</f>
        <v>26950</v>
      </c>
      <c r="J2877" s="9">
        <f>VLOOKUP(financials[[#This Row],[productid]],Products!$B$2:$H$10,3)</f>
        <v>9.1</v>
      </c>
      <c r="K2877" s="9">
        <f>financials[[#This Row],[Sales]]-financials[[#This Row],[COGS]]</f>
        <v>26940.9</v>
      </c>
      <c r="L2877" s="17">
        <f t="shared" ca="1" si="89"/>
        <v>45270</v>
      </c>
      <c r="M2877" t="str">
        <f t="shared" ca="1" si="88"/>
        <v>A0001</v>
      </c>
    </row>
    <row r="2878" spans="1:13" x14ac:dyDescent="0.25">
      <c r="A2878" t="s">
        <v>97</v>
      </c>
      <c r="B2878" s="7" t="s">
        <v>170</v>
      </c>
      <c r="C2878" s="15">
        <v>102</v>
      </c>
      <c r="D2878" s="16" t="s">
        <v>101</v>
      </c>
      <c r="E2878">
        <v>1926</v>
      </c>
      <c r="F2878" s="9">
        <v>20</v>
      </c>
      <c r="G2878" s="9">
        <f>financials[[#This Row],[Units Sold]]*financials[[#This Row],[Sale Price]]</f>
        <v>38520</v>
      </c>
      <c r="H2878" s="9">
        <f>IF(financials[[#This Row],[Discount Band]]="low",0.1,IF(financials[[#This Row],[Discount Band]]="medium",0.15,0.3))</f>
        <v>0.15</v>
      </c>
      <c r="I2878" s="9">
        <f>financials[[#This Row],[Gross Sales]]-financials[[#This Row],[Gross Sales]]*financials[[#This Row],[Discounts]]</f>
        <v>32742</v>
      </c>
      <c r="J2878" s="9">
        <f>VLOOKUP(financials[[#This Row],[productid]],Products!$B$2:$H$10,3)</f>
        <v>13.95</v>
      </c>
      <c r="K2878" s="9">
        <f>financials[[#This Row],[Sales]]-financials[[#This Row],[COGS]]</f>
        <v>32728.05</v>
      </c>
      <c r="L2878" s="17">
        <f t="shared" ca="1" si="89"/>
        <v>45039</v>
      </c>
      <c r="M2878" t="str">
        <f t="shared" ca="1" si="88"/>
        <v>B0001</v>
      </c>
    </row>
    <row r="2879" spans="1:13" x14ac:dyDescent="0.25">
      <c r="A2879" t="s">
        <v>96</v>
      </c>
      <c r="B2879" s="7" t="s">
        <v>135</v>
      </c>
      <c r="C2879" s="15">
        <v>106</v>
      </c>
      <c r="D2879" s="16" t="s">
        <v>102</v>
      </c>
      <c r="E2879">
        <v>3211</v>
      </c>
      <c r="F2879" s="9">
        <v>12</v>
      </c>
      <c r="G2879" s="9">
        <f>financials[[#This Row],[Units Sold]]*financials[[#This Row],[Sale Price]]</f>
        <v>38532</v>
      </c>
      <c r="H2879" s="9">
        <f>IF(financials[[#This Row],[Discount Band]]="low",0.1,IF(financials[[#This Row],[Discount Band]]="medium",0.15,0.3))</f>
        <v>0.1</v>
      </c>
      <c r="I2879" s="9">
        <f>financials[[#This Row],[Gross Sales]]-financials[[#This Row],[Gross Sales]]*financials[[#This Row],[Discounts]]</f>
        <v>34678.800000000003</v>
      </c>
      <c r="J2879" s="9">
        <f>VLOOKUP(financials[[#This Row],[productid]],Products!$B$2:$H$10,3)</f>
        <v>9.1</v>
      </c>
      <c r="K2879" s="9">
        <f>financials[[#This Row],[Sales]]-financials[[#This Row],[COGS]]</f>
        <v>34669.700000000004</v>
      </c>
      <c r="L2879" s="17">
        <f t="shared" ca="1" si="89"/>
        <v>44716</v>
      </c>
      <c r="M2879" t="str">
        <f t="shared" ca="1" si="88"/>
        <v>B0101</v>
      </c>
    </row>
    <row r="2880" spans="1:13" x14ac:dyDescent="0.25">
      <c r="A2880" t="s">
        <v>97</v>
      </c>
      <c r="B2880" s="7" t="s">
        <v>170</v>
      </c>
      <c r="C2880" s="15">
        <v>108</v>
      </c>
      <c r="D2880" s="16" t="s">
        <v>101</v>
      </c>
      <c r="E2880">
        <v>1927</v>
      </c>
      <c r="F2880" s="9">
        <v>20</v>
      </c>
      <c r="G2880" s="9">
        <f>financials[[#This Row],[Units Sold]]*financials[[#This Row],[Sale Price]]</f>
        <v>38540</v>
      </c>
      <c r="H2880" s="9">
        <f>IF(financials[[#This Row],[Discount Band]]="low",0.1,IF(financials[[#This Row],[Discount Band]]="medium",0.15,0.3))</f>
        <v>0.15</v>
      </c>
      <c r="I2880" s="9">
        <f>financials[[#This Row],[Gross Sales]]-financials[[#This Row],[Gross Sales]]*financials[[#This Row],[Discounts]]</f>
        <v>32759</v>
      </c>
      <c r="J2880" s="9">
        <f>VLOOKUP(financials[[#This Row],[productid]],Products!$B$2:$H$10,3)</f>
        <v>3.99</v>
      </c>
      <c r="K2880" s="9">
        <f>financials[[#This Row],[Sales]]-financials[[#This Row],[COGS]]</f>
        <v>32755.01</v>
      </c>
      <c r="L2880" s="17">
        <f t="shared" ca="1" si="89"/>
        <v>45509</v>
      </c>
      <c r="M2880" t="str">
        <f t="shared" ca="1" si="88"/>
        <v>A0001</v>
      </c>
    </row>
    <row r="2881" spans="1:13" x14ac:dyDescent="0.25">
      <c r="A2881" t="s">
        <v>96</v>
      </c>
      <c r="B2881" s="7" t="s">
        <v>170</v>
      </c>
      <c r="C2881" s="15">
        <v>106</v>
      </c>
      <c r="D2881" s="16" t="s">
        <v>94</v>
      </c>
      <c r="E2881">
        <v>3216</v>
      </c>
      <c r="F2881" s="9">
        <v>12</v>
      </c>
      <c r="G2881" s="9">
        <f>financials[[#This Row],[Units Sold]]*financials[[#This Row],[Sale Price]]</f>
        <v>38592</v>
      </c>
      <c r="H2881" s="9">
        <f>IF(financials[[#This Row],[Discount Band]]="low",0.1,IF(financials[[#This Row],[Discount Band]]="medium",0.15,0.3))</f>
        <v>0.3</v>
      </c>
      <c r="I2881" s="9">
        <f>financials[[#This Row],[Gross Sales]]-financials[[#This Row],[Gross Sales]]*financials[[#This Row],[Discounts]]</f>
        <v>27014.400000000001</v>
      </c>
      <c r="J2881" s="9">
        <f>VLOOKUP(financials[[#This Row],[productid]],Products!$B$2:$H$10,3)</f>
        <v>9.1</v>
      </c>
      <c r="K2881" s="9">
        <f>financials[[#This Row],[Sales]]-financials[[#This Row],[COGS]]</f>
        <v>27005.300000000003</v>
      </c>
      <c r="L2881" s="17">
        <f t="shared" ca="1" si="89"/>
        <v>45216</v>
      </c>
      <c r="M2881" t="str">
        <f t="shared" ca="1" si="88"/>
        <v>A0001</v>
      </c>
    </row>
    <row r="2882" spans="1:13" x14ac:dyDescent="0.25">
      <c r="A2882" t="s">
        <v>96</v>
      </c>
      <c r="B2882" s="7" t="s">
        <v>135</v>
      </c>
      <c r="C2882" s="15">
        <v>102</v>
      </c>
      <c r="D2882" s="16" t="s">
        <v>101</v>
      </c>
      <c r="E2882">
        <v>3216</v>
      </c>
      <c r="F2882" s="9">
        <v>12</v>
      </c>
      <c r="G2882" s="9">
        <f>financials[[#This Row],[Units Sold]]*financials[[#This Row],[Sale Price]]</f>
        <v>38592</v>
      </c>
      <c r="H2882" s="9">
        <f>IF(financials[[#This Row],[Discount Band]]="low",0.1,IF(financials[[#This Row],[Discount Band]]="medium",0.15,0.3))</f>
        <v>0.15</v>
      </c>
      <c r="I2882" s="9">
        <f>financials[[#This Row],[Gross Sales]]-financials[[#This Row],[Gross Sales]]*financials[[#This Row],[Discounts]]</f>
        <v>32803.199999999997</v>
      </c>
      <c r="J2882" s="9">
        <f>VLOOKUP(financials[[#This Row],[productid]],Products!$B$2:$H$10,3)</f>
        <v>13.95</v>
      </c>
      <c r="K2882" s="9">
        <f>financials[[#This Row],[Sales]]-financials[[#This Row],[COGS]]</f>
        <v>32789.25</v>
      </c>
      <c r="L2882" s="17">
        <f t="shared" ca="1" si="89"/>
        <v>44610</v>
      </c>
      <c r="M2882" t="str">
        <f t="shared" ref="M2882:M2945" ca="1" si="90">VLOOKUP(RANDBETWEEN(1,5),rnlsalesperson,2)</f>
        <v>C0002</v>
      </c>
    </row>
    <row r="2883" spans="1:13" x14ac:dyDescent="0.25">
      <c r="A2883" t="s">
        <v>98</v>
      </c>
      <c r="B2883" s="7" t="s">
        <v>284</v>
      </c>
      <c r="C2883" s="15">
        <v>109</v>
      </c>
      <c r="D2883" s="16" t="s">
        <v>102</v>
      </c>
      <c r="E2883">
        <v>309</v>
      </c>
      <c r="F2883" s="9">
        <v>125</v>
      </c>
      <c r="G2883" s="9">
        <f>financials[[#This Row],[Units Sold]]*financials[[#This Row],[Sale Price]]</f>
        <v>38625</v>
      </c>
      <c r="H2883" s="9">
        <f>IF(financials[[#This Row],[Discount Band]]="low",0.1,IF(financials[[#This Row],[Discount Band]]="medium",0.15,0.3))</f>
        <v>0.1</v>
      </c>
      <c r="I2883" s="9">
        <f>financials[[#This Row],[Gross Sales]]-financials[[#This Row],[Gross Sales]]*financials[[#This Row],[Discounts]]</f>
        <v>34762.5</v>
      </c>
      <c r="J2883" s="9">
        <f>VLOOKUP(financials[[#This Row],[productid]],Products!$B$2:$H$10,3)</f>
        <v>16.8</v>
      </c>
      <c r="K2883" s="9">
        <f>financials[[#This Row],[Sales]]-financials[[#This Row],[COGS]]</f>
        <v>34745.699999999997</v>
      </c>
      <c r="L2883" s="17">
        <f t="shared" ref="L2883:L2946" ca="1" si="91">RANDBETWEEN(44562,45534)</f>
        <v>44658</v>
      </c>
      <c r="M2883" t="str">
        <f t="shared" ca="1" si="90"/>
        <v>C0003</v>
      </c>
    </row>
    <row r="2884" spans="1:13" x14ac:dyDescent="0.25">
      <c r="A2884" t="s">
        <v>97</v>
      </c>
      <c r="B2884" s="7" t="s">
        <v>95</v>
      </c>
      <c r="C2884" s="15">
        <v>109</v>
      </c>
      <c r="D2884" s="16" t="s">
        <v>101</v>
      </c>
      <c r="E2884">
        <v>1932</v>
      </c>
      <c r="F2884" s="9">
        <v>20</v>
      </c>
      <c r="G2884" s="9">
        <f>financials[[#This Row],[Units Sold]]*financials[[#This Row],[Sale Price]]</f>
        <v>38640</v>
      </c>
      <c r="H2884" s="9">
        <f>IF(financials[[#This Row],[Discount Band]]="low",0.1,IF(financials[[#This Row],[Discount Band]]="medium",0.15,0.3))</f>
        <v>0.15</v>
      </c>
      <c r="I2884" s="9">
        <f>financials[[#This Row],[Gross Sales]]-financials[[#This Row],[Gross Sales]]*financials[[#This Row],[Discounts]]</f>
        <v>32844</v>
      </c>
      <c r="J2884" s="9">
        <f>VLOOKUP(financials[[#This Row],[productid]],Products!$B$2:$H$10,3)</f>
        <v>16.8</v>
      </c>
      <c r="K2884" s="9">
        <f>financials[[#This Row],[Sales]]-financials[[#This Row],[COGS]]</f>
        <v>32827.199999999997</v>
      </c>
      <c r="L2884" s="17">
        <f t="shared" ca="1" si="91"/>
        <v>45491</v>
      </c>
      <c r="M2884" t="str">
        <f t="shared" ca="1" si="90"/>
        <v>B0001</v>
      </c>
    </row>
    <row r="2885" spans="1:13" x14ac:dyDescent="0.25">
      <c r="A2885" t="s">
        <v>97</v>
      </c>
      <c r="B2885" s="7" t="s">
        <v>170</v>
      </c>
      <c r="C2885" s="15">
        <v>103</v>
      </c>
      <c r="D2885" s="16" t="s">
        <v>94</v>
      </c>
      <c r="E2885">
        <v>1934</v>
      </c>
      <c r="F2885" s="9">
        <v>20</v>
      </c>
      <c r="G2885" s="9">
        <f>financials[[#This Row],[Units Sold]]*financials[[#This Row],[Sale Price]]</f>
        <v>38680</v>
      </c>
      <c r="H2885" s="9">
        <f>IF(financials[[#This Row],[Discount Band]]="low",0.1,IF(financials[[#This Row],[Discount Band]]="medium",0.15,0.3))</f>
        <v>0.3</v>
      </c>
      <c r="I2885" s="9">
        <f>financials[[#This Row],[Gross Sales]]-financials[[#This Row],[Gross Sales]]*financials[[#This Row],[Discounts]]</f>
        <v>27076</v>
      </c>
      <c r="J2885" s="9">
        <f>VLOOKUP(financials[[#This Row],[productid]],Products!$B$2:$H$10,3)</f>
        <v>15</v>
      </c>
      <c r="K2885" s="9">
        <f>financials[[#This Row],[Sales]]-financials[[#This Row],[COGS]]</f>
        <v>27061</v>
      </c>
      <c r="L2885" s="17">
        <f t="shared" ca="1" si="91"/>
        <v>45156</v>
      </c>
      <c r="M2885" t="str">
        <f t="shared" ca="1" si="90"/>
        <v>C0002</v>
      </c>
    </row>
    <row r="2886" spans="1:13" x14ac:dyDescent="0.25">
      <c r="A2886" t="s">
        <v>99</v>
      </c>
      <c r="B2886" s="7" t="s">
        <v>104</v>
      </c>
      <c r="C2886" s="15">
        <v>108</v>
      </c>
      <c r="D2886" s="16" t="s">
        <v>101</v>
      </c>
      <c r="E2886">
        <v>129</v>
      </c>
      <c r="F2886" s="9">
        <v>300</v>
      </c>
      <c r="G2886" s="9">
        <f>financials[[#This Row],[Units Sold]]*financials[[#This Row],[Sale Price]]</f>
        <v>38700</v>
      </c>
      <c r="H2886" s="9">
        <f>IF(financials[[#This Row],[Discount Band]]="low",0.1,IF(financials[[#This Row],[Discount Band]]="medium",0.15,0.3))</f>
        <v>0.15</v>
      </c>
      <c r="I2886" s="9">
        <f>financials[[#This Row],[Gross Sales]]-financials[[#This Row],[Gross Sales]]*financials[[#This Row],[Discounts]]</f>
        <v>32895</v>
      </c>
      <c r="J2886" s="9">
        <f>VLOOKUP(financials[[#This Row],[productid]],Products!$B$2:$H$10,3)</f>
        <v>3.99</v>
      </c>
      <c r="K2886" s="9">
        <f>financials[[#This Row],[Sales]]-financials[[#This Row],[COGS]]</f>
        <v>32891.01</v>
      </c>
      <c r="L2886" s="17">
        <f t="shared" ca="1" si="91"/>
        <v>45430</v>
      </c>
      <c r="M2886" t="str">
        <f t="shared" ca="1" si="90"/>
        <v>B0001</v>
      </c>
    </row>
    <row r="2887" spans="1:13" x14ac:dyDescent="0.25">
      <c r="A2887" t="s">
        <v>96</v>
      </c>
      <c r="B2887" s="7" t="s">
        <v>170</v>
      </c>
      <c r="C2887" s="13">
        <v>104</v>
      </c>
      <c r="D2887" s="10" t="s">
        <v>94</v>
      </c>
      <c r="E2887">
        <v>3226</v>
      </c>
      <c r="F2887" s="9">
        <v>12</v>
      </c>
      <c r="G2887" s="9">
        <f>financials[[#This Row],[Units Sold]]*financials[[#This Row],[Sale Price]]</f>
        <v>38712</v>
      </c>
      <c r="H2887" s="9">
        <f>IF(financials[[#This Row],[Discount Band]]="low",0.1,IF(financials[[#This Row],[Discount Band]]="medium",0.15,0.3))</f>
        <v>0.3</v>
      </c>
      <c r="I2887" s="9">
        <f>financials[[#This Row],[Gross Sales]]-financials[[#This Row],[Gross Sales]]*financials[[#This Row],[Discounts]]</f>
        <v>27098.400000000001</v>
      </c>
      <c r="J2887" s="9">
        <f>VLOOKUP(financials[[#This Row],[productid]],Products!$B$2:$H$10,3)</f>
        <v>2.9</v>
      </c>
      <c r="K2887" s="9">
        <f>financials[[#This Row],[Sales]]-financials[[#This Row],[COGS]]</f>
        <v>27095.5</v>
      </c>
      <c r="L2887" s="17">
        <f t="shared" ca="1" si="91"/>
        <v>44593</v>
      </c>
      <c r="M2887" t="str">
        <f t="shared" ca="1" si="90"/>
        <v>C0002</v>
      </c>
    </row>
    <row r="2888" spans="1:13" x14ac:dyDescent="0.25">
      <c r="A2888" t="s">
        <v>97</v>
      </c>
      <c r="B2888" s="7" t="s">
        <v>170</v>
      </c>
      <c r="C2888" s="15">
        <v>104</v>
      </c>
      <c r="D2888" s="16" t="s">
        <v>101</v>
      </c>
      <c r="E2888">
        <v>1936</v>
      </c>
      <c r="F2888" s="9">
        <v>20</v>
      </c>
      <c r="G2888" s="9">
        <f>financials[[#This Row],[Units Sold]]*financials[[#This Row],[Sale Price]]</f>
        <v>38720</v>
      </c>
      <c r="H2888" s="9">
        <f>IF(financials[[#This Row],[Discount Band]]="low",0.1,IF(financials[[#This Row],[Discount Band]]="medium",0.15,0.3))</f>
        <v>0.15</v>
      </c>
      <c r="I2888" s="9">
        <f>financials[[#This Row],[Gross Sales]]-financials[[#This Row],[Gross Sales]]*financials[[#This Row],[Discounts]]</f>
        <v>32912</v>
      </c>
      <c r="J2888" s="9">
        <f>VLOOKUP(financials[[#This Row],[productid]],Products!$B$2:$H$10,3)</f>
        <v>2.9</v>
      </c>
      <c r="K2888" s="9">
        <f>financials[[#This Row],[Sales]]-financials[[#This Row],[COGS]]</f>
        <v>32909.1</v>
      </c>
      <c r="L2888" s="17">
        <f t="shared" ca="1" si="91"/>
        <v>44620</v>
      </c>
      <c r="M2888" t="str">
        <f t="shared" ca="1" si="90"/>
        <v>C0003</v>
      </c>
    </row>
    <row r="2889" spans="1:13" x14ac:dyDescent="0.25">
      <c r="A2889" t="s">
        <v>98</v>
      </c>
      <c r="B2889" s="7" t="s">
        <v>105</v>
      </c>
      <c r="C2889" s="15">
        <v>101</v>
      </c>
      <c r="D2889" s="16" t="s">
        <v>94</v>
      </c>
      <c r="E2889">
        <v>310</v>
      </c>
      <c r="F2889" s="9">
        <v>125</v>
      </c>
      <c r="G2889" s="9">
        <f>financials[[#This Row],[Units Sold]]*financials[[#This Row],[Sale Price]]</f>
        <v>38750</v>
      </c>
      <c r="H2889" s="9">
        <f>IF(financials[[#This Row],[Discount Band]]="low",0.1,IF(financials[[#This Row],[Discount Band]]="medium",0.15,0.3))</f>
        <v>0.3</v>
      </c>
      <c r="I2889" s="9">
        <f>financials[[#This Row],[Gross Sales]]-financials[[#This Row],[Gross Sales]]*financials[[#This Row],[Discounts]]</f>
        <v>27125</v>
      </c>
      <c r="J2889" s="9">
        <f>VLOOKUP(financials[[#This Row],[productid]],Products!$B$2:$H$10,3)</f>
        <v>9.9499999999999993</v>
      </c>
      <c r="K2889" s="9">
        <f>financials[[#This Row],[Sales]]-financials[[#This Row],[COGS]]</f>
        <v>27115.05</v>
      </c>
      <c r="L2889" s="17">
        <f t="shared" ca="1" si="91"/>
        <v>44571</v>
      </c>
      <c r="M2889" t="str">
        <f t="shared" ca="1" si="90"/>
        <v>C0003</v>
      </c>
    </row>
    <row r="2890" spans="1:13" x14ac:dyDescent="0.25">
      <c r="A2890" t="s">
        <v>96</v>
      </c>
      <c r="B2890" s="7" t="s">
        <v>170</v>
      </c>
      <c r="C2890" s="15">
        <v>107</v>
      </c>
      <c r="D2890" s="16" t="s">
        <v>102</v>
      </c>
      <c r="E2890">
        <v>3232</v>
      </c>
      <c r="F2890" s="9">
        <v>12</v>
      </c>
      <c r="G2890" s="9">
        <f>financials[[#This Row],[Units Sold]]*financials[[#This Row],[Sale Price]]</f>
        <v>38784</v>
      </c>
      <c r="H2890" s="9">
        <f>IF(financials[[#This Row],[Discount Band]]="low",0.1,IF(financials[[#This Row],[Discount Band]]="medium",0.15,0.3))</f>
        <v>0.1</v>
      </c>
      <c r="I2890" s="9">
        <f>financials[[#This Row],[Gross Sales]]-financials[[#This Row],[Gross Sales]]*financials[[#This Row],[Discounts]]</f>
        <v>34905.599999999999</v>
      </c>
      <c r="J2890" s="9">
        <f>VLOOKUP(financials[[#This Row],[productid]],Products!$B$2:$H$10,3)</f>
        <v>5.5</v>
      </c>
      <c r="K2890" s="9">
        <f>financials[[#This Row],[Sales]]-financials[[#This Row],[COGS]]</f>
        <v>34900.1</v>
      </c>
      <c r="L2890" s="17">
        <f t="shared" ca="1" si="91"/>
        <v>44966</v>
      </c>
      <c r="M2890" t="str">
        <f t="shared" ca="1" si="90"/>
        <v>A0001</v>
      </c>
    </row>
    <row r="2891" spans="1:13" x14ac:dyDescent="0.25">
      <c r="A2891" t="s">
        <v>97</v>
      </c>
      <c r="B2891" s="7" t="s">
        <v>277</v>
      </c>
      <c r="C2891" s="15">
        <v>109</v>
      </c>
      <c r="D2891" s="16" t="s">
        <v>94</v>
      </c>
      <c r="E2891">
        <v>111</v>
      </c>
      <c r="F2891" s="9">
        <v>350</v>
      </c>
      <c r="G2891" s="9">
        <f>financials[[#This Row],[Units Sold]]*financials[[#This Row],[Sale Price]]</f>
        <v>38850</v>
      </c>
      <c r="H2891" s="9">
        <f>IF(financials[[#This Row],[Discount Band]]="low",0.1,IF(financials[[#This Row],[Discount Band]]="medium",0.15,0.3))</f>
        <v>0.3</v>
      </c>
      <c r="I2891" s="9">
        <f>financials[[#This Row],[Gross Sales]]-financials[[#This Row],[Gross Sales]]*financials[[#This Row],[Discounts]]</f>
        <v>27195</v>
      </c>
      <c r="J2891" s="9">
        <f>VLOOKUP(financials[[#This Row],[productid]],Products!$B$2:$H$10,3)</f>
        <v>16.8</v>
      </c>
      <c r="K2891" s="9">
        <f>financials[[#This Row],[Sales]]-financials[[#This Row],[COGS]]</f>
        <v>27178.2</v>
      </c>
      <c r="L2891" s="17">
        <f t="shared" ca="1" si="91"/>
        <v>45369</v>
      </c>
      <c r="M2891" t="str">
        <f t="shared" ca="1" si="90"/>
        <v>B0001</v>
      </c>
    </row>
    <row r="2892" spans="1:13" x14ac:dyDescent="0.25">
      <c r="A2892" t="s">
        <v>98</v>
      </c>
      <c r="B2892" s="7" t="s">
        <v>106</v>
      </c>
      <c r="C2892" s="15">
        <v>109</v>
      </c>
      <c r="D2892" s="16" t="s">
        <v>102</v>
      </c>
      <c r="E2892">
        <v>311</v>
      </c>
      <c r="F2892" s="9">
        <v>125</v>
      </c>
      <c r="G2892" s="9">
        <f>financials[[#This Row],[Units Sold]]*financials[[#This Row],[Sale Price]]</f>
        <v>38875</v>
      </c>
      <c r="H2892" s="9">
        <f>IF(financials[[#This Row],[Discount Band]]="low",0.1,IF(financials[[#This Row],[Discount Band]]="medium",0.15,0.3))</f>
        <v>0.1</v>
      </c>
      <c r="I2892" s="9">
        <f>financials[[#This Row],[Gross Sales]]-financials[[#This Row],[Gross Sales]]*financials[[#This Row],[Discounts]]</f>
        <v>34987.5</v>
      </c>
      <c r="J2892" s="9">
        <f>VLOOKUP(financials[[#This Row],[productid]],Products!$B$2:$H$10,3)</f>
        <v>16.8</v>
      </c>
      <c r="K2892" s="9">
        <f>financials[[#This Row],[Sales]]-financials[[#This Row],[COGS]]</f>
        <v>34970.699999999997</v>
      </c>
      <c r="L2892" s="17">
        <f t="shared" ca="1" si="91"/>
        <v>45167</v>
      </c>
      <c r="M2892" t="str">
        <f t="shared" ca="1" si="90"/>
        <v>C0003</v>
      </c>
    </row>
    <row r="2893" spans="1:13" x14ac:dyDescent="0.25">
      <c r="A2893" t="s">
        <v>96</v>
      </c>
      <c r="B2893" s="7" t="s">
        <v>135</v>
      </c>
      <c r="C2893" s="13">
        <v>107</v>
      </c>
      <c r="D2893" s="10" t="s">
        <v>101</v>
      </c>
      <c r="E2893">
        <v>3246</v>
      </c>
      <c r="F2893" s="9">
        <v>12</v>
      </c>
      <c r="G2893" s="9">
        <f>financials[[#This Row],[Units Sold]]*financials[[#This Row],[Sale Price]]</f>
        <v>38952</v>
      </c>
      <c r="H2893" s="9">
        <f>IF(financials[[#This Row],[Discount Band]]="low",0.1,IF(financials[[#This Row],[Discount Band]]="medium",0.15,0.3))</f>
        <v>0.15</v>
      </c>
      <c r="I2893" s="9">
        <f>financials[[#This Row],[Gross Sales]]-financials[[#This Row],[Gross Sales]]*financials[[#This Row],[Discounts]]</f>
        <v>33109.199999999997</v>
      </c>
      <c r="J2893" s="9">
        <f>VLOOKUP(financials[[#This Row],[productid]],Products!$B$2:$H$10,3)</f>
        <v>5.5</v>
      </c>
      <c r="K2893" s="9">
        <f>financials[[#This Row],[Sales]]-financials[[#This Row],[COGS]]</f>
        <v>33103.699999999997</v>
      </c>
      <c r="L2893" s="17">
        <f t="shared" ca="1" si="91"/>
        <v>44975</v>
      </c>
      <c r="M2893" t="str">
        <f t="shared" ca="1" si="90"/>
        <v>C0002</v>
      </c>
    </row>
    <row r="2894" spans="1:13" x14ac:dyDescent="0.25">
      <c r="A2894" t="s">
        <v>97</v>
      </c>
      <c r="B2894" s="7" t="s">
        <v>95</v>
      </c>
      <c r="C2894" s="15">
        <v>109</v>
      </c>
      <c r="D2894" s="16" t="s">
        <v>101</v>
      </c>
      <c r="E2894">
        <v>1949</v>
      </c>
      <c r="F2894" s="9">
        <v>20</v>
      </c>
      <c r="G2894" s="9">
        <f>financials[[#This Row],[Units Sold]]*financials[[#This Row],[Sale Price]]</f>
        <v>38980</v>
      </c>
      <c r="H2894" s="9">
        <f>IF(financials[[#This Row],[Discount Band]]="low",0.1,IF(financials[[#This Row],[Discount Band]]="medium",0.15,0.3))</f>
        <v>0.15</v>
      </c>
      <c r="I2894" s="9">
        <f>financials[[#This Row],[Gross Sales]]-financials[[#This Row],[Gross Sales]]*financials[[#This Row],[Discounts]]</f>
        <v>33133</v>
      </c>
      <c r="J2894" s="9">
        <f>VLOOKUP(financials[[#This Row],[productid]],Products!$B$2:$H$10,3)</f>
        <v>16.8</v>
      </c>
      <c r="K2894" s="9">
        <f>financials[[#This Row],[Sales]]-financials[[#This Row],[COGS]]</f>
        <v>33116.199999999997</v>
      </c>
      <c r="L2894" s="17">
        <f t="shared" ca="1" si="91"/>
        <v>45085</v>
      </c>
      <c r="M2894" t="str">
        <f t="shared" ca="1" si="90"/>
        <v>A0001</v>
      </c>
    </row>
    <row r="2895" spans="1:13" x14ac:dyDescent="0.25">
      <c r="A2895" t="s">
        <v>100</v>
      </c>
      <c r="B2895" s="7" t="s">
        <v>170</v>
      </c>
      <c r="C2895" s="15">
        <v>104</v>
      </c>
      <c r="D2895" s="16" t="s">
        <v>94</v>
      </c>
      <c r="E2895">
        <v>2599</v>
      </c>
      <c r="F2895" s="9">
        <v>15</v>
      </c>
      <c r="G2895" s="9">
        <f>financials[[#This Row],[Units Sold]]*financials[[#This Row],[Sale Price]]</f>
        <v>38985</v>
      </c>
      <c r="H2895" s="9">
        <f>IF(financials[[#This Row],[Discount Band]]="low",0.1,IF(financials[[#This Row],[Discount Band]]="medium",0.15,0.3))</f>
        <v>0.3</v>
      </c>
      <c r="I2895" s="9">
        <f>financials[[#This Row],[Gross Sales]]-financials[[#This Row],[Gross Sales]]*financials[[#This Row],[Discounts]]</f>
        <v>27289.5</v>
      </c>
      <c r="J2895" s="9">
        <f>VLOOKUP(financials[[#This Row],[productid]],Products!$B$2:$H$10,3)</f>
        <v>2.9</v>
      </c>
      <c r="K2895" s="9">
        <f>financials[[#This Row],[Sales]]-financials[[#This Row],[COGS]]</f>
        <v>27286.6</v>
      </c>
      <c r="L2895" s="17">
        <f t="shared" ca="1" si="91"/>
        <v>45396</v>
      </c>
      <c r="M2895" t="str">
        <f t="shared" ca="1" si="90"/>
        <v>C0002</v>
      </c>
    </row>
    <row r="2896" spans="1:13" x14ac:dyDescent="0.25">
      <c r="A2896" t="s">
        <v>99</v>
      </c>
      <c r="B2896" s="7" t="s">
        <v>104</v>
      </c>
      <c r="C2896" s="13">
        <v>108</v>
      </c>
      <c r="D2896" s="10" t="s">
        <v>94</v>
      </c>
      <c r="E2896">
        <v>130</v>
      </c>
      <c r="F2896" s="9">
        <v>300</v>
      </c>
      <c r="G2896" s="9">
        <f>financials[[#This Row],[Units Sold]]*financials[[#This Row],[Sale Price]]</f>
        <v>39000</v>
      </c>
      <c r="H2896" s="9">
        <f>IF(financials[[#This Row],[Discount Band]]="low",0.1,IF(financials[[#This Row],[Discount Band]]="medium",0.15,0.3))</f>
        <v>0.3</v>
      </c>
      <c r="I2896" s="9">
        <f>financials[[#This Row],[Gross Sales]]-financials[[#This Row],[Gross Sales]]*financials[[#This Row],[Discounts]]</f>
        <v>27300</v>
      </c>
      <c r="J2896" s="9">
        <f>VLOOKUP(financials[[#This Row],[productid]],Products!$B$2:$H$10,3)</f>
        <v>3.99</v>
      </c>
      <c r="K2896" s="9">
        <f>financials[[#This Row],[Sales]]-financials[[#This Row],[COGS]]</f>
        <v>27296.01</v>
      </c>
      <c r="L2896" s="17">
        <f t="shared" ca="1" si="91"/>
        <v>44910</v>
      </c>
      <c r="M2896" t="str">
        <f t="shared" ca="1" si="90"/>
        <v>C0003</v>
      </c>
    </row>
    <row r="2897" spans="1:13" x14ac:dyDescent="0.25">
      <c r="A2897" t="s">
        <v>97</v>
      </c>
      <c r="B2897" s="7" t="s">
        <v>95</v>
      </c>
      <c r="C2897" s="15">
        <v>102</v>
      </c>
      <c r="D2897" s="16" t="s">
        <v>101</v>
      </c>
      <c r="E2897">
        <v>1954</v>
      </c>
      <c r="F2897" s="9">
        <v>20</v>
      </c>
      <c r="G2897" s="9">
        <f>financials[[#This Row],[Units Sold]]*financials[[#This Row],[Sale Price]]</f>
        <v>39080</v>
      </c>
      <c r="H2897" s="9">
        <f>IF(financials[[#This Row],[Discount Band]]="low",0.1,IF(financials[[#This Row],[Discount Band]]="medium",0.15,0.3))</f>
        <v>0.15</v>
      </c>
      <c r="I2897" s="9">
        <f>financials[[#This Row],[Gross Sales]]-financials[[#This Row],[Gross Sales]]*financials[[#This Row],[Discounts]]</f>
        <v>33218</v>
      </c>
      <c r="J2897" s="9">
        <f>VLOOKUP(financials[[#This Row],[productid]],Products!$B$2:$H$10,3)</f>
        <v>13.95</v>
      </c>
      <c r="K2897" s="9">
        <f>financials[[#This Row],[Sales]]-financials[[#This Row],[COGS]]</f>
        <v>33204.050000000003</v>
      </c>
      <c r="L2897" s="17">
        <f t="shared" ca="1" si="91"/>
        <v>45375</v>
      </c>
      <c r="M2897" t="str">
        <f t="shared" ca="1" si="90"/>
        <v>C0003</v>
      </c>
    </row>
    <row r="2898" spans="1:13" x14ac:dyDescent="0.25">
      <c r="A2898" t="s">
        <v>97</v>
      </c>
      <c r="B2898" s="7" t="s">
        <v>170</v>
      </c>
      <c r="C2898" s="15">
        <v>102</v>
      </c>
      <c r="D2898" s="16" t="s">
        <v>94</v>
      </c>
      <c r="E2898">
        <v>1959</v>
      </c>
      <c r="F2898" s="9">
        <v>20</v>
      </c>
      <c r="G2898" s="9">
        <f>financials[[#This Row],[Units Sold]]*financials[[#This Row],[Sale Price]]</f>
        <v>39180</v>
      </c>
      <c r="H2898" s="9">
        <f>IF(financials[[#This Row],[Discount Band]]="low",0.1,IF(financials[[#This Row],[Discount Band]]="medium",0.15,0.3))</f>
        <v>0.3</v>
      </c>
      <c r="I2898" s="9">
        <f>financials[[#This Row],[Gross Sales]]-financials[[#This Row],[Gross Sales]]*financials[[#This Row],[Discounts]]</f>
        <v>27426</v>
      </c>
      <c r="J2898" s="9">
        <f>VLOOKUP(financials[[#This Row],[productid]],Products!$B$2:$H$10,3)</f>
        <v>13.95</v>
      </c>
      <c r="K2898" s="9">
        <f>financials[[#This Row],[Sales]]-financials[[#This Row],[COGS]]</f>
        <v>27412.05</v>
      </c>
      <c r="L2898" s="17">
        <f t="shared" ca="1" si="91"/>
        <v>45371</v>
      </c>
      <c r="M2898" t="str">
        <f t="shared" ca="1" si="90"/>
        <v>C0002</v>
      </c>
    </row>
    <row r="2899" spans="1:13" x14ac:dyDescent="0.25">
      <c r="A2899" t="s">
        <v>97</v>
      </c>
      <c r="B2899" s="7" t="s">
        <v>95</v>
      </c>
      <c r="C2899" s="15">
        <v>101</v>
      </c>
      <c r="D2899" s="16" t="s">
        <v>101</v>
      </c>
      <c r="E2899">
        <v>1973</v>
      </c>
      <c r="F2899" s="9">
        <v>20</v>
      </c>
      <c r="G2899" s="9">
        <f>financials[[#This Row],[Units Sold]]*financials[[#This Row],[Sale Price]]</f>
        <v>39460</v>
      </c>
      <c r="H2899" s="9">
        <f>IF(financials[[#This Row],[Discount Band]]="low",0.1,IF(financials[[#This Row],[Discount Band]]="medium",0.15,0.3))</f>
        <v>0.15</v>
      </c>
      <c r="I2899" s="9">
        <f>financials[[#This Row],[Gross Sales]]-financials[[#This Row],[Gross Sales]]*financials[[#This Row],[Discounts]]</f>
        <v>33541</v>
      </c>
      <c r="J2899" s="9">
        <f>VLOOKUP(financials[[#This Row],[productid]],Products!$B$2:$H$10,3)</f>
        <v>9.9499999999999993</v>
      </c>
      <c r="K2899" s="9">
        <f>financials[[#This Row],[Sales]]-financials[[#This Row],[COGS]]</f>
        <v>33531.050000000003</v>
      </c>
      <c r="L2899" s="17">
        <f t="shared" ca="1" si="91"/>
        <v>45028</v>
      </c>
      <c r="M2899" t="str">
        <f t="shared" ca="1" si="90"/>
        <v>A0001</v>
      </c>
    </row>
    <row r="2900" spans="1:13" x14ac:dyDescent="0.25">
      <c r="A2900" t="s">
        <v>96</v>
      </c>
      <c r="B2900" s="7" t="s">
        <v>135</v>
      </c>
      <c r="C2900" s="15">
        <v>103</v>
      </c>
      <c r="D2900" s="16" t="s">
        <v>94</v>
      </c>
      <c r="E2900">
        <v>3289</v>
      </c>
      <c r="F2900" s="9">
        <v>12</v>
      </c>
      <c r="G2900" s="9">
        <f>financials[[#This Row],[Units Sold]]*financials[[#This Row],[Sale Price]]</f>
        <v>39468</v>
      </c>
      <c r="H2900" s="9">
        <f>IF(financials[[#This Row],[Discount Band]]="low",0.1,IF(financials[[#This Row],[Discount Band]]="medium",0.15,0.3))</f>
        <v>0.3</v>
      </c>
      <c r="I2900" s="9">
        <f>financials[[#This Row],[Gross Sales]]-financials[[#This Row],[Gross Sales]]*financials[[#This Row],[Discounts]]</f>
        <v>27627.599999999999</v>
      </c>
      <c r="J2900" s="9">
        <f>VLOOKUP(financials[[#This Row],[productid]],Products!$B$2:$H$10,3)</f>
        <v>15</v>
      </c>
      <c r="K2900" s="9">
        <f>financials[[#This Row],[Sales]]-financials[[#This Row],[COGS]]</f>
        <v>27612.6</v>
      </c>
      <c r="L2900" s="17">
        <f t="shared" ca="1" si="91"/>
        <v>44664</v>
      </c>
      <c r="M2900" t="str">
        <f t="shared" ca="1" si="90"/>
        <v>C0003</v>
      </c>
    </row>
    <row r="2901" spans="1:13" x14ac:dyDescent="0.25">
      <c r="A2901" t="s">
        <v>97</v>
      </c>
      <c r="B2901" s="7" t="s">
        <v>95</v>
      </c>
      <c r="C2901" s="13">
        <v>103</v>
      </c>
      <c r="D2901" s="10" t="s">
        <v>101</v>
      </c>
      <c r="E2901">
        <v>1976</v>
      </c>
      <c r="F2901" s="9">
        <v>20</v>
      </c>
      <c r="G2901" s="9">
        <f>financials[[#This Row],[Units Sold]]*financials[[#This Row],[Sale Price]]</f>
        <v>39520</v>
      </c>
      <c r="H2901" s="9">
        <f>IF(financials[[#This Row],[Discount Band]]="low",0.1,IF(financials[[#This Row],[Discount Band]]="medium",0.15,0.3))</f>
        <v>0.15</v>
      </c>
      <c r="I2901" s="9">
        <f>financials[[#This Row],[Gross Sales]]-financials[[#This Row],[Gross Sales]]*financials[[#This Row],[Discounts]]</f>
        <v>33592</v>
      </c>
      <c r="J2901" s="9">
        <f>VLOOKUP(financials[[#This Row],[productid]],Products!$B$2:$H$10,3)</f>
        <v>15</v>
      </c>
      <c r="K2901" s="9">
        <f>financials[[#This Row],[Sales]]-financials[[#This Row],[COGS]]</f>
        <v>33577</v>
      </c>
      <c r="L2901" s="17">
        <f t="shared" ca="1" si="91"/>
        <v>45364</v>
      </c>
      <c r="M2901" t="str">
        <f t="shared" ca="1" si="90"/>
        <v>A0001</v>
      </c>
    </row>
    <row r="2902" spans="1:13" x14ac:dyDescent="0.25">
      <c r="A2902" t="s">
        <v>97</v>
      </c>
      <c r="B2902" s="7" t="s">
        <v>135</v>
      </c>
      <c r="C2902" s="15">
        <v>101</v>
      </c>
      <c r="D2902" s="16" t="s">
        <v>102</v>
      </c>
      <c r="E2902">
        <v>1977</v>
      </c>
      <c r="F2902" s="9">
        <v>20</v>
      </c>
      <c r="G2902" s="9">
        <f>financials[[#This Row],[Units Sold]]*financials[[#This Row],[Sale Price]]</f>
        <v>39540</v>
      </c>
      <c r="H2902" s="9">
        <f>IF(financials[[#This Row],[Discount Band]]="low",0.1,IF(financials[[#This Row],[Discount Band]]="medium",0.15,0.3))</f>
        <v>0.1</v>
      </c>
      <c r="I2902" s="9">
        <f>financials[[#This Row],[Gross Sales]]-financials[[#This Row],[Gross Sales]]*financials[[#This Row],[Discounts]]</f>
        <v>35586</v>
      </c>
      <c r="J2902" s="9">
        <f>VLOOKUP(financials[[#This Row],[productid]],Products!$B$2:$H$10,3)</f>
        <v>9.9499999999999993</v>
      </c>
      <c r="K2902" s="9">
        <f>financials[[#This Row],[Sales]]-financials[[#This Row],[COGS]]</f>
        <v>35576.050000000003</v>
      </c>
      <c r="L2902" s="17">
        <f t="shared" ca="1" si="91"/>
        <v>45439</v>
      </c>
      <c r="M2902" t="str">
        <f t="shared" ca="1" si="90"/>
        <v>C0002</v>
      </c>
    </row>
    <row r="2903" spans="1:13" x14ac:dyDescent="0.25">
      <c r="A2903" t="s">
        <v>97</v>
      </c>
      <c r="B2903" s="7" t="s">
        <v>104</v>
      </c>
      <c r="C2903" s="15">
        <v>104</v>
      </c>
      <c r="D2903" s="16" t="s">
        <v>94</v>
      </c>
      <c r="E2903">
        <v>113</v>
      </c>
      <c r="F2903" s="9">
        <v>350</v>
      </c>
      <c r="G2903" s="9">
        <f>financials[[#This Row],[Units Sold]]*financials[[#This Row],[Sale Price]]</f>
        <v>39550</v>
      </c>
      <c r="H2903" s="9">
        <f>IF(financials[[#This Row],[Discount Band]]="low",0.1,IF(financials[[#This Row],[Discount Band]]="medium",0.15,0.3))</f>
        <v>0.3</v>
      </c>
      <c r="I2903" s="9">
        <f>financials[[#This Row],[Gross Sales]]-financials[[#This Row],[Gross Sales]]*financials[[#This Row],[Discounts]]</f>
        <v>27685</v>
      </c>
      <c r="J2903" s="9">
        <f>VLOOKUP(financials[[#This Row],[productid]],Products!$B$2:$H$10,3)</f>
        <v>2.9</v>
      </c>
      <c r="K2903" s="9">
        <f>financials[[#This Row],[Sales]]-financials[[#This Row],[COGS]]</f>
        <v>27682.1</v>
      </c>
      <c r="L2903" s="17">
        <f t="shared" ca="1" si="91"/>
        <v>44907</v>
      </c>
      <c r="M2903" t="str">
        <f t="shared" ca="1" si="90"/>
        <v>B0101</v>
      </c>
    </row>
    <row r="2904" spans="1:13" x14ac:dyDescent="0.25">
      <c r="A2904" t="s">
        <v>100</v>
      </c>
      <c r="B2904" s="7" t="s">
        <v>135</v>
      </c>
      <c r="C2904" s="15">
        <v>107</v>
      </c>
      <c r="D2904" s="16" t="s">
        <v>94</v>
      </c>
      <c r="E2904">
        <v>2640</v>
      </c>
      <c r="F2904" s="9">
        <v>15</v>
      </c>
      <c r="G2904" s="9">
        <f>financials[[#This Row],[Units Sold]]*financials[[#This Row],[Sale Price]]</f>
        <v>39600</v>
      </c>
      <c r="H2904" s="9">
        <f>IF(financials[[#This Row],[Discount Band]]="low",0.1,IF(financials[[#This Row],[Discount Band]]="medium",0.15,0.3))</f>
        <v>0.3</v>
      </c>
      <c r="I2904" s="9">
        <f>financials[[#This Row],[Gross Sales]]-financials[[#This Row],[Gross Sales]]*financials[[#This Row],[Discounts]]</f>
        <v>27720</v>
      </c>
      <c r="J2904" s="9">
        <f>VLOOKUP(financials[[#This Row],[productid]],Products!$B$2:$H$10,3)</f>
        <v>5.5</v>
      </c>
      <c r="K2904" s="9">
        <f>financials[[#This Row],[Sales]]-financials[[#This Row],[COGS]]</f>
        <v>27714.5</v>
      </c>
      <c r="L2904" s="17">
        <f t="shared" ca="1" si="91"/>
        <v>44699</v>
      </c>
      <c r="M2904" t="str">
        <f t="shared" ca="1" si="90"/>
        <v>C0002</v>
      </c>
    </row>
    <row r="2905" spans="1:13" x14ac:dyDescent="0.25">
      <c r="A2905" t="s">
        <v>97</v>
      </c>
      <c r="B2905" s="7" t="s">
        <v>135</v>
      </c>
      <c r="C2905" s="15">
        <v>108</v>
      </c>
      <c r="D2905" s="16" t="s">
        <v>101</v>
      </c>
      <c r="E2905">
        <v>1982</v>
      </c>
      <c r="F2905" s="9">
        <v>20</v>
      </c>
      <c r="G2905" s="9">
        <f>financials[[#This Row],[Units Sold]]*financials[[#This Row],[Sale Price]]</f>
        <v>39640</v>
      </c>
      <c r="H2905" s="9">
        <f>IF(financials[[#This Row],[Discount Band]]="low",0.1,IF(financials[[#This Row],[Discount Band]]="medium",0.15,0.3))</f>
        <v>0.15</v>
      </c>
      <c r="I2905" s="9">
        <f>financials[[#This Row],[Gross Sales]]-financials[[#This Row],[Gross Sales]]*financials[[#This Row],[Discounts]]</f>
        <v>33694</v>
      </c>
      <c r="J2905" s="9">
        <f>VLOOKUP(financials[[#This Row],[productid]],Products!$B$2:$H$10,3)</f>
        <v>3.99</v>
      </c>
      <c r="K2905" s="9">
        <f>financials[[#This Row],[Sales]]-financials[[#This Row],[COGS]]</f>
        <v>33690.01</v>
      </c>
      <c r="L2905" s="17">
        <f t="shared" ca="1" si="91"/>
        <v>44564</v>
      </c>
      <c r="M2905" t="str">
        <f t="shared" ca="1" si="90"/>
        <v>C0003</v>
      </c>
    </row>
    <row r="2906" spans="1:13" x14ac:dyDescent="0.25">
      <c r="A2906" t="s">
        <v>100</v>
      </c>
      <c r="B2906" s="7" t="s">
        <v>170</v>
      </c>
      <c r="C2906" s="15">
        <v>104</v>
      </c>
      <c r="D2906" s="16" t="s">
        <v>94</v>
      </c>
      <c r="E2906">
        <v>2648</v>
      </c>
      <c r="F2906" s="9">
        <v>15</v>
      </c>
      <c r="G2906" s="9">
        <f>financials[[#This Row],[Units Sold]]*financials[[#This Row],[Sale Price]]</f>
        <v>39720</v>
      </c>
      <c r="H2906" s="9">
        <f>IF(financials[[#This Row],[Discount Band]]="low",0.1,IF(financials[[#This Row],[Discount Band]]="medium",0.15,0.3))</f>
        <v>0.3</v>
      </c>
      <c r="I2906" s="9">
        <f>financials[[#This Row],[Gross Sales]]-financials[[#This Row],[Gross Sales]]*financials[[#This Row],[Discounts]]</f>
        <v>27804</v>
      </c>
      <c r="J2906" s="9">
        <f>VLOOKUP(financials[[#This Row],[productid]],Products!$B$2:$H$10,3)</f>
        <v>2.9</v>
      </c>
      <c r="K2906" s="9">
        <f>financials[[#This Row],[Sales]]-financials[[#This Row],[COGS]]</f>
        <v>27801.1</v>
      </c>
      <c r="L2906" s="17">
        <f t="shared" ca="1" si="91"/>
        <v>45436</v>
      </c>
      <c r="M2906" t="str">
        <f t="shared" ca="1" si="90"/>
        <v>B0101</v>
      </c>
    </row>
    <row r="2907" spans="1:13" x14ac:dyDescent="0.25">
      <c r="A2907" t="s">
        <v>96</v>
      </c>
      <c r="B2907" s="7" t="s">
        <v>135</v>
      </c>
      <c r="C2907" s="15">
        <v>108</v>
      </c>
      <c r="D2907" s="16" t="s">
        <v>94</v>
      </c>
      <c r="E2907">
        <v>3313</v>
      </c>
      <c r="F2907" s="9">
        <v>12</v>
      </c>
      <c r="G2907" s="9">
        <f>financials[[#This Row],[Units Sold]]*financials[[#This Row],[Sale Price]]</f>
        <v>39756</v>
      </c>
      <c r="H2907" s="9">
        <f>IF(financials[[#This Row],[Discount Band]]="low",0.1,IF(financials[[#This Row],[Discount Band]]="medium",0.15,0.3))</f>
        <v>0.3</v>
      </c>
      <c r="I2907" s="9">
        <f>financials[[#This Row],[Gross Sales]]-financials[[#This Row],[Gross Sales]]*financials[[#This Row],[Discounts]]</f>
        <v>27829.200000000001</v>
      </c>
      <c r="J2907" s="9">
        <f>VLOOKUP(financials[[#This Row],[productid]],Products!$B$2:$H$10,3)</f>
        <v>3.99</v>
      </c>
      <c r="K2907" s="9">
        <f>financials[[#This Row],[Sales]]-financials[[#This Row],[COGS]]</f>
        <v>27825.21</v>
      </c>
      <c r="L2907" s="17">
        <f t="shared" ca="1" si="91"/>
        <v>44926</v>
      </c>
      <c r="M2907" t="str">
        <f t="shared" ca="1" si="90"/>
        <v>B0001</v>
      </c>
    </row>
    <row r="2908" spans="1:13" x14ac:dyDescent="0.25">
      <c r="A2908" t="s">
        <v>100</v>
      </c>
      <c r="B2908" s="7" t="s">
        <v>170</v>
      </c>
      <c r="C2908" s="15">
        <v>107</v>
      </c>
      <c r="D2908" s="16" t="s">
        <v>94</v>
      </c>
      <c r="E2908">
        <v>2653</v>
      </c>
      <c r="F2908" s="9">
        <v>15</v>
      </c>
      <c r="G2908" s="9">
        <f>financials[[#This Row],[Units Sold]]*financials[[#This Row],[Sale Price]]</f>
        <v>39795</v>
      </c>
      <c r="H2908" s="9">
        <f>IF(financials[[#This Row],[Discount Band]]="low",0.1,IF(financials[[#This Row],[Discount Band]]="medium",0.15,0.3))</f>
        <v>0.3</v>
      </c>
      <c r="I2908" s="9">
        <f>financials[[#This Row],[Gross Sales]]-financials[[#This Row],[Gross Sales]]*financials[[#This Row],[Discounts]]</f>
        <v>27856.5</v>
      </c>
      <c r="J2908" s="9">
        <f>VLOOKUP(financials[[#This Row],[productid]],Products!$B$2:$H$10,3)</f>
        <v>5.5</v>
      </c>
      <c r="K2908" s="9">
        <f>financials[[#This Row],[Sales]]-financials[[#This Row],[COGS]]</f>
        <v>27851</v>
      </c>
      <c r="L2908" s="17">
        <f t="shared" ca="1" si="91"/>
        <v>44620</v>
      </c>
      <c r="M2908" t="str">
        <f t="shared" ca="1" si="90"/>
        <v>B0101</v>
      </c>
    </row>
    <row r="2909" spans="1:13" x14ac:dyDescent="0.25">
      <c r="A2909" t="s">
        <v>96</v>
      </c>
      <c r="B2909" s="7" t="s">
        <v>170</v>
      </c>
      <c r="C2909" s="15">
        <v>103</v>
      </c>
      <c r="D2909" s="16" t="s">
        <v>101</v>
      </c>
      <c r="E2909">
        <v>3319</v>
      </c>
      <c r="F2909" s="9">
        <v>12</v>
      </c>
      <c r="G2909" s="9">
        <f>financials[[#This Row],[Units Sold]]*financials[[#This Row],[Sale Price]]</f>
        <v>39828</v>
      </c>
      <c r="H2909" s="9">
        <f>IF(financials[[#This Row],[Discount Band]]="low",0.1,IF(financials[[#This Row],[Discount Band]]="medium",0.15,0.3))</f>
        <v>0.15</v>
      </c>
      <c r="I2909" s="9">
        <f>financials[[#This Row],[Gross Sales]]-financials[[#This Row],[Gross Sales]]*financials[[#This Row],[Discounts]]</f>
        <v>33853.800000000003</v>
      </c>
      <c r="J2909" s="9">
        <f>VLOOKUP(financials[[#This Row],[productid]],Products!$B$2:$H$10,3)</f>
        <v>15</v>
      </c>
      <c r="K2909" s="9">
        <f>financials[[#This Row],[Sales]]-financials[[#This Row],[COGS]]</f>
        <v>33838.800000000003</v>
      </c>
      <c r="L2909" s="17">
        <f t="shared" ca="1" si="91"/>
        <v>44849</v>
      </c>
      <c r="M2909" t="str">
        <f t="shared" ca="1" si="90"/>
        <v>B0101</v>
      </c>
    </row>
    <row r="2910" spans="1:13" x14ac:dyDescent="0.25">
      <c r="A2910" t="s">
        <v>96</v>
      </c>
      <c r="B2910" s="7" t="s">
        <v>135</v>
      </c>
      <c r="C2910" s="15">
        <v>103</v>
      </c>
      <c r="D2910" s="16" t="s">
        <v>101</v>
      </c>
      <c r="E2910">
        <v>3326</v>
      </c>
      <c r="F2910" s="9">
        <v>12</v>
      </c>
      <c r="G2910" s="9">
        <f>financials[[#This Row],[Units Sold]]*financials[[#This Row],[Sale Price]]</f>
        <v>39912</v>
      </c>
      <c r="H2910" s="9">
        <f>IF(financials[[#This Row],[Discount Band]]="low",0.1,IF(financials[[#This Row],[Discount Band]]="medium",0.15,0.3))</f>
        <v>0.15</v>
      </c>
      <c r="I2910" s="9">
        <f>financials[[#This Row],[Gross Sales]]-financials[[#This Row],[Gross Sales]]*financials[[#This Row],[Discounts]]</f>
        <v>33925.199999999997</v>
      </c>
      <c r="J2910" s="9">
        <f>VLOOKUP(financials[[#This Row],[productid]],Products!$B$2:$H$10,3)</f>
        <v>15</v>
      </c>
      <c r="K2910" s="9">
        <f>financials[[#This Row],[Sales]]-financials[[#This Row],[COGS]]</f>
        <v>33910.199999999997</v>
      </c>
      <c r="L2910" s="17">
        <f t="shared" ca="1" si="91"/>
        <v>45456</v>
      </c>
      <c r="M2910" t="str">
        <f t="shared" ca="1" si="90"/>
        <v>C0003</v>
      </c>
    </row>
    <row r="2911" spans="1:13" x14ac:dyDescent="0.25">
      <c r="A2911" t="s">
        <v>96</v>
      </c>
      <c r="B2911" s="7" t="s">
        <v>135</v>
      </c>
      <c r="C2911" s="15">
        <v>105</v>
      </c>
      <c r="D2911" s="16" t="s">
        <v>101</v>
      </c>
      <c r="E2911">
        <v>3327</v>
      </c>
      <c r="F2911" s="9">
        <v>12</v>
      </c>
      <c r="G2911" s="9">
        <f>financials[[#This Row],[Units Sold]]*financials[[#This Row],[Sale Price]]</f>
        <v>39924</v>
      </c>
      <c r="H2911" s="9">
        <f>IF(financials[[#This Row],[Discount Band]]="low",0.1,IF(financials[[#This Row],[Discount Band]]="medium",0.15,0.3))</f>
        <v>0.15</v>
      </c>
      <c r="I2911" s="9">
        <f>financials[[#This Row],[Gross Sales]]-financials[[#This Row],[Gross Sales]]*financials[[#This Row],[Discounts]]</f>
        <v>33935.4</v>
      </c>
      <c r="J2911" s="9">
        <f>VLOOKUP(financials[[#This Row],[productid]],Products!$B$2:$H$10,3)</f>
        <v>10</v>
      </c>
      <c r="K2911" s="9">
        <f>financials[[#This Row],[Sales]]-financials[[#This Row],[COGS]]</f>
        <v>33925.4</v>
      </c>
      <c r="L2911" s="17">
        <f t="shared" ca="1" si="91"/>
        <v>44924</v>
      </c>
      <c r="M2911" t="str">
        <f t="shared" ca="1" si="90"/>
        <v>B0101</v>
      </c>
    </row>
    <row r="2912" spans="1:13" x14ac:dyDescent="0.25">
      <c r="A2912" t="s">
        <v>100</v>
      </c>
      <c r="B2912" s="7" t="s">
        <v>170</v>
      </c>
      <c r="C2912" s="13">
        <v>102</v>
      </c>
      <c r="D2912" s="10" t="s">
        <v>101</v>
      </c>
      <c r="E2912">
        <v>2673</v>
      </c>
      <c r="F2912" s="9">
        <v>15</v>
      </c>
      <c r="G2912" s="9">
        <f>financials[[#This Row],[Units Sold]]*financials[[#This Row],[Sale Price]]</f>
        <v>40095</v>
      </c>
      <c r="H2912" s="9">
        <f>IF(financials[[#This Row],[Discount Band]]="low",0.1,IF(financials[[#This Row],[Discount Band]]="medium",0.15,0.3))</f>
        <v>0.15</v>
      </c>
      <c r="I2912" s="9">
        <f>financials[[#This Row],[Gross Sales]]-financials[[#This Row],[Gross Sales]]*financials[[#This Row],[Discounts]]</f>
        <v>34080.75</v>
      </c>
      <c r="J2912" s="9">
        <f>VLOOKUP(financials[[#This Row],[productid]],Products!$B$2:$H$10,3)</f>
        <v>13.95</v>
      </c>
      <c r="K2912" s="9">
        <f>financials[[#This Row],[Sales]]-financials[[#This Row],[COGS]]</f>
        <v>34066.800000000003</v>
      </c>
      <c r="L2912" s="17">
        <f t="shared" ca="1" si="91"/>
        <v>45231</v>
      </c>
      <c r="M2912" t="str">
        <f t="shared" ca="1" si="90"/>
        <v>C0002</v>
      </c>
    </row>
    <row r="2913" spans="1:13" x14ac:dyDescent="0.25">
      <c r="A2913" t="s">
        <v>98</v>
      </c>
      <c r="B2913" s="7" t="s">
        <v>106</v>
      </c>
      <c r="C2913" s="15">
        <v>107</v>
      </c>
      <c r="D2913" s="16" t="s">
        <v>102</v>
      </c>
      <c r="E2913">
        <v>321</v>
      </c>
      <c r="F2913" s="9">
        <v>125</v>
      </c>
      <c r="G2913" s="9">
        <f>financials[[#This Row],[Units Sold]]*financials[[#This Row],[Sale Price]]</f>
        <v>40125</v>
      </c>
      <c r="H2913" s="9">
        <f>IF(financials[[#This Row],[Discount Band]]="low",0.1,IF(financials[[#This Row],[Discount Band]]="medium",0.15,0.3))</f>
        <v>0.1</v>
      </c>
      <c r="I2913" s="9">
        <f>financials[[#This Row],[Gross Sales]]-financials[[#This Row],[Gross Sales]]*financials[[#This Row],[Discounts]]</f>
        <v>36112.5</v>
      </c>
      <c r="J2913" s="9">
        <f>VLOOKUP(financials[[#This Row],[productid]],Products!$B$2:$H$10,3)</f>
        <v>5.5</v>
      </c>
      <c r="K2913" s="9">
        <f>financials[[#This Row],[Sales]]-financials[[#This Row],[COGS]]</f>
        <v>36107</v>
      </c>
      <c r="L2913" s="17">
        <f t="shared" ca="1" si="91"/>
        <v>44621</v>
      </c>
      <c r="M2913" t="str">
        <f t="shared" ca="1" si="90"/>
        <v>C0002</v>
      </c>
    </row>
    <row r="2914" spans="1:13" x14ac:dyDescent="0.25">
      <c r="A2914" t="s">
        <v>99</v>
      </c>
      <c r="B2914" s="7" t="s">
        <v>556</v>
      </c>
      <c r="C2914" s="15">
        <v>104</v>
      </c>
      <c r="D2914" s="16" t="s">
        <v>102</v>
      </c>
      <c r="E2914">
        <v>134</v>
      </c>
      <c r="F2914" s="9">
        <v>300</v>
      </c>
      <c r="G2914" s="9">
        <f>financials[[#This Row],[Units Sold]]*financials[[#This Row],[Sale Price]]</f>
        <v>40200</v>
      </c>
      <c r="H2914" s="9">
        <f>IF(financials[[#This Row],[Discount Band]]="low",0.1,IF(financials[[#This Row],[Discount Band]]="medium",0.15,0.3))</f>
        <v>0.1</v>
      </c>
      <c r="I2914" s="9">
        <f>financials[[#This Row],[Gross Sales]]-financials[[#This Row],[Gross Sales]]*financials[[#This Row],[Discounts]]</f>
        <v>36180</v>
      </c>
      <c r="J2914" s="9">
        <f>VLOOKUP(financials[[#This Row],[productid]],Products!$B$2:$H$10,3)</f>
        <v>2.9</v>
      </c>
      <c r="K2914" s="9">
        <f>financials[[#This Row],[Sales]]-financials[[#This Row],[COGS]]</f>
        <v>36177.1</v>
      </c>
      <c r="L2914" s="17">
        <f t="shared" ca="1" si="91"/>
        <v>45394</v>
      </c>
      <c r="M2914" t="str">
        <f t="shared" ca="1" si="90"/>
        <v>C0002</v>
      </c>
    </row>
    <row r="2915" spans="1:13" x14ac:dyDescent="0.25">
      <c r="A2915" t="s">
        <v>97</v>
      </c>
      <c r="B2915" s="7" t="s">
        <v>135</v>
      </c>
      <c r="C2915" s="15">
        <v>109</v>
      </c>
      <c r="D2915" s="16" t="s">
        <v>94</v>
      </c>
      <c r="E2915">
        <v>2010</v>
      </c>
      <c r="F2915" s="9">
        <v>20</v>
      </c>
      <c r="G2915" s="9">
        <f>financials[[#This Row],[Units Sold]]*financials[[#This Row],[Sale Price]]</f>
        <v>40200</v>
      </c>
      <c r="H2915" s="9">
        <f>IF(financials[[#This Row],[Discount Band]]="low",0.1,IF(financials[[#This Row],[Discount Band]]="medium",0.15,0.3))</f>
        <v>0.3</v>
      </c>
      <c r="I2915" s="9">
        <f>financials[[#This Row],[Gross Sales]]-financials[[#This Row],[Gross Sales]]*financials[[#This Row],[Discounts]]</f>
        <v>28140</v>
      </c>
      <c r="J2915" s="9">
        <f>VLOOKUP(financials[[#This Row],[productid]],Products!$B$2:$H$10,3)</f>
        <v>16.8</v>
      </c>
      <c r="K2915" s="9">
        <f>financials[[#This Row],[Sales]]-financials[[#This Row],[COGS]]</f>
        <v>28123.200000000001</v>
      </c>
      <c r="L2915" s="17">
        <f t="shared" ca="1" si="91"/>
        <v>45471</v>
      </c>
      <c r="M2915" t="str">
        <f t="shared" ca="1" si="90"/>
        <v>B0001</v>
      </c>
    </row>
    <row r="2916" spans="1:13" x14ac:dyDescent="0.25">
      <c r="A2916" t="s">
        <v>97</v>
      </c>
      <c r="B2916" s="7" t="s">
        <v>277</v>
      </c>
      <c r="C2916" s="13">
        <v>106</v>
      </c>
      <c r="D2916" s="10" t="s">
        <v>94</v>
      </c>
      <c r="E2916">
        <v>115</v>
      </c>
      <c r="F2916" s="9">
        <v>350</v>
      </c>
      <c r="G2916" s="9">
        <f>financials[[#This Row],[Units Sold]]*financials[[#This Row],[Sale Price]]</f>
        <v>40250</v>
      </c>
      <c r="H2916" s="9">
        <f>IF(financials[[#This Row],[Discount Band]]="low",0.1,IF(financials[[#This Row],[Discount Band]]="medium",0.15,0.3))</f>
        <v>0.3</v>
      </c>
      <c r="I2916" s="9">
        <f>financials[[#This Row],[Gross Sales]]-financials[[#This Row],[Gross Sales]]*financials[[#This Row],[Discounts]]</f>
        <v>28175</v>
      </c>
      <c r="J2916" s="9">
        <f>VLOOKUP(financials[[#This Row],[productid]],Products!$B$2:$H$10,3)</f>
        <v>9.1</v>
      </c>
      <c r="K2916" s="9">
        <f>financials[[#This Row],[Sales]]-financials[[#This Row],[COGS]]</f>
        <v>28165.9</v>
      </c>
      <c r="L2916" s="17">
        <f t="shared" ca="1" si="91"/>
        <v>44848</v>
      </c>
      <c r="M2916" t="str">
        <f t="shared" ca="1" si="90"/>
        <v>A0001</v>
      </c>
    </row>
    <row r="2917" spans="1:13" x14ac:dyDescent="0.25">
      <c r="A2917" t="s">
        <v>98</v>
      </c>
      <c r="B2917" s="7" t="s">
        <v>284</v>
      </c>
      <c r="C2917" s="15">
        <v>105</v>
      </c>
      <c r="D2917" s="16" t="s">
        <v>94</v>
      </c>
      <c r="E2917">
        <v>322</v>
      </c>
      <c r="F2917" s="9">
        <v>125</v>
      </c>
      <c r="G2917" s="9">
        <f>financials[[#This Row],[Units Sold]]*financials[[#This Row],[Sale Price]]</f>
        <v>40250</v>
      </c>
      <c r="H2917" s="9">
        <f>IF(financials[[#This Row],[Discount Band]]="low",0.1,IF(financials[[#This Row],[Discount Band]]="medium",0.15,0.3))</f>
        <v>0.3</v>
      </c>
      <c r="I2917" s="9">
        <f>financials[[#This Row],[Gross Sales]]-financials[[#This Row],[Gross Sales]]*financials[[#This Row],[Discounts]]</f>
        <v>28175</v>
      </c>
      <c r="J2917" s="9">
        <f>VLOOKUP(financials[[#This Row],[productid]],Products!$B$2:$H$10,3)</f>
        <v>10</v>
      </c>
      <c r="K2917" s="9">
        <f>financials[[#This Row],[Sales]]-financials[[#This Row],[COGS]]</f>
        <v>28165</v>
      </c>
      <c r="L2917" s="17">
        <f t="shared" ca="1" si="91"/>
        <v>45233</v>
      </c>
      <c r="M2917" t="str">
        <f t="shared" ca="1" si="90"/>
        <v>B0001</v>
      </c>
    </row>
    <row r="2918" spans="1:13" x14ac:dyDescent="0.25">
      <c r="A2918" t="s">
        <v>97</v>
      </c>
      <c r="B2918" s="7" t="s">
        <v>104</v>
      </c>
      <c r="C2918" s="15">
        <v>103</v>
      </c>
      <c r="D2918" s="16" t="s">
        <v>94</v>
      </c>
      <c r="E2918">
        <v>115</v>
      </c>
      <c r="F2918" s="9">
        <v>350</v>
      </c>
      <c r="G2918" s="9">
        <f>financials[[#This Row],[Units Sold]]*financials[[#This Row],[Sale Price]]</f>
        <v>40250</v>
      </c>
      <c r="H2918" s="9">
        <f>IF(financials[[#This Row],[Discount Band]]="low",0.1,IF(financials[[#This Row],[Discount Band]]="medium",0.15,0.3))</f>
        <v>0.3</v>
      </c>
      <c r="I2918" s="9">
        <f>financials[[#This Row],[Gross Sales]]-financials[[#This Row],[Gross Sales]]*financials[[#This Row],[Discounts]]</f>
        <v>28175</v>
      </c>
      <c r="J2918" s="9">
        <f>VLOOKUP(financials[[#This Row],[productid]],Products!$B$2:$H$10,3)</f>
        <v>15</v>
      </c>
      <c r="K2918" s="9">
        <f>financials[[#This Row],[Sales]]-financials[[#This Row],[COGS]]</f>
        <v>28160</v>
      </c>
      <c r="L2918" s="17">
        <f t="shared" ca="1" si="91"/>
        <v>45511</v>
      </c>
      <c r="M2918" t="str">
        <f t="shared" ca="1" si="90"/>
        <v>A0001</v>
      </c>
    </row>
    <row r="2919" spans="1:13" x14ac:dyDescent="0.25">
      <c r="A2919" t="s">
        <v>97</v>
      </c>
      <c r="B2919" s="7" t="s">
        <v>135</v>
      </c>
      <c r="C2919" s="15">
        <v>101</v>
      </c>
      <c r="D2919" s="16" t="s">
        <v>101</v>
      </c>
      <c r="E2919">
        <v>2020</v>
      </c>
      <c r="F2919" s="9">
        <v>20</v>
      </c>
      <c r="G2919" s="9">
        <f>financials[[#This Row],[Units Sold]]*financials[[#This Row],[Sale Price]]</f>
        <v>40400</v>
      </c>
      <c r="H2919" s="9">
        <f>IF(financials[[#This Row],[Discount Band]]="low",0.1,IF(financials[[#This Row],[Discount Band]]="medium",0.15,0.3))</f>
        <v>0.15</v>
      </c>
      <c r="I2919" s="9">
        <f>financials[[#This Row],[Gross Sales]]-financials[[#This Row],[Gross Sales]]*financials[[#This Row],[Discounts]]</f>
        <v>34340</v>
      </c>
      <c r="J2919" s="9">
        <f>VLOOKUP(financials[[#This Row],[productid]],Products!$B$2:$H$10,3)</f>
        <v>9.9499999999999993</v>
      </c>
      <c r="K2919" s="9">
        <f>financials[[#This Row],[Sales]]-financials[[#This Row],[COGS]]</f>
        <v>34330.050000000003</v>
      </c>
      <c r="L2919" s="17">
        <f t="shared" ca="1" si="91"/>
        <v>45407</v>
      </c>
      <c r="M2919" t="str">
        <f t="shared" ca="1" si="90"/>
        <v>C0003</v>
      </c>
    </row>
    <row r="2920" spans="1:13" x14ac:dyDescent="0.25">
      <c r="A2920" t="s">
        <v>98</v>
      </c>
      <c r="B2920" s="7" t="s">
        <v>287</v>
      </c>
      <c r="C2920" s="13">
        <v>103</v>
      </c>
      <c r="D2920" s="10" t="s">
        <v>103</v>
      </c>
      <c r="E2920">
        <v>324</v>
      </c>
      <c r="F2920" s="9">
        <v>125</v>
      </c>
      <c r="G2920" s="9">
        <f>financials[[#This Row],[Units Sold]]*financials[[#This Row],[Sale Price]]</f>
        <v>40500</v>
      </c>
      <c r="H2920" s="9">
        <f>IF(financials[[#This Row],[Discount Band]]="low",0.1,IF(financials[[#This Row],[Discount Band]]="medium",0.15,0.3))</f>
        <v>0.3</v>
      </c>
      <c r="I2920" s="9">
        <f>financials[[#This Row],[Gross Sales]]-financials[[#This Row],[Gross Sales]]*financials[[#This Row],[Discounts]]</f>
        <v>28350</v>
      </c>
      <c r="J2920" s="9">
        <f>VLOOKUP(financials[[#This Row],[productid]],Products!$B$2:$H$10,3)</f>
        <v>15</v>
      </c>
      <c r="K2920" s="9">
        <f>financials[[#This Row],[Sales]]-financials[[#This Row],[COGS]]</f>
        <v>28335</v>
      </c>
      <c r="L2920" s="17">
        <f t="shared" ca="1" si="91"/>
        <v>45080</v>
      </c>
      <c r="M2920" t="str">
        <f t="shared" ca="1" si="90"/>
        <v>B0101</v>
      </c>
    </row>
    <row r="2921" spans="1:13" x14ac:dyDescent="0.25">
      <c r="A2921" t="s">
        <v>98</v>
      </c>
      <c r="B2921" s="7" t="s">
        <v>105</v>
      </c>
      <c r="C2921" s="15">
        <v>103</v>
      </c>
      <c r="D2921" s="16" t="s">
        <v>94</v>
      </c>
      <c r="E2921">
        <v>324</v>
      </c>
      <c r="F2921" s="9">
        <v>125</v>
      </c>
      <c r="G2921" s="9">
        <f>financials[[#This Row],[Units Sold]]*financials[[#This Row],[Sale Price]]</f>
        <v>40500</v>
      </c>
      <c r="H2921" s="9">
        <f>IF(financials[[#This Row],[Discount Band]]="low",0.1,IF(financials[[#This Row],[Discount Band]]="medium",0.15,0.3))</f>
        <v>0.3</v>
      </c>
      <c r="I2921" s="9">
        <f>financials[[#This Row],[Gross Sales]]-financials[[#This Row],[Gross Sales]]*financials[[#This Row],[Discounts]]</f>
        <v>28350</v>
      </c>
      <c r="J2921" s="9">
        <f>VLOOKUP(financials[[#This Row],[productid]],Products!$B$2:$H$10,3)</f>
        <v>15</v>
      </c>
      <c r="K2921" s="9">
        <f>financials[[#This Row],[Sales]]-financials[[#This Row],[COGS]]</f>
        <v>28335</v>
      </c>
      <c r="L2921" s="17">
        <f t="shared" ca="1" si="91"/>
        <v>45004</v>
      </c>
      <c r="M2921" t="str">
        <f t="shared" ca="1" si="90"/>
        <v>C0003</v>
      </c>
    </row>
    <row r="2922" spans="1:13" x14ac:dyDescent="0.25">
      <c r="A2922" t="s">
        <v>99</v>
      </c>
      <c r="B2922" s="7" t="s">
        <v>277</v>
      </c>
      <c r="C2922" s="15">
        <v>106</v>
      </c>
      <c r="D2922" s="16" t="s">
        <v>101</v>
      </c>
      <c r="E2922">
        <v>135</v>
      </c>
      <c r="F2922" s="9">
        <v>300</v>
      </c>
      <c r="G2922" s="9">
        <f>financials[[#This Row],[Units Sold]]*financials[[#This Row],[Sale Price]]</f>
        <v>40500</v>
      </c>
      <c r="H2922" s="9">
        <f>IF(financials[[#This Row],[Discount Band]]="low",0.1,IF(financials[[#This Row],[Discount Band]]="medium",0.15,0.3))</f>
        <v>0.15</v>
      </c>
      <c r="I2922" s="9">
        <f>financials[[#This Row],[Gross Sales]]-financials[[#This Row],[Gross Sales]]*financials[[#This Row],[Discounts]]</f>
        <v>34425</v>
      </c>
      <c r="J2922" s="9">
        <f>VLOOKUP(financials[[#This Row],[productid]],Products!$B$2:$H$10,3)</f>
        <v>9.1</v>
      </c>
      <c r="K2922" s="9">
        <f>financials[[#This Row],[Sales]]-financials[[#This Row],[COGS]]</f>
        <v>34415.9</v>
      </c>
      <c r="L2922" s="17">
        <f t="shared" ca="1" si="91"/>
        <v>44639</v>
      </c>
      <c r="M2922" t="str">
        <f t="shared" ca="1" si="90"/>
        <v>B0101</v>
      </c>
    </row>
    <row r="2923" spans="1:13" x14ac:dyDescent="0.25">
      <c r="A2923" t="s">
        <v>97</v>
      </c>
      <c r="B2923" s="7" t="s">
        <v>277</v>
      </c>
      <c r="C2923" s="15">
        <v>105</v>
      </c>
      <c r="D2923" s="16" t="s">
        <v>102</v>
      </c>
      <c r="E2923">
        <v>116</v>
      </c>
      <c r="F2923" s="9">
        <v>350</v>
      </c>
      <c r="G2923" s="9">
        <f>financials[[#This Row],[Units Sold]]*financials[[#This Row],[Sale Price]]</f>
        <v>40600</v>
      </c>
      <c r="H2923" s="9">
        <f>IF(financials[[#This Row],[Discount Band]]="low",0.1,IF(financials[[#This Row],[Discount Band]]="medium",0.15,0.3))</f>
        <v>0.1</v>
      </c>
      <c r="I2923" s="9">
        <f>financials[[#This Row],[Gross Sales]]-financials[[#This Row],[Gross Sales]]*financials[[#This Row],[Discounts]]</f>
        <v>36540</v>
      </c>
      <c r="J2923" s="9">
        <f>VLOOKUP(financials[[#This Row],[productid]],Products!$B$2:$H$10,3)</f>
        <v>10</v>
      </c>
      <c r="K2923" s="9">
        <f>financials[[#This Row],[Sales]]-financials[[#This Row],[COGS]]</f>
        <v>36530</v>
      </c>
      <c r="L2923" s="17">
        <f t="shared" ca="1" si="91"/>
        <v>44751</v>
      </c>
      <c r="M2923" t="str">
        <f t="shared" ca="1" si="90"/>
        <v>B0101</v>
      </c>
    </row>
    <row r="2924" spans="1:13" x14ac:dyDescent="0.25">
      <c r="A2924" t="s">
        <v>96</v>
      </c>
      <c r="B2924" s="7" t="s">
        <v>170</v>
      </c>
      <c r="C2924" s="15">
        <v>103</v>
      </c>
      <c r="D2924" s="16" t="s">
        <v>103</v>
      </c>
      <c r="E2924">
        <v>3384</v>
      </c>
      <c r="F2924" s="9">
        <v>12</v>
      </c>
      <c r="G2924" s="9">
        <f>financials[[#This Row],[Units Sold]]*financials[[#This Row],[Sale Price]]</f>
        <v>40608</v>
      </c>
      <c r="H2924" s="9">
        <f>IF(financials[[#This Row],[Discount Band]]="low",0.1,IF(financials[[#This Row],[Discount Band]]="medium",0.15,0.3))</f>
        <v>0.3</v>
      </c>
      <c r="I2924" s="9">
        <f>financials[[#This Row],[Gross Sales]]-financials[[#This Row],[Gross Sales]]*financials[[#This Row],[Discounts]]</f>
        <v>28425.599999999999</v>
      </c>
      <c r="J2924" s="9">
        <f>VLOOKUP(financials[[#This Row],[productid]],Products!$B$2:$H$10,3)</f>
        <v>15</v>
      </c>
      <c r="K2924" s="9">
        <f>financials[[#This Row],[Sales]]-financials[[#This Row],[COGS]]</f>
        <v>28410.6</v>
      </c>
      <c r="L2924" s="17">
        <f t="shared" ca="1" si="91"/>
        <v>44753</v>
      </c>
      <c r="M2924" t="str">
        <f t="shared" ca="1" si="90"/>
        <v>B0001</v>
      </c>
    </row>
    <row r="2925" spans="1:13" x14ac:dyDescent="0.25">
      <c r="A2925" t="s">
        <v>97</v>
      </c>
      <c r="B2925" s="7" t="s">
        <v>170</v>
      </c>
      <c r="C2925" s="15">
        <v>101</v>
      </c>
      <c r="D2925" s="16" t="s">
        <v>94</v>
      </c>
      <c r="E2925">
        <v>2041</v>
      </c>
      <c r="F2925" s="9">
        <v>20</v>
      </c>
      <c r="G2925" s="9">
        <f>financials[[#This Row],[Units Sold]]*financials[[#This Row],[Sale Price]]</f>
        <v>40820</v>
      </c>
      <c r="H2925" s="9">
        <f>IF(financials[[#This Row],[Discount Band]]="low",0.1,IF(financials[[#This Row],[Discount Band]]="medium",0.15,0.3))</f>
        <v>0.3</v>
      </c>
      <c r="I2925" s="9">
        <f>financials[[#This Row],[Gross Sales]]-financials[[#This Row],[Gross Sales]]*financials[[#This Row],[Discounts]]</f>
        <v>28574</v>
      </c>
      <c r="J2925" s="9">
        <f>VLOOKUP(financials[[#This Row],[productid]],Products!$B$2:$H$10,3)</f>
        <v>9.9499999999999993</v>
      </c>
      <c r="K2925" s="9">
        <f>financials[[#This Row],[Sales]]-financials[[#This Row],[COGS]]</f>
        <v>28564.05</v>
      </c>
      <c r="L2925" s="17">
        <f t="shared" ca="1" si="91"/>
        <v>45256</v>
      </c>
      <c r="M2925" t="str">
        <f t="shared" ca="1" si="90"/>
        <v>A0001</v>
      </c>
    </row>
    <row r="2926" spans="1:13" x14ac:dyDescent="0.25">
      <c r="A2926" t="s">
        <v>96</v>
      </c>
      <c r="B2926" s="7" t="s">
        <v>170</v>
      </c>
      <c r="C2926" s="15">
        <v>102</v>
      </c>
      <c r="D2926" s="16" t="s">
        <v>102</v>
      </c>
      <c r="E2926">
        <v>3408</v>
      </c>
      <c r="F2926" s="9">
        <v>12</v>
      </c>
      <c r="G2926" s="9">
        <f>financials[[#This Row],[Units Sold]]*financials[[#This Row],[Sale Price]]</f>
        <v>40896</v>
      </c>
      <c r="H2926" s="9">
        <f>IF(financials[[#This Row],[Discount Band]]="low",0.1,IF(financials[[#This Row],[Discount Band]]="medium",0.15,0.3))</f>
        <v>0.1</v>
      </c>
      <c r="I2926" s="9">
        <f>financials[[#This Row],[Gross Sales]]-financials[[#This Row],[Gross Sales]]*financials[[#This Row],[Discounts]]</f>
        <v>36806.400000000001</v>
      </c>
      <c r="J2926" s="9">
        <f>VLOOKUP(financials[[#This Row],[productid]],Products!$B$2:$H$10,3)</f>
        <v>13.95</v>
      </c>
      <c r="K2926" s="9">
        <f>financials[[#This Row],[Sales]]-financials[[#This Row],[COGS]]</f>
        <v>36792.450000000004</v>
      </c>
      <c r="L2926" s="17">
        <f t="shared" ca="1" si="91"/>
        <v>45000</v>
      </c>
      <c r="M2926" t="str">
        <f t="shared" ca="1" si="90"/>
        <v>C0002</v>
      </c>
    </row>
    <row r="2927" spans="1:13" x14ac:dyDescent="0.25">
      <c r="A2927" t="s">
        <v>98</v>
      </c>
      <c r="B2927" s="7" t="s">
        <v>279</v>
      </c>
      <c r="C2927" s="13">
        <v>108</v>
      </c>
      <c r="D2927" s="10" t="s">
        <v>103</v>
      </c>
      <c r="E2927">
        <v>328</v>
      </c>
      <c r="F2927" s="9">
        <v>125</v>
      </c>
      <c r="G2927" s="9">
        <f>financials[[#This Row],[Units Sold]]*financials[[#This Row],[Sale Price]]</f>
        <v>41000</v>
      </c>
      <c r="H2927" s="9">
        <f>IF(financials[[#This Row],[Discount Band]]="low",0.1,IF(financials[[#This Row],[Discount Band]]="medium",0.15,0.3))</f>
        <v>0.3</v>
      </c>
      <c r="I2927" s="9">
        <f>financials[[#This Row],[Gross Sales]]-financials[[#This Row],[Gross Sales]]*financials[[#This Row],[Discounts]]</f>
        <v>28700</v>
      </c>
      <c r="J2927" s="9">
        <f>VLOOKUP(financials[[#This Row],[productid]],Products!$B$2:$H$10,3)</f>
        <v>3.99</v>
      </c>
      <c r="K2927" s="9">
        <f>financials[[#This Row],[Sales]]-financials[[#This Row],[COGS]]</f>
        <v>28696.01</v>
      </c>
      <c r="L2927" s="17">
        <f t="shared" ca="1" si="91"/>
        <v>45389</v>
      </c>
      <c r="M2927" t="str">
        <f t="shared" ca="1" si="90"/>
        <v>B0001</v>
      </c>
    </row>
    <row r="2928" spans="1:13" x14ac:dyDescent="0.25">
      <c r="A2928" t="s">
        <v>98</v>
      </c>
      <c r="B2928" s="7" t="s">
        <v>556</v>
      </c>
      <c r="C2928" s="15">
        <v>109</v>
      </c>
      <c r="D2928" s="16" t="s">
        <v>94</v>
      </c>
      <c r="E2928">
        <v>328</v>
      </c>
      <c r="F2928" s="9">
        <v>125</v>
      </c>
      <c r="G2928" s="9">
        <f>financials[[#This Row],[Units Sold]]*financials[[#This Row],[Sale Price]]</f>
        <v>41000</v>
      </c>
      <c r="H2928" s="9">
        <f>IF(financials[[#This Row],[Discount Band]]="low",0.1,IF(financials[[#This Row],[Discount Band]]="medium",0.15,0.3))</f>
        <v>0.3</v>
      </c>
      <c r="I2928" s="9">
        <f>financials[[#This Row],[Gross Sales]]-financials[[#This Row],[Gross Sales]]*financials[[#This Row],[Discounts]]</f>
        <v>28700</v>
      </c>
      <c r="J2928" s="9">
        <f>VLOOKUP(financials[[#This Row],[productid]],Products!$B$2:$H$10,3)</f>
        <v>16.8</v>
      </c>
      <c r="K2928" s="9">
        <f>financials[[#This Row],[Sales]]-financials[[#This Row],[COGS]]</f>
        <v>28683.200000000001</v>
      </c>
      <c r="L2928" s="17">
        <f t="shared" ca="1" si="91"/>
        <v>45275</v>
      </c>
      <c r="M2928" t="str">
        <f t="shared" ca="1" si="90"/>
        <v>B0001</v>
      </c>
    </row>
    <row r="2929" spans="1:13" x14ac:dyDescent="0.25">
      <c r="A2929" t="s">
        <v>100</v>
      </c>
      <c r="B2929" s="7" t="s">
        <v>170</v>
      </c>
      <c r="C2929" s="15">
        <v>102</v>
      </c>
      <c r="D2929" s="16" t="s">
        <v>103</v>
      </c>
      <c r="E2929">
        <v>2736</v>
      </c>
      <c r="F2929" s="9">
        <v>15</v>
      </c>
      <c r="G2929" s="9">
        <f>financials[[#This Row],[Units Sold]]*financials[[#This Row],[Sale Price]]</f>
        <v>41040</v>
      </c>
      <c r="H2929" s="9">
        <f>IF(financials[[#This Row],[Discount Band]]="low",0.1,IF(financials[[#This Row],[Discount Band]]="medium",0.15,0.3))</f>
        <v>0.3</v>
      </c>
      <c r="I2929" s="9">
        <f>financials[[#This Row],[Gross Sales]]-financials[[#This Row],[Gross Sales]]*financials[[#This Row],[Discounts]]</f>
        <v>28728</v>
      </c>
      <c r="J2929" s="9">
        <f>VLOOKUP(financials[[#This Row],[productid]],Products!$B$2:$H$10,3)</f>
        <v>13.95</v>
      </c>
      <c r="K2929" s="9">
        <f>financials[[#This Row],[Sales]]-financials[[#This Row],[COGS]]</f>
        <v>28714.05</v>
      </c>
      <c r="L2929" s="17">
        <f t="shared" ca="1" si="91"/>
        <v>45526</v>
      </c>
      <c r="M2929" t="str">
        <f t="shared" ca="1" si="90"/>
        <v>C0003</v>
      </c>
    </row>
    <row r="2930" spans="1:13" x14ac:dyDescent="0.25">
      <c r="A2930" t="s">
        <v>100</v>
      </c>
      <c r="B2930" s="7" t="s">
        <v>170</v>
      </c>
      <c r="C2930" s="15">
        <v>105</v>
      </c>
      <c r="D2930" s="16" t="s">
        <v>102</v>
      </c>
      <c r="E2930">
        <v>2743</v>
      </c>
      <c r="F2930" s="9">
        <v>15</v>
      </c>
      <c r="G2930" s="9">
        <f>financials[[#This Row],[Units Sold]]*financials[[#This Row],[Sale Price]]</f>
        <v>41145</v>
      </c>
      <c r="H2930" s="9">
        <f>IF(financials[[#This Row],[Discount Band]]="low",0.1,IF(financials[[#This Row],[Discount Band]]="medium",0.15,0.3))</f>
        <v>0.1</v>
      </c>
      <c r="I2930" s="9">
        <f>financials[[#This Row],[Gross Sales]]-financials[[#This Row],[Gross Sales]]*financials[[#This Row],[Discounts]]</f>
        <v>37030.5</v>
      </c>
      <c r="J2930" s="9">
        <f>VLOOKUP(financials[[#This Row],[productid]],Products!$B$2:$H$10,3)</f>
        <v>10</v>
      </c>
      <c r="K2930" s="9">
        <f>financials[[#This Row],[Sales]]-financials[[#This Row],[COGS]]</f>
        <v>37020.5</v>
      </c>
      <c r="L2930" s="17">
        <f t="shared" ca="1" si="91"/>
        <v>45253</v>
      </c>
      <c r="M2930" t="str">
        <f t="shared" ca="1" si="90"/>
        <v>B0101</v>
      </c>
    </row>
    <row r="2931" spans="1:13" x14ac:dyDescent="0.25">
      <c r="A2931" t="s">
        <v>96</v>
      </c>
      <c r="B2931" s="7" t="s">
        <v>135</v>
      </c>
      <c r="C2931" s="15">
        <v>101</v>
      </c>
      <c r="D2931" s="16" t="s">
        <v>102</v>
      </c>
      <c r="E2931">
        <v>3439</v>
      </c>
      <c r="F2931" s="9">
        <v>12</v>
      </c>
      <c r="G2931" s="9">
        <f>financials[[#This Row],[Units Sold]]*financials[[#This Row],[Sale Price]]</f>
        <v>41268</v>
      </c>
      <c r="H2931" s="9">
        <f>IF(financials[[#This Row],[Discount Band]]="low",0.1,IF(financials[[#This Row],[Discount Band]]="medium",0.15,0.3))</f>
        <v>0.1</v>
      </c>
      <c r="I2931" s="9">
        <f>financials[[#This Row],[Gross Sales]]-financials[[#This Row],[Gross Sales]]*financials[[#This Row],[Discounts]]</f>
        <v>37141.199999999997</v>
      </c>
      <c r="J2931" s="9">
        <f>VLOOKUP(financials[[#This Row],[productid]],Products!$B$2:$H$10,3)</f>
        <v>9.9499999999999993</v>
      </c>
      <c r="K2931" s="9">
        <f>financials[[#This Row],[Sales]]-financials[[#This Row],[COGS]]</f>
        <v>37131.25</v>
      </c>
      <c r="L2931" s="17">
        <f t="shared" ca="1" si="91"/>
        <v>44631</v>
      </c>
      <c r="M2931" t="str">
        <f t="shared" ca="1" si="90"/>
        <v>A0001</v>
      </c>
    </row>
    <row r="2932" spans="1:13" x14ac:dyDescent="0.25">
      <c r="A2932" t="s">
        <v>98</v>
      </c>
      <c r="B2932" s="7" t="s">
        <v>279</v>
      </c>
      <c r="C2932" s="15">
        <v>107</v>
      </c>
      <c r="D2932" s="16" t="s">
        <v>102</v>
      </c>
      <c r="E2932">
        <v>331</v>
      </c>
      <c r="F2932" s="9">
        <v>125</v>
      </c>
      <c r="G2932" s="9">
        <f>financials[[#This Row],[Units Sold]]*financials[[#This Row],[Sale Price]]</f>
        <v>41375</v>
      </c>
      <c r="H2932" s="9">
        <f>IF(financials[[#This Row],[Discount Band]]="low",0.1,IF(financials[[#This Row],[Discount Band]]="medium",0.15,0.3))</f>
        <v>0.1</v>
      </c>
      <c r="I2932" s="9">
        <f>financials[[#This Row],[Gross Sales]]-financials[[#This Row],[Gross Sales]]*financials[[#This Row],[Discounts]]</f>
        <v>37237.5</v>
      </c>
      <c r="J2932" s="9">
        <f>VLOOKUP(financials[[#This Row],[productid]],Products!$B$2:$H$10,3)</f>
        <v>5.5</v>
      </c>
      <c r="K2932" s="9">
        <f>financials[[#This Row],[Sales]]-financials[[#This Row],[COGS]]</f>
        <v>37232</v>
      </c>
      <c r="L2932" s="17">
        <f t="shared" ca="1" si="91"/>
        <v>45376</v>
      </c>
      <c r="M2932" t="str">
        <f t="shared" ca="1" si="90"/>
        <v>B0001</v>
      </c>
    </row>
    <row r="2933" spans="1:13" x14ac:dyDescent="0.25">
      <c r="A2933" t="s">
        <v>98</v>
      </c>
      <c r="B2933" s="7" t="s">
        <v>287</v>
      </c>
      <c r="C2933" s="15">
        <v>103</v>
      </c>
      <c r="D2933" s="16" t="s">
        <v>101</v>
      </c>
      <c r="E2933">
        <v>331</v>
      </c>
      <c r="F2933" s="9">
        <v>125</v>
      </c>
      <c r="G2933" s="9">
        <f>financials[[#This Row],[Units Sold]]*financials[[#This Row],[Sale Price]]</f>
        <v>41375</v>
      </c>
      <c r="H2933" s="9">
        <f>IF(financials[[#This Row],[Discount Band]]="low",0.1,IF(financials[[#This Row],[Discount Band]]="medium",0.15,0.3))</f>
        <v>0.15</v>
      </c>
      <c r="I2933" s="9">
        <f>financials[[#This Row],[Gross Sales]]-financials[[#This Row],[Gross Sales]]*financials[[#This Row],[Discounts]]</f>
        <v>35168.75</v>
      </c>
      <c r="J2933" s="9">
        <f>VLOOKUP(financials[[#This Row],[productid]],Products!$B$2:$H$10,3)</f>
        <v>15</v>
      </c>
      <c r="K2933" s="9">
        <f>financials[[#This Row],[Sales]]-financials[[#This Row],[COGS]]</f>
        <v>35153.75</v>
      </c>
      <c r="L2933" s="17">
        <f t="shared" ca="1" si="91"/>
        <v>44603</v>
      </c>
      <c r="M2933" t="str">
        <f t="shared" ca="1" si="90"/>
        <v>C0003</v>
      </c>
    </row>
    <row r="2934" spans="1:13" x14ac:dyDescent="0.25">
      <c r="A2934" t="s">
        <v>100</v>
      </c>
      <c r="B2934" s="7" t="s">
        <v>135</v>
      </c>
      <c r="C2934" s="15">
        <v>103</v>
      </c>
      <c r="D2934" s="16" t="s">
        <v>102</v>
      </c>
      <c r="E2934">
        <v>2759</v>
      </c>
      <c r="F2934" s="9">
        <v>15</v>
      </c>
      <c r="G2934" s="9">
        <f>financials[[#This Row],[Units Sold]]*financials[[#This Row],[Sale Price]]</f>
        <v>41385</v>
      </c>
      <c r="H2934" s="9">
        <f>IF(financials[[#This Row],[Discount Band]]="low",0.1,IF(financials[[#This Row],[Discount Band]]="medium",0.15,0.3))</f>
        <v>0.1</v>
      </c>
      <c r="I2934" s="9">
        <f>financials[[#This Row],[Gross Sales]]-financials[[#This Row],[Gross Sales]]*financials[[#This Row],[Discounts]]</f>
        <v>37246.5</v>
      </c>
      <c r="J2934" s="9">
        <f>VLOOKUP(financials[[#This Row],[productid]],Products!$B$2:$H$10,3)</f>
        <v>15</v>
      </c>
      <c r="K2934" s="9">
        <f>financials[[#This Row],[Sales]]-financials[[#This Row],[COGS]]</f>
        <v>37231.5</v>
      </c>
      <c r="L2934" s="17">
        <f t="shared" ca="1" si="91"/>
        <v>45207</v>
      </c>
      <c r="M2934" t="str">
        <f t="shared" ca="1" si="90"/>
        <v>B0101</v>
      </c>
    </row>
    <row r="2935" spans="1:13" x14ac:dyDescent="0.25">
      <c r="A2935" t="s">
        <v>97</v>
      </c>
      <c r="B2935" s="7" t="s">
        <v>170</v>
      </c>
      <c r="C2935" s="15">
        <v>101</v>
      </c>
      <c r="D2935" s="16" t="s">
        <v>101</v>
      </c>
      <c r="E2935">
        <v>2071</v>
      </c>
      <c r="F2935" s="9">
        <v>20</v>
      </c>
      <c r="G2935" s="9">
        <f>financials[[#This Row],[Units Sold]]*financials[[#This Row],[Sale Price]]</f>
        <v>41420</v>
      </c>
      <c r="H2935" s="9">
        <f>IF(financials[[#This Row],[Discount Band]]="low",0.1,IF(financials[[#This Row],[Discount Band]]="medium",0.15,0.3))</f>
        <v>0.15</v>
      </c>
      <c r="I2935" s="9">
        <f>financials[[#This Row],[Gross Sales]]-financials[[#This Row],[Gross Sales]]*financials[[#This Row],[Discounts]]</f>
        <v>35207</v>
      </c>
      <c r="J2935" s="9">
        <f>VLOOKUP(financials[[#This Row],[productid]],Products!$B$2:$H$10,3)</f>
        <v>9.9499999999999993</v>
      </c>
      <c r="K2935" s="9">
        <f>financials[[#This Row],[Sales]]-financials[[#This Row],[COGS]]</f>
        <v>35197.050000000003</v>
      </c>
      <c r="L2935" s="17">
        <f t="shared" ca="1" si="91"/>
        <v>44799</v>
      </c>
      <c r="M2935" t="str">
        <f t="shared" ca="1" si="90"/>
        <v>B0101</v>
      </c>
    </row>
    <row r="2936" spans="1:13" x14ac:dyDescent="0.25">
      <c r="A2936" t="s">
        <v>96</v>
      </c>
      <c r="B2936" s="7" t="s">
        <v>170</v>
      </c>
      <c r="C2936" s="15">
        <v>102</v>
      </c>
      <c r="D2936" s="16" t="s">
        <v>94</v>
      </c>
      <c r="E2936">
        <v>3458</v>
      </c>
      <c r="F2936" s="9">
        <v>12</v>
      </c>
      <c r="G2936" s="9">
        <f>financials[[#This Row],[Units Sold]]*financials[[#This Row],[Sale Price]]</f>
        <v>41496</v>
      </c>
      <c r="H2936" s="9">
        <f>IF(financials[[#This Row],[Discount Band]]="low",0.1,IF(financials[[#This Row],[Discount Band]]="medium",0.15,0.3))</f>
        <v>0.3</v>
      </c>
      <c r="I2936" s="9">
        <f>financials[[#This Row],[Gross Sales]]-financials[[#This Row],[Gross Sales]]*financials[[#This Row],[Discounts]]</f>
        <v>29047.200000000001</v>
      </c>
      <c r="J2936" s="9">
        <f>VLOOKUP(financials[[#This Row],[productid]],Products!$B$2:$H$10,3)</f>
        <v>13.95</v>
      </c>
      <c r="K2936" s="9">
        <f>financials[[#This Row],[Sales]]-financials[[#This Row],[COGS]]</f>
        <v>29033.25</v>
      </c>
      <c r="L2936" s="17">
        <f t="shared" ca="1" si="91"/>
        <v>45125</v>
      </c>
      <c r="M2936" t="str">
        <f t="shared" ca="1" si="90"/>
        <v>A0001</v>
      </c>
    </row>
    <row r="2937" spans="1:13" x14ac:dyDescent="0.25">
      <c r="A2937" t="s">
        <v>96</v>
      </c>
      <c r="B2937" s="7" t="s">
        <v>135</v>
      </c>
      <c r="C2937" s="15">
        <v>104</v>
      </c>
      <c r="D2937" s="16" t="s">
        <v>94</v>
      </c>
      <c r="E2937">
        <v>3463</v>
      </c>
      <c r="F2937" s="9">
        <v>12</v>
      </c>
      <c r="G2937" s="9">
        <f>financials[[#This Row],[Units Sold]]*financials[[#This Row],[Sale Price]]</f>
        <v>41556</v>
      </c>
      <c r="H2937" s="9">
        <f>IF(financials[[#This Row],[Discount Band]]="low",0.1,IF(financials[[#This Row],[Discount Band]]="medium",0.15,0.3))</f>
        <v>0.3</v>
      </c>
      <c r="I2937" s="9">
        <f>financials[[#This Row],[Gross Sales]]-financials[[#This Row],[Gross Sales]]*financials[[#This Row],[Discounts]]</f>
        <v>29089.200000000001</v>
      </c>
      <c r="J2937" s="9">
        <f>VLOOKUP(financials[[#This Row],[productid]],Products!$B$2:$H$10,3)</f>
        <v>2.9</v>
      </c>
      <c r="K2937" s="9">
        <f>financials[[#This Row],[Sales]]-financials[[#This Row],[COGS]]</f>
        <v>29086.3</v>
      </c>
      <c r="L2937" s="17">
        <f t="shared" ca="1" si="91"/>
        <v>45222</v>
      </c>
      <c r="M2937" t="str">
        <f t="shared" ca="1" si="90"/>
        <v>B0001</v>
      </c>
    </row>
    <row r="2938" spans="1:13" x14ac:dyDescent="0.25">
      <c r="A2938" t="s">
        <v>96</v>
      </c>
      <c r="B2938" s="7" t="s">
        <v>170</v>
      </c>
      <c r="C2938" s="15">
        <v>103</v>
      </c>
      <c r="D2938" s="16" t="s">
        <v>101</v>
      </c>
      <c r="E2938">
        <v>3463</v>
      </c>
      <c r="F2938" s="9">
        <v>12</v>
      </c>
      <c r="G2938" s="9">
        <f>financials[[#This Row],[Units Sold]]*financials[[#This Row],[Sale Price]]</f>
        <v>41556</v>
      </c>
      <c r="H2938" s="9">
        <f>IF(financials[[#This Row],[Discount Band]]="low",0.1,IF(financials[[#This Row],[Discount Band]]="medium",0.15,0.3))</f>
        <v>0.15</v>
      </c>
      <c r="I2938" s="9">
        <f>financials[[#This Row],[Gross Sales]]-financials[[#This Row],[Gross Sales]]*financials[[#This Row],[Discounts]]</f>
        <v>35322.6</v>
      </c>
      <c r="J2938" s="9">
        <f>VLOOKUP(financials[[#This Row],[productid]],Products!$B$2:$H$10,3)</f>
        <v>15</v>
      </c>
      <c r="K2938" s="9">
        <f>financials[[#This Row],[Sales]]-financials[[#This Row],[COGS]]</f>
        <v>35307.599999999999</v>
      </c>
      <c r="L2938" s="17">
        <f t="shared" ca="1" si="91"/>
        <v>44674</v>
      </c>
      <c r="M2938" t="str">
        <f t="shared" ca="1" si="90"/>
        <v>B0001</v>
      </c>
    </row>
    <row r="2939" spans="1:13" x14ac:dyDescent="0.25">
      <c r="A2939" t="s">
        <v>100</v>
      </c>
      <c r="B2939" s="7" t="s">
        <v>170</v>
      </c>
      <c r="C2939" s="15">
        <v>106</v>
      </c>
      <c r="D2939" s="16" t="s">
        <v>94</v>
      </c>
      <c r="E2939">
        <v>2774</v>
      </c>
      <c r="F2939" s="9">
        <v>15</v>
      </c>
      <c r="G2939" s="9">
        <f>financials[[#This Row],[Units Sold]]*financials[[#This Row],[Sale Price]]</f>
        <v>41610</v>
      </c>
      <c r="H2939" s="9">
        <f>IF(financials[[#This Row],[Discount Band]]="low",0.1,IF(financials[[#This Row],[Discount Band]]="medium",0.15,0.3))</f>
        <v>0.3</v>
      </c>
      <c r="I2939" s="9">
        <f>financials[[#This Row],[Gross Sales]]-financials[[#This Row],[Gross Sales]]*financials[[#This Row],[Discounts]]</f>
        <v>29127</v>
      </c>
      <c r="J2939" s="9">
        <f>VLOOKUP(financials[[#This Row],[productid]],Products!$B$2:$H$10,3)</f>
        <v>9.1</v>
      </c>
      <c r="K2939" s="9">
        <f>financials[[#This Row],[Sales]]-financials[[#This Row],[COGS]]</f>
        <v>29117.9</v>
      </c>
      <c r="L2939" s="17">
        <f t="shared" ca="1" si="91"/>
        <v>45378</v>
      </c>
      <c r="M2939" t="str">
        <f t="shared" ca="1" si="90"/>
        <v>B0101</v>
      </c>
    </row>
    <row r="2940" spans="1:13" x14ac:dyDescent="0.25">
      <c r="A2940" t="s">
        <v>98</v>
      </c>
      <c r="B2940" s="7" t="s">
        <v>209</v>
      </c>
      <c r="C2940" s="15">
        <v>108</v>
      </c>
      <c r="D2940" s="16" t="s">
        <v>94</v>
      </c>
      <c r="E2940">
        <v>333</v>
      </c>
      <c r="F2940" s="9">
        <v>125</v>
      </c>
      <c r="G2940" s="9">
        <f>financials[[#This Row],[Units Sold]]*financials[[#This Row],[Sale Price]]</f>
        <v>41625</v>
      </c>
      <c r="H2940" s="9">
        <f>IF(financials[[#This Row],[Discount Band]]="low",0.1,IF(financials[[#This Row],[Discount Band]]="medium",0.15,0.3))</f>
        <v>0.3</v>
      </c>
      <c r="I2940" s="9">
        <f>financials[[#This Row],[Gross Sales]]-financials[[#This Row],[Gross Sales]]*financials[[#This Row],[Discounts]]</f>
        <v>29137.5</v>
      </c>
      <c r="J2940" s="9">
        <f>VLOOKUP(financials[[#This Row],[productid]],Products!$B$2:$H$10,3)</f>
        <v>3.99</v>
      </c>
      <c r="K2940" s="9">
        <f>financials[[#This Row],[Sales]]-financials[[#This Row],[COGS]]</f>
        <v>29133.51</v>
      </c>
      <c r="L2940" s="17">
        <f t="shared" ca="1" si="91"/>
        <v>45163</v>
      </c>
      <c r="M2940" t="str">
        <f t="shared" ca="1" si="90"/>
        <v>C0002</v>
      </c>
    </row>
    <row r="2941" spans="1:13" x14ac:dyDescent="0.25">
      <c r="A2941" t="s">
        <v>98</v>
      </c>
      <c r="B2941" s="7" t="s">
        <v>209</v>
      </c>
      <c r="C2941" s="15">
        <v>101</v>
      </c>
      <c r="D2941" s="16" t="s">
        <v>102</v>
      </c>
      <c r="E2941">
        <v>333</v>
      </c>
      <c r="F2941" s="9">
        <v>125</v>
      </c>
      <c r="G2941" s="9">
        <f>financials[[#This Row],[Units Sold]]*financials[[#This Row],[Sale Price]]</f>
        <v>41625</v>
      </c>
      <c r="H2941" s="9">
        <f>IF(financials[[#This Row],[Discount Band]]="low",0.1,IF(financials[[#This Row],[Discount Band]]="medium",0.15,0.3))</f>
        <v>0.1</v>
      </c>
      <c r="I2941" s="9">
        <f>financials[[#This Row],[Gross Sales]]-financials[[#This Row],[Gross Sales]]*financials[[#This Row],[Discounts]]</f>
        <v>37462.5</v>
      </c>
      <c r="J2941" s="9">
        <f>VLOOKUP(financials[[#This Row],[productid]],Products!$B$2:$H$10,3)</f>
        <v>9.9499999999999993</v>
      </c>
      <c r="K2941" s="9">
        <f>financials[[#This Row],[Sales]]-financials[[#This Row],[COGS]]</f>
        <v>37452.550000000003</v>
      </c>
      <c r="L2941" s="17">
        <f t="shared" ca="1" si="91"/>
        <v>45030</v>
      </c>
      <c r="M2941" t="str">
        <f t="shared" ca="1" si="90"/>
        <v>C0002</v>
      </c>
    </row>
    <row r="2942" spans="1:13" x14ac:dyDescent="0.25">
      <c r="A2942" t="s">
        <v>98</v>
      </c>
      <c r="B2942" s="7" t="s">
        <v>209</v>
      </c>
      <c r="C2942" s="15">
        <v>101</v>
      </c>
      <c r="D2942" s="16" t="s">
        <v>102</v>
      </c>
      <c r="E2942">
        <v>333</v>
      </c>
      <c r="F2942" s="9">
        <v>125</v>
      </c>
      <c r="G2942" s="9">
        <f>financials[[#This Row],[Units Sold]]*financials[[#This Row],[Sale Price]]</f>
        <v>41625</v>
      </c>
      <c r="H2942" s="9">
        <f>IF(financials[[#This Row],[Discount Band]]="low",0.1,IF(financials[[#This Row],[Discount Band]]="medium",0.15,0.3))</f>
        <v>0.1</v>
      </c>
      <c r="I2942" s="9">
        <f>financials[[#This Row],[Gross Sales]]-financials[[#This Row],[Gross Sales]]*financials[[#This Row],[Discounts]]</f>
        <v>37462.5</v>
      </c>
      <c r="J2942" s="9">
        <f>VLOOKUP(financials[[#This Row],[productid]],Products!$B$2:$H$10,3)</f>
        <v>9.9499999999999993</v>
      </c>
      <c r="K2942" s="9">
        <f>financials[[#This Row],[Sales]]-financials[[#This Row],[COGS]]</f>
        <v>37452.550000000003</v>
      </c>
      <c r="L2942" s="17">
        <f t="shared" ca="1" si="91"/>
        <v>44821</v>
      </c>
      <c r="M2942" t="str">
        <f t="shared" ca="1" si="90"/>
        <v>C0002</v>
      </c>
    </row>
    <row r="2943" spans="1:13" x14ac:dyDescent="0.25">
      <c r="A2943" t="s">
        <v>98</v>
      </c>
      <c r="B2943" s="7" t="s">
        <v>287</v>
      </c>
      <c r="C2943" s="15">
        <v>107</v>
      </c>
      <c r="D2943" s="16" t="s">
        <v>101</v>
      </c>
      <c r="E2943">
        <v>333</v>
      </c>
      <c r="F2943" s="9">
        <v>125</v>
      </c>
      <c r="G2943" s="9">
        <f>financials[[#This Row],[Units Sold]]*financials[[#This Row],[Sale Price]]</f>
        <v>41625</v>
      </c>
      <c r="H2943" s="9">
        <f>IF(financials[[#This Row],[Discount Band]]="low",0.1,IF(financials[[#This Row],[Discount Band]]="medium",0.15,0.3))</f>
        <v>0.15</v>
      </c>
      <c r="I2943" s="9">
        <f>financials[[#This Row],[Gross Sales]]-financials[[#This Row],[Gross Sales]]*financials[[#This Row],[Discounts]]</f>
        <v>35381.25</v>
      </c>
      <c r="J2943" s="9">
        <f>VLOOKUP(financials[[#This Row],[productid]],Products!$B$2:$H$10,3)</f>
        <v>5.5</v>
      </c>
      <c r="K2943" s="9">
        <f>financials[[#This Row],[Sales]]-financials[[#This Row],[COGS]]</f>
        <v>35375.75</v>
      </c>
      <c r="L2943" s="17">
        <f t="shared" ca="1" si="91"/>
        <v>45461</v>
      </c>
      <c r="M2943" t="str">
        <f t="shared" ca="1" si="90"/>
        <v>B0001</v>
      </c>
    </row>
    <row r="2944" spans="1:13" x14ac:dyDescent="0.25">
      <c r="A2944" t="s">
        <v>96</v>
      </c>
      <c r="B2944" s="7" t="s">
        <v>170</v>
      </c>
      <c r="C2944" s="13">
        <v>105</v>
      </c>
      <c r="D2944" s="10" t="s">
        <v>101</v>
      </c>
      <c r="E2944">
        <v>3469</v>
      </c>
      <c r="F2944" s="9">
        <v>12</v>
      </c>
      <c r="G2944" s="9">
        <f>financials[[#This Row],[Units Sold]]*financials[[#This Row],[Sale Price]]</f>
        <v>41628</v>
      </c>
      <c r="H2944" s="9">
        <f>IF(financials[[#This Row],[Discount Band]]="low",0.1,IF(financials[[#This Row],[Discount Band]]="medium",0.15,0.3))</f>
        <v>0.15</v>
      </c>
      <c r="I2944" s="9">
        <f>financials[[#This Row],[Gross Sales]]-financials[[#This Row],[Gross Sales]]*financials[[#This Row],[Discounts]]</f>
        <v>35383.800000000003</v>
      </c>
      <c r="J2944" s="9">
        <f>VLOOKUP(financials[[#This Row],[productid]],Products!$B$2:$H$10,3)</f>
        <v>10</v>
      </c>
      <c r="K2944" s="9">
        <f>financials[[#This Row],[Sales]]-financials[[#This Row],[COGS]]</f>
        <v>35373.800000000003</v>
      </c>
      <c r="L2944" s="17">
        <f t="shared" ca="1" si="91"/>
        <v>45322</v>
      </c>
      <c r="M2944" t="str">
        <f t="shared" ca="1" si="90"/>
        <v>A0001</v>
      </c>
    </row>
    <row r="2945" spans="1:13" x14ac:dyDescent="0.25">
      <c r="A2945" t="s">
        <v>100</v>
      </c>
      <c r="B2945" s="7" t="s">
        <v>170</v>
      </c>
      <c r="C2945" s="15">
        <v>109</v>
      </c>
      <c r="D2945" s="16" t="s">
        <v>94</v>
      </c>
      <c r="E2945">
        <v>2776</v>
      </c>
      <c r="F2945" s="9">
        <v>15</v>
      </c>
      <c r="G2945" s="9">
        <f>financials[[#This Row],[Units Sold]]*financials[[#This Row],[Sale Price]]</f>
        <v>41640</v>
      </c>
      <c r="H2945" s="9">
        <f>IF(financials[[#This Row],[Discount Band]]="low",0.1,IF(financials[[#This Row],[Discount Band]]="medium",0.15,0.3))</f>
        <v>0.3</v>
      </c>
      <c r="I2945" s="9">
        <f>financials[[#This Row],[Gross Sales]]-financials[[#This Row],[Gross Sales]]*financials[[#This Row],[Discounts]]</f>
        <v>29148</v>
      </c>
      <c r="J2945" s="9">
        <f>VLOOKUP(financials[[#This Row],[productid]],Products!$B$2:$H$10,3)</f>
        <v>16.8</v>
      </c>
      <c r="K2945" s="9">
        <f>financials[[#This Row],[Sales]]-financials[[#This Row],[COGS]]</f>
        <v>29131.200000000001</v>
      </c>
      <c r="L2945" s="17">
        <f t="shared" ca="1" si="91"/>
        <v>45302</v>
      </c>
      <c r="M2945" t="str">
        <f t="shared" ca="1" si="90"/>
        <v>B0101</v>
      </c>
    </row>
    <row r="2946" spans="1:13" x14ac:dyDescent="0.25">
      <c r="A2946" t="s">
        <v>96</v>
      </c>
      <c r="B2946" s="7" t="s">
        <v>135</v>
      </c>
      <c r="C2946" s="13">
        <v>106</v>
      </c>
      <c r="D2946" s="10" t="s">
        <v>94</v>
      </c>
      <c r="E2946">
        <v>3479</v>
      </c>
      <c r="F2946" s="9">
        <v>12</v>
      </c>
      <c r="G2946" s="9">
        <f>financials[[#This Row],[Units Sold]]*financials[[#This Row],[Sale Price]]</f>
        <v>41748</v>
      </c>
      <c r="H2946" s="9">
        <f>IF(financials[[#This Row],[Discount Band]]="low",0.1,IF(financials[[#This Row],[Discount Band]]="medium",0.15,0.3))</f>
        <v>0.3</v>
      </c>
      <c r="I2946" s="9">
        <f>financials[[#This Row],[Gross Sales]]-financials[[#This Row],[Gross Sales]]*financials[[#This Row],[Discounts]]</f>
        <v>29223.599999999999</v>
      </c>
      <c r="J2946" s="9">
        <f>VLOOKUP(financials[[#This Row],[productid]],Products!$B$2:$H$10,3)</f>
        <v>9.1</v>
      </c>
      <c r="K2946" s="9">
        <f>financials[[#This Row],[Sales]]-financials[[#This Row],[COGS]]</f>
        <v>29214.5</v>
      </c>
      <c r="L2946" s="17">
        <f t="shared" ca="1" si="91"/>
        <v>45014</v>
      </c>
      <c r="M2946" t="str">
        <f t="shared" ref="M2946:M3009" ca="1" si="92">VLOOKUP(RANDBETWEEN(1,5),rnlsalesperson,2)</f>
        <v>C0002</v>
      </c>
    </row>
    <row r="2947" spans="1:13" x14ac:dyDescent="0.25">
      <c r="A2947" t="s">
        <v>100</v>
      </c>
      <c r="B2947" s="7" t="s">
        <v>135</v>
      </c>
      <c r="C2947" s="15">
        <v>102</v>
      </c>
      <c r="D2947" s="16" t="s">
        <v>101</v>
      </c>
      <c r="E2947">
        <v>2787</v>
      </c>
      <c r="F2947" s="9">
        <v>15</v>
      </c>
      <c r="G2947" s="9">
        <f>financials[[#This Row],[Units Sold]]*financials[[#This Row],[Sale Price]]</f>
        <v>41805</v>
      </c>
      <c r="H2947" s="9">
        <f>IF(financials[[#This Row],[Discount Band]]="low",0.1,IF(financials[[#This Row],[Discount Band]]="medium",0.15,0.3))</f>
        <v>0.15</v>
      </c>
      <c r="I2947" s="9">
        <f>financials[[#This Row],[Gross Sales]]-financials[[#This Row],[Gross Sales]]*financials[[#This Row],[Discounts]]</f>
        <v>35534.25</v>
      </c>
      <c r="J2947" s="9">
        <f>VLOOKUP(financials[[#This Row],[productid]],Products!$B$2:$H$10,3)</f>
        <v>13.95</v>
      </c>
      <c r="K2947" s="9">
        <f>financials[[#This Row],[Sales]]-financials[[#This Row],[COGS]]</f>
        <v>35520.300000000003</v>
      </c>
      <c r="L2947" s="17">
        <f t="shared" ref="L2947:L3010" ca="1" si="93">RANDBETWEEN(44562,45534)</f>
        <v>45246</v>
      </c>
      <c r="M2947" t="str">
        <f t="shared" ca="1" si="92"/>
        <v>C0002</v>
      </c>
    </row>
    <row r="2948" spans="1:13" x14ac:dyDescent="0.25">
      <c r="A2948" t="s">
        <v>98</v>
      </c>
      <c r="B2948" s="7" t="s">
        <v>209</v>
      </c>
      <c r="C2948" s="15">
        <v>104</v>
      </c>
      <c r="D2948" s="16" t="s">
        <v>102</v>
      </c>
      <c r="E2948">
        <v>336</v>
      </c>
      <c r="F2948" s="9">
        <v>125</v>
      </c>
      <c r="G2948" s="9">
        <f>financials[[#This Row],[Units Sold]]*financials[[#This Row],[Sale Price]]</f>
        <v>42000</v>
      </c>
      <c r="H2948" s="9">
        <f>IF(financials[[#This Row],[Discount Band]]="low",0.1,IF(financials[[#This Row],[Discount Band]]="medium",0.15,0.3))</f>
        <v>0.1</v>
      </c>
      <c r="I2948" s="9">
        <f>financials[[#This Row],[Gross Sales]]-financials[[#This Row],[Gross Sales]]*financials[[#This Row],[Discounts]]</f>
        <v>37800</v>
      </c>
      <c r="J2948" s="9">
        <f>VLOOKUP(financials[[#This Row],[productid]],Products!$B$2:$H$10,3)</f>
        <v>2.9</v>
      </c>
      <c r="K2948" s="9">
        <f>financials[[#This Row],[Sales]]-financials[[#This Row],[COGS]]</f>
        <v>37797.1</v>
      </c>
      <c r="L2948" s="17">
        <f t="shared" ca="1" si="93"/>
        <v>44773</v>
      </c>
      <c r="M2948" t="str">
        <f t="shared" ca="1" si="92"/>
        <v>A0001</v>
      </c>
    </row>
    <row r="2949" spans="1:13" x14ac:dyDescent="0.25">
      <c r="A2949" t="s">
        <v>97</v>
      </c>
      <c r="B2949" s="7" t="s">
        <v>135</v>
      </c>
      <c r="C2949" s="15">
        <v>102</v>
      </c>
      <c r="D2949" s="16" t="s">
        <v>101</v>
      </c>
      <c r="E2949">
        <v>2101</v>
      </c>
      <c r="F2949" s="9">
        <v>20</v>
      </c>
      <c r="G2949" s="9">
        <f>financials[[#This Row],[Units Sold]]*financials[[#This Row],[Sale Price]]</f>
        <v>42020</v>
      </c>
      <c r="H2949" s="9">
        <f>IF(financials[[#This Row],[Discount Band]]="low",0.1,IF(financials[[#This Row],[Discount Band]]="medium",0.15,0.3))</f>
        <v>0.15</v>
      </c>
      <c r="I2949" s="9">
        <f>financials[[#This Row],[Gross Sales]]-financials[[#This Row],[Gross Sales]]*financials[[#This Row],[Discounts]]</f>
        <v>35717</v>
      </c>
      <c r="J2949" s="9">
        <f>VLOOKUP(financials[[#This Row],[productid]],Products!$B$2:$H$10,3)</f>
        <v>13.95</v>
      </c>
      <c r="K2949" s="9">
        <f>financials[[#This Row],[Sales]]-financials[[#This Row],[COGS]]</f>
        <v>35703.050000000003</v>
      </c>
      <c r="L2949" s="17">
        <f t="shared" ca="1" si="93"/>
        <v>45158</v>
      </c>
      <c r="M2949" t="str">
        <f t="shared" ca="1" si="92"/>
        <v>C0002</v>
      </c>
    </row>
    <row r="2950" spans="1:13" x14ac:dyDescent="0.25">
      <c r="A2950" t="s">
        <v>96</v>
      </c>
      <c r="B2950" s="7" t="s">
        <v>135</v>
      </c>
      <c r="C2950" s="15">
        <v>105</v>
      </c>
      <c r="D2950" s="16" t="s">
        <v>94</v>
      </c>
      <c r="E2950">
        <v>3507</v>
      </c>
      <c r="F2950" s="9">
        <v>12</v>
      </c>
      <c r="G2950" s="9">
        <f>financials[[#This Row],[Units Sold]]*financials[[#This Row],[Sale Price]]</f>
        <v>42084</v>
      </c>
      <c r="H2950" s="9">
        <f>IF(financials[[#This Row],[Discount Band]]="low",0.1,IF(financials[[#This Row],[Discount Band]]="medium",0.15,0.3))</f>
        <v>0.3</v>
      </c>
      <c r="I2950" s="9">
        <f>financials[[#This Row],[Gross Sales]]-financials[[#This Row],[Gross Sales]]*financials[[#This Row],[Discounts]]</f>
        <v>29458.800000000003</v>
      </c>
      <c r="J2950" s="9">
        <f>VLOOKUP(financials[[#This Row],[productid]],Products!$B$2:$H$10,3)</f>
        <v>10</v>
      </c>
      <c r="K2950" s="9">
        <f>financials[[#This Row],[Sales]]-financials[[#This Row],[COGS]]</f>
        <v>29448.800000000003</v>
      </c>
      <c r="L2950" s="17">
        <f t="shared" ca="1" si="93"/>
        <v>45412</v>
      </c>
      <c r="M2950" t="str">
        <f t="shared" ca="1" si="92"/>
        <v>B0001</v>
      </c>
    </row>
    <row r="2951" spans="1:13" x14ac:dyDescent="0.25">
      <c r="A2951" t="s">
        <v>98</v>
      </c>
      <c r="B2951" s="7" t="s">
        <v>279</v>
      </c>
      <c r="C2951" s="15">
        <v>107</v>
      </c>
      <c r="D2951" s="16" t="s">
        <v>101</v>
      </c>
      <c r="E2951">
        <v>338</v>
      </c>
      <c r="F2951" s="9">
        <v>125</v>
      </c>
      <c r="G2951" s="9">
        <f>financials[[#This Row],[Units Sold]]*financials[[#This Row],[Sale Price]]</f>
        <v>42250</v>
      </c>
      <c r="H2951" s="9">
        <f>IF(financials[[#This Row],[Discount Band]]="low",0.1,IF(financials[[#This Row],[Discount Band]]="medium",0.15,0.3))</f>
        <v>0.15</v>
      </c>
      <c r="I2951" s="9">
        <f>financials[[#This Row],[Gross Sales]]-financials[[#This Row],[Gross Sales]]*financials[[#This Row],[Discounts]]</f>
        <v>35912.5</v>
      </c>
      <c r="J2951" s="9">
        <f>VLOOKUP(financials[[#This Row],[productid]],Products!$B$2:$H$10,3)</f>
        <v>5.5</v>
      </c>
      <c r="K2951" s="9">
        <f>financials[[#This Row],[Sales]]-financials[[#This Row],[COGS]]</f>
        <v>35907</v>
      </c>
      <c r="L2951" s="17">
        <f t="shared" ca="1" si="93"/>
        <v>45335</v>
      </c>
      <c r="M2951" t="str">
        <f t="shared" ca="1" si="92"/>
        <v>B0101</v>
      </c>
    </row>
    <row r="2952" spans="1:13" x14ac:dyDescent="0.25">
      <c r="A2952" t="s">
        <v>98</v>
      </c>
      <c r="B2952" s="7" t="s">
        <v>279</v>
      </c>
      <c r="C2952" s="15">
        <v>108</v>
      </c>
      <c r="D2952" s="16" t="s">
        <v>94</v>
      </c>
      <c r="E2952">
        <v>338</v>
      </c>
      <c r="F2952" s="9">
        <v>125</v>
      </c>
      <c r="G2952" s="9">
        <f>financials[[#This Row],[Units Sold]]*financials[[#This Row],[Sale Price]]</f>
        <v>42250</v>
      </c>
      <c r="H2952" s="9">
        <f>IF(financials[[#This Row],[Discount Band]]="low",0.1,IF(financials[[#This Row],[Discount Band]]="medium",0.15,0.3))</f>
        <v>0.3</v>
      </c>
      <c r="I2952" s="9">
        <f>financials[[#This Row],[Gross Sales]]-financials[[#This Row],[Gross Sales]]*financials[[#This Row],[Discounts]]</f>
        <v>29575</v>
      </c>
      <c r="J2952" s="9">
        <f>VLOOKUP(financials[[#This Row],[productid]],Products!$B$2:$H$10,3)</f>
        <v>3.99</v>
      </c>
      <c r="K2952" s="9">
        <f>financials[[#This Row],[Sales]]-financials[[#This Row],[COGS]]</f>
        <v>29571.01</v>
      </c>
      <c r="L2952" s="17">
        <f t="shared" ca="1" si="93"/>
        <v>45367</v>
      </c>
      <c r="M2952" t="str">
        <f t="shared" ca="1" si="92"/>
        <v>A0001</v>
      </c>
    </row>
    <row r="2953" spans="1:13" x14ac:dyDescent="0.25">
      <c r="A2953" t="s">
        <v>98</v>
      </c>
      <c r="B2953" s="7" t="s">
        <v>209</v>
      </c>
      <c r="C2953" s="15">
        <v>104</v>
      </c>
      <c r="D2953" s="16" t="s">
        <v>101</v>
      </c>
      <c r="E2953">
        <v>338</v>
      </c>
      <c r="F2953" s="9">
        <v>125</v>
      </c>
      <c r="G2953" s="9">
        <f>financials[[#This Row],[Units Sold]]*financials[[#This Row],[Sale Price]]</f>
        <v>42250</v>
      </c>
      <c r="H2953" s="9">
        <f>IF(financials[[#This Row],[Discount Band]]="low",0.1,IF(financials[[#This Row],[Discount Band]]="medium",0.15,0.3))</f>
        <v>0.15</v>
      </c>
      <c r="I2953" s="9">
        <f>financials[[#This Row],[Gross Sales]]-financials[[#This Row],[Gross Sales]]*financials[[#This Row],[Discounts]]</f>
        <v>35912.5</v>
      </c>
      <c r="J2953" s="9">
        <f>VLOOKUP(financials[[#This Row],[productid]],Products!$B$2:$H$10,3)</f>
        <v>2.9</v>
      </c>
      <c r="K2953" s="9">
        <f>financials[[#This Row],[Sales]]-financials[[#This Row],[COGS]]</f>
        <v>35909.599999999999</v>
      </c>
      <c r="L2953" s="17">
        <f t="shared" ca="1" si="93"/>
        <v>45368</v>
      </c>
      <c r="M2953" t="str">
        <f t="shared" ca="1" si="92"/>
        <v>A0001</v>
      </c>
    </row>
    <row r="2954" spans="1:13" x14ac:dyDescent="0.25">
      <c r="A2954" t="s">
        <v>99</v>
      </c>
      <c r="B2954" s="7" t="s">
        <v>628</v>
      </c>
      <c r="C2954" s="15">
        <v>109</v>
      </c>
      <c r="D2954" s="16" t="s">
        <v>101</v>
      </c>
      <c r="E2954">
        <v>141</v>
      </c>
      <c r="F2954" s="9">
        <v>300</v>
      </c>
      <c r="G2954" s="9">
        <f>financials[[#This Row],[Units Sold]]*financials[[#This Row],[Sale Price]]</f>
        <v>42300</v>
      </c>
      <c r="H2954" s="9">
        <f>IF(financials[[#This Row],[Discount Band]]="low",0.1,IF(financials[[#This Row],[Discount Band]]="medium",0.15,0.3))</f>
        <v>0.15</v>
      </c>
      <c r="I2954" s="9">
        <f>financials[[#This Row],[Gross Sales]]-financials[[#This Row],[Gross Sales]]*financials[[#This Row],[Discounts]]</f>
        <v>35955</v>
      </c>
      <c r="J2954" s="9">
        <f>VLOOKUP(financials[[#This Row],[productid]],Products!$B$2:$H$10,3)</f>
        <v>16.8</v>
      </c>
      <c r="K2954" s="9">
        <f>financials[[#This Row],[Sales]]-financials[[#This Row],[COGS]]</f>
        <v>35938.199999999997</v>
      </c>
      <c r="L2954" s="17">
        <f t="shared" ca="1" si="93"/>
        <v>45263</v>
      </c>
      <c r="M2954" t="str">
        <f t="shared" ca="1" si="92"/>
        <v>B0001</v>
      </c>
    </row>
    <row r="2955" spans="1:13" x14ac:dyDescent="0.25">
      <c r="A2955" t="s">
        <v>99</v>
      </c>
      <c r="B2955" s="7" t="s">
        <v>656</v>
      </c>
      <c r="C2955" s="15">
        <v>108</v>
      </c>
      <c r="D2955" s="16" t="s">
        <v>94</v>
      </c>
      <c r="E2955">
        <v>141</v>
      </c>
      <c r="F2955" s="9">
        <v>300</v>
      </c>
      <c r="G2955" s="9">
        <f>financials[[#This Row],[Units Sold]]*financials[[#This Row],[Sale Price]]</f>
        <v>42300</v>
      </c>
      <c r="H2955" s="9">
        <f>IF(financials[[#This Row],[Discount Band]]="low",0.1,IF(financials[[#This Row],[Discount Band]]="medium",0.15,0.3))</f>
        <v>0.3</v>
      </c>
      <c r="I2955" s="9">
        <f>financials[[#This Row],[Gross Sales]]-financials[[#This Row],[Gross Sales]]*financials[[#This Row],[Discounts]]</f>
        <v>29610</v>
      </c>
      <c r="J2955" s="9">
        <f>VLOOKUP(financials[[#This Row],[productid]],Products!$B$2:$H$10,3)</f>
        <v>3.99</v>
      </c>
      <c r="K2955" s="9">
        <f>financials[[#This Row],[Sales]]-financials[[#This Row],[COGS]]</f>
        <v>29606.01</v>
      </c>
      <c r="L2955" s="17">
        <f t="shared" ca="1" si="93"/>
        <v>44653</v>
      </c>
      <c r="M2955" t="str">
        <f t="shared" ca="1" si="92"/>
        <v>B0001</v>
      </c>
    </row>
    <row r="2956" spans="1:13" x14ac:dyDescent="0.25">
      <c r="A2956" t="s">
        <v>99</v>
      </c>
      <c r="B2956" s="7" t="s">
        <v>628</v>
      </c>
      <c r="C2956" s="15">
        <v>103</v>
      </c>
      <c r="D2956" s="16" t="s">
        <v>101</v>
      </c>
      <c r="E2956">
        <v>141</v>
      </c>
      <c r="F2956" s="9">
        <v>300</v>
      </c>
      <c r="G2956" s="9">
        <f>financials[[#This Row],[Units Sold]]*financials[[#This Row],[Sale Price]]</f>
        <v>42300</v>
      </c>
      <c r="H2956" s="9">
        <f>IF(financials[[#This Row],[Discount Band]]="low",0.1,IF(financials[[#This Row],[Discount Band]]="medium",0.15,0.3))</f>
        <v>0.15</v>
      </c>
      <c r="I2956" s="9">
        <f>financials[[#This Row],[Gross Sales]]-financials[[#This Row],[Gross Sales]]*financials[[#This Row],[Discounts]]</f>
        <v>35955</v>
      </c>
      <c r="J2956" s="9">
        <f>VLOOKUP(financials[[#This Row],[productid]],Products!$B$2:$H$10,3)</f>
        <v>15</v>
      </c>
      <c r="K2956" s="9">
        <f>financials[[#This Row],[Sales]]-financials[[#This Row],[COGS]]</f>
        <v>35940</v>
      </c>
      <c r="L2956" s="17">
        <f t="shared" ca="1" si="93"/>
        <v>45072</v>
      </c>
      <c r="M2956" t="str">
        <f t="shared" ca="1" si="92"/>
        <v>A0001</v>
      </c>
    </row>
    <row r="2957" spans="1:13" x14ac:dyDescent="0.25">
      <c r="A2957" t="s">
        <v>97</v>
      </c>
      <c r="B2957" s="7" t="s">
        <v>170</v>
      </c>
      <c r="C2957" s="15">
        <v>101</v>
      </c>
      <c r="D2957" s="16" t="s">
        <v>102</v>
      </c>
      <c r="E2957">
        <v>2116</v>
      </c>
      <c r="F2957" s="9">
        <v>20</v>
      </c>
      <c r="G2957" s="9">
        <f>financials[[#This Row],[Units Sold]]*financials[[#This Row],[Sale Price]]</f>
        <v>42320</v>
      </c>
      <c r="H2957" s="9">
        <f>IF(financials[[#This Row],[Discount Band]]="low",0.1,IF(financials[[#This Row],[Discount Band]]="medium",0.15,0.3))</f>
        <v>0.1</v>
      </c>
      <c r="I2957" s="9">
        <f>financials[[#This Row],[Gross Sales]]-financials[[#This Row],[Gross Sales]]*financials[[#This Row],[Discounts]]</f>
        <v>38088</v>
      </c>
      <c r="J2957" s="9">
        <f>VLOOKUP(financials[[#This Row],[productid]],Products!$B$2:$H$10,3)</f>
        <v>9.9499999999999993</v>
      </c>
      <c r="K2957" s="9">
        <f>financials[[#This Row],[Sales]]-financials[[#This Row],[COGS]]</f>
        <v>38078.050000000003</v>
      </c>
      <c r="L2957" s="17">
        <f t="shared" ca="1" si="93"/>
        <v>44654</v>
      </c>
      <c r="M2957" t="str">
        <f t="shared" ca="1" si="92"/>
        <v>C0002</v>
      </c>
    </row>
    <row r="2958" spans="1:13" x14ac:dyDescent="0.25">
      <c r="A2958" t="s">
        <v>100</v>
      </c>
      <c r="B2958" s="7" t="s">
        <v>135</v>
      </c>
      <c r="C2958" s="15">
        <v>109</v>
      </c>
      <c r="D2958" s="16" t="s">
        <v>94</v>
      </c>
      <c r="E2958">
        <v>2822</v>
      </c>
      <c r="F2958" s="9">
        <v>15</v>
      </c>
      <c r="G2958" s="9">
        <f>financials[[#This Row],[Units Sold]]*financials[[#This Row],[Sale Price]]</f>
        <v>42330</v>
      </c>
      <c r="H2958" s="9">
        <f>IF(financials[[#This Row],[Discount Band]]="low",0.1,IF(financials[[#This Row],[Discount Band]]="medium",0.15,0.3))</f>
        <v>0.3</v>
      </c>
      <c r="I2958" s="9">
        <f>financials[[#This Row],[Gross Sales]]-financials[[#This Row],[Gross Sales]]*financials[[#This Row],[Discounts]]</f>
        <v>29631</v>
      </c>
      <c r="J2958" s="9">
        <f>VLOOKUP(financials[[#This Row],[productid]],Products!$B$2:$H$10,3)</f>
        <v>16.8</v>
      </c>
      <c r="K2958" s="9">
        <f>financials[[#This Row],[Sales]]-financials[[#This Row],[COGS]]</f>
        <v>29614.2</v>
      </c>
      <c r="L2958" s="17">
        <f t="shared" ca="1" si="93"/>
        <v>44620</v>
      </c>
      <c r="M2958" t="str">
        <f t="shared" ca="1" si="92"/>
        <v>C0002</v>
      </c>
    </row>
    <row r="2959" spans="1:13" x14ac:dyDescent="0.25">
      <c r="A2959" t="s">
        <v>98</v>
      </c>
      <c r="B2959" s="7" t="s">
        <v>178</v>
      </c>
      <c r="C2959" s="15">
        <v>108</v>
      </c>
      <c r="D2959" s="16" t="s">
        <v>101</v>
      </c>
      <c r="E2959">
        <v>339</v>
      </c>
      <c r="F2959" s="9">
        <v>125</v>
      </c>
      <c r="G2959" s="9">
        <f>financials[[#This Row],[Units Sold]]*financials[[#This Row],[Sale Price]]</f>
        <v>42375</v>
      </c>
      <c r="H2959" s="9">
        <f>IF(financials[[#This Row],[Discount Band]]="low",0.1,IF(financials[[#This Row],[Discount Band]]="medium",0.15,0.3))</f>
        <v>0.15</v>
      </c>
      <c r="I2959" s="9">
        <f>financials[[#This Row],[Gross Sales]]-financials[[#This Row],[Gross Sales]]*financials[[#This Row],[Discounts]]</f>
        <v>36018.75</v>
      </c>
      <c r="J2959" s="9">
        <f>VLOOKUP(financials[[#This Row],[productid]],Products!$B$2:$H$10,3)</f>
        <v>3.99</v>
      </c>
      <c r="K2959" s="9">
        <f>financials[[#This Row],[Sales]]-financials[[#This Row],[COGS]]</f>
        <v>36014.76</v>
      </c>
      <c r="L2959" s="17">
        <f t="shared" ca="1" si="93"/>
        <v>45204</v>
      </c>
      <c r="M2959" t="str">
        <f t="shared" ca="1" si="92"/>
        <v>B0001</v>
      </c>
    </row>
    <row r="2960" spans="1:13" x14ac:dyDescent="0.25">
      <c r="A2960" t="s">
        <v>96</v>
      </c>
      <c r="B2960" s="7" t="s">
        <v>170</v>
      </c>
      <c r="C2960" s="13">
        <v>108</v>
      </c>
      <c r="D2960" s="10" t="s">
        <v>101</v>
      </c>
      <c r="E2960">
        <v>3537</v>
      </c>
      <c r="F2960" s="9">
        <v>12</v>
      </c>
      <c r="G2960" s="9">
        <f>financials[[#This Row],[Units Sold]]*financials[[#This Row],[Sale Price]]</f>
        <v>42444</v>
      </c>
      <c r="H2960" s="9">
        <f>IF(financials[[#This Row],[Discount Band]]="low",0.1,IF(financials[[#This Row],[Discount Band]]="medium",0.15,0.3))</f>
        <v>0.15</v>
      </c>
      <c r="I2960" s="9">
        <f>financials[[#This Row],[Gross Sales]]-financials[[#This Row],[Gross Sales]]*financials[[#This Row],[Discounts]]</f>
        <v>36077.4</v>
      </c>
      <c r="J2960" s="9">
        <f>VLOOKUP(financials[[#This Row],[productid]],Products!$B$2:$H$10,3)</f>
        <v>3.99</v>
      </c>
      <c r="K2960" s="9">
        <f>financials[[#This Row],[Sales]]-financials[[#This Row],[COGS]]</f>
        <v>36073.410000000003</v>
      </c>
      <c r="L2960" s="17">
        <f t="shared" ca="1" si="93"/>
        <v>44848</v>
      </c>
      <c r="M2960" t="str">
        <f t="shared" ca="1" si="92"/>
        <v>C0002</v>
      </c>
    </row>
    <row r="2961" spans="1:13" x14ac:dyDescent="0.25">
      <c r="A2961" t="s">
        <v>100</v>
      </c>
      <c r="B2961" s="7" t="s">
        <v>135</v>
      </c>
      <c r="C2961" s="15">
        <v>104</v>
      </c>
      <c r="D2961" s="16" t="s">
        <v>103</v>
      </c>
      <c r="E2961">
        <v>2834</v>
      </c>
      <c r="F2961" s="9">
        <v>15</v>
      </c>
      <c r="G2961" s="9">
        <f>financials[[#This Row],[Units Sold]]*financials[[#This Row],[Sale Price]]</f>
        <v>42510</v>
      </c>
      <c r="H2961" s="9">
        <f>IF(financials[[#This Row],[Discount Band]]="low",0.1,IF(financials[[#This Row],[Discount Band]]="medium",0.15,0.3))</f>
        <v>0.3</v>
      </c>
      <c r="I2961" s="9">
        <f>financials[[#This Row],[Gross Sales]]-financials[[#This Row],[Gross Sales]]*financials[[#This Row],[Discounts]]</f>
        <v>29757</v>
      </c>
      <c r="J2961" s="9">
        <f>VLOOKUP(financials[[#This Row],[productid]],Products!$B$2:$H$10,3)</f>
        <v>2.9</v>
      </c>
      <c r="K2961" s="9">
        <f>financials[[#This Row],[Sales]]-financials[[#This Row],[COGS]]</f>
        <v>29754.1</v>
      </c>
      <c r="L2961" s="17">
        <f t="shared" ca="1" si="93"/>
        <v>45501</v>
      </c>
      <c r="M2961" t="str">
        <f t="shared" ca="1" si="92"/>
        <v>B0101</v>
      </c>
    </row>
    <row r="2962" spans="1:13" x14ac:dyDescent="0.25">
      <c r="A2962" t="s">
        <v>99</v>
      </c>
      <c r="B2962" s="7" t="s">
        <v>136</v>
      </c>
      <c r="C2962" s="13">
        <v>105</v>
      </c>
      <c r="D2962" s="10" t="s">
        <v>102</v>
      </c>
      <c r="E2962">
        <v>142</v>
      </c>
      <c r="F2962" s="9">
        <v>300</v>
      </c>
      <c r="G2962" s="9">
        <f>financials[[#This Row],[Units Sold]]*financials[[#This Row],[Sale Price]]</f>
        <v>42600</v>
      </c>
      <c r="H2962" s="9">
        <f>IF(financials[[#This Row],[Discount Band]]="low",0.1,IF(financials[[#This Row],[Discount Band]]="medium",0.15,0.3))</f>
        <v>0.1</v>
      </c>
      <c r="I2962" s="9">
        <f>financials[[#This Row],[Gross Sales]]-financials[[#This Row],[Gross Sales]]*financials[[#This Row],[Discounts]]</f>
        <v>38340</v>
      </c>
      <c r="J2962" s="9">
        <f>VLOOKUP(financials[[#This Row],[productid]],Products!$B$2:$H$10,3)</f>
        <v>10</v>
      </c>
      <c r="K2962" s="9">
        <f>financials[[#This Row],[Sales]]-financials[[#This Row],[COGS]]</f>
        <v>38330</v>
      </c>
      <c r="L2962" s="17">
        <f t="shared" ca="1" si="93"/>
        <v>44724</v>
      </c>
      <c r="M2962" t="str">
        <f t="shared" ca="1" si="92"/>
        <v>B0001</v>
      </c>
    </row>
    <row r="2963" spans="1:13" x14ac:dyDescent="0.25">
      <c r="A2963" t="s">
        <v>98</v>
      </c>
      <c r="B2963" s="7" t="s">
        <v>105</v>
      </c>
      <c r="C2963" s="15">
        <v>107</v>
      </c>
      <c r="D2963" s="16" t="s">
        <v>94</v>
      </c>
      <c r="E2963">
        <v>341</v>
      </c>
      <c r="F2963" s="9">
        <v>125</v>
      </c>
      <c r="G2963" s="9">
        <f>financials[[#This Row],[Units Sold]]*financials[[#This Row],[Sale Price]]</f>
        <v>42625</v>
      </c>
      <c r="H2963" s="9">
        <f>IF(financials[[#This Row],[Discount Band]]="low",0.1,IF(financials[[#This Row],[Discount Band]]="medium",0.15,0.3))</f>
        <v>0.3</v>
      </c>
      <c r="I2963" s="9">
        <f>financials[[#This Row],[Gross Sales]]-financials[[#This Row],[Gross Sales]]*financials[[#This Row],[Discounts]]</f>
        <v>29837.5</v>
      </c>
      <c r="J2963" s="9">
        <f>VLOOKUP(financials[[#This Row],[productid]],Products!$B$2:$H$10,3)</f>
        <v>5.5</v>
      </c>
      <c r="K2963" s="9">
        <f>financials[[#This Row],[Sales]]-financials[[#This Row],[COGS]]</f>
        <v>29832</v>
      </c>
      <c r="L2963" s="17">
        <f t="shared" ca="1" si="93"/>
        <v>44771</v>
      </c>
      <c r="M2963" t="str">
        <f t="shared" ca="1" si="92"/>
        <v>A0001</v>
      </c>
    </row>
    <row r="2964" spans="1:13" x14ac:dyDescent="0.25">
      <c r="A2964" t="s">
        <v>98</v>
      </c>
      <c r="B2964" s="7" t="s">
        <v>209</v>
      </c>
      <c r="C2964" s="15">
        <v>102</v>
      </c>
      <c r="D2964" s="16" t="s">
        <v>102</v>
      </c>
      <c r="E2964">
        <v>341</v>
      </c>
      <c r="F2964" s="9">
        <v>125</v>
      </c>
      <c r="G2964" s="9">
        <f>financials[[#This Row],[Units Sold]]*financials[[#This Row],[Sale Price]]</f>
        <v>42625</v>
      </c>
      <c r="H2964" s="9">
        <f>IF(financials[[#This Row],[Discount Band]]="low",0.1,IF(financials[[#This Row],[Discount Band]]="medium",0.15,0.3))</f>
        <v>0.1</v>
      </c>
      <c r="I2964" s="9">
        <f>financials[[#This Row],[Gross Sales]]-financials[[#This Row],[Gross Sales]]*financials[[#This Row],[Discounts]]</f>
        <v>38362.5</v>
      </c>
      <c r="J2964" s="9">
        <f>VLOOKUP(financials[[#This Row],[productid]],Products!$B$2:$H$10,3)</f>
        <v>13.95</v>
      </c>
      <c r="K2964" s="9">
        <f>financials[[#This Row],[Sales]]-financials[[#This Row],[COGS]]</f>
        <v>38348.550000000003</v>
      </c>
      <c r="L2964" s="17">
        <f t="shared" ca="1" si="93"/>
        <v>44739</v>
      </c>
      <c r="M2964" t="str">
        <f t="shared" ca="1" si="92"/>
        <v>B0001</v>
      </c>
    </row>
    <row r="2965" spans="1:13" x14ac:dyDescent="0.25">
      <c r="A2965" t="s">
        <v>97</v>
      </c>
      <c r="B2965" s="7" t="s">
        <v>135</v>
      </c>
      <c r="C2965" s="15">
        <v>109</v>
      </c>
      <c r="D2965" s="16" t="s">
        <v>94</v>
      </c>
      <c r="E2965">
        <v>2139</v>
      </c>
      <c r="F2965" s="9">
        <v>20</v>
      </c>
      <c r="G2965" s="9">
        <f>financials[[#This Row],[Units Sold]]*financials[[#This Row],[Sale Price]]</f>
        <v>42780</v>
      </c>
      <c r="H2965" s="9">
        <f>IF(financials[[#This Row],[Discount Band]]="low",0.1,IF(financials[[#This Row],[Discount Band]]="medium",0.15,0.3))</f>
        <v>0.3</v>
      </c>
      <c r="I2965" s="9">
        <f>financials[[#This Row],[Gross Sales]]-financials[[#This Row],[Gross Sales]]*financials[[#This Row],[Discounts]]</f>
        <v>29946</v>
      </c>
      <c r="J2965" s="9">
        <f>VLOOKUP(financials[[#This Row],[productid]],Products!$B$2:$H$10,3)</f>
        <v>16.8</v>
      </c>
      <c r="K2965" s="9">
        <f>financials[[#This Row],[Sales]]-financials[[#This Row],[COGS]]</f>
        <v>29929.200000000001</v>
      </c>
      <c r="L2965" s="17">
        <f t="shared" ca="1" si="93"/>
        <v>44586</v>
      </c>
      <c r="M2965" t="str">
        <f t="shared" ca="1" si="92"/>
        <v>B0101</v>
      </c>
    </row>
    <row r="2966" spans="1:13" x14ac:dyDescent="0.25">
      <c r="A2966" t="s">
        <v>99</v>
      </c>
      <c r="B2966" s="7" t="s">
        <v>107</v>
      </c>
      <c r="C2966" s="15">
        <v>108</v>
      </c>
      <c r="D2966" s="16" t="s">
        <v>94</v>
      </c>
      <c r="E2966">
        <v>143</v>
      </c>
      <c r="F2966" s="9">
        <v>300</v>
      </c>
      <c r="G2966" s="9">
        <f>financials[[#This Row],[Units Sold]]*financials[[#This Row],[Sale Price]]</f>
        <v>42900</v>
      </c>
      <c r="H2966" s="9">
        <f>IF(financials[[#This Row],[Discount Band]]="low",0.1,IF(financials[[#This Row],[Discount Band]]="medium",0.15,0.3))</f>
        <v>0.3</v>
      </c>
      <c r="I2966" s="9">
        <f>financials[[#This Row],[Gross Sales]]-financials[[#This Row],[Gross Sales]]*financials[[#This Row],[Discounts]]</f>
        <v>30030</v>
      </c>
      <c r="J2966" s="9">
        <f>VLOOKUP(financials[[#This Row],[productid]],Products!$B$2:$H$10,3)</f>
        <v>3.99</v>
      </c>
      <c r="K2966" s="9">
        <f>financials[[#This Row],[Sales]]-financials[[#This Row],[COGS]]</f>
        <v>30026.01</v>
      </c>
      <c r="L2966" s="17">
        <f t="shared" ca="1" si="93"/>
        <v>45490</v>
      </c>
      <c r="M2966" t="str">
        <f t="shared" ca="1" si="92"/>
        <v>A0001</v>
      </c>
    </row>
    <row r="2967" spans="1:13" x14ac:dyDescent="0.25">
      <c r="A2967" t="s">
        <v>97</v>
      </c>
      <c r="B2967" s="7" t="s">
        <v>556</v>
      </c>
      <c r="C2967" s="15">
        <v>107</v>
      </c>
      <c r="D2967" s="16" t="s">
        <v>101</v>
      </c>
      <c r="E2967">
        <v>123</v>
      </c>
      <c r="F2967" s="9">
        <v>350</v>
      </c>
      <c r="G2967" s="9">
        <f>financials[[#This Row],[Units Sold]]*financials[[#This Row],[Sale Price]]</f>
        <v>43050</v>
      </c>
      <c r="H2967" s="9">
        <f>IF(financials[[#This Row],[Discount Band]]="low",0.1,IF(financials[[#This Row],[Discount Band]]="medium",0.15,0.3))</f>
        <v>0.15</v>
      </c>
      <c r="I2967" s="9">
        <f>financials[[#This Row],[Gross Sales]]-financials[[#This Row],[Gross Sales]]*financials[[#This Row],[Discounts]]</f>
        <v>36592.5</v>
      </c>
      <c r="J2967" s="9">
        <f>VLOOKUP(financials[[#This Row],[productid]],Products!$B$2:$H$10,3)</f>
        <v>5.5</v>
      </c>
      <c r="K2967" s="9">
        <f>financials[[#This Row],[Sales]]-financials[[#This Row],[COGS]]</f>
        <v>36587</v>
      </c>
      <c r="L2967" s="17">
        <f t="shared" ca="1" si="93"/>
        <v>44875</v>
      </c>
      <c r="M2967" t="str">
        <f t="shared" ca="1" si="92"/>
        <v>C0002</v>
      </c>
    </row>
    <row r="2968" spans="1:13" x14ac:dyDescent="0.25">
      <c r="A2968" t="s">
        <v>98</v>
      </c>
      <c r="B2968" s="7" t="s">
        <v>178</v>
      </c>
      <c r="C2968" s="15">
        <v>106</v>
      </c>
      <c r="D2968" s="16" t="s">
        <v>102</v>
      </c>
      <c r="E2968">
        <v>345</v>
      </c>
      <c r="F2968" s="9">
        <v>125</v>
      </c>
      <c r="G2968" s="9">
        <f>financials[[#This Row],[Units Sold]]*financials[[#This Row],[Sale Price]]</f>
        <v>43125</v>
      </c>
      <c r="H2968" s="9">
        <f>IF(financials[[#This Row],[Discount Band]]="low",0.1,IF(financials[[#This Row],[Discount Band]]="medium",0.15,0.3))</f>
        <v>0.1</v>
      </c>
      <c r="I2968" s="9">
        <f>financials[[#This Row],[Gross Sales]]-financials[[#This Row],[Gross Sales]]*financials[[#This Row],[Discounts]]</f>
        <v>38812.5</v>
      </c>
      <c r="J2968" s="9">
        <f>VLOOKUP(financials[[#This Row],[productid]],Products!$B$2:$H$10,3)</f>
        <v>9.1</v>
      </c>
      <c r="K2968" s="9">
        <f>financials[[#This Row],[Sales]]-financials[[#This Row],[COGS]]</f>
        <v>38803.4</v>
      </c>
      <c r="L2968" s="17">
        <f t="shared" ca="1" si="93"/>
        <v>44663</v>
      </c>
      <c r="M2968" t="str">
        <f t="shared" ca="1" si="92"/>
        <v>C0002</v>
      </c>
    </row>
    <row r="2969" spans="1:13" x14ac:dyDescent="0.25">
      <c r="A2969" t="s">
        <v>98</v>
      </c>
      <c r="B2969" s="7" t="s">
        <v>279</v>
      </c>
      <c r="C2969" s="15">
        <v>107</v>
      </c>
      <c r="D2969" s="16" t="s">
        <v>94</v>
      </c>
      <c r="E2969">
        <v>345</v>
      </c>
      <c r="F2969" s="9">
        <v>125</v>
      </c>
      <c r="G2969" s="9">
        <f>financials[[#This Row],[Units Sold]]*financials[[#This Row],[Sale Price]]</f>
        <v>43125</v>
      </c>
      <c r="H2969" s="9">
        <f>IF(financials[[#This Row],[Discount Band]]="low",0.1,IF(financials[[#This Row],[Discount Band]]="medium",0.15,0.3))</f>
        <v>0.3</v>
      </c>
      <c r="I2969" s="9">
        <f>financials[[#This Row],[Gross Sales]]-financials[[#This Row],[Gross Sales]]*financials[[#This Row],[Discounts]]</f>
        <v>30187.5</v>
      </c>
      <c r="J2969" s="9">
        <f>VLOOKUP(financials[[#This Row],[productid]],Products!$B$2:$H$10,3)</f>
        <v>5.5</v>
      </c>
      <c r="K2969" s="9">
        <f>financials[[#This Row],[Sales]]-financials[[#This Row],[COGS]]</f>
        <v>30182</v>
      </c>
      <c r="L2969" s="17">
        <f t="shared" ca="1" si="93"/>
        <v>45325</v>
      </c>
      <c r="M2969" t="str">
        <f t="shared" ca="1" si="92"/>
        <v>A0001</v>
      </c>
    </row>
    <row r="2970" spans="1:13" x14ac:dyDescent="0.25">
      <c r="A2970" t="s">
        <v>96</v>
      </c>
      <c r="B2970" s="7" t="s">
        <v>170</v>
      </c>
      <c r="C2970" s="15">
        <v>106</v>
      </c>
      <c r="D2970" s="16" t="s">
        <v>94</v>
      </c>
      <c r="E2970">
        <v>3598</v>
      </c>
      <c r="F2970" s="9">
        <v>12</v>
      </c>
      <c r="G2970" s="9">
        <f>financials[[#This Row],[Units Sold]]*financials[[#This Row],[Sale Price]]</f>
        <v>43176</v>
      </c>
      <c r="H2970" s="9">
        <f>IF(financials[[#This Row],[Discount Band]]="low",0.1,IF(financials[[#This Row],[Discount Band]]="medium",0.15,0.3))</f>
        <v>0.3</v>
      </c>
      <c r="I2970" s="9">
        <f>financials[[#This Row],[Gross Sales]]-financials[[#This Row],[Gross Sales]]*financials[[#This Row],[Discounts]]</f>
        <v>30223.200000000001</v>
      </c>
      <c r="J2970" s="9">
        <f>VLOOKUP(financials[[#This Row],[productid]],Products!$B$2:$H$10,3)</f>
        <v>9.1</v>
      </c>
      <c r="K2970" s="9">
        <f>financials[[#This Row],[Sales]]-financials[[#This Row],[COGS]]</f>
        <v>30214.100000000002</v>
      </c>
      <c r="L2970" s="17">
        <f t="shared" ca="1" si="93"/>
        <v>44690</v>
      </c>
      <c r="M2970" t="str">
        <f t="shared" ca="1" si="92"/>
        <v>A0001</v>
      </c>
    </row>
    <row r="2971" spans="1:13" x14ac:dyDescent="0.25">
      <c r="A2971" t="s">
        <v>96</v>
      </c>
      <c r="B2971" s="7" t="s">
        <v>170</v>
      </c>
      <c r="C2971" s="15">
        <v>109</v>
      </c>
      <c r="D2971" s="16" t="s">
        <v>101</v>
      </c>
      <c r="E2971">
        <v>3598</v>
      </c>
      <c r="F2971" s="9">
        <v>12</v>
      </c>
      <c r="G2971" s="9">
        <f>financials[[#This Row],[Units Sold]]*financials[[#This Row],[Sale Price]]</f>
        <v>43176</v>
      </c>
      <c r="H2971" s="9">
        <f>IF(financials[[#This Row],[Discount Band]]="low",0.1,IF(financials[[#This Row],[Discount Band]]="medium",0.15,0.3))</f>
        <v>0.15</v>
      </c>
      <c r="I2971" s="9">
        <f>financials[[#This Row],[Gross Sales]]-financials[[#This Row],[Gross Sales]]*financials[[#This Row],[Discounts]]</f>
        <v>36699.599999999999</v>
      </c>
      <c r="J2971" s="9">
        <f>VLOOKUP(financials[[#This Row],[productid]],Products!$B$2:$H$10,3)</f>
        <v>16.8</v>
      </c>
      <c r="K2971" s="9">
        <f>financials[[#This Row],[Sales]]-financials[[#This Row],[COGS]]</f>
        <v>36682.799999999996</v>
      </c>
      <c r="L2971" s="17">
        <f t="shared" ca="1" si="93"/>
        <v>45135</v>
      </c>
      <c r="M2971" t="str">
        <f t="shared" ca="1" si="92"/>
        <v>C0002</v>
      </c>
    </row>
    <row r="2972" spans="1:13" x14ac:dyDescent="0.25">
      <c r="A2972" t="s">
        <v>100</v>
      </c>
      <c r="B2972" s="7" t="s">
        <v>170</v>
      </c>
      <c r="C2972" s="15">
        <v>102</v>
      </c>
      <c r="D2972" s="16" t="s">
        <v>101</v>
      </c>
      <c r="E2972">
        <v>2879</v>
      </c>
      <c r="F2972" s="9">
        <v>15</v>
      </c>
      <c r="G2972" s="9">
        <f>financials[[#This Row],[Units Sold]]*financials[[#This Row],[Sale Price]]</f>
        <v>43185</v>
      </c>
      <c r="H2972" s="9">
        <f>IF(financials[[#This Row],[Discount Band]]="low",0.1,IF(financials[[#This Row],[Discount Band]]="medium",0.15,0.3))</f>
        <v>0.15</v>
      </c>
      <c r="I2972" s="9">
        <f>financials[[#This Row],[Gross Sales]]-financials[[#This Row],[Gross Sales]]*financials[[#This Row],[Discounts]]</f>
        <v>36707.25</v>
      </c>
      <c r="J2972" s="9">
        <f>VLOOKUP(financials[[#This Row],[productid]],Products!$B$2:$H$10,3)</f>
        <v>13.95</v>
      </c>
      <c r="K2972" s="9">
        <f>financials[[#This Row],[Sales]]-financials[[#This Row],[COGS]]</f>
        <v>36693.300000000003</v>
      </c>
      <c r="L2972" s="17">
        <f t="shared" ca="1" si="93"/>
        <v>45114</v>
      </c>
      <c r="M2972" t="str">
        <f t="shared" ca="1" si="92"/>
        <v>C0003</v>
      </c>
    </row>
    <row r="2973" spans="1:13" x14ac:dyDescent="0.25">
      <c r="A2973" t="s">
        <v>97</v>
      </c>
      <c r="B2973" s="7" t="s">
        <v>135</v>
      </c>
      <c r="C2973" s="15">
        <v>108</v>
      </c>
      <c r="D2973" s="16" t="s">
        <v>94</v>
      </c>
      <c r="E2973">
        <v>2167</v>
      </c>
      <c r="F2973" s="9">
        <v>20</v>
      </c>
      <c r="G2973" s="9">
        <f>financials[[#This Row],[Units Sold]]*financials[[#This Row],[Sale Price]]</f>
        <v>43340</v>
      </c>
      <c r="H2973" s="9">
        <f>IF(financials[[#This Row],[Discount Band]]="low",0.1,IF(financials[[#This Row],[Discount Band]]="medium",0.15,0.3))</f>
        <v>0.3</v>
      </c>
      <c r="I2973" s="9">
        <f>financials[[#This Row],[Gross Sales]]-financials[[#This Row],[Gross Sales]]*financials[[#This Row],[Discounts]]</f>
        <v>30338</v>
      </c>
      <c r="J2973" s="9">
        <f>VLOOKUP(financials[[#This Row],[productid]],Products!$B$2:$H$10,3)</f>
        <v>3.99</v>
      </c>
      <c r="K2973" s="9">
        <f>financials[[#This Row],[Sales]]-financials[[#This Row],[COGS]]</f>
        <v>30334.01</v>
      </c>
      <c r="L2973" s="17">
        <f t="shared" ca="1" si="93"/>
        <v>44837</v>
      </c>
      <c r="M2973" t="str">
        <f t="shared" ca="1" si="92"/>
        <v>C0002</v>
      </c>
    </row>
    <row r="2974" spans="1:13" x14ac:dyDescent="0.25">
      <c r="A2974" t="s">
        <v>96</v>
      </c>
      <c r="B2974" s="7" t="s">
        <v>135</v>
      </c>
      <c r="C2974" s="15">
        <v>102</v>
      </c>
      <c r="D2974" s="16" t="s">
        <v>101</v>
      </c>
      <c r="E2974">
        <v>3615</v>
      </c>
      <c r="F2974" s="9">
        <v>12</v>
      </c>
      <c r="G2974" s="9">
        <f>financials[[#This Row],[Units Sold]]*financials[[#This Row],[Sale Price]]</f>
        <v>43380</v>
      </c>
      <c r="H2974" s="9">
        <f>IF(financials[[#This Row],[Discount Band]]="low",0.1,IF(financials[[#This Row],[Discount Band]]="medium",0.15,0.3))</f>
        <v>0.15</v>
      </c>
      <c r="I2974" s="9">
        <f>financials[[#This Row],[Gross Sales]]-financials[[#This Row],[Gross Sales]]*financials[[#This Row],[Discounts]]</f>
        <v>36873</v>
      </c>
      <c r="J2974" s="9">
        <f>VLOOKUP(financials[[#This Row],[productid]],Products!$B$2:$H$10,3)</f>
        <v>13.95</v>
      </c>
      <c r="K2974" s="9">
        <f>financials[[#This Row],[Sales]]-financials[[#This Row],[COGS]]</f>
        <v>36859.050000000003</v>
      </c>
      <c r="L2974" s="17">
        <f t="shared" ca="1" si="93"/>
        <v>44751</v>
      </c>
      <c r="M2974" t="str">
        <f t="shared" ca="1" si="92"/>
        <v>A0001</v>
      </c>
    </row>
    <row r="2975" spans="1:13" x14ac:dyDescent="0.25">
      <c r="A2975" t="s">
        <v>99</v>
      </c>
      <c r="B2975" s="7" t="s">
        <v>656</v>
      </c>
      <c r="C2975" s="15">
        <v>109</v>
      </c>
      <c r="D2975" s="16" t="s">
        <v>101</v>
      </c>
      <c r="E2975">
        <v>145</v>
      </c>
      <c r="F2975" s="9">
        <v>300</v>
      </c>
      <c r="G2975" s="9">
        <f>financials[[#This Row],[Units Sold]]*financials[[#This Row],[Sale Price]]</f>
        <v>43500</v>
      </c>
      <c r="H2975" s="9">
        <f>IF(financials[[#This Row],[Discount Band]]="low",0.1,IF(financials[[#This Row],[Discount Band]]="medium",0.15,0.3))</f>
        <v>0.15</v>
      </c>
      <c r="I2975" s="9">
        <f>financials[[#This Row],[Gross Sales]]-financials[[#This Row],[Gross Sales]]*financials[[#This Row],[Discounts]]</f>
        <v>36975</v>
      </c>
      <c r="J2975" s="9">
        <f>VLOOKUP(financials[[#This Row],[productid]],Products!$B$2:$H$10,3)</f>
        <v>16.8</v>
      </c>
      <c r="K2975" s="9">
        <f>financials[[#This Row],[Sales]]-financials[[#This Row],[COGS]]</f>
        <v>36958.199999999997</v>
      </c>
      <c r="L2975" s="17">
        <f t="shared" ca="1" si="93"/>
        <v>44989</v>
      </c>
      <c r="M2975" t="str">
        <f t="shared" ca="1" si="92"/>
        <v>C0002</v>
      </c>
    </row>
    <row r="2976" spans="1:13" x14ac:dyDescent="0.25">
      <c r="A2976" t="s">
        <v>99</v>
      </c>
      <c r="B2976" s="7" t="s">
        <v>107</v>
      </c>
      <c r="C2976" s="15">
        <v>106</v>
      </c>
      <c r="D2976" s="16" t="s">
        <v>101</v>
      </c>
      <c r="E2976">
        <v>145</v>
      </c>
      <c r="F2976" s="9">
        <v>300</v>
      </c>
      <c r="G2976" s="9">
        <f>financials[[#This Row],[Units Sold]]*financials[[#This Row],[Sale Price]]</f>
        <v>43500</v>
      </c>
      <c r="H2976" s="9">
        <f>IF(financials[[#This Row],[Discount Band]]="low",0.1,IF(financials[[#This Row],[Discount Band]]="medium",0.15,0.3))</f>
        <v>0.15</v>
      </c>
      <c r="I2976" s="9">
        <f>financials[[#This Row],[Gross Sales]]-financials[[#This Row],[Gross Sales]]*financials[[#This Row],[Discounts]]</f>
        <v>36975</v>
      </c>
      <c r="J2976" s="9">
        <f>VLOOKUP(financials[[#This Row],[productid]],Products!$B$2:$H$10,3)</f>
        <v>9.1</v>
      </c>
      <c r="K2976" s="9">
        <f>financials[[#This Row],[Sales]]-financials[[#This Row],[COGS]]</f>
        <v>36965.9</v>
      </c>
      <c r="L2976" s="17">
        <f t="shared" ca="1" si="93"/>
        <v>45420</v>
      </c>
      <c r="M2976" t="str">
        <f t="shared" ca="1" si="92"/>
        <v>C0003</v>
      </c>
    </row>
    <row r="2977" spans="1:13" x14ac:dyDescent="0.25">
      <c r="A2977" t="s">
        <v>96</v>
      </c>
      <c r="B2977" s="7" t="s">
        <v>170</v>
      </c>
      <c r="C2977" s="15">
        <v>107</v>
      </c>
      <c r="D2977" s="16" t="s">
        <v>102</v>
      </c>
      <c r="E2977">
        <v>3636</v>
      </c>
      <c r="F2977" s="9">
        <v>12</v>
      </c>
      <c r="G2977" s="9">
        <f>financials[[#This Row],[Units Sold]]*financials[[#This Row],[Sale Price]]</f>
        <v>43632</v>
      </c>
      <c r="H2977" s="9">
        <f>IF(financials[[#This Row],[Discount Band]]="low",0.1,IF(financials[[#This Row],[Discount Band]]="medium",0.15,0.3))</f>
        <v>0.1</v>
      </c>
      <c r="I2977" s="9">
        <f>financials[[#This Row],[Gross Sales]]-financials[[#This Row],[Gross Sales]]*financials[[#This Row],[Discounts]]</f>
        <v>39268.800000000003</v>
      </c>
      <c r="J2977" s="9">
        <f>VLOOKUP(financials[[#This Row],[productid]],Products!$B$2:$H$10,3)</f>
        <v>5.5</v>
      </c>
      <c r="K2977" s="9">
        <f>financials[[#This Row],[Sales]]-financials[[#This Row],[COGS]]</f>
        <v>39263.300000000003</v>
      </c>
      <c r="L2977" s="17">
        <f t="shared" ca="1" si="93"/>
        <v>45185</v>
      </c>
      <c r="M2977" t="str">
        <f t="shared" ca="1" si="92"/>
        <v>A0001</v>
      </c>
    </row>
    <row r="2978" spans="1:13" x14ac:dyDescent="0.25">
      <c r="A2978" t="s">
        <v>100</v>
      </c>
      <c r="B2978" s="7" t="s">
        <v>170</v>
      </c>
      <c r="C2978" s="15">
        <v>107</v>
      </c>
      <c r="D2978" s="16" t="s">
        <v>94</v>
      </c>
      <c r="E2978">
        <v>2909</v>
      </c>
      <c r="F2978" s="9">
        <v>15</v>
      </c>
      <c r="G2978" s="9">
        <f>financials[[#This Row],[Units Sold]]*financials[[#This Row],[Sale Price]]</f>
        <v>43635</v>
      </c>
      <c r="H2978" s="9">
        <f>IF(financials[[#This Row],[Discount Band]]="low",0.1,IF(financials[[#This Row],[Discount Band]]="medium",0.15,0.3))</f>
        <v>0.3</v>
      </c>
      <c r="I2978" s="9">
        <f>financials[[#This Row],[Gross Sales]]-financials[[#This Row],[Gross Sales]]*financials[[#This Row],[Discounts]]</f>
        <v>30544.5</v>
      </c>
      <c r="J2978" s="9">
        <f>VLOOKUP(financials[[#This Row],[productid]],Products!$B$2:$H$10,3)</f>
        <v>5.5</v>
      </c>
      <c r="K2978" s="9">
        <f>financials[[#This Row],[Sales]]-financials[[#This Row],[COGS]]</f>
        <v>30539</v>
      </c>
      <c r="L2978" s="17">
        <f t="shared" ca="1" si="93"/>
        <v>44804</v>
      </c>
      <c r="M2978" t="str">
        <f t="shared" ca="1" si="92"/>
        <v>C0002</v>
      </c>
    </row>
    <row r="2979" spans="1:13" x14ac:dyDescent="0.25">
      <c r="A2979" t="s">
        <v>100</v>
      </c>
      <c r="B2979" s="7" t="s">
        <v>170</v>
      </c>
      <c r="C2979" s="15">
        <v>107</v>
      </c>
      <c r="D2979" s="16" t="s">
        <v>94</v>
      </c>
      <c r="E2979">
        <v>2912</v>
      </c>
      <c r="F2979" s="9">
        <v>15</v>
      </c>
      <c r="G2979" s="9">
        <f>financials[[#This Row],[Units Sold]]*financials[[#This Row],[Sale Price]]</f>
        <v>43680</v>
      </c>
      <c r="H2979" s="9">
        <f>IF(financials[[#This Row],[Discount Band]]="low",0.1,IF(financials[[#This Row],[Discount Band]]="medium",0.15,0.3))</f>
        <v>0.3</v>
      </c>
      <c r="I2979" s="9">
        <f>financials[[#This Row],[Gross Sales]]-financials[[#This Row],[Gross Sales]]*financials[[#This Row],[Discounts]]</f>
        <v>30576</v>
      </c>
      <c r="J2979" s="9">
        <f>VLOOKUP(financials[[#This Row],[productid]],Products!$B$2:$H$10,3)</f>
        <v>5.5</v>
      </c>
      <c r="K2979" s="9">
        <f>financials[[#This Row],[Sales]]-financials[[#This Row],[COGS]]</f>
        <v>30570.5</v>
      </c>
      <c r="L2979" s="17">
        <f t="shared" ca="1" si="93"/>
        <v>45452</v>
      </c>
      <c r="M2979" t="str">
        <f t="shared" ca="1" si="92"/>
        <v>A0001</v>
      </c>
    </row>
    <row r="2980" spans="1:13" x14ac:dyDescent="0.25">
      <c r="A2980" t="s">
        <v>98</v>
      </c>
      <c r="B2980" s="7" t="s">
        <v>105</v>
      </c>
      <c r="C2980" s="15">
        <v>105</v>
      </c>
      <c r="D2980" s="16" t="s">
        <v>101</v>
      </c>
      <c r="E2980">
        <v>350</v>
      </c>
      <c r="F2980" s="9">
        <v>125</v>
      </c>
      <c r="G2980" s="9">
        <f>financials[[#This Row],[Units Sold]]*financials[[#This Row],[Sale Price]]</f>
        <v>43750</v>
      </c>
      <c r="H2980" s="9">
        <f>IF(financials[[#This Row],[Discount Band]]="low",0.1,IF(financials[[#This Row],[Discount Band]]="medium",0.15,0.3))</f>
        <v>0.15</v>
      </c>
      <c r="I2980" s="9">
        <f>financials[[#This Row],[Gross Sales]]-financials[[#This Row],[Gross Sales]]*financials[[#This Row],[Discounts]]</f>
        <v>37187.5</v>
      </c>
      <c r="J2980" s="9">
        <f>VLOOKUP(financials[[#This Row],[productid]],Products!$B$2:$H$10,3)</f>
        <v>10</v>
      </c>
      <c r="K2980" s="9">
        <f>financials[[#This Row],[Sales]]-financials[[#This Row],[COGS]]</f>
        <v>37177.5</v>
      </c>
      <c r="L2980" s="17">
        <f t="shared" ca="1" si="93"/>
        <v>44656</v>
      </c>
      <c r="M2980" t="str">
        <f t="shared" ca="1" si="92"/>
        <v>B0001</v>
      </c>
    </row>
    <row r="2981" spans="1:13" x14ac:dyDescent="0.25">
      <c r="A2981" t="s">
        <v>96</v>
      </c>
      <c r="B2981" s="7" t="s">
        <v>170</v>
      </c>
      <c r="C2981" s="15">
        <v>107</v>
      </c>
      <c r="D2981" s="16" t="s">
        <v>102</v>
      </c>
      <c r="E2981">
        <v>3646</v>
      </c>
      <c r="F2981" s="9">
        <v>12</v>
      </c>
      <c r="G2981" s="9">
        <f>financials[[#This Row],[Units Sold]]*financials[[#This Row],[Sale Price]]</f>
        <v>43752</v>
      </c>
      <c r="H2981" s="9">
        <f>IF(financials[[#This Row],[Discount Band]]="low",0.1,IF(financials[[#This Row],[Discount Band]]="medium",0.15,0.3))</f>
        <v>0.1</v>
      </c>
      <c r="I2981" s="9">
        <f>financials[[#This Row],[Gross Sales]]-financials[[#This Row],[Gross Sales]]*financials[[#This Row],[Discounts]]</f>
        <v>39376.800000000003</v>
      </c>
      <c r="J2981" s="9">
        <f>VLOOKUP(financials[[#This Row],[productid]],Products!$B$2:$H$10,3)</f>
        <v>5.5</v>
      </c>
      <c r="K2981" s="9">
        <f>financials[[#This Row],[Sales]]-financials[[#This Row],[COGS]]</f>
        <v>39371.300000000003</v>
      </c>
      <c r="L2981" s="17">
        <f t="shared" ca="1" si="93"/>
        <v>45372</v>
      </c>
      <c r="M2981" t="str">
        <f t="shared" ca="1" si="92"/>
        <v>C0002</v>
      </c>
    </row>
    <row r="2982" spans="1:13" x14ac:dyDescent="0.25">
      <c r="A2982" t="s">
        <v>99</v>
      </c>
      <c r="B2982" s="7" t="s">
        <v>277</v>
      </c>
      <c r="C2982" s="15">
        <v>103</v>
      </c>
      <c r="D2982" s="16" t="s">
        <v>101</v>
      </c>
      <c r="E2982">
        <v>146</v>
      </c>
      <c r="F2982" s="9">
        <v>300</v>
      </c>
      <c r="G2982" s="9">
        <f>financials[[#This Row],[Units Sold]]*financials[[#This Row],[Sale Price]]</f>
        <v>43800</v>
      </c>
      <c r="H2982" s="9">
        <f>IF(financials[[#This Row],[Discount Band]]="low",0.1,IF(financials[[#This Row],[Discount Band]]="medium",0.15,0.3))</f>
        <v>0.15</v>
      </c>
      <c r="I2982" s="9">
        <f>financials[[#This Row],[Gross Sales]]-financials[[#This Row],[Gross Sales]]*financials[[#This Row],[Discounts]]</f>
        <v>37230</v>
      </c>
      <c r="J2982" s="9">
        <f>VLOOKUP(financials[[#This Row],[productid]],Products!$B$2:$H$10,3)</f>
        <v>15</v>
      </c>
      <c r="K2982" s="9">
        <f>financials[[#This Row],[Sales]]-financials[[#This Row],[COGS]]</f>
        <v>37215</v>
      </c>
      <c r="L2982" s="17">
        <f t="shared" ca="1" si="93"/>
        <v>44940</v>
      </c>
      <c r="M2982" t="str">
        <f t="shared" ca="1" si="92"/>
        <v>C0002</v>
      </c>
    </row>
    <row r="2983" spans="1:13" x14ac:dyDescent="0.25">
      <c r="A2983" t="s">
        <v>98</v>
      </c>
      <c r="B2983" s="7" t="s">
        <v>178</v>
      </c>
      <c r="C2983" s="13">
        <v>104</v>
      </c>
      <c r="D2983" s="10" t="s">
        <v>94</v>
      </c>
      <c r="E2983">
        <v>351</v>
      </c>
      <c r="F2983" s="9">
        <v>125</v>
      </c>
      <c r="G2983" s="9">
        <f>financials[[#This Row],[Units Sold]]*financials[[#This Row],[Sale Price]]</f>
        <v>43875</v>
      </c>
      <c r="H2983" s="9">
        <f>IF(financials[[#This Row],[Discount Band]]="low",0.1,IF(financials[[#This Row],[Discount Band]]="medium",0.15,0.3))</f>
        <v>0.3</v>
      </c>
      <c r="I2983" s="9">
        <f>financials[[#This Row],[Gross Sales]]-financials[[#This Row],[Gross Sales]]*financials[[#This Row],[Discounts]]</f>
        <v>30712.5</v>
      </c>
      <c r="J2983" s="9">
        <f>VLOOKUP(financials[[#This Row],[productid]],Products!$B$2:$H$10,3)</f>
        <v>2.9</v>
      </c>
      <c r="K2983" s="9">
        <f>financials[[#This Row],[Sales]]-financials[[#This Row],[COGS]]</f>
        <v>30709.599999999999</v>
      </c>
      <c r="L2983" s="17">
        <f t="shared" ca="1" si="93"/>
        <v>45091</v>
      </c>
      <c r="M2983" t="str">
        <f t="shared" ca="1" si="92"/>
        <v>A0001</v>
      </c>
    </row>
    <row r="2984" spans="1:13" x14ac:dyDescent="0.25">
      <c r="A2984" t="s">
        <v>96</v>
      </c>
      <c r="B2984" s="7" t="s">
        <v>170</v>
      </c>
      <c r="C2984" s="15">
        <v>109</v>
      </c>
      <c r="D2984" s="16" t="s">
        <v>101</v>
      </c>
      <c r="E2984">
        <v>3657</v>
      </c>
      <c r="F2984" s="9">
        <v>12</v>
      </c>
      <c r="G2984" s="9">
        <f>financials[[#This Row],[Units Sold]]*financials[[#This Row],[Sale Price]]</f>
        <v>43884</v>
      </c>
      <c r="H2984" s="9">
        <f>IF(financials[[#This Row],[Discount Band]]="low",0.1,IF(financials[[#This Row],[Discount Band]]="medium",0.15,0.3))</f>
        <v>0.15</v>
      </c>
      <c r="I2984" s="9">
        <f>financials[[#This Row],[Gross Sales]]-financials[[#This Row],[Gross Sales]]*financials[[#This Row],[Discounts]]</f>
        <v>37301.4</v>
      </c>
      <c r="J2984" s="9">
        <f>VLOOKUP(financials[[#This Row],[productid]],Products!$B$2:$H$10,3)</f>
        <v>16.8</v>
      </c>
      <c r="K2984" s="9">
        <f>financials[[#This Row],[Sales]]-financials[[#This Row],[COGS]]</f>
        <v>37284.6</v>
      </c>
      <c r="L2984" s="17">
        <f t="shared" ca="1" si="93"/>
        <v>45484</v>
      </c>
      <c r="M2984" t="str">
        <f t="shared" ca="1" si="92"/>
        <v>B0101</v>
      </c>
    </row>
    <row r="2985" spans="1:13" x14ac:dyDescent="0.25">
      <c r="A2985" t="s">
        <v>96</v>
      </c>
      <c r="B2985" s="7" t="s">
        <v>135</v>
      </c>
      <c r="C2985" s="15">
        <v>105</v>
      </c>
      <c r="D2985" s="16" t="s">
        <v>103</v>
      </c>
      <c r="E2985">
        <v>3662</v>
      </c>
      <c r="F2985" s="9">
        <v>12</v>
      </c>
      <c r="G2985" s="9">
        <f>financials[[#This Row],[Units Sold]]*financials[[#This Row],[Sale Price]]</f>
        <v>43944</v>
      </c>
      <c r="H2985" s="9">
        <f>IF(financials[[#This Row],[Discount Band]]="low",0.1,IF(financials[[#This Row],[Discount Band]]="medium",0.15,0.3))</f>
        <v>0.3</v>
      </c>
      <c r="I2985" s="9">
        <f>financials[[#This Row],[Gross Sales]]-financials[[#This Row],[Gross Sales]]*financials[[#This Row],[Discounts]]</f>
        <v>30760.800000000003</v>
      </c>
      <c r="J2985" s="9">
        <f>VLOOKUP(financials[[#This Row],[productid]],Products!$B$2:$H$10,3)</f>
        <v>10</v>
      </c>
      <c r="K2985" s="9">
        <f>financials[[#This Row],[Sales]]-financials[[#This Row],[COGS]]</f>
        <v>30750.800000000003</v>
      </c>
      <c r="L2985" s="17">
        <f t="shared" ca="1" si="93"/>
        <v>45215</v>
      </c>
      <c r="M2985" t="str">
        <f t="shared" ca="1" si="92"/>
        <v>C0003</v>
      </c>
    </row>
    <row r="2986" spans="1:13" x14ac:dyDescent="0.25">
      <c r="A2986" t="s">
        <v>100</v>
      </c>
      <c r="B2986" s="7" t="s">
        <v>170</v>
      </c>
      <c r="C2986" s="15">
        <v>105</v>
      </c>
      <c r="D2986" s="16" t="s">
        <v>94</v>
      </c>
      <c r="E2986">
        <v>2932</v>
      </c>
      <c r="F2986" s="9">
        <v>15</v>
      </c>
      <c r="G2986" s="9">
        <f>financials[[#This Row],[Units Sold]]*financials[[#This Row],[Sale Price]]</f>
        <v>43980</v>
      </c>
      <c r="H2986" s="9">
        <f>IF(financials[[#This Row],[Discount Band]]="low",0.1,IF(financials[[#This Row],[Discount Band]]="medium",0.15,0.3))</f>
        <v>0.3</v>
      </c>
      <c r="I2986" s="9">
        <f>financials[[#This Row],[Gross Sales]]-financials[[#This Row],[Gross Sales]]*financials[[#This Row],[Discounts]]</f>
        <v>30786</v>
      </c>
      <c r="J2986" s="9">
        <f>VLOOKUP(financials[[#This Row],[productid]],Products!$B$2:$H$10,3)</f>
        <v>10</v>
      </c>
      <c r="K2986" s="9">
        <f>financials[[#This Row],[Sales]]-financials[[#This Row],[COGS]]</f>
        <v>30776</v>
      </c>
      <c r="L2986" s="17">
        <f t="shared" ca="1" si="93"/>
        <v>45485</v>
      </c>
      <c r="M2986" t="str">
        <f t="shared" ca="1" si="92"/>
        <v>C0003</v>
      </c>
    </row>
    <row r="2987" spans="1:13" x14ac:dyDescent="0.25">
      <c r="A2987" t="s">
        <v>100</v>
      </c>
      <c r="B2987" s="7" t="s">
        <v>135</v>
      </c>
      <c r="C2987" s="15">
        <v>105</v>
      </c>
      <c r="D2987" s="16" t="s">
        <v>101</v>
      </c>
      <c r="E2987">
        <v>2934</v>
      </c>
      <c r="F2987" s="9">
        <v>15</v>
      </c>
      <c r="G2987" s="9">
        <f>financials[[#This Row],[Units Sold]]*financials[[#This Row],[Sale Price]]</f>
        <v>44010</v>
      </c>
      <c r="H2987" s="9">
        <f>IF(financials[[#This Row],[Discount Band]]="low",0.1,IF(financials[[#This Row],[Discount Band]]="medium",0.15,0.3))</f>
        <v>0.15</v>
      </c>
      <c r="I2987" s="9">
        <f>financials[[#This Row],[Gross Sales]]-financials[[#This Row],[Gross Sales]]*financials[[#This Row],[Discounts]]</f>
        <v>37408.5</v>
      </c>
      <c r="J2987" s="9">
        <f>VLOOKUP(financials[[#This Row],[productid]],Products!$B$2:$H$10,3)</f>
        <v>10</v>
      </c>
      <c r="K2987" s="9">
        <f>financials[[#This Row],[Sales]]-financials[[#This Row],[COGS]]</f>
        <v>37398.5</v>
      </c>
      <c r="L2987" s="17">
        <f t="shared" ca="1" si="93"/>
        <v>45161</v>
      </c>
      <c r="M2987" t="str">
        <f t="shared" ca="1" si="92"/>
        <v>C0003</v>
      </c>
    </row>
    <row r="2988" spans="1:13" x14ac:dyDescent="0.25">
      <c r="A2988" t="s">
        <v>99</v>
      </c>
      <c r="B2988" s="7" t="s">
        <v>107</v>
      </c>
      <c r="C2988" s="15">
        <v>109</v>
      </c>
      <c r="D2988" s="16" t="s">
        <v>101</v>
      </c>
      <c r="E2988">
        <v>147</v>
      </c>
      <c r="F2988" s="9">
        <v>300</v>
      </c>
      <c r="G2988" s="9">
        <f>financials[[#This Row],[Units Sold]]*financials[[#This Row],[Sale Price]]</f>
        <v>44100</v>
      </c>
      <c r="H2988" s="9">
        <f>IF(financials[[#This Row],[Discount Band]]="low",0.1,IF(financials[[#This Row],[Discount Band]]="medium",0.15,0.3))</f>
        <v>0.15</v>
      </c>
      <c r="I2988" s="9">
        <f>financials[[#This Row],[Gross Sales]]-financials[[#This Row],[Gross Sales]]*financials[[#This Row],[Discounts]]</f>
        <v>37485</v>
      </c>
      <c r="J2988" s="9">
        <f>VLOOKUP(financials[[#This Row],[productid]],Products!$B$2:$H$10,3)</f>
        <v>16.8</v>
      </c>
      <c r="K2988" s="9">
        <f>financials[[#This Row],[Sales]]-financials[[#This Row],[COGS]]</f>
        <v>37468.199999999997</v>
      </c>
      <c r="L2988" s="17">
        <f t="shared" ca="1" si="93"/>
        <v>44953</v>
      </c>
      <c r="M2988" t="str">
        <f t="shared" ca="1" si="92"/>
        <v>B0101</v>
      </c>
    </row>
    <row r="2989" spans="1:13" x14ac:dyDescent="0.25">
      <c r="A2989" t="s">
        <v>99</v>
      </c>
      <c r="B2989" s="7" t="s">
        <v>107</v>
      </c>
      <c r="C2989" s="15">
        <v>102</v>
      </c>
      <c r="D2989" s="16" t="s">
        <v>103</v>
      </c>
      <c r="E2989">
        <v>147</v>
      </c>
      <c r="F2989" s="9">
        <v>300</v>
      </c>
      <c r="G2989" s="9">
        <f>financials[[#This Row],[Units Sold]]*financials[[#This Row],[Sale Price]]</f>
        <v>44100</v>
      </c>
      <c r="H2989" s="9">
        <f>IF(financials[[#This Row],[Discount Band]]="low",0.1,IF(financials[[#This Row],[Discount Band]]="medium",0.15,0.3))</f>
        <v>0.3</v>
      </c>
      <c r="I2989" s="9">
        <f>financials[[#This Row],[Gross Sales]]-financials[[#This Row],[Gross Sales]]*financials[[#This Row],[Discounts]]</f>
        <v>30870</v>
      </c>
      <c r="J2989" s="9">
        <f>VLOOKUP(financials[[#This Row],[productid]],Products!$B$2:$H$10,3)</f>
        <v>13.95</v>
      </c>
      <c r="K2989" s="9">
        <f>financials[[#This Row],[Sales]]-financials[[#This Row],[COGS]]</f>
        <v>30856.05</v>
      </c>
      <c r="L2989" s="17">
        <f t="shared" ca="1" si="93"/>
        <v>44603</v>
      </c>
      <c r="M2989" t="str">
        <f t="shared" ca="1" si="92"/>
        <v>C0003</v>
      </c>
    </row>
    <row r="2990" spans="1:13" x14ac:dyDescent="0.25">
      <c r="A2990" t="s">
        <v>97</v>
      </c>
      <c r="B2990" s="7" t="s">
        <v>104</v>
      </c>
      <c r="C2990" s="15">
        <v>102</v>
      </c>
      <c r="D2990" s="16" t="s">
        <v>102</v>
      </c>
      <c r="E2990">
        <v>126</v>
      </c>
      <c r="F2990" s="9">
        <v>350</v>
      </c>
      <c r="G2990" s="9">
        <f>financials[[#This Row],[Units Sold]]*financials[[#This Row],[Sale Price]]</f>
        <v>44100</v>
      </c>
      <c r="H2990" s="9">
        <f>IF(financials[[#This Row],[Discount Band]]="low",0.1,IF(financials[[#This Row],[Discount Band]]="medium",0.15,0.3))</f>
        <v>0.1</v>
      </c>
      <c r="I2990" s="9">
        <f>financials[[#This Row],[Gross Sales]]-financials[[#This Row],[Gross Sales]]*financials[[#This Row],[Discounts]]</f>
        <v>39690</v>
      </c>
      <c r="J2990" s="9">
        <f>VLOOKUP(financials[[#This Row],[productid]],Products!$B$2:$H$10,3)</f>
        <v>13.95</v>
      </c>
      <c r="K2990" s="9">
        <f>financials[[#This Row],[Sales]]-financials[[#This Row],[COGS]]</f>
        <v>39676.050000000003</v>
      </c>
      <c r="L2990" s="17">
        <f t="shared" ca="1" si="93"/>
        <v>44639</v>
      </c>
      <c r="M2990" t="str">
        <f t="shared" ca="1" si="92"/>
        <v>B0101</v>
      </c>
    </row>
    <row r="2991" spans="1:13" x14ac:dyDescent="0.25">
      <c r="A2991" t="s">
        <v>99</v>
      </c>
      <c r="B2991" s="7" t="s">
        <v>104</v>
      </c>
      <c r="C2991" s="15">
        <v>103</v>
      </c>
      <c r="D2991" s="16" t="s">
        <v>101</v>
      </c>
      <c r="E2991">
        <v>147</v>
      </c>
      <c r="F2991" s="9">
        <v>300</v>
      </c>
      <c r="G2991" s="9">
        <f>financials[[#This Row],[Units Sold]]*financials[[#This Row],[Sale Price]]</f>
        <v>44100</v>
      </c>
      <c r="H2991" s="9">
        <f>IF(financials[[#This Row],[Discount Band]]="low",0.1,IF(financials[[#This Row],[Discount Band]]="medium",0.15,0.3))</f>
        <v>0.15</v>
      </c>
      <c r="I2991" s="9">
        <f>financials[[#This Row],[Gross Sales]]-financials[[#This Row],[Gross Sales]]*financials[[#This Row],[Discounts]]</f>
        <v>37485</v>
      </c>
      <c r="J2991" s="9">
        <f>VLOOKUP(financials[[#This Row],[productid]],Products!$B$2:$H$10,3)</f>
        <v>15</v>
      </c>
      <c r="K2991" s="9">
        <f>financials[[#This Row],[Sales]]-financials[[#This Row],[COGS]]</f>
        <v>37470</v>
      </c>
      <c r="L2991" s="17">
        <f t="shared" ca="1" si="93"/>
        <v>45238</v>
      </c>
      <c r="M2991" t="str">
        <f t="shared" ca="1" si="92"/>
        <v>B0101</v>
      </c>
    </row>
    <row r="2992" spans="1:13" x14ac:dyDescent="0.25">
      <c r="A2992" t="s">
        <v>97</v>
      </c>
      <c r="B2992" s="7" t="s">
        <v>170</v>
      </c>
      <c r="C2992" s="15">
        <v>104</v>
      </c>
      <c r="D2992" s="16" t="s">
        <v>103</v>
      </c>
      <c r="E2992">
        <v>2215</v>
      </c>
      <c r="F2992" s="9">
        <v>20</v>
      </c>
      <c r="G2992" s="9">
        <f>financials[[#This Row],[Units Sold]]*financials[[#This Row],[Sale Price]]</f>
        <v>44300</v>
      </c>
      <c r="H2992" s="9">
        <f>IF(financials[[#This Row],[Discount Band]]="low",0.1,IF(financials[[#This Row],[Discount Band]]="medium",0.15,0.3))</f>
        <v>0.3</v>
      </c>
      <c r="I2992" s="9">
        <f>financials[[#This Row],[Gross Sales]]-financials[[#This Row],[Gross Sales]]*financials[[#This Row],[Discounts]]</f>
        <v>31010</v>
      </c>
      <c r="J2992" s="9">
        <f>VLOOKUP(financials[[#This Row],[productid]],Products!$B$2:$H$10,3)</f>
        <v>2.9</v>
      </c>
      <c r="K2992" s="9">
        <f>financials[[#This Row],[Sales]]-financials[[#This Row],[COGS]]</f>
        <v>31007.1</v>
      </c>
      <c r="L2992" s="17">
        <f t="shared" ca="1" si="93"/>
        <v>44967</v>
      </c>
      <c r="M2992" t="str">
        <f t="shared" ca="1" si="92"/>
        <v>A0001</v>
      </c>
    </row>
    <row r="2993" spans="1:13" x14ac:dyDescent="0.25">
      <c r="A2993" t="s">
        <v>96</v>
      </c>
      <c r="B2993" s="7" t="s">
        <v>135</v>
      </c>
      <c r="C2993" s="15">
        <v>104</v>
      </c>
      <c r="D2993" s="16" t="s">
        <v>102</v>
      </c>
      <c r="E2993">
        <v>3694</v>
      </c>
      <c r="F2993" s="9">
        <v>12</v>
      </c>
      <c r="G2993" s="9">
        <f>financials[[#This Row],[Units Sold]]*financials[[#This Row],[Sale Price]]</f>
        <v>44328</v>
      </c>
      <c r="H2993" s="9">
        <f>IF(financials[[#This Row],[Discount Band]]="low",0.1,IF(financials[[#This Row],[Discount Band]]="medium",0.15,0.3))</f>
        <v>0.1</v>
      </c>
      <c r="I2993" s="9">
        <f>financials[[#This Row],[Gross Sales]]-financials[[#This Row],[Gross Sales]]*financials[[#This Row],[Discounts]]</f>
        <v>39895.199999999997</v>
      </c>
      <c r="J2993" s="9">
        <f>VLOOKUP(financials[[#This Row],[productid]],Products!$B$2:$H$10,3)</f>
        <v>2.9</v>
      </c>
      <c r="K2993" s="9">
        <f>financials[[#This Row],[Sales]]-financials[[#This Row],[COGS]]</f>
        <v>39892.299999999996</v>
      </c>
      <c r="L2993" s="17">
        <f t="shared" ca="1" si="93"/>
        <v>44764</v>
      </c>
      <c r="M2993" t="str">
        <f t="shared" ca="1" si="92"/>
        <v>C0002</v>
      </c>
    </row>
    <row r="2994" spans="1:13" x14ac:dyDescent="0.25">
      <c r="A2994" t="s">
        <v>100</v>
      </c>
      <c r="B2994" s="7" t="s">
        <v>135</v>
      </c>
      <c r="C2994" s="15">
        <v>109</v>
      </c>
      <c r="D2994" s="16" t="s">
        <v>102</v>
      </c>
      <c r="E2994">
        <v>2963</v>
      </c>
      <c r="F2994" s="9">
        <v>15</v>
      </c>
      <c r="G2994" s="9">
        <f>financials[[#This Row],[Units Sold]]*financials[[#This Row],[Sale Price]]</f>
        <v>44445</v>
      </c>
      <c r="H2994" s="9">
        <f>IF(financials[[#This Row],[Discount Band]]="low",0.1,IF(financials[[#This Row],[Discount Band]]="medium",0.15,0.3))</f>
        <v>0.1</v>
      </c>
      <c r="I2994" s="9">
        <f>financials[[#This Row],[Gross Sales]]-financials[[#This Row],[Gross Sales]]*financials[[#This Row],[Discounts]]</f>
        <v>40000.5</v>
      </c>
      <c r="J2994" s="9">
        <f>VLOOKUP(financials[[#This Row],[productid]],Products!$B$2:$H$10,3)</f>
        <v>16.8</v>
      </c>
      <c r="K2994" s="9">
        <f>financials[[#This Row],[Sales]]-financials[[#This Row],[COGS]]</f>
        <v>39983.699999999997</v>
      </c>
      <c r="L2994" s="17">
        <f t="shared" ca="1" si="93"/>
        <v>44806</v>
      </c>
      <c r="M2994" t="str">
        <f t="shared" ca="1" si="92"/>
        <v>A0001</v>
      </c>
    </row>
    <row r="2995" spans="1:13" x14ac:dyDescent="0.25">
      <c r="A2995" t="s">
        <v>98</v>
      </c>
      <c r="B2995" s="7" t="s">
        <v>178</v>
      </c>
      <c r="C2995" s="15">
        <v>104</v>
      </c>
      <c r="D2995" s="16" t="s">
        <v>101</v>
      </c>
      <c r="E2995">
        <v>356</v>
      </c>
      <c r="F2995" s="9">
        <v>125</v>
      </c>
      <c r="G2995" s="9">
        <f>financials[[#This Row],[Units Sold]]*financials[[#This Row],[Sale Price]]</f>
        <v>44500</v>
      </c>
      <c r="H2995" s="9">
        <f>IF(financials[[#This Row],[Discount Band]]="low",0.1,IF(financials[[#This Row],[Discount Band]]="medium",0.15,0.3))</f>
        <v>0.15</v>
      </c>
      <c r="I2995" s="9">
        <f>financials[[#This Row],[Gross Sales]]-financials[[#This Row],[Gross Sales]]*financials[[#This Row],[Discounts]]</f>
        <v>37825</v>
      </c>
      <c r="J2995" s="9">
        <f>VLOOKUP(financials[[#This Row],[productid]],Products!$B$2:$H$10,3)</f>
        <v>2.9</v>
      </c>
      <c r="K2995" s="9">
        <f>financials[[#This Row],[Sales]]-financials[[#This Row],[COGS]]</f>
        <v>37822.1</v>
      </c>
      <c r="L2995" s="17">
        <f t="shared" ca="1" si="93"/>
        <v>45452</v>
      </c>
      <c r="M2995" t="str">
        <f t="shared" ca="1" si="92"/>
        <v>B0001</v>
      </c>
    </row>
    <row r="2996" spans="1:13" x14ac:dyDescent="0.25">
      <c r="A2996" t="s">
        <v>100</v>
      </c>
      <c r="B2996" s="7" t="s">
        <v>135</v>
      </c>
      <c r="C2996" s="13">
        <v>108</v>
      </c>
      <c r="D2996" s="10" t="s">
        <v>101</v>
      </c>
      <c r="E2996">
        <v>2970</v>
      </c>
      <c r="F2996" s="9">
        <v>15</v>
      </c>
      <c r="G2996" s="9">
        <f>financials[[#This Row],[Units Sold]]*financials[[#This Row],[Sale Price]]</f>
        <v>44550</v>
      </c>
      <c r="H2996" s="9">
        <f>IF(financials[[#This Row],[Discount Band]]="low",0.1,IF(financials[[#This Row],[Discount Band]]="medium",0.15,0.3))</f>
        <v>0.15</v>
      </c>
      <c r="I2996" s="9">
        <f>financials[[#This Row],[Gross Sales]]-financials[[#This Row],[Gross Sales]]*financials[[#This Row],[Discounts]]</f>
        <v>37867.5</v>
      </c>
      <c r="J2996" s="9">
        <f>VLOOKUP(financials[[#This Row],[productid]],Products!$B$2:$H$10,3)</f>
        <v>3.99</v>
      </c>
      <c r="K2996" s="9">
        <f>financials[[#This Row],[Sales]]-financials[[#This Row],[COGS]]</f>
        <v>37863.51</v>
      </c>
      <c r="L2996" s="17">
        <f t="shared" ca="1" si="93"/>
        <v>45073</v>
      </c>
      <c r="M2996" t="str">
        <f t="shared" ca="1" si="92"/>
        <v>C0003</v>
      </c>
    </row>
    <row r="2997" spans="1:13" x14ac:dyDescent="0.25">
      <c r="A2997" t="s">
        <v>97</v>
      </c>
      <c r="B2997" s="7" t="s">
        <v>170</v>
      </c>
      <c r="C2997" s="15">
        <v>108</v>
      </c>
      <c r="D2997" s="16" t="s">
        <v>101</v>
      </c>
      <c r="E2997">
        <v>2228</v>
      </c>
      <c r="F2997" s="9">
        <v>20</v>
      </c>
      <c r="G2997" s="9">
        <f>financials[[#This Row],[Units Sold]]*financials[[#This Row],[Sale Price]]</f>
        <v>44560</v>
      </c>
      <c r="H2997" s="9">
        <f>IF(financials[[#This Row],[Discount Band]]="low",0.1,IF(financials[[#This Row],[Discount Band]]="medium",0.15,0.3))</f>
        <v>0.15</v>
      </c>
      <c r="I2997" s="9">
        <f>financials[[#This Row],[Gross Sales]]-financials[[#This Row],[Gross Sales]]*financials[[#This Row],[Discounts]]</f>
        <v>37876</v>
      </c>
      <c r="J2997" s="9">
        <f>VLOOKUP(financials[[#This Row],[productid]],Products!$B$2:$H$10,3)</f>
        <v>3.99</v>
      </c>
      <c r="K2997" s="9">
        <f>financials[[#This Row],[Sales]]-financials[[#This Row],[COGS]]</f>
        <v>37872.01</v>
      </c>
      <c r="L2997" s="17">
        <f t="shared" ca="1" si="93"/>
        <v>45085</v>
      </c>
      <c r="M2997" t="str">
        <f t="shared" ca="1" si="92"/>
        <v>C0002</v>
      </c>
    </row>
    <row r="2998" spans="1:13" x14ac:dyDescent="0.25">
      <c r="A2998" t="s">
        <v>100</v>
      </c>
      <c r="B2998" s="7" t="s">
        <v>135</v>
      </c>
      <c r="C2998" s="15">
        <v>108</v>
      </c>
      <c r="D2998" s="16" t="s">
        <v>102</v>
      </c>
      <c r="E2998">
        <v>2974</v>
      </c>
      <c r="F2998" s="9">
        <v>15</v>
      </c>
      <c r="G2998" s="9">
        <f>financials[[#This Row],[Units Sold]]*financials[[#This Row],[Sale Price]]</f>
        <v>44610</v>
      </c>
      <c r="H2998" s="9">
        <f>IF(financials[[#This Row],[Discount Band]]="low",0.1,IF(financials[[#This Row],[Discount Band]]="medium",0.15,0.3))</f>
        <v>0.1</v>
      </c>
      <c r="I2998" s="9">
        <f>financials[[#This Row],[Gross Sales]]-financials[[#This Row],[Gross Sales]]*financials[[#This Row],[Discounts]]</f>
        <v>40149</v>
      </c>
      <c r="J2998" s="9">
        <f>VLOOKUP(financials[[#This Row],[productid]],Products!$B$2:$H$10,3)</f>
        <v>3.99</v>
      </c>
      <c r="K2998" s="9">
        <f>financials[[#This Row],[Sales]]-financials[[#This Row],[COGS]]</f>
        <v>40145.01</v>
      </c>
      <c r="L2998" s="17">
        <f t="shared" ca="1" si="93"/>
        <v>45534</v>
      </c>
      <c r="M2998" t="str">
        <f t="shared" ca="1" si="92"/>
        <v>C0003</v>
      </c>
    </row>
    <row r="2999" spans="1:13" x14ac:dyDescent="0.25">
      <c r="A2999" t="s">
        <v>97</v>
      </c>
      <c r="B2999" s="7" t="s">
        <v>170</v>
      </c>
      <c r="C2999" s="15">
        <v>104</v>
      </c>
      <c r="D2999" s="16" t="s">
        <v>94</v>
      </c>
      <c r="E2999">
        <v>2234</v>
      </c>
      <c r="F2999" s="9">
        <v>20</v>
      </c>
      <c r="G2999" s="9">
        <f>financials[[#This Row],[Units Sold]]*financials[[#This Row],[Sale Price]]</f>
        <v>44680</v>
      </c>
      <c r="H2999" s="9">
        <f>IF(financials[[#This Row],[Discount Band]]="low",0.1,IF(financials[[#This Row],[Discount Band]]="medium",0.15,0.3))</f>
        <v>0.3</v>
      </c>
      <c r="I2999" s="9">
        <f>financials[[#This Row],[Gross Sales]]-financials[[#This Row],[Gross Sales]]*financials[[#This Row],[Discounts]]</f>
        <v>31276</v>
      </c>
      <c r="J2999" s="9">
        <f>VLOOKUP(financials[[#This Row],[productid]],Products!$B$2:$H$10,3)</f>
        <v>2.9</v>
      </c>
      <c r="K2999" s="9">
        <f>financials[[#This Row],[Sales]]-financials[[#This Row],[COGS]]</f>
        <v>31273.1</v>
      </c>
      <c r="L2999" s="17">
        <f t="shared" ca="1" si="93"/>
        <v>44787</v>
      </c>
      <c r="M2999" t="str">
        <f t="shared" ca="1" si="92"/>
        <v>A0001</v>
      </c>
    </row>
    <row r="3000" spans="1:13" x14ac:dyDescent="0.25">
      <c r="A3000" t="s">
        <v>100</v>
      </c>
      <c r="B3000" s="7" t="s">
        <v>135</v>
      </c>
      <c r="C3000" s="15">
        <v>103</v>
      </c>
      <c r="D3000" s="16" t="s">
        <v>101</v>
      </c>
      <c r="E3000">
        <v>2989</v>
      </c>
      <c r="F3000" s="9">
        <v>15</v>
      </c>
      <c r="G3000" s="9">
        <f>financials[[#This Row],[Units Sold]]*financials[[#This Row],[Sale Price]]</f>
        <v>44835</v>
      </c>
      <c r="H3000" s="9">
        <f>IF(financials[[#This Row],[Discount Band]]="low",0.1,IF(financials[[#This Row],[Discount Band]]="medium",0.15,0.3))</f>
        <v>0.15</v>
      </c>
      <c r="I3000" s="9">
        <f>financials[[#This Row],[Gross Sales]]-financials[[#This Row],[Gross Sales]]*financials[[#This Row],[Discounts]]</f>
        <v>38109.75</v>
      </c>
      <c r="J3000" s="9">
        <f>VLOOKUP(financials[[#This Row],[productid]],Products!$B$2:$H$10,3)</f>
        <v>15</v>
      </c>
      <c r="K3000" s="9">
        <f>financials[[#This Row],[Sales]]-financials[[#This Row],[COGS]]</f>
        <v>38094.75</v>
      </c>
      <c r="L3000" s="17">
        <f t="shared" ca="1" si="93"/>
        <v>45328</v>
      </c>
      <c r="M3000" t="str">
        <f t="shared" ca="1" si="92"/>
        <v>C0002</v>
      </c>
    </row>
    <row r="3001" spans="1:13" x14ac:dyDescent="0.25">
      <c r="A3001" t="s">
        <v>96</v>
      </c>
      <c r="B3001" s="7" t="s">
        <v>135</v>
      </c>
      <c r="C3001" s="15">
        <v>108</v>
      </c>
      <c r="D3001" s="16" t="s">
        <v>101</v>
      </c>
      <c r="E3001">
        <v>3744</v>
      </c>
      <c r="F3001" s="9">
        <v>12</v>
      </c>
      <c r="G3001" s="9">
        <f>financials[[#This Row],[Units Sold]]*financials[[#This Row],[Sale Price]]</f>
        <v>44928</v>
      </c>
      <c r="H3001" s="9">
        <f>IF(financials[[#This Row],[Discount Band]]="low",0.1,IF(financials[[#This Row],[Discount Band]]="medium",0.15,0.3))</f>
        <v>0.15</v>
      </c>
      <c r="I3001" s="9">
        <f>financials[[#This Row],[Gross Sales]]-financials[[#This Row],[Gross Sales]]*financials[[#This Row],[Discounts]]</f>
        <v>38188.800000000003</v>
      </c>
      <c r="J3001" s="9">
        <f>VLOOKUP(financials[[#This Row],[productid]],Products!$B$2:$H$10,3)</f>
        <v>3.99</v>
      </c>
      <c r="K3001" s="9">
        <f>financials[[#This Row],[Sales]]-financials[[#This Row],[COGS]]</f>
        <v>38184.810000000005</v>
      </c>
      <c r="L3001" s="17">
        <f t="shared" ca="1" si="93"/>
        <v>45362</v>
      </c>
      <c r="M3001" t="str">
        <f t="shared" ca="1" si="92"/>
        <v>C0003</v>
      </c>
    </row>
    <row r="3002" spans="1:13" x14ac:dyDescent="0.25">
      <c r="A3002" t="s">
        <v>96</v>
      </c>
      <c r="B3002" s="7" t="s">
        <v>170</v>
      </c>
      <c r="C3002" s="15">
        <v>106</v>
      </c>
      <c r="D3002" s="16" t="s">
        <v>101</v>
      </c>
      <c r="E3002">
        <v>3753</v>
      </c>
      <c r="F3002" s="9">
        <v>12</v>
      </c>
      <c r="G3002" s="9">
        <f>financials[[#This Row],[Units Sold]]*financials[[#This Row],[Sale Price]]</f>
        <v>45036</v>
      </c>
      <c r="H3002" s="9">
        <f>IF(financials[[#This Row],[Discount Band]]="low",0.1,IF(financials[[#This Row],[Discount Band]]="medium",0.15,0.3))</f>
        <v>0.15</v>
      </c>
      <c r="I3002" s="9">
        <f>financials[[#This Row],[Gross Sales]]-financials[[#This Row],[Gross Sales]]*financials[[#This Row],[Discounts]]</f>
        <v>38280.6</v>
      </c>
      <c r="J3002" s="9">
        <f>VLOOKUP(financials[[#This Row],[productid]],Products!$B$2:$H$10,3)</f>
        <v>9.1</v>
      </c>
      <c r="K3002" s="9">
        <f>financials[[#This Row],[Sales]]-financials[[#This Row],[COGS]]</f>
        <v>38271.5</v>
      </c>
      <c r="L3002" s="17">
        <f t="shared" ca="1" si="93"/>
        <v>44916</v>
      </c>
      <c r="M3002" t="str">
        <f t="shared" ca="1" si="92"/>
        <v>B0101</v>
      </c>
    </row>
    <row r="3003" spans="1:13" x14ac:dyDescent="0.25">
      <c r="A3003" t="s">
        <v>97</v>
      </c>
      <c r="B3003" s="7" t="s">
        <v>135</v>
      </c>
      <c r="C3003" s="15">
        <v>103</v>
      </c>
      <c r="D3003" s="16" t="s">
        <v>101</v>
      </c>
      <c r="E3003">
        <v>2255</v>
      </c>
      <c r="F3003" s="9">
        <v>20</v>
      </c>
      <c r="G3003" s="9">
        <f>financials[[#This Row],[Units Sold]]*financials[[#This Row],[Sale Price]]</f>
        <v>45100</v>
      </c>
      <c r="H3003" s="9">
        <f>IF(financials[[#This Row],[Discount Band]]="low",0.1,IF(financials[[#This Row],[Discount Band]]="medium",0.15,0.3))</f>
        <v>0.15</v>
      </c>
      <c r="I3003" s="9">
        <f>financials[[#This Row],[Gross Sales]]-financials[[#This Row],[Gross Sales]]*financials[[#This Row],[Discounts]]</f>
        <v>38335</v>
      </c>
      <c r="J3003" s="9">
        <f>VLOOKUP(financials[[#This Row],[productid]],Products!$B$2:$H$10,3)</f>
        <v>15</v>
      </c>
      <c r="K3003" s="9">
        <f>financials[[#This Row],[Sales]]-financials[[#This Row],[COGS]]</f>
        <v>38320</v>
      </c>
      <c r="L3003" s="17">
        <f t="shared" ca="1" si="93"/>
        <v>45064</v>
      </c>
      <c r="M3003" t="str">
        <f t="shared" ca="1" si="92"/>
        <v>B0101</v>
      </c>
    </row>
    <row r="3004" spans="1:13" x14ac:dyDescent="0.25">
      <c r="A3004" t="s">
        <v>100</v>
      </c>
      <c r="B3004" s="7" t="s">
        <v>135</v>
      </c>
      <c r="C3004" s="15">
        <v>107</v>
      </c>
      <c r="D3004" s="16" t="s">
        <v>94</v>
      </c>
      <c r="E3004">
        <v>3014</v>
      </c>
      <c r="F3004" s="9">
        <v>15</v>
      </c>
      <c r="G3004" s="9">
        <f>financials[[#This Row],[Units Sold]]*financials[[#This Row],[Sale Price]]</f>
        <v>45210</v>
      </c>
      <c r="H3004" s="9">
        <f>IF(financials[[#This Row],[Discount Band]]="low",0.1,IF(financials[[#This Row],[Discount Band]]="medium",0.15,0.3))</f>
        <v>0.3</v>
      </c>
      <c r="I3004" s="9">
        <f>financials[[#This Row],[Gross Sales]]-financials[[#This Row],[Gross Sales]]*financials[[#This Row],[Discounts]]</f>
        <v>31647</v>
      </c>
      <c r="J3004" s="9">
        <f>VLOOKUP(financials[[#This Row],[productid]],Products!$B$2:$H$10,3)</f>
        <v>5.5</v>
      </c>
      <c r="K3004" s="9">
        <f>financials[[#This Row],[Sales]]-financials[[#This Row],[COGS]]</f>
        <v>31641.5</v>
      </c>
      <c r="L3004" s="17">
        <f t="shared" ca="1" si="93"/>
        <v>45512</v>
      </c>
      <c r="M3004" t="str">
        <f t="shared" ca="1" si="92"/>
        <v>C0003</v>
      </c>
    </row>
    <row r="3005" spans="1:13" x14ac:dyDescent="0.25">
      <c r="A3005" t="s">
        <v>100</v>
      </c>
      <c r="B3005" s="7" t="s">
        <v>135</v>
      </c>
      <c r="C3005" s="15">
        <v>102</v>
      </c>
      <c r="D3005" s="16" t="s">
        <v>101</v>
      </c>
      <c r="E3005">
        <v>3018</v>
      </c>
      <c r="F3005" s="9">
        <v>15</v>
      </c>
      <c r="G3005" s="9">
        <f>financials[[#This Row],[Units Sold]]*financials[[#This Row],[Sale Price]]</f>
        <v>45270</v>
      </c>
      <c r="H3005" s="9">
        <f>IF(financials[[#This Row],[Discount Band]]="low",0.1,IF(financials[[#This Row],[Discount Band]]="medium",0.15,0.3))</f>
        <v>0.15</v>
      </c>
      <c r="I3005" s="9">
        <f>financials[[#This Row],[Gross Sales]]-financials[[#This Row],[Gross Sales]]*financials[[#This Row],[Discounts]]</f>
        <v>38479.5</v>
      </c>
      <c r="J3005" s="9">
        <f>VLOOKUP(financials[[#This Row],[productid]],Products!$B$2:$H$10,3)</f>
        <v>13.95</v>
      </c>
      <c r="K3005" s="9">
        <f>financials[[#This Row],[Sales]]-financials[[#This Row],[COGS]]</f>
        <v>38465.550000000003</v>
      </c>
      <c r="L3005" s="17">
        <f t="shared" ca="1" si="93"/>
        <v>45394</v>
      </c>
      <c r="M3005" t="str">
        <f t="shared" ca="1" si="92"/>
        <v>B0001</v>
      </c>
    </row>
    <row r="3006" spans="1:13" x14ac:dyDescent="0.25">
      <c r="A3006" t="s">
        <v>99</v>
      </c>
      <c r="B3006" s="7" t="s">
        <v>298</v>
      </c>
      <c r="C3006" s="13">
        <v>109</v>
      </c>
      <c r="D3006" s="10" t="s">
        <v>102</v>
      </c>
      <c r="E3006">
        <v>151</v>
      </c>
      <c r="F3006" s="9">
        <v>300</v>
      </c>
      <c r="G3006" s="9">
        <f>financials[[#This Row],[Units Sold]]*financials[[#This Row],[Sale Price]]</f>
        <v>45300</v>
      </c>
      <c r="H3006" s="9">
        <f>IF(financials[[#This Row],[Discount Band]]="low",0.1,IF(financials[[#This Row],[Discount Band]]="medium",0.15,0.3))</f>
        <v>0.1</v>
      </c>
      <c r="I3006" s="9">
        <f>financials[[#This Row],[Gross Sales]]-financials[[#This Row],[Gross Sales]]*financials[[#This Row],[Discounts]]</f>
        <v>40770</v>
      </c>
      <c r="J3006" s="9">
        <f>VLOOKUP(financials[[#This Row],[productid]],Products!$B$2:$H$10,3)</f>
        <v>16.8</v>
      </c>
      <c r="K3006" s="9">
        <f>financials[[#This Row],[Sales]]-financials[[#This Row],[COGS]]</f>
        <v>40753.199999999997</v>
      </c>
      <c r="L3006" s="17">
        <f t="shared" ca="1" si="93"/>
        <v>45248</v>
      </c>
      <c r="M3006" t="str">
        <f t="shared" ca="1" si="92"/>
        <v>C0002</v>
      </c>
    </row>
    <row r="3007" spans="1:13" x14ac:dyDescent="0.25">
      <c r="A3007" t="s">
        <v>99</v>
      </c>
      <c r="B3007" s="7" t="s">
        <v>628</v>
      </c>
      <c r="C3007" s="15">
        <v>102</v>
      </c>
      <c r="D3007" s="16" t="s">
        <v>102</v>
      </c>
      <c r="E3007">
        <v>151</v>
      </c>
      <c r="F3007" s="9">
        <v>300</v>
      </c>
      <c r="G3007" s="9">
        <f>financials[[#This Row],[Units Sold]]*financials[[#This Row],[Sale Price]]</f>
        <v>45300</v>
      </c>
      <c r="H3007" s="9">
        <f>IF(financials[[#This Row],[Discount Band]]="low",0.1,IF(financials[[#This Row],[Discount Band]]="medium",0.15,0.3))</f>
        <v>0.1</v>
      </c>
      <c r="I3007" s="9">
        <f>financials[[#This Row],[Gross Sales]]-financials[[#This Row],[Gross Sales]]*financials[[#This Row],[Discounts]]</f>
        <v>40770</v>
      </c>
      <c r="J3007" s="9">
        <f>VLOOKUP(financials[[#This Row],[productid]],Products!$B$2:$H$10,3)</f>
        <v>13.95</v>
      </c>
      <c r="K3007" s="9">
        <f>financials[[#This Row],[Sales]]-financials[[#This Row],[COGS]]</f>
        <v>40756.050000000003</v>
      </c>
      <c r="L3007" s="17">
        <f t="shared" ca="1" si="93"/>
        <v>45528</v>
      </c>
      <c r="M3007" t="str">
        <f t="shared" ca="1" si="92"/>
        <v>C0002</v>
      </c>
    </row>
    <row r="3008" spans="1:13" x14ac:dyDescent="0.25">
      <c r="A3008" t="s">
        <v>96</v>
      </c>
      <c r="B3008" s="7" t="s">
        <v>170</v>
      </c>
      <c r="C3008" s="15">
        <v>105</v>
      </c>
      <c r="D3008" s="16" t="s">
        <v>94</v>
      </c>
      <c r="E3008">
        <v>3778</v>
      </c>
      <c r="F3008" s="9">
        <v>12</v>
      </c>
      <c r="G3008" s="9">
        <f>financials[[#This Row],[Units Sold]]*financials[[#This Row],[Sale Price]]</f>
        <v>45336</v>
      </c>
      <c r="H3008" s="9">
        <f>IF(financials[[#This Row],[Discount Band]]="low",0.1,IF(financials[[#This Row],[Discount Band]]="medium",0.15,0.3))</f>
        <v>0.3</v>
      </c>
      <c r="I3008" s="9">
        <f>financials[[#This Row],[Gross Sales]]-financials[[#This Row],[Gross Sales]]*financials[[#This Row],[Discounts]]</f>
        <v>31735.200000000001</v>
      </c>
      <c r="J3008" s="9">
        <f>VLOOKUP(financials[[#This Row],[productid]],Products!$B$2:$H$10,3)</f>
        <v>10</v>
      </c>
      <c r="K3008" s="9">
        <f>financials[[#This Row],[Sales]]-financials[[#This Row],[COGS]]</f>
        <v>31725.200000000001</v>
      </c>
      <c r="L3008" s="17">
        <f t="shared" ca="1" si="93"/>
        <v>44736</v>
      </c>
      <c r="M3008" t="str">
        <f t="shared" ca="1" si="92"/>
        <v>C0003</v>
      </c>
    </row>
    <row r="3009" spans="1:13" x14ac:dyDescent="0.25">
      <c r="A3009" t="s">
        <v>98</v>
      </c>
      <c r="B3009" s="7" t="s">
        <v>287</v>
      </c>
      <c r="C3009" s="13">
        <v>105</v>
      </c>
      <c r="D3009" s="10" t="s">
        <v>102</v>
      </c>
      <c r="E3009">
        <v>363</v>
      </c>
      <c r="F3009" s="9">
        <v>125</v>
      </c>
      <c r="G3009" s="9">
        <f>financials[[#This Row],[Units Sold]]*financials[[#This Row],[Sale Price]]</f>
        <v>45375</v>
      </c>
      <c r="H3009" s="9">
        <f>IF(financials[[#This Row],[Discount Band]]="low",0.1,IF(financials[[#This Row],[Discount Band]]="medium",0.15,0.3))</f>
        <v>0.1</v>
      </c>
      <c r="I3009" s="9">
        <f>financials[[#This Row],[Gross Sales]]-financials[[#This Row],[Gross Sales]]*financials[[#This Row],[Discounts]]</f>
        <v>40837.5</v>
      </c>
      <c r="J3009" s="9">
        <f>VLOOKUP(financials[[#This Row],[productid]],Products!$B$2:$H$10,3)</f>
        <v>10</v>
      </c>
      <c r="K3009" s="9">
        <f>financials[[#This Row],[Sales]]-financials[[#This Row],[COGS]]</f>
        <v>40827.5</v>
      </c>
      <c r="L3009" s="17">
        <f t="shared" ca="1" si="93"/>
        <v>45068</v>
      </c>
      <c r="M3009" t="str">
        <f t="shared" ca="1" si="92"/>
        <v>B0001</v>
      </c>
    </row>
    <row r="3010" spans="1:13" x14ac:dyDescent="0.25">
      <c r="A3010" t="s">
        <v>96</v>
      </c>
      <c r="B3010" s="7" t="s">
        <v>170</v>
      </c>
      <c r="C3010" s="15">
        <v>108</v>
      </c>
      <c r="D3010" s="16" t="s">
        <v>94</v>
      </c>
      <c r="E3010">
        <v>3784</v>
      </c>
      <c r="F3010" s="9">
        <v>12</v>
      </c>
      <c r="G3010" s="9">
        <f>financials[[#This Row],[Units Sold]]*financials[[#This Row],[Sale Price]]</f>
        <v>45408</v>
      </c>
      <c r="H3010" s="9">
        <f>IF(financials[[#This Row],[Discount Band]]="low",0.1,IF(financials[[#This Row],[Discount Band]]="medium",0.15,0.3))</f>
        <v>0.3</v>
      </c>
      <c r="I3010" s="9">
        <f>financials[[#This Row],[Gross Sales]]-financials[[#This Row],[Gross Sales]]*financials[[#This Row],[Discounts]]</f>
        <v>31785.599999999999</v>
      </c>
      <c r="J3010" s="9">
        <f>VLOOKUP(financials[[#This Row],[productid]],Products!$B$2:$H$10,3)</f>
        <v>3.99</v>
      </c>
      <c r="K3010" s="9">
        <f>financials[[#This Row],[Sales]]-financials[[#This Row],[COGS]]</f>
        <v>31781.609999999997</v>
      </c>
      <c r="L3010" s="17">
        <f t="shared" ca="1" si="93"/>
        <v>45442</v>
      </c>
      <c r="M3010" t="str">
        <f t="shared" ref="M3010:M3073" ca="1" si="94">VLOOKUP(RANDBETWEEN(1,5),rnlsalesperson,2)</f>
        <v>B0001</v>
      </c>
    </row>
    <row r="3011" spans="1:13" x14ac:dyDescent="0.25">
      <c r="A3011" t="s">
        <v>98</v>
      </c>
      <c r="B3011" s="7" t="s">
        <v>105</v>
      </c>
      <c r="C3011" s="15">
        <v>101</v>
      </c>
      <c r="D3011" s="16" t="s">
        <v>94</v>
      </c>
      <c r="E3011">
        <v>364</v>
      </c>
      <c r="F3011" s="9">
        <v>125</v>
      </c>
      <c r="G3011" s="9">
        <f>financials[[#This Row],[Units Sold]]*financials[[#This Row],[Sale Price]]</f>
        <v>45500</v>
      </c>
      <c r="H3011" s="9">
        <f>IF(financials[[#This Row],[Discount Band]]="low",0.1,IF(financials[[#This Row],[Discount Band]]="medium",0.15,0.3))</f>
        <v>0.3</v>
      </c>
      <c r="I3011" s="9">
        <f>financials[[#This Row],[Gross Sales]]-financials[[#This Row],[Gross Sales]]*financials[[#This Row],[Discounts]]</f>
        <v>31850</v>
      </c>
      <c r="J3011" s="9">
        <f>VLOOKUP(financials[[#This Row],[productid]],Products!$B$2:$H$10,3)</f>
        <v>9.9499999999999993</v>
      </c>
      <c r="K3011" s="9">
        <f>financials[[#This Row],[Sales]]-financials[[#This Row],[COGS]]</f>
        <v>31840.05</v>
      </c>
      <c r="L3011" s="17">
        <f t="shared" ref="L3011:L3074" ca="1" si="95">RANDBETWEEN(44562,45534)</f>
        <v>45076</v>
      </c>
      <c r="M3011" t="str">
        <f t="shared" ca="1" si="94"/>
        <v>C0003</v>
      </c>
    </row>
    <row r="3012" spans="1:13" x14ac:dyDescent="0.25">
      <c r="A3012" t="s">
        <v>96</v>
      </c>
      <c r="B3012" s="7" t="s">
        <v>170</v>
      </c>
      <c r="C3012" s="15">
        <v>104</v>
      </c>
      <c r="D3012" s="16" t="s">
        <v>94</v>
      </c>
      <c r="E3012">
        <v>3792</v>
      </c>
      <c r="F3012" s="9">
        <v>12</v>
      </c>
      <c r="G3012" s="9">
        <f>financials[[#This Row],[Units Sold]]*financials[[#This Row],[Sale Price]]</f>
        <v>45504</v>
      </c>
      <c r="H3012" s="9">
        <f>IF(financials[[#This Row],[Discount Band]]="low",0.1,IF(financials[[#This Row],[Discount Band]]="medium",0.15,0.3))</f>
        <v>0.3</v>
      </c>
      <c r="I3012" s="9">
        <f>financials[[#This Row],[Gross Sales]]-financials[[#This Row],[Gross Sales]]*financials[[#This Row],[Discounts]]</f>
        <v>31852.800000000003</v>
      </c>
      <c r="J3012" s="9">
        <f>VLOOKUP(financials[[#This Row],[productid]],Products!$B$2:$H$10,3)</f>
        <v>2.9</v>
      </c>
      <c r="K3012" s="9">
        <f>financials[[#This Row],[Sales]]-financials[[#This Row],[COGS]]</f>
        <v>31849.9</v>
      </c>
      <c r="L3012" s="17">
        <f t="shared" ca="1" si="95"/>
        <v>44976</v>
      </c>
      <c r="M3012" t="str">
        <f t="shared" ca="1" si="94"/>
        <v>C0003</v>
      </c>
    </row>
    <row r="3013" spans="1:13" x14ac:dyDescent="0.25">
      <c r="A3013" t="s">
        <v>99</v>
      </c>
      <c r="B3013" s="7" t="s">
        <v>208</v>
      </c>
      <c r="C3013" s="15">
        <v>109</v>
      </c>
      <c r="D3013" s="16" t="s">
        <v>103</v>
      </c>
      <c r="E3013">
        <v>152</v>
      </c>
      <c r="F3013" s="9">
        <v>300</v>
      </c>
      <c r="G3013" s="9">
        <f>financials[[#This Row],[Units Sold]]*financials[[#This Row],[Sale Price]]</f>
        <v>45600</v>
      </c>
      <c r="H3013" s="9">
        <f>IF(financials[[#This Row],[Discount Band]]="low",0.1,IF(financials[[#This Row],[Discount Band]]="medium",0.15,0.3))</f>
        <v>0.3</v>
      </c>
      <c r="I3013" s="9">
        <f>financials[[#This Row],[Gross Sales]]-financials[[#This Row],[Gross Sales]]*financials[[#This Row],[Discounts]]</f>
        <v>31920</v>
      </c>
      <c r="J3013" s="9">
        <f>VLOOKUP(financials[[#This Row],[productid]],Products!$B$2:$H$10,3)</f>
        <v>16.8</v>
      </c>
      <c r="K3013" s="9">
        <f>financials[[#This Row],[Sales]]-financials[[#This Row],[COGS]]</f>
        <v>31903.200000000001</v>
      </c>
      <c r="L3013" s="17">
        <f t="shared" ca="1" si="95"/>
        <v>45188</v>
      </c>
      <c r="M3013" t="str">
        <f t="shared" ca="1" si="94"/>
        <v>A0001</v>
      </c>
    </row>
    <row r="3014" spans="1:13" x14ac:dyDescent="0.25">
      <c r="A3014" t="s">
        <v>99</v>
      </c>
      <c r="B3014" s="7" t="s">
        <v>107</v>
      </c>
      <c r="C3014" s="15">
        <v>105</v>
      </c>
      <c r="D3014" s="16" t="s">
        <v>94</v>
      </c>
      <c r="E3014">
        <v>152</v>
      </c>
      <c r="F3014" s="9">
        <v>300</v>
      </c>
      <c r="G3014" s="9">
        <f>financials[[#This Row],[Units Sold]]*financials[[#This Row],[Sale Price]]</f>
        <v>45600</v>
      </c>
      <c r="H3014" s="9">
        <f>IF(financials[[#This Row],[Discount Band]]="low",0.1,IF(financials[[#This Row],[Discount Band]]="medium",0.15,0.3))</f>
        <v>0.3</v>
      </c>
      <c r="I3014" s="9">
        <f>financials[[#This Row],[Gross Sales]]-financials[[#This Row],[Gross Sales]]*financials[[#This Row],[Discounts]]</f>
        <v>31920</v>
      </c>
      <c r="J3014" s="9">
        <f>VLOOKUP(financials[[#This Row],[productid]],Products!$B$2:$H$10,3)</f>
        <v>10</v>
      </c>
      <c r="K3014" s="9">
        <f>financials[[#This Row],[Sales]]-financials[[#This Row],[COGS]]</f>
        <v>31910</v>
      </c>
      <c r="L3014" s="17">
        <f t="shared" ca="1" si="95"/>
        <v>44781</v>
      </c>
      <c r="M3014" t="str">
        <f t="shared" ca="1" si="94"/>
        <v>C0002</v>
      </c>
    </row>
    <row r="3015" spans="1:13" x14ac:dyDescent="0.25">
      <c r="A3015" t="s">
        <v>96</v>
      </c>
      <c r="B3015" s="7" t="s">
        <v>135</v>
      </c>
      <c r="C3015" s="15">
        <v>101</v>
      </c>
      <c r="D3015" s="16" t="s">
        <v>101</v>
      </c>
      <c r="E3015">
        <v>3803</v>
      </c>
      <c r="F3015" s="9">
        <v>12</v>
      </c>
      <c r="G3015" s="9">
        <f>financials[[#This Row],[Units Sold]]*financials[[#This Row],[Sale Price]]</f>
        <v>45636</v>
      </c>
      <c r="H3015" s="9">
        <f>IF(financials[[#This Row],[Discount Band]]="low",0.1,IF(financials[[#This Row],[Discount Band]]="medium",0.15,0.3))</f>
        <v>0.15</v>
      </c>
      <c r="I3015" s="9">
        <f>financials[[#This Row],[Gross Sales]]-financials[[#This Row],[Gross Sales]]*financials[[#This Row],[Discounts]]</f>
        <v>38790.6</v>
      </c>
      <c r="J3015" s="9">
        <f>VLOOKUP(financials[[#This Row],[productid]],Products!$B$2:$H$10,3)</f>
        <v>9.9499999999999993</v>
      </c>
      <c r="K3015" s="9">
        <f>financials[[#This Row],[Sales]]-financials[[#This Row],[COGS]]</f>
        <v>38780.65</v>
      </c>
      <c r="L3015" s="17">
        <f t="shared" ca="1" si="95"/>
        <v>44628</v>
      </c>
      <c r="M3015" t="str">
        <f t="shared" ca="1" si="94"/>
        <v>C0003</v>
      </c>
    </row>
    <row r="3016" spans="1:13" x14ac:dyDescent="0.25">
      <c r="A3016" t="s">
        <v>98</v>
      </c>
      <c r="B3016" s="7" t="s">
        <v>556</v>
      </c>
      <c r="C3016" s="15">
        <v>102</v>
      </c>
      <c r="D3016" s="16" t="s">
        <v>103</v>
      </c>
      <c r="E3016">
        <v>366</v>
      </c>
      <c r="F3016" s="9">
        <v>125</v>
      </c>
      <c r="G3016" s="9">
        <f>financials[[#This Row],[Units Sold]]*financials[[#This Row],[Sale Price]]</f>
        <v>45750</v>
      </c>
      <c r="H3016" s="9">
        <f>IF(financials[[#This Row],[Discount Band]]="low",0.1,IF(financials[[#This Row],[Discount Band]]="medium",0.15,0.3))</f>
        <v>0.3</v>
      </c>
      <c r="I3016" s="9">
        <f>financials[[#This Row],[Gross Sales]]-financials[[#This Row],[Gross Sales]]*financials[[#This Row],[Discounts]]</f>
        <v>32025</v>
      </c>
      <c r="J3016" s="9">
        <f>VLOOKUP(financials[[#This Row],[productid]],Products!$B$2:$H$10,3)</f>
        <v>13.95</v>
      </c>
      <c r="K3016" s="9">
        <f>financials[[#This Row],[Sales]]-financials[[#This Row],[COGS]]</f>
        <v>32011.05</v>
      </c>
      <c r="L3016" s="17">
        <f t="shared" ca="1" si="95"/>
        <v>44897</v>
      </c>
      <c r="M3016" t="str">
        <f t="shared" ca="1" si="94"/>
        <v>B0001</v>
      </c>
    </row>
    <row r="3017" spans="1:13" x14ac:dyDescent="0.25">
      <c r="A3017" t="s">
        <v>96</v>
      </c>
      <c r="B3017" s="7" t="s">
        <v>135</v>
      </c>
      <c r="C3017" s="15">
        <v>103</v>
      </c>
      <c r="D3017" s="16" t="s">
        <v>101</v>
      </c>
      <c r="E3017">
        <v>3813</v>
      </c>
      <c r="F3017" s="9">
        <v>12</v>
      </c>
      <c r="G3017" s="9">
        <f>financials[[#This Row],[Units Sold]]*financials[[#This Row],[Sale Price]]</f>
        <v>45756</v>
      </c>
      <c r="H3017" s="9">
        <f>IF(financials[[#This Row],[Discount Band]]="low",0.1,IF(financials[[#This Row],[Discount Band]]="medium",0.15,0.3))</f>
        <v>0.15</v>
      </c>
      <c r="I3017" s="9">
        <f>financials[[#This Row],[Gross Sales]]-financials[[#This Row],[Gross Sales]]*financials[[#This Row],[Discounts]]</f>
        <v>38892.6</v>
      </c>
      <c r="J3017" s="9">
        <f>VLOOKUP(financials[[#This Row],[productid]],Products!$B$2:$H$10,3)</f>
        <v>15</v>
      </c>
      <c r="K3017" s="9">
        <f>financials[[#This Row],[Sales]]-financials[[#This Row],[COGS]]</f>
        <v>38877.599999999999</v>
      </c>
      <c r="L3017" s="17">
        <f t="shared" ca="1" si="95"/>
        <v>45361</v>
      </c>
      <c r="M3017" t="str">
        <f t="shared" ca="1" si="94"/>
        <v>A0001</v>
      </c>
    </row>
    <row r="3018" spans="1:13" x14ac:dyDescent="0.25">
      <c r="A3018" t="s">
        <v>100</v>
      </c>
      <c r="B3018" s="7" t="s">
        <v>135</v>
      </c>
      <c r="C3018" s="15">
        <v>101</v>
      </c>
      <c r="D3018" s="16" t="s">
        <v>103</v>
      </c>
      <c r="E3018">
        <v>3052</v>
      </c>
      <c r="F3018" s="9">
        <v>15</v>
      </c>
      <c r="G3018" s="9">
        <f>financials[[#This Row],[Units Sold]]*financials[[#This Row],[Sale Price]]</f>
        <v>45780</v>
      </c>
      <c r="H3018" s="9">
        <f>IF(financials[[#This Row],[Discount Band]]="low",0.1,IF(financials[[#This Row],[Discount Band]]="medium",0.15,0.3))</f>
        <v>0.3</v>
      </c>
      <c r="I3018" s="9">
        <f>financials[[#This Row],[Gross Sales]]-financials[[#This Row],[Gross Sales]]*financials[[#This Row],[Discounts]]</f>
        <v>32046</v>
      </c>
      <c r="J3018" s="9">
        <f>VLOOKUP(financials[[#This Row],[productid]],Products!$B$2:$H$10,3)</f>
        <v>9.9499999999999993</v>
      </c>
      <c r="K3018" s="9">
        <f>financials[[#This Row],[Sales]]-financials[[#This Row],[COGS]]</f>
        <v>32036.05</v>
      </c>
      <c r="L3018" s="17">
        <f t="shared" ca="1" si="95"/>
        <v>44710</v>
      </c>
      <c r="M3018" t="str">
        <f t="shared" ca="1" si="94"/>
        <v>C0002</v>
      </c>
    </row>
    <row r="3019" spans="1:13" x14ac:dyDescent="0.25">
      <c r="A3019" t="s">
        <v>100</v>
      </c>
      <c r="B3019" s="7" t="s">
        <v>135</v>
      </c>
      <c r="C3019" s="15">
        <v>105</v>
      </c>
      <c r="D3019" s="16" t="s">
        <v>94</v>
      </c>
      <c r="E3019">
        <v>3056</v>
      </c>
      <c r="F3019" s="9">
        <v>15</v>
      </c>
      <c r="G3019" s="9">
        <f>financials[[#This Row],[Units Sold]]*financials[[#This Row],[Sale Price]]</f>
        <v>45840</v>
      </c>
      <c r="H3019" s="9">
        <f>IF(financials[[#This Row],[Discount Band]]="low",0.1,IF(financials[[#This Row],[Discount Band]]="medium",0.15,0.3))</f>
        <v>0.3</v>
      </c>
      <c r="I3019" s="9">
        <f>financials[[#This Row],[Gross Sales]]-financials[[#This Row],[Gross Sales]]*financials[[#This Row],[Discounts]]</f>
        <v>32088</v>
      </c>
      <c r="J3019" s="9">
        <f>VLOOKUP(financials[[#This Row],[productid]],Products!$B$2:$H$10,3)</f>
        <v>10</v>
      </c>
      <c r="K3019" s="9">
        <f>financials[[#This Row],[Sales]]-financials[[#This Row],[COGS]]</f>
        <v>32078</v>
      </c>
      <c r="L3019" s="17">
        <f t="shared" ca="1" si="95"/>
        <v>45322</v>
      </c>
      <c r="M3019" t="str">
        <f t="shared" ca="1" si="94"/>
        <v>C0002</v>
      </c>
    </row>
    <row r="3020" spans="1:13" x14ac:dyDescent="0.25">
      <c r="A3020" t="s">
        <v>99</v>
      </c>
      <c r="B3020" s="7" t="s">
        <v>136</v>
      </c>
      <c r="C3020" s="15">
        <v>103</v>
      </c>
      <c r="D3020" s="16" t="s">
        <v>101</v>
      </c>
      <c r="E3020">
        <v>153</v>
      </c>
      <c r="F3020" s="9">
        <v>300</v>
      </c>
      <c r="G3020" s="9">
        <f>financials[[#This Row],[Units Sold]]*financials[[#This Row],[Sale Price]]</f>
        <v>45900</v>
      </c>
      <c r="H3020" s="9">
        <f>IF(financials[[#This Row],[Discount Band]]="low",0.1,IF(financials[[#This Row],[Discount Band]]="medium",0.15,0.3))</f>
        <v>0.15</v>
      </c>
      <c r="I3020" s="9">
        <f>financials[[#This Row],[Gross Sales]]-financials[[#This Row],[Gross Sales]]*financials[[#This Row],[Discounts]]</f>
        <v>39015</v>
      </c>
      <c r="J3020" s="9">
        <f>VLOOKUP(financials[[#This Row],[productid]],Products!$B$2:$H$10,3)</f>
        <v>15</v>
      </c>
      <c r="K3020" s="9">
        <f>financials[[#This Row],[Sales]]-financials[[#This Row],[COGS]]</f>
        <v>39000</v>
      </c>
      <c r="L3020" s="17">
        <f t="shared" ca="1" si="95"/>
        <v>44723</v>
      </c>
      <c r="M3020" t="str">
        <f t="shared" ca="1" si="94"/>
        <v>C0002</v>
      </c>
    </row>
    <row r="3021" spans="1:13" x14ac:dyDescent="0.25">
      <c r="A3021" t="s">
        <v>99</v>
      </c>
      <c r="B3021" s="7" t="s">
        <v>285</v>
      </c>
      <c r="C3021" s="15">
        <v>101</v>
      </c>
      <c r="D3021" s="16" t="s">
        <v>101</v>
      </c>
      <c r="E3021">
        <v>153</v>
      </c>
      <c r="F3021" s="9">
        <v>300</v>
      </c>
      <c r="G3021" s="9">
        <f>financials[[#This Row],[Units Sold]]*financials[[#This Row],[Sale Price]]</f>
        <v>45900</v>
      </c>
      <c r="H3021" s="9">
        <f>IF(financials[[#This Row],[Discount Band]]="low",0.1,IF(financials[[#This Row],[Discount Band]]="medium",0.15,0.3))</f>
        <v>0.15</v>
      </c>
      <c r="I3021" s="9">
        <f>financials[[#This Row],[Gross Sales]]-financials[[#This Row],[Gross Sales]]*financials[[#This Row],[Discounts]]</f>
        <v>39015</v>
      </c>
      <c r="J3021" s="9">
        <f>VLOOKUP(financials[[#This Row],[productid]],Products!$B$2:$H$10,3)</f>
        <v>9.9499999999999993</v>
      </c>
      <c r="K3021" s="9">
        <f>financials[[#This Row],[Sales]]-financials[[#This Row],[COGS]]</f>
        <v>39005.050000000003</v>
      </c>
      <c r="L3021" s="17">
        <f t="shared" ca="1" si="95"/>
        <v>44681</v>
      </c>
      <c r="M3021" t="str">
        <f t="shared" ca="1" si="94"/>
        <v>A0001</v>
      </c>
    </row>
    <row r="3022" spans="1:13" x14ac:dyDescent="0.25">
      <c r="A3022" t="s">
        <v>100</v>
      </c>
      <c r="B3022" s="7" t="s">
        <v>170</v>
      </c>
      <c r="C3022" s="15">
        <v>103</v>
      </c>
      <c r="D3022" s="16" t="s">
        <v>101</v>
      </c>
      <c r="E3022">
        <v>3063</v>
      </c>
      <c r="F3022" s="9">
        <v>15</v>
      </c>
      <c r="G3022" s="9">
        <f>financials[[#This Row],[Units Sold]]*financials[[#This Row],[Sale Price]]</f>
        <v>45945</v>
      </c>
      <c r="H3022" s="9">
        <f>IF(financials[[#This Row],[Discount Band]]="low",0.1,IF(financials[[#This Row],[Discount Band]]="medium",0.15,0.3))</f>
        <v>0.15</v>
      </c>
      <c r="I3022" s="9">
        <f>financials[[#This Row],[Gross Sales]]-financials[[#This Row],[Gross Sales]]*financials[[#This Row],[Discounts]]</f>
        <v>39053.25</v>
      </c>
      <c r="J3022" s="9">
        <f>VLOOKUP(financials[[#This Row],[productid]],Products!$B$2:$H$10,3)</f>
        <v>15</v>
      </c>
      <c r="K3022" s="9">
        <f>financials[[#This Row],[Sales]]-financials[[#This Row],[COGS]]</f>
        <v>39038.25</v>
      </c>
      <c r="L3022" s="17">
        <f t="shared" ca="1" si="95"/>
        <v>45443</v>
      </c>
      <c r="M3022" t="str">
        <f t="shared" ca="1" si="94"/>
        <v>A0001</v>
      </c>
    </row>
    <row r="3023" spans="1:13" x14ac:dyDescent="0.25">
      <c r="A3023" t="s">
        <v>96</v>
      </c>
      <c r="B3023" s="7" t="s">
        <v>170</v>
      </c>
      <c r="C3023" s="15">
        <v>102</v>
      </c>
      <c r="D3023" s="16" t="s">
        <v>103</v>
      </c>
      <c r="E3023">
        <v>3831</v>
      </c>
      <c r="F3023" s="9">
        <v>12</v>
      </c>
      <c r="G3023" s="9">
        <f>financials[[#This Row],[Units Sold]]*financials[[#This Row],[Sale Price]]</f>
        <v>45972</v>
      </c>
      <c r="H3023" s="9">
        <f>IF(financials[[#This Row],[Discount Band]]="low",0.1,IF(financials[[#This Row],[Discount Band]]="medium",0.15,0.3))</f>
        <v>0.3</v>
      </c>
      <c r="I3023" s="9">
        <f>financials[[#This Row],[Gross Sales]]-financials[[#This Row],[Gross Sales]]*financials[[#This Row],[Discounts]]</f>
        <v>32180.400000000001</v>
      </c>
      <c r="J3023" s="9">
        <f>VLOOKUP(financials[[#This Row],[productid]],Products!$B$2:$H$10,3)</f>
        <v>13.95</v>
      </c>
      <c r="K3023" s="9">
        <f>financials[[#This Row],[Sales]]-financials[[#This Row],[COGS]]</f>
        <v>32166.45</v>
      </c>
      <c r="L3023" s="17">
        <f t="shared" ca="1" si="95"/>
        <v>45074</v>
      </c>
      <c r="M3023" t="str">
        <f t="shared" ca="1" si="94"/>
        <v>B0001</v>
      </c>
    </row>
    <row r="3024" spans="1:13" x14ac:dyDescent="0.25">
      <c r="A3024" t="s">
        <v>96</v>
      </c>
      <c r="B3024" s="7" t="s">
        <v>135</v>
      </c>
      <c r="C3024" s="15">
        <v>105</v>
      </c>
      <c r="D3024" s="16" t="s">
        <v>101</v>
      </c>
      <c r="E3024">
        <v>3833</v>
      </c>
      <c r="F3024" s="9">
        <v>12</v>
      </c>
      <c r="G3024" s="9">
        <f>financials[[#This Row],[Units Sold]]*financials[[#This Row],[Sale Price]]</f>
        <v>45996</v>
      </c>
      <c r="H3024" s="9">
        <f>IF(financials[[#This Row],[Discount Band]]="low",0.1,IF(financials[[#This Row],[Discount Band]]="medium",0.15,0.3))</f>
        <v>0.15</v>
      </c>
      <c r="I3024" s="9">
        <f>financials[[#This Row],[Gross Sales]]-financials[[#This Row],[Gross Sales]]*financials[[#This Row],[Discounts]]</f>
        <v>39096.6</v>
      </c>
      <c r="J3024" s="9">
        <f>VLOOKUP(financials[[#This Row],[productid]],Products!$B$2:$H$10,3)</f>
        <v>10</v>
      </c>
      <c r="K3024" s="9">
        <f>financials[[#This Row],[Sales]]-financials[[#This Row],[COGS]]</f>
        <v>39086.6</v>
      </c>
      <c r="L3024" s="17">
        <f t="shared" ca="1" si="95"/>
        <v>45120</v>
      </c>
      <c r="M3024" t="str">
        <f t="shared" ca="1" si="94"/>
        <v>C0003</v>
      </c>
    </row>
    <row r="3025" spans="1:13" x14ac:dyDescent="0.25">
      <c r="A3025" t="s">
        <v>98</v>
      </c>
      <c r="B3025" s="7" t="s">
        <v>279</v>
      </c>
      <c r="C3025" s="15">
        <v>107</v>
      </c>
      <c r="D3025" s="16" t="s">
        <v>94</v>
      </c>
      <c r="E3025">
        <v>368</v>
      </c>
      <c r="F3025" s="9">
        <v>125</v>
      </c>
      <c r="G3025" s="9">
        <f>financials[[#This Row],[Units Sold]]*financials[[#This Row],[Sale Price]]</f>
        <v>46000</v>
      </c>
      <c r="H3025" s="9">
        <f>IF(financials[[#This Row],[Discount Band]]="low",0.1,IF(financials[[#This Row],[Discount Band]]="medium",0.15,0.3))</f>
        <v>0.3</v>
      </c>
      <c r="I3025" s="9">
        <f>financials[[#This Row],[Gross Sales]]-financials[[#This Row],[Gross Sales]]*financials[[#This Row],[Discounts]]</f>
        <v>32200</v>
      </c>
      <c r="J3025" s="9">
        <f>VLOOKUP(financials[[#This Row],[productid]],Products!$B$2:$H$10,3)</f>
        <v>5.5</v>
      </c>
      <c r="K3025" s="9">
        <f>financials[[#This Row],[Sales]]-financials[[#This Row],[COGS]]</f>
        <v>32194.5</v>
      </c>
      <c r="L3025" s="17">
        <f t="shared" ca="1" si="95"/>
        <v>44914</v>
      </c>
      <c r="M3025" t="str">
        <f t="shared" ca="1" si="94"/>
        <v>C0002</v>
      </c>
    </row>
    <row r="3026" spans="1:13" x14ac:dyDescent="0.25">
      <c r="A3026" t="s">
        <v>97</v>
      </c>
      <c r="B3026" s="7" t="s">
        <v>135</v>
      </c>
      <c r="C3026" s="15">
        <v>107</v>
      </c>
      <c r="D3026" s="16" t="s">
        <v>101</v>
      </c>
      <c r="E3026">
        <v>2302</v>
      </c>
      <c r="F3026" s="9">
        <v>20</v>
      </c>
      <c r="G3026" s="9">
        <f>financials[[#This Row],[Units Sold]]*financials[[#This Row],[Sale Price]]</f>
        <v>46040</v>
      </c>
      <c r="H3026" s="9">
        <f>IF(financials[[#This Row],[Discount Band]]="low",0.1,IF(financials[[#This Row],[Discount Band]]="medium",0.15,0.3))</f>
        <v>0.15</v>
      </c>
      <c r="I3026" s="9">
        <f>financials[[#This Row],[Gross Sales]]-financials[[#This Row],[Gross Sales]]*financials[[#This Row],[Discounts]]</f>
        <v>39134</v>
      </c>
      <c r="J3026" s="9">
        <f>VLOOKUP(financials[[#This Row],[productid]],Products!$B$2:$H$10,3)</f>
        <v>5.5</v>
      </c>
      <c r="K3026" s="9">
        <f>financials[[#This Row],[Sales]]-financials[[#This Row],[COGS]]</f>
        <v>39128.5</v>
      </c>
      <c r="L3026" s="17">
        <f t="shared" ca="1" si="95"/>
        <v>44966</v>
      </c>
      <c r="M3026" t="str">
        <f t="shared" ca="1" si="94"/>
        <v>A0001</v>
      </c>
    </row>
    <row r="3027" spans="1:13" x14ac:dyDescent="0.25">
      <c r="A3027" t="s">
        <v>96</v>
      </c>
      <c r="B3027" s="7" t="s">
        <v>170</v>
      </c>
      <c r="C3027" s="15">
        <v>103</v>
      </c>
      <c r="D3027" s="16" t="s">
        <v>102</v>
      </c>
      <c r="E3027">
        <v>3842</v>
      </c>
      <c r="F3027" s="9">
        <v>12</v>
      </c>
      <c r="G3027" s="9">
        <f>financials[[#This Row],[Units Sold]]*financials[[#This Row],[Sale Price]]</f>
        <v>46104</v>
      </c>
      <c r="H3027" s="9">
        <f>IF(financials[[#This Row],[Discount Band]]="low",0.1,IF(financials[[#This Row],[Discount Band]]="medium",0.15,0.3))</f>
        <v>0.1</v>
      </c>
      <c r="I3027" s="9">
        <f>financials[[#This Row],[Gross Sales]]-financials[[#This Row],[Gross Sales]]*financials[[#This Row],[Discounts]]</f>
        <v>41493.599999999999</v>
      </c>
      <c r="J3027" s="9">
        <f>VLOOKUP(financials[[#This Row],[productid]],Products!$B$2:$H$10,3)</f>
        <v>15</v>
      </c>
      <c r="K3027" s="9">
        <f>financials[[#This Row],[Sales]]-financials[[#This Row],[COGS]]</f>
        <v>41478.6</v>
      </c>
      <c r="L3027" s="17">
        <f t="shared" ca="1" si="95"/>
        <v>45325</v>
      </c>
      <c r="M3027" t="str">
        <f t="shared" ca="1" si="94"/>
        <v>B0001</v>
      </c>
    </row>
    <row r="3028" spans="1:13" x14ac:dyDescent="0.25">
      <c r="A3028" t="s">
        <v>98</v>
      </c>
      <c r="B3028" s="7" t="s">
        <v>279</v>
      </c>
      <c r="C3028" s="15">
        <v>103</v>
      </c>
      <c r="D3028" s="16" t="s">
        <v>103</v>
      </c>
      <c r="E3028">
        <v>369</v>
      </c>
      <c r="F3028" s="9">
        <v>125</v>
      </c>
      <c r="G3028" s="9">
        <f>financials[[#This Row],[Units Sold]]*financials[[#This Row],[Sale Price]]</f>
        <v>46125</v>
      </c>
      <c r="H3028" s="9">
        <f>IF(financials[[#This Row],[Discount Band]]="low",0.1,IF(financials[[#This Row],[Discount Band]]="medium",0.15,0.3))</f>
        <v>0.3</v>
      </c>
      <c r="I3028" s="9">
        <f>financials[[#This Row],[Gross Sales]]-financials[[#This Row],[Gross Sales]]*financials[[#This Row],[Discounts]]</f>
        <v>32287.5</v>
      </c>
      <c r="J3028" s="9">
        <f>VLOOKUP(financials[[#This Row],[productid]],Products!$B$2:$H$10,3)</f>
        <v>15</v>
      </c>
      <c r="K3028" s="9">
        <f>financials[[#This Row],[Sales]]-financials[[#This Row],[COGS]]</f>
        <v>32272.5</v>
      </c>
      <c r="L3028" s="17">
        <f t="shared" ca="1" si="95"/>
        <v>45444</v>
      </c>
      <c r="M3028" t="str">
        <f t="shared" ca="1" si="94"/>
        <v>C0003</v>
      </c>
    </row>
    <row r="3029" spans="1:13" x14ac:dyDescent="0.25">
      <c r="A3029" t="s">
        <v>100</v>
      </c>
      <c r="B3029" s="7" t="s">
        <v>170</v>
      </c>
      <c r="C3029" s="15">
        <v>109</v>
      </c>
      <c r="D3029" s="16" t="s">
        <v>94</v>
      </c>
      <c r="E3029">
        <v>3076</v>
      </c>
      <c r="F3029" s="9">
        <v>15</v>
      </c>
      <c r="G3029" s="9">
        <f>financials[[#This Row],[Units Sold]]*financials[[#This Row],[Sale Price]]</f>
        <v>46140</v>
      </c>
      <c r="H3029" s="9">
        <f>IF(financials[[#This Row],[Discount Band]]="low",0.1,IF(financials[[#This Row],[Discount Band]]="medium",0.15,0.3))</f>
        <v>0.3</v>
      </c>
      <c r="I3029" s="9">
        <f>financials[[#This Row],[Gross Sales]]-financials[[#This Row],[Gross Sales]]*financials[[#This Row],[Discounts]]</f>
        <v>32298</v>
      </c>
      <c r="J3029" s="9">
        <f>VLOOKUP(financials[[#This Row],[productid]],Products!$B$2:$H$10,3)</f>
        <v>16.8</v>
      </c>
      <c r="K3029" s="9">
        <f>financials[[#This Row],[Sales]]-financials[[#This Row],[COGS]]</f>
        <v>32281.200000000001</v>
      </c>
      <c r="L3029" s="17">
        <f t="shared" ca="1" si="95"/>
        <v>44968</v>
      </c>
      <c r="M3029" t="str">
        <f t="shared" ca="1" si="94"/>
        <v>C0002</v>
      </c>
    </row>
    <row r="3030" spans="1:13" x14ac:dyDescent="0.25">
      <c r="A3030" t="s">
        <v>99</v>
      </c>
      <c r="B3030" s="7" t="s">
        <v>285</v>
      </c>
      <c r="C3030" s="15">
        <v>107</v>
      </c>
      <c r="D3030" s="16" t="s">
        <v>103</v>
      </c>
      <c r="E3030">
        <v>154</v>
      </c>
      <c r="F3030" s="9">
        <v>300</v>
      </c>
      <c r="G3030" s="9">
        <f>financials[[#This Row],[Units Sold]]*financials[[#This Row],[Sale Price]]</f>
        <v>46200</v>
      </c>
      <c r="H3030" s="9">
        <f>IF(financials[[#This Row],[Discount Band]]="low",0.1,IF(financials[[#This Row],[Discount Band]]="medium",0.15,0.3))</f>
        <v>0.3</v>
      </c>
      <c r="I3030" s="9">
        <f>financials[[#This Row],[Gross Sales]]-financials[[#This Row],[Gross Sales]]*financials[[#This Row],[Discounts]]</f>
        <v>32340</v>
      </c>
      <c r="J3030" s="9">
        <f>VLOOKUP(financials[[#This Row],[productid]],Products!$B$2:$H$10,3)</f>
        <v>5.5</v>
      </c>
      <c r="K3030" s="9">
        <f>financials[[#This Row],[Sales]]-financials[[#This Row],[COGS]]</f>
        <v>32334.5</v>
      </c>
      <c r="L3030" s="17">
        <f t="shared" ca="1" si="95"/>
        <v>45327</v>
      </c>
      <c r="M3030" t="str">
        <f t="shared" ca="1" si="94"/>
        <v>B0101</v>
      </c>
    </row>
    <row r="3031" spans="1:13" x14ac:dyDescent="0.25">
      <c r="A3031" t="s">
        <v>99</v>
      </c>
      <c r="B3031" s="7" t="s">
        <v>298</v>
      </c>
      <c r="C3031" s="15">
        <v>103</v>
      </c>
      <c r="D3031" s="16" t="s">
        <v>101</v>
      </c>
      <c r="E3031">
        <v>154</v>
      </c>
      <c r="F3031" s="9">
        <v>300</v>
      </c>
      <c r="G3031" s="9">
        <f>financials[[#This Row],[Units Sold]]*financials[[#This Row],[Sale Price]]</f>
        <v>46200</v>
      </c>
      <c r="H3031" s="9">
        <f>IF(financials[[#This Row],[Discount Band]]="low",0.1,IF(financials[[#This Row],[Discount Band]]="medium",0.15,0.3))</f>
        <v>0.15</v>
      </c>
      <c r="I3031" s="9">
        <f>financials[[#This Row],[Gross Sales]]-financials[[#This Row],[Gross Sales]]*financials[[#This Row],[Discounts]]</f>
        <v>39270</v>
      </c>
      <c r="J3031" s="9">
        <f>VLOOKUP(financials[[#This Row],[productid]],Products!$B$2:$H$10,3)</f>
        <v>15</v>
      </c>
      <c r="K3031" s="9">
        <f>financials[[#This Row],[Sales]]-financials[[#This Row],[COGS]]</f>
        <v>39255</v>
      </c>
      <c r="L3031" s="17">
        <f t="shared" ca="1" si="95"/>
        <v>45044</v>
      </c>
      <c r="M3031" t="str">
        <f t="shared" ca="1" si="94"/>
        <v>B0001</v>
      </c>
    </row>
    <row r="3032" spans="1:13" x14ac:dyDescent="0.25">
      <c r="A3032" t="s">
        <v>97</v>
      </c>
      <c r="B3032" s="7" t="s">
        <v>277</v>
      </c>
      <c r="C3032" s="15">
        <v>103</v>
      </c>
      <c r="D3032" s="16" t="s">
        <v>101</v>
      </c>
      <c r="E3032">
        <v>132</v>
      </c>
      <c r="F3032" s="9">
        <v>350</v>
      </c>
      <c r="G3032" s="9">
        <f>financials[[#This Row],[Units Sold]]*financials[[#This Row],[Sale Price]]</f>
        <v>46200</v>
      </c>
      <c r="H3032" s="9">
        <f>IF(financials[[#This Row],[Discount Band]]="low",0.1,IF(financials[[#This Row],[Discount Band]]="medium",0.15,0.3))</f>
        <v>0.15</v>
      </c>
      <c r="I3032" s="9">
        <f>financials[[#This Row],[Gross Sales]]-financials[[#This Row],[Gross Sales]]*financials[[#This Row],[Discounts]]</f>
        <v>39270</v>
      </c>
      <c r="J3032" s="9">
        <f>VLOOKUP(financials[[#This Row],[productid]],Products!$B$2:$H$10,3)</f>
        <v>15</v>
      </c>
      <c r="K3032" s="9">
        <f>financials[[#This Row],[Sales]]-financials[[#This Row],[COGS]]</f>
        <v>39255</v>
      </c>
      <c r="L3032" s="17">
        <f t="shared" ca="1" si="95"/>
        <v>45230</v>
      </c>
      <c r="M3032" t="str">
        <f t="shared" ca="1" si="94"/>
        <v>C0003</v>
      </c>
    </row>
    <row r="3033" spans="1:13" x14ac:dyDescent="0.25">
      <c r="A3033" t="s">
        <v>96</v>
      </c>
      <c r="B3033" s="7" t="s">
        <v>135</v>
      </c>
      <c r="C3033" s="15">
        <v>103</v>
      </c>
      <c r="D3033" s="16" t="s">
        <v>101</v>
      </c>
      <c r="E3033">
        <v>3854</v>
      </c>
      <c r="F3033" s="9">
        <v>12</v>
      </c>
      <c r="G3033" s="9">
        <f>financials[[#This Row],[Units Sold]]*financials[[#This Row],[Sale Price]]</f>
        <v>46248</v>
      </c>
      <c r="H3033" s="9">
        <f>IF(financials[[#This Row],[Discount Band]]="low",0.1,IF(financials[[#This Row],[Discount Band]]="medium",0.15,0.3))</f>
        <v>0.15</v>
      </c>
      <c r="I3033" s="9">
        <f>financials[[#This Row],[Gross Sales]]-financials[[#This Row],[Gross Sales]]*financials[[#This Row],[Discounts]]</f>
        <v>39310.800000000003</v>
      </c>
      <c r="J3033" s="9">
        <f>VLOOKUP(financials[[#This Row],[productid]],Products!$B$2:$H$10,3)</f>
        <v>15</v>
      </c>
      <c r="K3033" s="9">
        <f>financials[[#This Row],[Sales]]-financials[[#This Row],[COGS]]</f>
        <v>39295.800000000003</v>
      </c>
      <c r="L3033" s="17">
        <f t="shared" ca="1" si="95"/>
        <v>45398</v>
      </c>
      <c r="M3033" t="str">
        <f t="shared" ca="1" si="94"/>
        <v>C0002</v>
      </c>
    </row>
    <row r="3034" spans="1:13" x14ac:dyDescent="0.25">
      <c r="A3034" t="s">
        <v>96</v>
      </c>
      <c r="B3034" s="7" t="s">
        <v>135</v>
      </c>
      <c r="C3034" s="15">
        <v>109</v>
      </c>
      <c r="D3034" s="16" t="s">
        <v>102</v>
      </c>
      <c r="E3034">
        <v>3861</v>
      </c>
      <c r="F3034" s="9">
        <v>12</v>
      </c>
      <c r="G3034" s="9">
        <f>financials[[#This Row],[Units Sold]]*financials[[#This Row],[Sale Price]]</f>
        <v>46332</v>
      </c>
      <c r="H3034" s="9">
        <f>IF(financials[[#This Row],[Discount Band]]="low",0.1,IF(financials[[#This Row],[Discount Band]]="medium",0.15,0.3))</f>
        <v>0.1</v>
      </c>
      <c r="I3034" s="9">
        <f>financials[[#This Row],[Gross Sales]]-financials[[#This Row],[Gross Sales]]*financials[[#This Row],[Discounts]]</f>
        <v>41698.800000000003</v>
      </c>
      <c r="J3034" s="9">
        <f>VLOOKUP(financials[[#This Row],[productid]],Products!$B$2:$H$10,3)</f>
        <v>16.8</v>
      </c>
      <c r="K3034" s="9">
        <f>financials[[#This Row],[Sales]]-financials[[#This Row],[COGS]]</f>
        <v>41682</v>
      </c>
      <c r="L3034" s="17">
        <f t="shared" ca="1" si="95"/>
        <v>45035</v>
      </c>
      <c r="M3034" t="str">
        <f t="shared" ca="1" si="94"/>
        <v>B0101</v>
      </c>
    </row>
    <row r="3035" spans="1:13" x14ac:dyDescent="0.25">
      <c r="A3035" t="s">
        <v>96</v>
      </c>
      <c r="B3035" s="7" t="s">
        <v>135</v>
      </c>
      <c r="C3035" s="15">
        <v>106</v>
      </c>
      <c r="D3035" s="16" t="s">
        <v>101</v>
      </c>
      <c r="E3035">
        <v>3866</v>
      </c>
      <c r="F3035" s="9">
        <v>12</v>
      </c>
      <c r="G3035" s="9">
        <f>financials[[#This Row],[Units Sold]]*financials[[#This Row],[Sale Price]]</f>
        <v>46392</v>
      </c>
      <c r="H3035" s="9">
        <f>IF(financials[[#This Row],[Discount Band]]="low",0.1,IF(financials[[#This Row],[Discount Band]]="medium",0.15,0.3))</f>
        <v>0.15</v>
      </c>
      <c r="I3035" s="9">
        <f>financials[[#This Row],[Gross Sales]]-financials[[#This Row],[Gross Sales]]*financials[[#This Row],[Discounts]]</f>
        <v>39433.199999999997</v>
      </c>
      <c r="J3035" s="9">
        <f>VLOOKUP(financials[[#This Row],[productid]],Products!$B$2:$H$10,3)</f>
        <v>9.1</v>
      </c>
      <c r="K3035" s="9">
        <f>financials[[#This Row],[Sales]]-financials[[#This Row],[COGS]]</f>
        <v>39424.1</v>
      </c>
      <c r="L3035" s="17">
        <f t="shared" ca="1" si="95"/>
        <v>44919</v>
      </c>
      <c r="M3035" t="str">
        <f t="shared" ca="1" si="94"/>
        <v>C0002</v>
      </c>
    </row>
    <row r="3036" spans="1:13" x14ac:dyDescent="0.25">
      <c r="A3036" t="s">
        <v>96</v>
      </c>
      <c r="B3036" s="7" t="s">
        <v>170</v>
      </c>
      <c r="C3036" s="15">
        <v>105</v>
      </c>
      <c r="D3036" s="16" t="s">
        <v>103</v>
      </c>
      <c r="E3036">
        <v>3866</v>
      </c>
      <c r="F3036" s="9">
        <v>12</v>
      </c>
      <c r="G3036" s="9">
        <f>financials[[#This Row],[Units Sold]]*financials[[#This Row],[Sale Price]]</f>
        <v>46392</v>
      </c>
      <c r="H3036" s="9">
        <f>IF(financials[[#This Row],[Discount Band]]="low",0.1,IF(financials[[#This Row],[Discount Band]]="medium",0.15,0.3))</f>
        <v>0.3</v>
      </c>
      <c r="I3036" s="9">
        <f>financials[[#This Row],[Gross Sales]]-financials[[#This Row],[Gross Sales]]*financials[[#This Row],[Discounts]]</f>
        <v>32474.400000000001</v>
      </c>
      <c r="J3036" s="9">
        <f>VLOOKUP(financials[[#This Row],[productid]],Products!$B$2:$H$10,3)</f>
        <v>10</v>
      </c>
      <c r="K3036" s="9">
        <f>financials[[#This Row],[Sales]]-financials[[#This Row],[COGS]]</f>
        <v>32464.400000000001</v>
      </c>
      <c r="L3036" s="17">
        <f t="shared" ca="1" si="95"/>
        <v>45084</v>
      </c>
      <c r="M3036" t="str">
        <f t="shared" ca="1" si="94"/>
        <v>C0002</v>
      </c>
    </row>
    <row r="3037" spans="1:13" x14ac:dyDescent="0.25">
      <c r="A3037" t="s">
        <v>100</v>
      </c>
      <c r="B3037" s="7" t="s">
        <v>170</v>
      </c>
      <c r="C3037" s="15">
        <v>101</v>
      </c>
      <c r="D3037" s="16" t="s">
        <v>102</v>
      </c>
      <c r="E3037">
        <v>3093</v>
      </c>
      <c r="F3037" s="9">
        <v>15</v>
      </c>
      <c r="G3037" s="9">
        <f>financials[[#This Row],[Units Sold]]*financials[[#This Row],[Sale Price]]</f>
        <v>46395</v>
      </c>
      <c r="H3037" s="9">
        <f>IF(financials[[#This Row],[Discount Band]]="low",0.1,IF(financials[[#This Row],[Discount Band]]="medium",0.15,0.3))</f>
        <v>0.1</v>
      </c>
      <c r="I3037" s="9">
        <f>financials[[#This Row],[Gross Sales]]-financials[[#This Row],[Gross Sales]]*financials[[#This Row],[Discounts]]</f>
        <v>41755.5</v>
      </c>
      <c r="J3037" s="9">
        <f>VLOOKUP(financials[[#This Row],[productid]],Products!$B$2:$H$10,3)</f>
        <v>9.9499999999999993</v>
      </c>
      <c r="K3037" s="9">
        <f>financials[[#This Row],[Sales]]-financials[[#This Row],[COGS]]</f>
        <v>41745.550000000003</v>
      </c>
      <c r="L3037" s="17">
        <f t="shared" ca="1" si="95"/>
        <v>45203</v>
      </c>
      <c r="M3037" t="str">
        <f t="shared" ca="1" si="94"/>
        <v>C0003</v>
      </c>
    </row>
    <row r="3038" spans="1:13" x14ac:dyDescent="0.25">
      <c r="A3038" t="s">
        <v>96</v>
      </c>
      <c r="B3038" s="7" t="s">
        <v>135</v>
      </c>
      <c r="C3038" s="13">
        <v>105</v>
      </c>
      <c r="D3038" s="10" t="s">
        <v>102</v>
      </c>
      <c r="E3038">
        <v>3867</v>
      </c>
      <c r="F3038" s="9">
        <v>12</v>
      </c>
      <c r="G3038" s="9">
        <f>financials[[#This Row],[Units Sold]]*financials[[#This Row],[Sale Price]]</f>
        <v>46404</v>
      </c>
      <c r="H3038" s="9">
        <f>IF(financials[[#This Row],[Discount Band]]="low",0.1,IF(financials[[#This Row],[Discount Band]]="medium",0.15,0.3))</f>
        <v>0.1</v>
      </c>
      <c r="I3038" s="9">
        <f>financials[[#This Row],[Gross Sales]]-financials[[#This Row],[Gross Sales]]*financials[[#This Row],[Discounts]]</f>
        <v>41763.599999999999</v>
      </c>
      <c r="J3038" s="9">
        <f>VLOOKUP(financials[[#This Row],[productid]],Products!$B$2:$H$10,3)</f>
        <v>10</v>
      </c>
      <c r="K3038" s="9">
        <f>financials[[#This Row],[Sales]]-financials[[#This Row],[COGS]]</f>
        <v>41753.599999999999</v>
      </c>
      <c r="L3038" s="17">
        <f t="shared" ca="1" si="95"/>
        <v>45084</v>
      </c>
      <c r="M3038" t="str">
        <f t="shared" ca="1" si="94"/>
        <v>C0002</v>
      </c>
    </row>
    <row r="3039" spans="1:13" x14ac:dyDescent="0.25">
      <c r="A3039" t="s">
        <v>100</v>
      </c>
      <c r="B3039" s="7" t="s">
        <v>170</v>
      </c>
      <c r="C3039" s="15">
        <v>101</v>
      </c>
      <c r="D3039" s="16" t="s">
        <v>94</v>
      </c>
      <c r="E3039">
        <v>3103</v>
      </c>
      <c r="F3039" s="9">
        <v>15</v>
      </c>
      <c r="G3039" s="9">
        <f>financials[[#This Row],[Units Sold]]*financials[[#This Row],[Sale Price]]</f>
        <v>46545</v>
      </c>
      <c r="H3039" s="9">
        <f>IF(financials[[#This Row],[Discount Band]]="low",0.1,IF(financials[[#This Row],[Discount Band]]="medium",0.15,0.3))</f>
        <v>0.3</v>
      </c>
      <c r="I3039" s="9">
        <f>financials[[#This Row],[Gross Sales]]-financials[[#This Row],[Gross Sales]]*financials[[#This Row],[Discounts]]</f>
        <v>32581.5</v>
      </c>
      <c r="J3039" s="9">
        <f>VLOOKUP(financials[[#This Row],[productid]],Products!$B$2:$H$10,3)</f>
        <v>9.9499999999999993</v>
      </c>
      <c r="K3039" s="9">
        <f>financials[[#This Row],[Sales]]-financials[[#This Row],[COGS]]</f>
        <v>32571.55</v>
      </c>
      <c r="L3039" s="17">
        <f t="shared" ca="1" si="95"/>
        <v>44969</v>
      </c>
      <c r="M3039" t="str">
        <f t="shared" ca="1" si="94"/>
        <v>B0101</v>
      </c>
    </row>
    <row r="3040" spans="1:13" x14ac:dyDescent="0.25">
      <c r="A3040" t="s">
        <v>96</v>
      </c>
      <c r="B3040" s="7" t="s">
        <v>170</v>
      </c>
      <c r="C3040" s="15">
        <v>108</v>
      </c>
      <c r="D3040" s="16" t="s">
        <v>103</v>
      </c>
      <c r="E3040">
        <v>3880</v>
      </c>
      <c r="F3040" s="9">
        <v>12</v>
      </c>
      <c r="G3040" s="9">
        <f>financials[[#This Row],[Units Sold]]*financials[[#This Row],[Sale Price]]</f>
        <v>46560</v>
      </c>
      <c r="H3040" s="9">
        <f>IF(financials[[#This Row],[Discount Band]]="low",0.1,IF(financials[[#This Row],[Discount Band]]="medium",0.15,0.3))</f>
        <v>0.3</v>
      </c>
      <c r="I3040" s="9">
        <f>financials[[#This Row],[Gross Sales]]-financials[[#This Row],[Gross Sales]]*financials[[#This Row],[Discounts]]</f>
        <v>32592</v>
      </c>
      <c r="J3040" s="9">
        <f>VLOOKUP(financials[[#This Row],[productid]],Products!$B$2:$H$10,3)</f>
        <v>3.99</v>
      </c>
      <c r="K3040" s="9">
        <f>financials[[#This Row],[Sales]]-financials[[#This Row],[COGS]]</f>
        <v>32588.01</v>
      </c>
      <c r="L3040" s="17">
        <f t="shared" ca="1" si="95"/>
        <v>45262</v>
      </c>
      <c r="M3040" t="str">
        <f t="shared" ca="1" si="94"/>
        <v>B0101</v>
      </c>
    </row>
    <row r="3041" spans="1:13" x14ac:dyDescent="0.25">
      <c r="A3041" t="s">
        <v>96</v>
      </c>
      <c r="B3041" s="7" t="s">
        <v>135</v>
      </c>
      <c r="C3041" s="15">
        <v>102</v>
      </c>
      <c r="D3041" s="16" t="s">
        <v>101</v>
      </c>
      <c r="E3041">
        <v>3891</v>
      </c>
      <c r="F3041" s="9">
        <v>12</v>
      </c>
      <c r="G3041" s="9">
        <f>financials[[#This Row],[Units Sold]]*financials[[#This Row],[Sale Price]]</f>
        <v>46692</v>
      </c>
      <c r="H3041" s="9">
        <f>IF(financials[[#This Row],[Discount Band]]="low",0.1,IF(financials[[#This Row],[Discount Band]]="medium",0.15,0.3))</f>
        <v>0.15</v>
      </c>
      <c r="I3041" s="9">
        <f>financials[[#This Row],[Gross Sales]]-financials[[#This Row],[Gross Sales]]*financials[[#This Row],[Discounts]]</f>
        <v>39688.199999999997</v>
      </c>
      <c r="J3041" s="9">
        <f>VLOOKUP(financials[[#This Row],[productid]],Products!$B$2:$H$10,3)</f>
        <v>13.95</v>
      </c>
      <c r="K3041" s="9">
        <f>financials[[#This Row],[Sales]]-financials[[#This Row],[COGS]]</f>
        <v>39674.25</v>
      </c>
      <c r="L3041" s="17">
        <f t="shared" ca="1" si="95"/>
        <v>44855</v>
      </c>
      <c r="M3041" t="str">
        <f t="shared" ca="1" si="94"/>
        <v>C0003</v>
      </c>
    </row>
    <row r="3042" spans="1:13" x14ac:dyDescent="0.25">
      <c r="A3042" t="s">
        <v>100</v>
      </c>
      <c r="B3042" s="7" t="s">
        <v>170</v>
      </c>
      <c r="C3042" s="13">
        <v>104</v>
      </c>
      <c r="D3042" s="10" t="s">
        <v>101</v>
      </c>
      <c r="E3042">
        <v>3113</v>
      </c>
      <c r="F3042" s="9">
        <v>15</v>
      </c>
      <c r="G3042" s="9">
        <f>financials[[#This Row],[Units Sold]]*financials[[#This Row],[Sale Price]]</f>
        <v>46695</v>
      </c>
      <c r="H3042" s="9">
        <f>IF(financials[[#This Row],[Discount Band]]="low",0.1,IF(financials[[#This Row],[Discount Band]]="medium",0.15,0.3))</f>
        <v>0.15</v>
      </c>
      <c r="I3042" s="9">
        <f>financials[[#This Row],[Gross Sales]]-financials[[#This Row],[Gross Sales]]*financials[[#This Row],[Discounts]]</f>
        <v>39690.75</v>
      </c>
      <c r="J3042" s="9">
        <f>VLOOKUP(financials[[#This Row],[productid]],Products!$B$2:$H$10,3)</f>
        <v>2.9</v>
      </c>
      <c r="K3042" s="9">
        <f>financials[[#This Row],[Sales]]-financials[[#This Row],[COGS]]</f>
        <v>39687.85</v>
      </c>
      <c r="L3042" s="17">
        <f t="shared" ca="1" si="95"/>
        <v>45369</v>
      </c>
      <c r="M3042" t="str">
        <f t="shared" ca="1" si="94"/>
        <v>B0001</v>
      </c>
    </row>
    <row r="3043" spans="1:13" x14ac:dyDescent="0.25">
      <c r="A3043" t="s">
        <v>96</v>
      </c>
      <c r="B3043" s="7" t="s">
        <v>135</v>
      </c>
      <c r="C3043" s="15">
        <v>103</v>
      </c>
      <c r="D3043" s="16" t="s">
        <v>102</v>
      </c>
      <c r="E3043">
        <v>3896</v>
      </c>
      <c r="F3043" s="9">
        <v>12</v>
      </c>
      <c r="G3043" s="9">
        <f>financials[[#This Row],[Units Sold]]*financials[[#This Row],[Sale Price]]</f>
        <v>46752</v>
      </c>
      <c r="H3043" s="9">
        <f>IF(financials[[#This Row],[Discount Band]]="low",0.1,IF(financials[[#This Row],[Discount Band]]="medium",0.15,0.3))</f>
        <v>0.1</v>
      </c>
      <c r="I3043" s="9">
        <f>financials[[#This Row],[Gross Sales]]-financials[[#This Row],[Gross Sales]]*financials[[#This Row],[Discounts]]</f>
        <v>42076.800000000003</v>
      </c>
      <c r="J3043" s="9">
        <f>VLOOKUP(financials[[#This Row],[productid]],Products!$B$2:$H$10,3)</f>
        <v>15</v>
      </c>
      <c r="K3043" s="9">
        <f>financials[[#This Row],[Sales]]-financials[[#This Row],[COGS]]</f>
        <v>42061.8</v>
      </c>
      <c r="L3043" s="17">
        <f t="shared" ca="1" si="95"/>
        <v>44956</v>
      </c>
      <c r="M3043" t="str">
        <f t="shared" ca="1" si="94"/>
        <v>C0002</v>
      </c>
    </row>
    <row r="3044" spans="1:13" x14ac:dyDescent="0.25">
      <c r="A3044" t="s">
        <v>99</v>
      </c>
      <c r="B3044" s="7" t="s">
        <v>104</v>
      </c>
      <c r="C3044" s="15">
        <v>101</v>
      </c>
      <c r="D3044" s="16" t="s">
        <v>102</v>
      </c>
      <c r="E3044">
        <v>156</v>
      </c>
      <c r="F3044" s="9">
        <v>300</v>
      </c>
      <c r="G3044" s="9">
        <f>financials[[#This Row],[Units Sold]]*financials[[#This Row],[Sale Price]]</f>
        <v>46800</v>
      </c>
      <c r="H3044" s="9">
        <f>IF(financials[[#This Row],[Discount Band]]="low",0.1,IF(financials[[#This Row],[Discount Band]]="medium",0.15,0.3))</f>
        <v>0.1</v>
      </c>
      <c r="I3044" s="9">
        <f>financials[[#This Row],[Gross Sales]]-financials[[#This Row],[Gross Sales]]*financials[[#This Row],[Discounts]]</f>
        <v>42120</v>
      </c>
      <c r="J3044" s="9">
        <f>VLOOKUP(financials[[#This Row],[productid]],Products!$B$2:$H$10,3)</f>
        <v>9.9499999999999993</v>
      </c>
      <c r="K3044" s="9">
        <f>financials[[#This Row],[Sales]]-financials[[#This Row],[COGS]]</f>
        <v>42110.05</v>
      </c>
      <c r="L3044" s="17">
        <f t="shared" ca="1" si="95"/>
        <v>45115</v>
      </c>
      <c r="M3044" t="str">
        <f t="shared" ca="1" si="94"/>
        <v>C0002</v>
      </c>
    </row>
    <row r="3045" spans="1:13" x14ac:dyDescent="0.25">
      <c r="A3045" t="s">
        <v>100</v>
      </c>
      <c r="B3045" s="7" t="s">
        <v>135</v>
      </c>
      <c r="C3045" s="15">
        <v>101</v>
      </c>
      <c r="D3045" s="16" t="s">
        <v>94</v>
      </c>
      <c r="E3045">
        <v>3121</v>
      </c>
      <c r="F3045" s="9">
        <v>15</v>
      </c>
      <c r="G3045" s="9">
        <f>financials[[#This Row],[Units Sold]]*financials[[#This Row],[Sale Price]]</f>
        <v>46815</v>
      </c>
      <c r="H3045" s="9">
        <f>IF(financials[[#This Row],[Discount Band]]="low",0.1,IF(financials[[#This Row],[Discount Band]]="medium",0.15,0.3))</f>
        <v>0.3</v>
      </c>
      <c r="I3045" s="9">
        <f>financials[[#This Row],[Gross Sales]]-financials[[#This Row],[Gross Sales]]*financials[[#This Row],[Discounts]]</f>
        <v>32770.5</v>
      </c>
      <c r="J3045" s="9">
        <f>VLOOKUP(financials[[#This Row],[productid]],Products!$B$2:$H$10,3)</f>
        <v>9.9499999999999993</v>
      </c>
      <c r="K3045" s="9">
        <f>financials[[#This Row],[Sales]]-financials[[#This Row],[COGS]]</f>
        <v>32760.55</v>
      </c>
      <c r="L3045" s="17">
        <f t="shared" ca="1" si="95"/>
        <v>45309</v>
      </c>
      <c r="M3045" t="str">
        <f t="shared" ca="1" si="94"/>
        <v>B0001</v>
      </c>
    </row>
    <row r="3046" spans="1:13" x14ac:dyDescent="0.25">
      <c r="A3046" t="s">
        <v>96</v>
      </c>
      <c r="B3046" s="7" t="s">
        <v>135</v>
      </c>
      <c r="C3046" s="15">
        <v>104</v>
      </c>
      <c r="D3046" s="16" t="s">
        <v>103</v>
      </c>
      <c r="E3046">
        <v>3912</v>
      </c>
      <c r="F3046" s="9">
        <v>12</v>
      </c>
      <c r="G3046" s="9">
        <f>financials[[#This Row],[Units Sold]]*financials[[#This Row],[Sale Price]]</f>
        <v>46944</v>
      </c>
      <c r="H3046" s="9">
        <f>IF(financials[[#This Row],[Discount Band]]="low",0.1,IF(financials[[#This Row],[Discount Band]]="medium",0.15,0.3))</f>
        <v>0.3</v>
      </c>
      <c r="I3046" s="9">
        <f>financials[[#This Row],[Gross Sales]]-financials[[#This Row],[Gross Sales]]*financials[[#This Row],[Discounts]]</f>
        <v>32860.800000000003</v>
      </c>
      <c r="J3046" s="9">
        <f>VLOOKUP(financials[[#This Row],[productid]],Products!$B$2:$H$10,3)</f>
        <v>2.9</v>
      </c>
      <c r="K3046" s="9">
        <f>financials[[#This Row],[Sales]]-financials[[#This Row],[COGS]]</f>
        <v>32857.9</v>
      </c>
      <c r="L3046" s="17">
        <f t="shared" ca="1" si="95"/>
        <v>45118</v>
      </c>
      <c r="M3046" t="str">
        <f t="shared" ca="1" si="94"/>
        <v>C0002</v>
      </c>
    </row>
    <row r="3047" spans="1:13" x14ac:dyDescent="0.25">
      <c r="A3047" t="s">
        <v>98</v>
      </c>
      <c r="B3047" s="7" t="s">
        <v>178</v>
      </c>
      <c r="C3047" s="13">
        <v>102</v>
      </c>
      <c r="D3047" s="10" t="s">
        <v>102</v>
      </c>
      <c r="E3047">
        <v>376</v>
      </c>
      <c r="F3047" s="9">
        <v>125</v>
      </c>
      <c r="G3047" s="9">
        <f>financials[[#This Row],[Units Sold]]*financials[[#This Row],[Sale Price]]</f>
        <v>47000</v>
      </c>
      <c r="H3047" s="9">
        <f>IF(financials[[#This Row],[Discount Band]]="low",0.1,IF(financials[[#This Row],[Discount Band]]="medium",0.15,0.3))</f>
        <v>0.1</v>
      </c>
      <c r="I3047" s="9">
        <f>financials[[#This Row],[Gross Sales]]-financials[[#This Row],[Gross Sales]]*financials[[#This Row],[Discounts]]</f>
        <v>42300</v>
      </c>
      <c r="J3047" s="9">
        <f>VLOOKUP(financials[[#This Row],[productid]],Products!$B$2:$H$10,3)</f>
        <v>13.95</v>
      </c>
      <c r="K3047" s="9">
        <f>financials[[#This Row],[Sales]]-financials[[#This Row],[COGS]]</f>
        <v>42286.05</v>
      </c>
      <c r="L3047" s="17">
        <f t="shared" ca="1" si="95"/>
        <v>44589</v>
      </c>
      <c r="M3047" t="str">
        <f t="shared" ca="1" si="94"/>
        <v>A0001</v>
      </c>
    </row>
    <row r="3048" spans="1:13" x14ac:dyDescent="0.25">
      <c r="A3048" t="s">
        <v>98</v>
      </c>
      <c r="B3048" s="7" t="s">
        <v>279</v>
      </c>
      <c r="C3048" s="15">
        <v>107</v>
      </c>
      <c r="D3048" s="16" t="s">
        <v>94</v>
      </c>
      <c r="E3048">
        <v>376</v>
      </c>
      <c r="F3048" s="9">
        <v>125</v>
      </c>
      <c r="G3048" s="9">
        <f>financials[[#This Row],[Units Sold]]*financials[[#This Row],[Sale Price]]</f>
        <v>47000</v>
      </c>
      <c r="H3048" s="9">
        <f>IF(financials[[#This Row],[Discount Band]]="low",0.1,IF(financials[[#This Row],[Discount Band]]="medium",0.15,0.3))</f>
        <v>0.3</v>
      </c>
      <c r="I3048" s="9">
        <f>financials[[#This Row],[Gross Sales]]-financials[[#This Row],[Gross Sales]]*financials[[#This Row],[Discounts]]</f>
        <v>32900</v>
      </c>
      <c r="J3048" s="9">
        <f>VLOOKUP(financials[[#This Row],[productid]],Products!$B$2:$H$10,3)</f>
        <v>5.5</v>
      </c>
      <c r="K3048" s="9">
        <f>financials[[#This Row],[Sales]]-financials[[#This Row],[COGS]]</f>
        <v>32894.5</v>
      </c>
      <c r="L3048" s="17">
        <f t="shared" ca="1" si="95"/>
        <v>44892</v>
      </c>
      <c r="M3048" t="str">
        <f t="shared" ca="1" si="94"/>
        <v>B0001</v>
      </c>
    </row>
    <row r="3049" spans="1:13" x14ac:dyDescent="0.25">
      <c r="A3049" t="s">
        <v>98</v>
      </c>
      <c r="B3049" s="7" t="s">
        <v>284</v>
      </c>
      <c r="C3049" s="15">
        <v>103</v>
      </c>
      <c r="D3049" s="16" t="s">
        <v>94</v>
      </c>
      <c r="E3049">
        <v>376</v>
      </c>
      <c r="F3049" s="9">
        <v>125</v>
      </c>
      <c r="G3049" s="9">
        <f>financials[[#This Row],[Units Sold]]*financials[[#This Row],[Sale Price]]</f>
        <v>47000</v>
      </c>
      <c r="H3049" s="9">
        <f>IF(financials[[#This Row],[Discount Band]]="low",0.1,IF(financials[[#This Row],[Discount Band]]="medium",0.15,0.3))</f>
        <v>0.3</v>
      </c>
      <c r="I3049" s="9">
        <f>financials[[#This Row],[Gross Sales]]-financials[[#This Row],[Gross Sales]]*financials[[#This Row],[Discounts]]</f>
        <v>32900</v>
      </c>
      <c r="J3049" s="9">
        <f>VLOOKUP(financials[[#This Row],[productid]],Products!$B$2:$H$10,3)</f>
        <v>15</v>
      </c>
      <c r="K3049" s="9">
        <f>financials[[#This Row],[Sales]]-financials[[#This Row],[COGS]]</f>
        <v>32885</v>
      </c>
      <c r="L3049" s="17">
        <f t="shared" ca="1" si="95"/>
        <v>44738</v>
      </c>
      <c r="M3049" t="str">
        <f t="shared" ca="1" si="94"/>
        <v>B0001</v>
      </c>
    </row>
    <row r="3050" spans="1:13" x14ac:dyDescent="0.25">
      <c r="A3050" t="s">
        <v>98</v>
      </c>
      <c r="B3050" s="7" t="s">
        <v>105</v>
      </c>
      <c r="C3050" s="15">
        <v>109</v>
      </c>
      <c r="D3050" s="16" t="s">
        <v>94</v>
      </c>
      <c r="E3050">
        <v>377</v>
      </c>
      <c r="F3050" s="9">
        <v>125</v>
      </c>
      <c r="G3050" s="9">
        <f>financials[[#This Row],[Units Sold]]*financials[[#This Row],[Sale Price]]</f>
        <v>47125</v>
      </c>
      <c r="H3050" s="9">
        <f>IF(financials[[#This Row],[Discount Band]]="low",0.1,IF(financials[[#This Row],[Discount Band]]="medium",0.15,0.3))</f>
        <v>0.3</v>
      </c>
      <c r="I3050" s="9">
        <f>financials[[#This Row],[Gross Sales]]-financials[[#This Row],[Gross Sales]]*financials[[#This Row],[Discounts]]</f>
        <v>32987.5</v>
      </c>
      <c r="J3050" s="9">
        <f>VLOOKUP(financials[[#This Row],[productid]],Products!$B$2:$H$10,3)</f>
        <v>16.8</v>
      </c>
      <c r="K3050" s="9">
        <f>financials[[#This Row],[Sales]]-financials[[#This Row],[COGS]]</f>
        <v>32970.699999999997</v>
      </c>
      <c r="L3050" s="17">
        <f t="shared" ca="1" si="95"/>
        <v>44876</v>
      </c>
      <c r="M3050" t="str">
        <f t="shared" ca="1" si="94"/>
        <v>B0101</v>
      </c>
    </row>
    <row r="3051" spans="1:13" x14ac:dyDescent="0.25">
      <c r="A3051" t="s">
        <v>98</v>
      </c>
      <c r="B3051" s="7" t="s">
        <v>287</v>
      </c>
      <c r="C3051" s="15">
        <v>101</v>
      </c>
      <c r="D3051" s="16" t="s">
        <v>94</v>
      </c>
      <c r="E3051">
        <v>378</v>
      </c>
      <c r="F3051" s="9">
        <v>125</v>
      </c>
      <c r="G3051" s="9">
        <f>financials[[#This Row],[Units Sold]]*financials[[#This Row],[Sale Price]]</f>
        <v>47250</v>
      </c>
      <c r="H3051" s="9">
        <f>IF(financials[[#This Row],[Discount Band]]="low",0.1,IF(financials[[#This Row],[Discount Band]]="medium",0.15,0.3))</f>
        <v>0.3</v>
      </c>
      <c r="I3051" s="9">
        <f>financials[[#This Row],[Gross Sales]]-financials[[#This Row],[Gross Sales]]*financials[[#This Row],[Discounts]]</f>
        <v>33075</v>
      </c>
      <c r="J3051" s="9">
        <f>VLOOKUP(financials[[#This Row],[productid]],Products!$B$2:$H$10,3)</f>
        <v>9.9499999999999993</v>
      </c>
      <c r="K3051" s="9">
        <f>financials[[#This Row],[Sales]]-financials[[#This Row],[COGS]]</f>
        <v>33065.050000000003</v>
      </c>
      <c r="L3051" s="17">
        <f t="shared" ca="1" si="95"/>
        <v>44907</v>
      </c>
      <c r="M3051" t="str">
        <f t="shared" ca="1" si="94"/>
        <v>B0001</v>
      </c>
    </row>
    <row r="3052" spans="1:13" x14ac:dyDescent="0.25">
      <c r="A3052" t="s">
        <v>98</v>
      </c>
      <c r="B3052" s="7" t="s">
        <v>209</v>
      </c>
      <c r="C3052" s="15">
        <v>106</v>
      </c>
      <c r="D3052" s="16" t="s">
        <v>101</v>
      </c>
      <c r="E3052">
        <v>378</v>
      </c>
      <c r="F3052" s="9">
        <v>125</v>
      </c>
      <c r="G3052" s="9">
        <f>financials[[#This Row],[Units Sold]]*financials[[#This Row],[Sale Price]]</f>
        <v>47250</v>
      </c>
      <c r="H3052" s="9">
        <f>IF(financials[[#This Row],[Discount Band]]="low",0.1,IF(financials[[#This Row],[Discount Band]]="medium",0.15,0.3))</f>
        <v>0.15</v>
      </c>
      <c r="I3052" s="9">
        <f>financials[[#This Row],[Gross Sales]]-financials[[#This Row],[Gross Sales]]*financials[[#This Row],[Discounts]]</f>
        <v>40162.5</v>
      </c>
      <c r="J3052" s="9">
        <f>VLOOKUP(financials[[#This Row],[productid]],Products!$B$2:$H$10,3)</f>
        <v>9.1</v>
      </c>
      <c r="K3052" s="9">
        <f>financials[[#This Row],[Sales]]-financials[[#This Row],[COGS]]</f>
        <v>40153.4</v>
      </c>
      <c r="L3052" s="17">
        <f t="shared" ca="1" si="95"/>
        <v>44844</v>
      </c>
      <c r="M3052" t="str">
        <f t="shared" ca="1" si="94"/>
        <v>A0001</v>
      </c>
    </row>
    <row r="3053" spans="1:13" x14ac:dyDescent="0.25">
      <c r="A3053" t="s">
        <v>96</v>
      </c>
      <c r="B3053" s="7" t="s">
        <v>170</v>
      </c>
      <c r="C3053" s="15">
        <v>101</v>
      </c>
      <c r="D3053" s="16" t="s">
        <v>101</v>
      </c>
      <c r="E3053">
        <v>3945</v>
      </c>
      <c r="F3053" s="9">
        <v>12</v>
      </c>
      <c r="G3053" s="9">
        <f>financials[[#This Row],[Units Sold]]*financials[[#This Row],[Sale Price]]</f>
        <v>47340</v>
      </c>
      <c r="H3053" s="9">
        <f>IF(financials[[#This Row],[Discount Band]]="low",0.1,IF(financials[[#This Row],[Discount Band]]="medium",0.15,0.3))</f>
        <v>0.15</v>
      </c>
      <c r="I3053" s="9">
        <f>financials[[#This Row],[Gross Sales]]-financials[[#This Row],[Gross Sales]]*financials[[#This Row],[Discounts]]</f>
        <v>40239</v>
      </c>
      <c r="J3053" s="9">
        <f>VLOOKUP(financials[[#This Row],[productid]],Products!$B$2:$H$10,3)</f>
        <v>9.9499999999999993</v>
      </c>
      <c r="K3053" s="9">
        <f>financials[[#This Row],[Sales]]-financials[[#This Row],[COGS]]</f>
        <v>40229.050000000003</v>
      </c>
      <c r="L3053" s="17">
        <f t="shared" ca="1" si="95"/>
        <v>45308</v>
      </c>
      <c r="M3053" t="str">
        <f t="shared" ca="1" si="94"/>
        <v>B0001</v>
      </c>
    </row>
    <row r="3054" spans="1:13" x14ac:dyDescent="0.25">
      <c r="A3054" t="s">
        <v>97</v>
      </c>
      <c r="B3054" s="7" t="s">
        <v>135</v>
      </c>
      <c r="C3054" s="13">
        <v>109</v>
      </c>
      <c r="D3054" s="10" t="s">
        <v>94</v>
      </c>
      <c r="E3054">
        <v>2370</v>
      </c>
      <c r="F3054" s="9">
        <v>20</v>
      </c>
      <c r="G3054" s="9">
        <f>financials[[#This Row],[Units Sold]]*financials[[#This Row],[Sale Price]]</f>
        <v>47400</v>
      </c>
      <c r="H3054" s="9">
        <f>IF(financials[[#This Row],[Discount Band]]="low",0.1,IF(financials[[#This Row],[Discount Band]]="medium",0.15,0.3))</f>
        <v>0.3</v>
      </c>
      <c r="I3054" s="9">
        <f>financials[[#This Row],[Gross Sales]]-financials[[#This Row],[Gross Sales]]*financials[[#This Row],[Discounts]]</f>
        <v>33180</v>
      </c>
      <c r="J3054" s="9">
        <f>VLOOKUP(financials[[#This Row],[productid]],Products!$B$2:$H$10,3)</f>
        <v>16.8</v>
      </c>
      <c r="K3054" s="9">
        <f>financials[[#This Row],[Sales]]-financials[[#This Row],[COGS]]</f>
        <v>33163.199999999997</v>
      </c>
      <c r="L3054" s="17">
        <f t="shared" ca="1" si="95"/>
        <v>44802</v>
      </c>
      <c r="M3054" t="str">
        <f t="shared" ca="1" si="94"/>
        <v>A0001</v>
      </c>
    </row>
    <row r="3055" spans="1:13" x14ac:dyDescent="0.25">
      <c r="A3055" t="s">
        <v>97</v>
      </c>
      <c r="B3055" s="7" t="s">
        <v>135</v>
      </c>
      <c r="C3055" s="15">
        <v>105</v>
      </c>
      <c r="D3055" s="16" t="s">
        <v>101</v>
      </c>
      <c r="E3055">
        <v>2370</v>
      </c>
      <c r="F3055" s="9">
        <v>20</v>
      </c>
      <c r="G3055" s="9">
        <f>financials[[#This Row],[Units Sold]]*financials[[#This Row],[Sale Price]]</f>
        <v>47400</v>
      </c>
      <c r="H3055" s="9">
        <f>IF(financials[[#This Row],[Discount Band]]="low",0.1,IF(financials[[#This Row],[Discount Band]]="medium",0.15,0.3))</f>
        <v>0.15</v>
      </c>
      <c r="I3055" s="9">
        <f>financials[[#This Row],[Gross Sales]]-financials[[#This Row],[Gross Sales]]*financials[[#This Row],[Discounts]]</f>
        <v>40290</v>
      </c>
      <c r="J3055" s="9">
        <f>VLOOKUP(financials[[#This Row],[productid]],Products!$B$2:$H$10,3)</f>
        <v>10</v>
      </c>
      <c r="K3055" s="9">
        <f>financials[[#This Row],[Sales]]-financials[[#This Row],[COGS]]</f>
        <v>40280</v>
      </c>
      <c r="L3055" s="17">
        <f t="shared" ca="1" si="95"/>
        <v>45090</v>
      </c>
      <c r="M3055" t="str">
        <f t="shared" ca="1" si="94"/>
        <v>B0001</v>
      </c>
    </row>
    <row r="3056" spans="1:13" x14ac:dyDescent="0.25">
      <c r="A3056" t="s">
        <v>99</v>
      </c>
      <c r="B3056" s="7" t="s">
        <v>208</v>
      </c>
      <c r="C3056" s="15">
        <v>104</v>
      </c>
      <c r="D3056" s="16" t="s">
        <v>102</v>
      </c>
      <c r="E3056">
        <v>158</v>
      </c>
      <c r="F3056" s="9">
        <v>300</v>
      </c>
      <c r="G3056" s="9">
        <f>financials[[#This Row],[Units Sold]]*financials[[#This Row],[Sale Price]]</f>
        <v>47400</v>
      </c>
      <c r="H3056" s="9">
        <f>IF(financials[[#This Row],[Discount Band]]="low",0.1,IF(financials[[#This Row],[Discount Band]]="medium",0.15,0.3))</f>
        <v>0.1</v>
      </c>
      <c r="I3056" s="9">
        <f>financials[[#This Row],[Gross Sales]]-financials[[#This Row],[Gross Sales]]*financials[[#This Row],[Discounts]]</f>
        <v>42660</v>
      </c>
      <c r="J3056" s="9">
        <f>VLOOKUP(financials[[#This Row],[productid]],Products!$B$2:$H$10,3)</f>
        <v>2.9</v>
      </c>
      <c r="K3056" s="9">
        <f>financials[[#This Row],[Sales]]-financials[[#This Row],[COGS]]</f>
        <v>42657.1</v>
      </c>
      <c r="L3056" s="17">
        <f t="shared" ca="1" si="95"/>
        <v>44765</v>
      </c>
      <c r="M3056" t="str">
        <f t="shared" ca="1" si="94"/>
        <v>C0002</v>
      </c>
    </row>
    <row r="3057" spans="1:13" x14ac:dyDescent="0.25">
      <c r="A3057" t="s">
        <v>96</v>
      </c>
      <c r="B3057" s="7" t="s">
        <v>135</v>
      </c>
      <c r="C3057" s="15">
        <v>109</v>
      </c>
      <c r="D3057" s="16" t="s">
        <v>101</v>
      </c>
      <c r="E3057">
        <v>3952</v>
      </c>
      <c r="F3057" s="9">
        <v>12</v>
      </c>
      <c r="G3057" s="9">
        <f>financials[[#This Row],[Units Sold]]*financials[[#This Row],[Sale Price]]</f>
        <v>47424</v>
      </c>
      <c r="H3057" s="9">
        <f>IF(financials[[#This Row],[Discount Band]]="low",0.1,IF(financials[[#This Row],[Discount Band]]="medium",0.15,0.3))</f>
        <v>0.15</v>
      </c>
      <c r="I3057" s="9">
        <f>financials[[#This Row],[Gross Sales]]-financials[[#This Row],[Gross Sales]]*financials[[#This Row],[Discounts]]</f>
        <v>40310.400000000001</v>
      </c>
      <c r="J3057" s="9">
        <f>VLOOKUP(financials[[#This Row],[productid]],Products!$B$2:$H$10,3)</f>
        <v>16.8</v>
      </c>
      <c r="K3057" s="9">
        <f>financials[[#This Row],[Sales]]-financials[[#This Row],[COGS]]</f>
        <v>40293.599999999999</v>
      </c>
      <c r="L3057" s="17">
        <f t="shared" ca="1" si="95"/>
        <v>45171</v>
      </c>
      <c r="M3057" t="str">
        <f t="shared" ca="1" si="94"/>
        <v>C0003</v>
      </c>
    </row>
    <row r="3058" spans="1:13" x14ac:dyDescent="0.25">
      <c r="A3058" t="s">
        <v>100</v>
      </c>
      <c r="B3058" s="7" t="s">
        <v>170</v>
      </c>
      <c r="C3058" s="15">
        <v>103</v>
      </c>
      <c r="D3058" s="16" t="s">
        <v>102</v>
      </c>
      <c r="E3058">
        <v>3163</v>
      </c>
      <c r="F3058" s="9">
        <v>15</v>
      </c>
      <c r="G3058" s="9">
        <f>financials[[#This Row],[Units Sold]]*financials[[#This Row],[Sale Price]]</f>
        <v>47445</v>
      </c>
      <c r="H3058" s="9">
        <f>IF(financials[[#This Row],[Discount Band]]="low",0.1,IF(financials[[#This Row],[Discount Band]]="medium",0.15,0.3))</f>
        <v>0.1</v>
      </c>
      <c r="I3058" s="9">
        <f>financials[[#This Row],[Gross Sales]]-financials[[#This Row],[Gross Sales]]*financials[[#This Row],[Discounts]]</f>
        <v>42700.5</v>
      </c>
      <c r="J3058" s="9">
        <f>VLOOKUP(financials[[#This Row],[productid]],Products!$B$2:$H$10,3)</f>
        <v>15</v>
      </c>
      <c r="K3058" s="9">
        <f>financials[[#This Row],[Sales]]-financials[[#This Row],[COGS]]</f>
        <v>42685.5</v>
      </c>
      <c r="L3058" s="17">
        <f t="shared" ca="1" si="95"/>
        <v>44825</v>
      </c>
      <c r="M3058" t="str">
        <f t="shared" ca="1" si="94"/>
        <v>B0101</v>
      </c>
    </row>
    <row r="3059" spans="1:13" x14ac:dyDescent="0.25">
      <c r="A3059" t="s">
        <v>97</v>
      </c>
      <c r="B3059" s="7" t="s">
        <v>170</v>
      </c>
      <c r="C3059" s="15">
        <v>101</v>
      </c>
      <c r="D3059" s="16" t="s">
        <v>102</v>
      </c>
      <c r="E3059">
        <v>2373</v>
      </c>
      <c r="F3059" s="9">
        <v>20</v>
      </c>
      <c r="G3059" s="9">
        <f>financials[[#This Row],[Units Sold]]*financials[[#This Row],[Sale Price]]</f>
        <v>47460</v>
      </c>
      <c r="H3059" s="9">
        <f>IF(financials[[#This Row],[Discount Band]]="low",0.1,IF(financials[[#This Row],[Discount Band]]="medium",0.15,0.3))</f>
        <v>0.1</v>
      </c>
      <c r="I3059" s="9">
        <f>financials[[#This Row],[Gross Sales]]-financials[[#This Row],[Gross Sales]]*financials[[#This Row],[Discounts]]</f>
        <v>42714</v>
      </c>
      <c r="J3059" s="9">
        <f>VLOOKUP(financials[[#This Row],[productid]],Products!$B$2:$H$10,3)</f>
        <v>9.9499999999999993</v>
      </c>
      <c r="K3059" s="9">
        <f>financials[[#This Row],[Sales]]-financials[[#This Row],[COGS]]</f>
        <v>42704.05</v>
      </c>
      <c r="L3059" s="17">
        <f t="shared" ca="1" si="95"/>
        <v>45319</v>
      </c>
      <c r="M3059" t="str">
        <f t="shared" ca="1" si="94"/>
        <v>B0001</v>
      </c>
    </row>
    <row r="3060" spans="1:13" x14ac:dyDescent="0.25">
      <c r="A3060" t="s">
        <v>98</v>
      </c>
      <c r="B3060" s="7" t="s">
        <v>279</v>
      </c>
      <c r="C3060" s="13">
        <v>103</v>
      </c>
      <c r="D3060" s="10" t="s">
        <v>94</v>
      </c>
      <c r="E3060">
        <v>380</v>
      </c>
      <c r="F3060" s="9">
        <v>125</v>
      </c>
      <c r="G3060" s="9">
        <f>financials[[#This Row],[Units Sold]]*financials[[#This Row],[Sale Price]]</f>
        <v>47500</v>
      </c>
      <c r="H3060" s="9">
        <f>IF(financials[[#This Row],[Discount Band]]="low",0.1,IF(financials[[#This Row],[Discount Band]]="medium",0.15,0.3))</f>
        <v>0.3</v>
      </c>
      <c r="I3060" s="9">
        <f>financials[[#This Row],[Gross Sales]]-financials[[#This Row],[Gross Sales]]*financials[[#This Row],[Discounts]]</f>
        <v>33250</v>
      </c>
      <c r="J3060" s="9">
        <f>VLOOKUP(financials[[#This Row],[productid]],Products!$B$2:$H$10,3)</f>
        <v>15</v>
      </c>
      <c r="K3060" s="9">
        <f>financials[[#This Row],[Sales]]-financials[[#This Row],[COGS]]</f>
        <v>33235</v>
      </c>
      <c r="L3060" s="17">
        <f t="shared" ca="1" si="95"/>
        <v>44566</v>
      </c>
      <c r="M3060" t="str">
        <f t="shared" ca="1" si="94"/>
        <v>B0101</v>
      </c>
    </row>
    <row r="3061" spans="1:13" x14ac:dyDescent="0.25">
      <c r="A3061" t="s">
        <v>98</v>
      </c>
      <c r="B3061" s="7" t="s">
        <v>216</v>
      </c>
      <c r="C3061" s="15">
        <v>105</v>
      </c>
      <c r="D3061" s="16" t="s">
        <v>102</v>
      </c>
      <c r="E3061">
        <v>380</v>
      </c>
      <c r="F3061" s="9">
        <v>125</v>
      </c>
      <c r="G3061" s="9">
        <f>financials[[#This Row],[Units Sold]]*financials[[#This Row],[Sale Price]]</f>
        <v>47500</v>
      </c>
      <c r="H3061" s="9">
        <f>IF(financials[[#This Row],[Discount Band]]="low",0.1,IF(financials[[#This Row],[Discount Band]]="medium",0.15,0.3))</f>
        <v>0.1</v>
      </c>
      <c r="I3061" s="9">
        <f>financials[[#This Row],[Gross Sales]]-financials[[#This Row],[Gross Sales]]*financials[[#This Row],[Discounts]]</f>
        <v>42750</v>
      </c>
      <c r="J3061" s="9">
        <f>VLOOKUP(financials[[#This Row],[productid]],Products!$B$2:$H$10,3)</f>
        <v>10</v>
      </c>
      <c r="K3061" s="9">
        <f>financials[[#This Row],[Sales]]-financials[[#This Row],[COGS]]</f>
        <v>42740</v>
      </c>
      <c r="L3061" s="17">
        <f t="shared" ca="1" si="95"/>
        <v>45084</v>
      </c>
      <c r="M3061" t="str">
        <f t="shared" ca="1" si="94"/>
        <v>B0001</v>
      </c>
    </row>
    <row r="3062" spans="1:13" x14ac:dyDescent="0.25">
      <c r="A3062" t="s">
        <v>98</v>
      </c>
      <c r="B3062" s="7" t="s">
        <v>284</v>
      </c>
      <c r="C3062" s="15">
        <v>104</v>
      </c>
      <c r="D3062" s="16" t="s">
        <v>94</v>
      </c>
      <c r="E3062">
        <v>380</v>
      </c>
      <c r="F3062" s="9">
        <v>125</v>
      </c>
      <c r="G3062" s="9">
        <f>financials[[#This Row],[Units Sold]]*financials[[#This Row],[Sale Price]]</f>
        <v>47500</v>
      </c>
      <c r="H3062" s="9">
        <f>IF(financials[[#This Row],[Discount Band]]="low",0.1,IF(financials[[#This Row],[Discount Band]]="medium",0.15,0.3))</f>
        <v>0.3</v>
      </c>
      <c r="I3062" s="9">
        <f>financials[[#This Row],[Gross Sales]]-financials[[#This Row],[Gross Sales]]*financials[[#This Row],[Discounts]]</f>
        <v>33250</v>
      </c>
      <c r="J3062" s="9">
        <f>VLOOKUP(financials[[#This Row],[productid]],Products!$B$2:$H$10,3)</f>
        <v>2.9</v>
      </c>
      <c r="K3062" s="9">
        <f>financials[[#This Row],[Sales]]-financials[[#This Row],[COGS]]</f>
        <v>33247.1</v>
      </c>
      <c r="L3062" s="17">
        <f t="shared" ca="1" si="95"/>
        <v>45193</v>
      </c>
      <c r="M3062" t="str">
        <f t="shared" ca="1" si="94"/>
        <v>A0001</v>
      </c>
    </row>
    <row r="3063" spans="1:13" x14ac:dyDescent="0.25">
      <c r="A3063" t="s">
        <v>97</v>
      </c>
      <c r="B3063" s="7" t="s">
        <v>170</v>
      </c>
      <c r="C3063" s="15">
        <v>105</v>
      </c>
      <c r="D3063" s="16" t="s">
        <v>94</v>
      </c>
      <c r="E3063">
        <v>2377</v>
      </c>
      <c r="F3063" s="9">
        <v>20</v>
      </c>
      <c r="G3063" s="9">
        <f>financials[[#This Row],[Units Sold]]*financials[[#This Row],[Sale Price]]</f>
        <v>47540</v>
      </c>
      <c r="H3063" s="9">
        <f>IF(financials[[#This Row],[Discount Band]]="low",0.1,IF(financials[[#This Row],[Discount Band]]="medium",0.15,0.3))</f>
        <v>0.3</v>
      </c>
      <c r="I3063" s="9">
        <f>financials[[#This Row],[Gross Sales]]-financials[[#This Row],[Gross Sales]]*financials[[#This Row],[Discounts]]</f>
        <v>33278</v>
      </c>
      <c r="J3063" s="9">
        <f>VLOOKUP(financials[[#This Row],[productid]],Products!$B$2:$H$10,3)</f>
        <v>10</v>
      </c>
      <c r="K3063" s="9">
        <f>financials[[#This Row],[Sales]]-financials[[#This Row],[COGS]]</f>
        <v>33268</v>
      </c>
      <c r="L3063" s="17">
        <f t="shared" ca="1" si="95"/>
        <v>45144</v>
      </c>
      <c r="M3063" t="str">
        <f t="shared" ca="1" si="94"/>
        <v>B0101</v>
      </c>
    </row>
    <row r="3064" spans="1:13" x14ac:dyDescent="0.25">
      <c r="A3064" t="s">
        <v>96</v>
      </c>
      <c r="B3064" s="7" t="s">
        <v>135</v>
      </c>
      <c r="C3064" s="15">
        <v>108</v>
      </c>
      <c r="D3064" s="16" t="s">
        <v>94</v>
      </c>
      <c r="E3064">
        <v>3965</v>
      </c>
      <c r="F3064" s="9">
        <v>12</v>
      </c>
      <c r="G3064" s="9">
        <f>financials[[#This Row],[Units Sold]]*financials[[#This Row],[Sale Price]]</f>
        <v>47580</v>
      </c>
      <c r="H3064" s="9">
        <f>IF(financials[[#This Row],[Discount Band]]="low",0.1,IF(financials[[#This Row],[Discount Band]]="medium",0.15,0.3))</f>
        <v>0.3</v>
      </c>
      <c r="I3064" s="9">
        <f>financials[[#This Row],[Gross Sales]]-financials[[#This Row],[Gross Sales]]*financials[[#This Row],[Discounts]]</f>
        <v>33306</v>
      </c>
      <c r="J3064" s="9">
        <f>VLOOKUP(financials[[#This Row],[productid]],Products!$B$2:$H$10,3)</f>
        <v>3.99</v>
      </c>
      <c r="K3064" s="9">
        <f>financials[[#This Row],[Sales]]-financials[[#This Row],[COGS]]</f>
        <v>33302.01</v>
      </c>
      <c r="L3064" s="17">
        <f t="shared" ca="1" si="95"/>
        <v>44697</v>
      </c>
      <c r="M3064" t="str">
        <f t="shared" ca="1" si="94"/>
        <v>B0101</v>
      </c>
    </row>
    <row r="3065" spans="1:13" x14ac:dyDescent="0.25">
      <c r="A3065" t="s">
        <v>98</v>
      </c>
      <c r="B3065" s="7" t="s">
        <v>284</v>
      </c>
      <c r="C3065" s="15">
        <v>101</v>
      </c>
      <c r="D3065" s="16" t="s">
        <v>94</v>
      </c>
      <c r="E3065">
        <v>381</v>
      </c>
      <c r="F3065" s="9">
        <v>125</v>
      </c>
      <c r="G3065" s="9">
        <f>financials[[#This Row],[Units Sold]]*financials[[#This Row],[Sale Price]]</f>
        <v>47625</v>
      </c>
      <c r="H3065" s="9">
        <f>IF(financials[[#This Row],[Discount Band]]="low",0.1,IF(financials[[#This Row],[Discount Band]]="medium",0.15,0.3))</f>
        <v>0.3</v>
      </c>
      <c r="I3065" s="9">
        <f>financials[[#This Row],[Gross Sales]]-financials[[#This Row],[Gross Sales]]*financials[[#This Row],[Discounts]]</f>
        <v>33337.5</v>
      </c>
      <c r="J3065" s="9">
        <f>VLOOKUP(financials[[#This Row],[productid]],Products!$B$2:$H$10,3)</f>
        <v>9.9499999999999993</v>
      </c>
      <c r="K3065" s="9">
        <f>financials[[#This Row],[Sales]]-financials[[#This Row],[COGS]]</f>
        <v>33327.550000000003</v>
      </c>
      <c r="L3065" s="17">
        <f t="shared" ca="1" si="95"/>
        <v>45069</v>
      </c>
      <c r="M3065" t="str">
        <f t="shared" ca="1" si="94"/>
        <v>B0001</v>
      </c>
    </row>
    <row r="3066" spans="1:13" x14ac:dyDescent="0.25">
      <c r="A3066" t="s">
        <v>99</v>
      </c>
      <c r="B3066" s="7" t="s">
        <v>251</v>
      </c>
      <c r="C3066" s="15">
        <v>104</v>
      </c>
      <c r="D3066" s="16" t="s">
        <v>102</v>
      </c>
      <c r="E3066">
        <v>159</v>
      </c>
      <c r="F3066" s="9">
        <v>300</v>
      </c>
      <c r="G3066" s="9">
        <f>financials[[#This Row],[Units Sold]]*financials[[#This Row],[Sale Price]]</f>
        <v>47700</v>
      </c>
      <c r="H3066" s="9">
        <f>IF(financials[[#This Row],[Discount Band]]="low",0.1,IF(financials[[#This Row],[Discount Band]]="medium",0.15,0.3))</f>
        <v>0.1</v>
      </c>
      <c r="I3066" s="9">
        <f>financials[[#This Row],[Gross Sales]]-financials[[#This Row],[Gross Sales]]*financials[[#This Row],[Discounts]]</f>
        <v>42930</v>
      </c>
      <c r="J3066" s="9">
        <f>VLOOKUP(financials[[#This Row],[productid]],Products!$B$2:$H$10,3)</f>
        <v>2.9</v>
      </c>
      <c r="K3066" s="9">
        <f>financials[[#This Row],[Sales]]-financials[[#This Row],[COGS]]</f>
        <v>42927.1</v>
      </c>
      <c r="L3066" s="17">
        <f t="shared" ca="1" si="95"/>
        <v>44981</v>
      </c>
      <c r="M3066" t="str">
        <f t="shared" ca="1" si="94"/>
        <v>B0001</v>
      </c>
    </row>
    <row r="3067" spans="1:13" x14ac:dyDescent="0.25">
      <c r="A3067" t="s">
        <v>98</v>
      </c>
      <c r="B3067" s="7" t="s">
        <v>284</v>
      </c>
      <c r="C3067" s="13">
        <v>107</v>
      </c>
      <c r="D3067" s="10" t="s">
        <v>102</v>
      </c>
      <c r="E3067">
        <v>382</v>
      </c>
      <c r="F3067" s="9">
        <v>125</v>
      </c>
      <c r="G3067" s="9">
        <f>financials[[#This Row],[Units Sold]]*financials[[#This Row],[Sale Price]]</f>
        <v>47750</v>
      </c>
      <c r="H3067" s="9">
        <f>IF(financials[[#This Row],[Discount Band]]="low",0.1,IF(financials[[#This Row],[Discount Band]]="medium",0.15,0.3))</f>
        <v>0.1</v>
      </c>
      <c r="I3067" s="9">
        <f>financials[[#This Row],[Gross Sales]]-financials[[#This Row],[Gross Sales]]*financials[[#This Row],[Discounts]]</f>
        <v>42975</v>
      </c>
      <c r="J3067" s="9">
        <f>VLOOKUP(financials[[#This Row],[productid]],Products!$B$2:$H$10,3)</f>
        <v>5.5</v>
      </c>
      <c r="K3067" s="9">
        <f>financials[[#This Row],[Sales]]-financials[[#This Row],[COGS]]</f>
        <v>42969.5</v>
      </c>
      <c r="L3067" s="17">
        <f t="shared" ca="1" si="95"/>
        <v>45351</v>
      </c>
      <c r="M3067" t="str">
        <f t="shared" ca="1" si="94"/>
        <v>C0002</v>
      </c>
    </row>
    <row r="3068" spans="1:13" x14ac:dyDescent="0.25">
      <c r="A3068" t="s">
        <v>98</v>
      </c>
      <c r="B3068" s="7" t="s">
        <v>106</v>
      </c>
      <c r="C3068" s="15">
        <v>107</v>
      </c>
      <c r="D3068" s="16" t="s">
        <v>94</v>
      </c>
      <c r="E3068">
        <v>382</v>
      </c>
      <c r="F3068" s="9">
        <v>125</v>
      </c>
      <c r="G3068" s="9">
        <f>financials[[#This Row],[Units Sold]]*financials[[#This Row],[Sale Price]]</f>
        <v>47750</v>
      </c>
      <c r="H3068" s="9">
        <f>IF(financials[[#This Row],[Discount Band]]="low",0.1,IF(financials[[#This Row],[Discount Band]]="medium",0.15,0.3))</f>
        <v>0.3</v>
      </c>
      <c r="I3068" s="9">
        <f>financials[[#This Row],[Gross Sales]]-financials[[#This Row],[Gross Sales]]*financials[[#This Row],[Discounts]]</f>
        <v>33425</v>
      </c>
      <c r="J3068" s="9">
        <f>VLOOKUP(financials[[#This Row],[productid]],Products!$B$2:$H$10,3)</f>
        <v>5.5</v>
      </c>
      <c r="K3068" s="9">
        <f>financials[[#This Row],[Sales]]-financials[[#This Row],[COGS]]</f>
        <v>33419.5</v>
      </c>
      <c r="L3068" s="17">
        <f t="shared" ca="1" si="95"/>
        <v>45461</v>
      </c>
      <c r="M3068" t="str">
        <f t="shared" ca="1" si="94"/>
        <v>B0001</v>
      </c>
    </row>
    <row r="3069" spans="1:13" x14ac:dyDescent="0.25">
      <c r="A3069" t="s">
        <v>96</v>
      </c>
      <c r="B3069" s="7" t="s">
        <v>135</v>
      </c>
      <c r="C3069" s="15">
        <v>104</v>
      </c>
      <c r="D3069" s="16" t="s">
        <v>102</v>
      </c>
      <c r="E3069">
        <v>3992</v>
      </c>
      <c r="F3069" s="9">
        <v>12</v>
      </c>
      <c r="G3069" s="9">
        <f>financials[[#This Row],[Units Sold]]*financials[[#This Row],[Sale Price]]</f>
        <v>47904</v>
      </c>
      <c r="H3069" s="9">
        <f>IF(financials[[#This Row],[Discount Band]]="low",0.1,IF(financials[[#This Row],[Discount Band]]="medium",0.15,0.3))</f>
        <v>0.1</v>
      </c>
      <c r="I3069" s="9">
        <f>financials[[#This Row],[Gross Sales]]-financials[[#This Row],[Gross Sales]]*financials[[#This Row],[Discounts]]</f>
        <v>43113.599999999999</v>
      </c>
      <c r="J3069" s="9">
        <f>VLOOKUP(financials[[#This Row],[productid]],Products!$B$2:$H$10,3)</f>
        <v>2.9</v>
      </c>
      <c r="K3069" s="9">
        <f>financials[[#This Row],[Sales]]-financials[[#This Row],[COGS]]</f>
        <v>43110.7</v>
      </c>
      <c r="L3069" s="17">
        <f t="shared" ca="1" si="95"/>
        <v>45039</v>
      </c>
      <c r="M3069" t="str">
        <f t="shared" ca="1" si="94"/>
        <v>C0003</v>
      </c>
    </row>
    <row r="3070" spans="1:13" x14ac:dyDescent="0.25">
      <c r="A3070" t="s">
        <v>96</v>
      </c>
      <c r="B3070" s="7" t="s">
        <v>170</v>
      </c>
      <c r="C3070" s="15">
        <v>107</v>
      </c>
      <c r="D3070" s="16" t="s">
        <v>94</v>
      </c>
      <c r="E3070">
        <v>3996</v>
      </c>
      <c r="F3070" s="9">
        <v>12</v>
      </c>
      <c r="G3070" s="9">
        <f>financials[[#This Row],[Units Sold]]*financials[[#This Row],[Sale Price]]</f>
        <v>47952</v>
      </c>
      <c r="H3070" s="9">
        <f>IF(financials[[#This Row],[Discount Band]]="low",0.1,IF(financials[[#This Row],[Discount Band]]="medium",0.15,0.3))</f>
        <v>0.3</v>
      </c>
      <c r="I3070" s="9">
        <f>financials[[#This Row],[Gross Sales]]-financials[[#This Row],[Gross Sales]]*financials[[#This Row],[Discounts]]</f>
        <v>33566.400000000001</v>
      </c>
      <c r="J3070" s="9">
        <f>VLOOKUP(financials[[#This Row],[productid]],Products!$B$2:$H$10,3)</f>
        <v>5.5</v>
      </c>
      <c r="K3070" s="9">
        <f>financials[[#This Row],[Sales]]-financials[[#This Row],[COGS]]</f>
        <v>33560.9</v>
      </c>
      <c r="L3070" s="17">
        <f t="shared" ca="1" si="95"/>
        <v>45515</v>
      </c>
      <c r="M3070" t="str">
        <f t="shared" ca="1" si="94"/>
        <v>A0001</v>
      </c>
    </row>
    <row r="3071" spans="1:13" x14ac:dyDescent="0.25">
      <c r="A3071" t="s">
        <v>100</v>
      </c>
      <c r="B3071" s="7" t="s">
        <v>170</v>
      </c>
      <c r="C3071" s="15">
        <v>104</v>
      </c>
      <c r="D3071" s="16" t="s">
        <v>94</v>
      </c>
      <c r="E3071">
        <v>3201</v>
      </c>
      <c r="F3071" s="9">
        <v>15</v>
      </c>
      <c r="G3071" s="9">
        <f>financials[[#This Row],[Units Sold]]*financials[[#This Row],[Sale Price]]</f>
        <v>48015</v>
      </c>
      <c r="H3071" s="9">
        <f>IF(financials[[#This Row],[Discount Band]]="low",0.1,IF(financials[[#This Row],[Discount Band]]="medium",0.15,0.3))</f>
        <v>0.3</v>
      </c>
      <c r="I3071" s="9">
        <f>financials[[#This Row],[Gross Sales]]-financials[[#This Row],[Gross Sales]]*financials[[#This Row],[Discounts]]</f>
        <v>33610.5</v>
      </c>
      <c r="J3071" s="9">
        <f>VLOOKUP(financials[[#This Row],[productid]],Products!$B$2:$H$10,3)</f>
        <v>2.9</v>
      </c>
      <c r="K3071" s="9">
        <f>financials[[#This Row],[Sales]]-financials[[#This Row],[COGS]]</f>
        <v>33607.599999999999</v>
      </c>
      <c r="L3071" s="17">
        <f t="shared" ca="1" si="95"/>
        <v>44720</v>
      </c>
      <c r="M3071" t="str">
        <f t="shared" ca="1" si="94"/>
        <v>B0101</v>
      </c>
    </row>
    <row r="3072" spans="1:13" x14ac:dyDescent="0.25">
      <c r="A3072" t="s">
        <v>97</v>
      </c>
      <c r="B3072" s="7" t="s">
        <v>135</v>
      </c>
      <c r="C3072" s="13">
        <v>103</v>
      </c>
      <c r="D3072" s="10" t="s">
        <v>101</v>
      </c>
      <c r="E3072">
        <v>2407</v>
      </c>
      <c r="F3072" s="9">
        <v>20</v>
      </c>
      <c r="G3072" s="9">
        <f>financials[[#This Row],[Units Sold]]*financials[[#This Row],[Sale Price]]</f>
        <v>48140</v>
      </c>
      <c r="H3072" s="9">
        <f>IF(financials[[#This Row],[Discount Band]]="low",0.1,IF(financials[[#This Row],[Discount Band]]="medium",0.15,0.3))</f>
        <v>0.15</v>
      </c>
      <c r="I3072" s="9">
        <f>financials[[#This Row],[Gross Sales]]-financials[[#This Row],[Gross Sales]]*financials[[#This Row],[Discounts]]</f>
        <v>40919</v>
      </c>
      <c r="J3072" s="9">
        <f>VLOOKUP(financials[[#This Row],[productid]],Products!$B$2:$H$10,3)</f>
        <v>15</v>
      </c>
      <c r="K3072" s="9">
        <f>financials[[#This Row],[Sales]]-financials[[#This Row],[COGS]]</f>
        <v>40904</v>
      </c>
      <c r="L3072" s="17">
        <f t="shared" ca="1" si="95"/>
        <v>45417</v>
      </c>
      <c r="M3072" t="str">
        <f t="shared" ca="1" si="94"/>
        <v>C0002</v>
      </c>
    </row>
    <row r="3073" spans="1:13" x14ac:dyDescent="0.25">
      <c r="A3073" t="s">
        <v>98</v>
      </c>
      <c r="B3073" s="7" t="s">
        <v>556</v>
      </c>
      <c r="C3073" s="15">
        <v>105</v>
      </c>
      <c r="D3073" s="16" t="s">
        <v>102</v>
      </c>
      <c r="E3073">
        <v>386</v>
      </c>
      <c r="F3073" s="9">
        <v>125</v>
      </c>
      <c r="G3073" s="9">
        <f>financials[[#This Row],[Units Sold]]*financials[[#This Row],[Sale Price]]</f>
        <v>48250</v>
      </c>
      <c r="H3073" s="9">
        <f>IF(financials[[#This Row],[Discount Band]]="low",0.1,IF(financials[[#This Row],[Discount Band]]="medium",0.15,0.3))</f>
        <v>0.1</v>
      </c>
      <c r="I3073" s="9">
        <f>financials[[#This Row],[Gross Sales]]-financials[[#This Row],[Gross Sales]]*financials[[#This Row],[Discounts]]</f>
        <v>43425</v>
      </c>
      <c r="J3073" s="9">
        <f>VLOOKUP(financials[[#This Row],[productid]],Products!$B$2:$H$10,3)</f>
        <v>10</v>
      </c>
      <c r="K3073" s="9">
        <f>financials[[#This Row],[Sales]]-financials[[#This Row],[COGS]]</f>
        <v>43415</v>
      </c>
      <c r="L3073" s="17">
        <f t="shared" ca="1" si="95"/>
        <v>45293</v>
      </c>
      <c r="M3073" t="str">
        <f t="shared" ca="1" si="94"/>
        <v>C0003</v>
      </c>
    </row>
    <row r="3074" spans="1:13" x14ac:dyDescent="0.25">
      <c r="A3074" t="s">
        <v>99</v>
      </c>
      <c r="B3074" s="7" t="s">
        <v>656</v>
      </c>
      <c r="C3074" s="15">
        <v>106</v>
      </c>
      <c r="D3074" s="16" t="s">
        <v>101</v>
      </c>
      <c r="E3074">
        <v>161</v>
      </c>
      <c r="F3074" s="9">
        <v>300</v>
      </c>
      <c r="G3074" s="9">
        <f>financials[[#This Row],[Units Sold]]*financials[[#This Row],[Sale Price]]</f>
        <v>48300</v>
      </c>
      <c r="H3074" s="9">
        <f>IF(financials[[#This Row],[Discount Band]]="low",0.1,IF(financials[[#This Row],[Discount Band]]="medium",0.15,0.3))</f>
        <v>0.15</v>
      </c>
      <c r="I3074" s="9">
        <f>financials[[#This Row],[Gross Sales]]-financials[[#This Row],[Gross Sales]]*financials[[#This Row],[Discounts]]</f>
        <v>41055</v>
      </c>
      <c r="J3074" s="9">
        <f>VLOOKUP(financials[[#This Row],[productid]],Products!$B$2:$H$10,3)</f>
        <v>9.1</v>
      </c>
      <c r="K3074" s="9">
        <f>financials[[#This Row],[Sales]]-financials[[#This Row],[COGS]]</f>
        <v>41045.9</v>
      </c>
      <c r="L3074" s="17">
        <f t="shared" ca="1" si="95"/>
        <v>44722</v>
      </c>
      <c r="M3074" t="str">
        <f t="shared" ref="M3074:M3137" ca="1" si="96">VLOOKUP(RANDBETWEEN(1,5),rnlsalesperson,2)</f>
        <v>A0001</v>
      </c>
    </row>
    <row r="3075" spans="1:13" x14ac:dyDescent="0.25">
      <c r="A3075" t="s">
        <v>97</v>
      </c>
      <c r="B3075" s="7" t="s">
        <v>170</v>
      </c>
      <c r="C3075" s="15">
        <v>103</v>
      </c>
      <c r="D3075" s="16" t="s">
        <v>102</v>
      </c>
      <c r="E3075">
        <v>2424</v>
      </c>
      <c r="F3075" s="9">
        <v>20</v>
      </c>
      <c r="G3075" s="9">
        <f>financials[[#This Row],[Units Sold]]*financials[[#This Row],[Sale Price]]</f>
        <v>48480</v>
      </c>
      <c r="H3075" s="9">
        <f>IF(financials[[#This Row],[Discount Band]]="low",0.1,IF(financials[[#This Row],[Discount Band]]="medium",0.15,0.3))</f>
        <v>0.1</v>
      </c>
      <c r="I3075" s="9">
        <f>financials[[#This Row],[Gross Sales]]-financials[[#This Row],[Gross Sales]]*financials[[#This Row],[Discounts]]</f>
        <v>43632</v>
      </c>
      <c r="J3075" s="9">
        <f>VLOOKUP(financials[[#This Row],[productid]],Products!$B$2:$H$10,3)</f>
        <v>15</v>
      </c>
      <c r="K3075" s="9">
        <f>financials[[#This Row],[Sales]]-financials[[#This Row],[COGS]]</f>
        <v>43617</v>
      </c>
      <c r="L3075" s="17">
        <f t="shared" ref="L3075:L3138" ca="1" si="97">RANDBETWEEN(44562,45534)</f>
        <v>44763</v>
      </c>
      <c r="M3075" t="str">
        <f t="shared" ca="1" si="96"/>
        <v>C0002</v>
      </c>
    </row>
    <row r="3076" spans="1:13" x14ac:dyDescent="0.25">
      <c r="A3076" t="s">
        <v>100</v>
      </c>
      <c r="B3076" s="7" t="s">
        <v>135</v>
      </c>
      <c r="C3076" s="15">
        <v>105</v>
      </c>
      <c r="D3076" s="16" t="s">
        <v>94</v>
      </c>
      <c r="E3076">
        <v>3233</v>
      </c>
      <c r="F3076" s="9">
        <v>15</v>
      </c>
      <c r="G3076" s="9">
        <f>financials[[#This Row],[Units Sold]]*financials[[#This Row],[Sale Price]]</f>
        <v>48495</v>
      </c>
      <c r="H3076" s="9">
        <f>IF(financials[[#This Row],[Discount Band]]="low",0.1,IF(financials[[#This Row],[Discount Band]]="medium",0.15,0.3))</f>
        <v>0.3</v>
      </c>
      <c r="I3076" s="9">
        <f>financials[[#This Row],[Gross Sales]]-financials[[#This Row],[Gross Sales]]*financials[[#This Row],[Discounts]]</f>
        <v>33946.5</v>
      </c>
      <c r="J3076" s="9">
        <f>VLOOKUP(financials[[#This Row],[productid]],Products!$B$2:$H$10,3)</f>
        <v>10</v>
      </c>
      <c r="K3076" s="9">
        <f>financials[[#This Row],[Sales]]-financials[[#This Row],[COGS]]</f>
        <v>33936.5</v>
      </c>
      <c r="L3076" s="17">
        <f t="shared" ca="1" si="97"/>
        <v>45078</v>
      </c>
      <c r="M3076" t="str">
        <f t="shared" ca="1" si="96"/>
        <v>C0003</v>
      </c>
    </row>
    <row r="3077" spans="1:13" x14ac:dyDescent="0.25">
      <c r="A3077" t="s">
        <v>98</v>
      </c>
      <c r="B3077" s="7" t="s">
        <v>105</v>
      </c>
      <c r="C3077" s="13">
        <v>104</v>
      </c>
      <c r="D3077" s="10" t="s">
        <v>94</v>
      </c>
      <c r="E3077">
        <v>388</v>
      </c>
      <c r="F3077" s="9">
        <v>125</v>
      </c>
      <c r="G3077" s="9">
        <f>financials[[#This Row],[Units Sold]]*financials[[#This Row],[Sale Price]]</f>
        <v>48500</v>
      </c>
      <c r="H3077" s="9">
        <f>IF(financials[[#This Row],[Discount Band]]="low",0.1,IF(financials[[#This Row],[Discount Band]]="medium",0.15,0.3))</f>
        <v>0.3</v>
      </c>
      <c r="I3077" s="9">
        <f>financials[[#This Row],[Gross Sales]]-financials[[#This Row],[Gross Sales]]*financials[[#This Row],[Discounts]]</f>
        <v>33950</v>
      </c>
      <c r="J3077" s="9">
        <f>VLOOKUP(financials[[#This Row],[productid]],Products!$B$2:$H$10,3)</f>
        <v>2.9</v>
      </c>
      <c r="K3077" s="9">
        <f>financials[[#This Row],[Sales]]-financials[[#This Row],[COGS]]</f>
        <v>33947.1</v>
      </c>
      <c r="L3077" s="17">
        <f t="shared" ca="1" si="97"/>
        <v>45162</v>
      </c>
      <c r="M3077" t="str">
        <f t="shared" ca="1" si="96"/>
        <v>A0001</v>
      </c>
    </row>
    <row r="3078" spans="1:13" x14ac:dyDescent="0.25">
      <c r="A3078" t="s">
        <v>100</v>
      </c>
      <c r="B3078" s="7" t="s">
        <v>170</v>
      </c>
      <c r="C3078" s="15">
        <v>107</v>
      </c>
      <c r="D3078" s="16" t="s">
        <v>94</v>
      </c>
      <c r="E3078">
        <v>3242</v>
      </c>
      <c r="F3078" s="9">
        <v>15</v>
      </c>
      <c r="G3078" s="9">
        <f>financials[[#This Row],[Units Sold]]*financials[[#This Row],[Sale Price]]</f>
        <v>48630</v>
      </c>
      <c r="H3078" s="9">
        <f>IF(financials[[#This Row],[Discount Band]]="low",0.1,IF(financials[[#This Row],[Discount Band]]="medium",0.15,0.3))</f>
        <v>0.3</v>
      </c>
      <c r="I3078" s="9">
        <f>financials[[#This Row],[Gross Sales]]-financials[[#This Row],[Gross Sales]]*financials[[#This Row],[Discounts]]</f>
        <v>34041</v>
      </c>
      <c r="J3078" s="9">
        <f>VLOOKUP(financials[[#This Row],[productid]],Products!$B$2:$H$10,3)</f>
        <v>5.5</v>
      </c>
      <c r="K3078" s="9">
        <f>financials[[#This Row],[Sales]]-financials[[#This Row],[COGS]]</f>
        <v>34035.5</v>
      </c>
      <c r="L3078" s="17">
        <f t="shared" ca="1" si="97"/>
        <v>45527</v>
      </c>
      <c r="M3078" t="str">
        <f t="shared" ca="1" si="96"/>
        <v>C0002</v>
      </c>
    </row>
    <row r="3079" spans="1:13" x14ac:dyDescent="0.25">
      <c r="A3079" t="s">
        <v>100</v>
      </c>
      <c r="B3079" s="7" t="s">
        <v>170</v>
      </c>
      <c r="C3079" s="15">
        <v>101</v>
      </c>
      <c r="D3079" s="16" t="s">
        <v>103</v>
      </c>
      <c r="E3079">
        <v>3245</v>
      </c>
      <c r="F3079" s="9">
        <v>15</v>
      </c>
      <c r="G3079" s="9">
        <f>financials[[#This Row],[Units Sold]]*financials[[#This Row],[Sale Price]]</f>
        <v>48675</v>
      </c>
      <c r="H3079" s="9">
        <f>IF(financials[[#This Row],[Discount Band]]="low",0.1,IF(financials[[#This Row],[Discount Band]]="medium",0.15,0.3))</f>
        <v>0.3</v>
      </c>
      <c r="I3079" s="9">
        <f>financials[[#This Row],[Gross Sales]]-financials[[#This Row],[Gross Sales]]*financials[[#This Row],[Discounts]]</f>
        <v>34072.5</v>
      </c>
      <c r="J3079" s="9">
        <f>VLOOKUP(financials[[#This Row],[productid]],Products!$B$2:$H$10,3)</f>
        <v>9.9499999999999993</v>
      </c>
      <c r="K3079" s="9">
        <f>financials[[#This Row],[Sales]]-financials[[#This Row],[COGS]]</f>
        <v>34062.550000000003</v>
      </c>
      <c r="L3079" s="17">
        <f t="shared" ca="1" si="97"/>
        <v>45479</v>
      </c>
      <c r="M3079" t="str">
        <f t="shared" ca="1" si="96"/>
        <v>B0101</v>
      </c>
    </row>
    <row r="3080" spans="1:13" x14ac:dyDescent="0.25">
      <c r="A3080" t="s">
        <v>98</v>
      </c>
      <c r="B3080" s="7" t="s">
        <v>216</v>
      </c>
      <c r="C3080" s="15">
        <v>106</v>
      </c>
      <c r="D3080" s="16" t="s">
        <v>94</v>
      </c>
      <c r="E3080">
        <v>390</v>
      </c>
      <c r="F3080" s="9">
        <v>125</v>
      </c>
      <c r="G3080" s="9">
        <f>financials[[#This Row],[Units Sold]]*financials[[#This Row],[Sale Price]]</f>
        <v>48750</v>
      </c>
      <c r="H3080" s="9">
        <f>IF(financials[[#This Row],[Discount Band]]="low",0.1,IF(financials[[#This Row],[Discount Band]]="medium",0.15,0.3))</f>
        <v>0.3</v>
      </c>
      <c r="I3080" s="9">
        <f>financials[[#This Row],[Gross Sales]]-financials[[#This Row],[Gross Sales]]*financials[[#This Row],[Discounts]]</f>
        <v>34125</v>
      </c>
      <c r="J3080" s="9">
        <f>VLOOKUP(financials[[#This Row],[productid]],Products!$B$2:$H$10,3)</f>
        <v>9.1</v>
      </c>
      <c r="K3080" s="9">
        <f>financials[[#This Row],[Sales]]-financials[[#This Row],[COGS]]</f>
        <v>34115.9</v>
      </c>
      <c r="L3080" s="17">
        <f t="shared" ca="1" si="97"/>
        <v>44565</v>
      </c>
      <c r="M3080" t="str">
        <f t="shared" ca="1" si="96"/>
        <v>C0003</v>
      </c>
    </row>
    <row r="3081" spans="1:13" x14ac:dyDescent="0.25">
      <c r="A3081" t="s">
        <v>100</v>
      </c>
      <c r="B3081" s="7" t="s">
        <v>170</v>
      </c>
      <c r="C3081" s="15">
        <v>108</v>
      </c>
      <c r="D3081" s="16" t="s">
        <v>101</v>
      </c>
      <c r="E3081">
        <v>3255</v>
      </c>
      <c r="F3081" s="9">
        <v>15</v>
      </c>
      <c r="G3081" s="9">
        <f>financials[[#This Row],[Units Sold]]*financials[[#This Row],[Sale Price]]</f>
        <v>48825</v>
      </c>
      <c r="H3081" s="9">
        <f>IF(financials[[#This Row],[Discount Band]]="low",0.1,IF(financials[[#This Row],[Discount Band]]="medium",0.15,0.3))</f>
        <v>0.15</v>
      </c>
      <c r="I3081" s="9">
        <f>financials[[#This Row],[Gross Sales]]-financials[[#This Row],[Gross Sales]]*financials[[#This Row],[Discounts]]</f>
        <v>41501.25</v>
      </c>
      <c r="J3081" s="9">
        <f>VLOOKUP(financials[[#This Row],[productid]],Products!$B$2:$H$10,3)</f>
        <v>3.99</v>
      </c>
      <c r="K3081" s="9">
        <f>financials[[#This Row],[Sales]]-financials[[#This Row],[COGS]]</f>
        <v>41497.26</v>
      </c>
      <c r="L3081" s="17">
        <f t="shared" ca="1" si="97"/>
        <v>45272</v>
      </c>
      <c r="M3081" t="str">
        <f t="shared" ca="1" si="96"/>
        <v>C0002</v>
      </c>
    </row>
    <row r="3082" spans="1:13" x14ac:dyDescent="0.25">
      <c r="A3082" t="s">
        <v>98</v>
      </c>
      <c r="B3082" s="7" t="s">
        <v>216</v>
      </c>
      <c r="C3082" s="15">
        <v>101</v>
      </c>
      <c r="D3082" s="16" t="s">
        <v>94</v>
      </c>
      <c r="E3082">
        <v>391</v>
      </c>
      <c r="F3082" s="9">
        <v>125</v>
      </c>
      <c r="G3082" s="9">
        <f>financials[[#This Row],[Units Sold]]*financials[[#This Row],[Sale Price]]</f>
        <v>48875</v>
      </c>
      <c r="H3082" s="9">
        <f>IF(financials[[#This Row],[Discount Band]]="low",0.1,IF(financials[[#This Row],[Discount Band]]="medium",0.15,0.3))</f>
        <v>0.3</v>
      </c>
      <c r="I3082" s="9">
        <f>financials[[#This Row],[Gross Sales]]-financials[[#This Row],[Gross Sales]]*financials[[#This Row],[Discounts]]</f>
        <v>34212.5</v>
      </c>
      <c r="J3082" s="9">
        <f>VLOOKUP(financials[[#This Row],[productid]],Products!$B$2:$H$10,3)</f>
        <v>9.9499999999999993</v>
      </c>
      <c r="K3082" s="9">
        <f>financials[[#This Row],[Sales]]-financials[[#This Row],[COGS]]</f>
        <v>34202.550000000003</v>
      </c>
      <c r="L3082" s="17">
        <f t="shared" ca="1" si="97"/>
        <v>44759</v>
      </c>
      <c r="M3082" t="str">
        <f t="shared" ca="1" si="96"/>
        <v>B0101</v>
      </c>
    </row>
    <row r="3083" spans="1:13" x14ac:dyDescent="0.25">
      <c r="A3083" t="s">
        <v>99</v>
      </c>
      <c r="B3083" s="7" t="s">
        <v>251</v>
      </c>
      <c r="C3083" s="15">
        <v>103</v>
      </c>
      <c r="D3083" s="16" t="s">
        <v>102</v>
      </c>
      <c r="E3083">
        <v>163</v>
      </c>
      <c r="F3083" s="9">
        <v>300</v>
      </c>
      <c r="G3083" s="9">
        <f>financials[[#This Row],[Units Sold]]*financials[[#This Row],[Sale Price]]</f>
        <v>48900</v>
      </c>
      <c r="H3083" s="9">
        <f>IF(financials[[#This Row],[Discount Band]]="low",0.1,IF(financials[[#This Row],[Discount Band]]="medium",0.15,0.3))</f>
        <v>0.1</v>
      </c>
      <c r="I3083" s="9">
        <f>financials[[#This Row],[Gross Sales]]-financials[[#This Row],[Gross Sales]]*financials[[#This Row],[Discounts]]</f>
        <v>44010</v>
      </c>
      <c r="J3083" s="9">
        <f>VLOOKUP(financials[[#This Row],[productid]],Products!$B$2:$H$10,3)</f>
        <v>15</v>
      </c>
      <c r="K3083" s="9">
        <f>financials[[#This Row],[Sales]]-financials[[#This Row],[COGS]]</f>
        <v>43995</v>
      </c>
      <c r="L3083" s="17">
        <f t="shared" ca="1" si="97"/>
        <v>45008</v>
      </c>
      <c r="M3083" t="str">
        <f t="shared" ca="1" si="96"/>
        <v>B0001</v>
      </c>
    </row>
    <row r="3084" spans="1:13" x14ac:dyDescent="0.25">
      <c r="A3084" t="s">
        <v>99</v>
      </c>
      <c r="B3084" s="7" t="s">
        <v>298</v>
      </c>
      <c r="C3084" s="15">
        <v>109</v>
      </c>
      <c r="D3084" s="16" t="s">
        <v>102</v>
      </c>
      <c r="E3084">
        <v>163</v>
      </c>
      <c r="F3084" s="9">
        <v>300</v>
      </c>
      <c r="G3084" s="9">
        <f>financials[[#This Row],[Units Sold]]*financials[[#This Row],[Sale Price]]</f>
        <v>48900</v>
      </c>
      <c r="H3084" s="9">
        <f>IF(financials[[#This Row],[Discount Band]]="low",0.1,IF(financials[[#This Row],[Discount Band]]="medium",0.15,0.3))</f>
        <v>0.1</v>
      </c>
      <c r="I3084" s="9">
        <f>financials[[#This Row],[Gross Sales]]-financials[[#This Row],[Gross Sales]]*financials[[#This Row],[Discounts]]</f>
        <v>44010</v>
      </c>
      <c r="J3084" s="9">
        <f>VLOOKUP(financials[[#This Row],[productid]],Products!$B$2:$H$10,3)</f>
        <v>16.8</v>
      </c>
      <c r="K3084" s="9">
        <f>financials[[#This Row],[Sales]]-financials[[#This Row],[COGS]]</f>
        <v>43993.2</v>
      </c>
      <c r="L3084" s="17">
        <f t="shared" ca="1" si="97"/>
        <v>44620</v>
      </c>
      <c r="M3084" t="str">
        <f t="shared" ca="1" si="96"/>
        <v>B0101</v>
      </c>
    </row>
    <row r="3085" spans="1:13" x14ac:dyDescent="0.25">
      <c r="A3085" t="s">
        <v>97</v>
      </c>
      <c r="B3085" s="7" t="s">
        <v>285</v>
      </c>
      <c r="C3085" s="15">
        <v>102</v>
      </c>
      <c r="D3085" s="16" t="s">
        <v>94</v>
      </c>
      <c r="E3085">
        <v>140</v>
      </c>
      <c r="F3085" s="9">
        <v>350</v>
      </c>
      <c r="G3085" s="9">
        <f>financials[[#This Row],[Units Sold]]*financials[[#This Row],[Sale Price]]</f>
        <v>49000</v>
      </c>
      <c r="H3085" s="9">
        <f>IF(financials[[#This Row],[Discount Band]]="low",0.1,IF(financials[[#This Row],[Discount Band]]="medium",0.15,0.3))</f>
        <v>0.3</v>
      </c>
      <c r="I3085" s="9">
        <f>financials[[#This Row],[Gross Sales]]-financials[[#This Row],[Gross Sales]]*financials[[#This Row],[Discounts]]</f>
        <v>34300</v>
      </c>
      <c r="J3085" s="9">
        <f>VLOOKUP(financials[[#This Row],[productid]],Products!$B$2:$H$10,3)</f>
        <v>13.95</v>
      </c>
      <c r="K3085" s="9">
        <f>financials[[#This Row],[Sales]]-financials[[#This Row],[COGS]]</f>
        <v>34286.050000000003</v>
      </c>
      <c r="L3085" s="17">
        <f t="shared" ca="1" si="97"/>
        <v>45484</v>
      </c>
      <c r="M3085" t="str">
        <f t="shared" ca="1" si="96"/>
        <v>B0001</v>
      </c>
    </row>
    <row r="3086" spans="1:13" x14ac:dyDescent="0.25">
      <c r="A3086" t="s">
        <v>97</v>
      </c>
      <c r="B3086" s="7" t="s">
        <v>169</v>
      </c>
      <c r="C3086" s="15">
        <v>103</v>
      </c>
      <c r="D3086" s="16" t="s">
        <v>102</v>
      </c>
      <c r="E3086">
        <v>140</v>
      </c>
      <c r="F3086" s="9">
        <v>350</v>
      </c>
      <c r="G3086" s="9">
        <f>financials[[#This Row],[Units Sold]]*financials[[#This Row],[Sale Price]]</f>
        <v>49000</v>
      </c>
      <c r="H3086" s="9">
        <f>IF(financials[[#This Row],[Discount Band]]="low",0.1,IF(financials[[#This Row],[Discount Band]]="medium",0.15,0.3))</f>
        <v>0.1</v>
      </c>
      <c r="I3086" s="9">
        <f>financials[[#This Row],[Gross Sales]]-financials[[#This Row],[Gross Sales]]*financials[[#This Row],[Discounts]]</f>
        <v>44100</v>
      </c>
      <c r="J3086" s="9">
        <f>VLOOKUP(financials[[#This Row],[productid]],Products!$B$2:$H$10,3)</f>
        <v>15</v>
      </c>
      <c r="K3086" s="9">
        <f>financials[[#This Row],[Sales]]-financials[[#This Row],[COGS]]</f>
        <v>44085</v>
      </c>
      <c r="L3086" s="17">
        <f t="shared" ca="1" si="97"/>
        <v>44599</v>
      </c>
      <c r="M3086" t="str">
        <f t="shared" ca="1" si="96"/>
        <v>C0002</v>
      </c>
    </row>
    <row r="3087" spans="1:13" x14ac:dyDescent="0.25">
      <c r="A3087" t="s">
        <v>97</v>
      </c>
      <c r="B3087" s="7" t="s">
        <v>136</v>
      </c>
      <c r="C3087" s="15">
        <v>109</v>
      </c>
      <c r="D3087" s="16" t="s">
        <v>102</v>
      </c>
      <c r="E3087">
        <v>140</v>
      </c>
      <c r="F3087" s="9">
        <v>350</v>
      </c>
      <c r="G3087" s="9">
        <f>financials[[#This Row],[Units Sold]]*financials[[#This Row],[Sale Price]]</f>
        <v>49000</v>
      </c>
      <c r="H3087" s="9">
        <f>IF(financials[[#This Row],[Discount Band]]="low",0.1,IF(financials[[#This Row],[Discount Band]]="medium",0.15,0.3))</f>
        <v>0.1</v>
      </c>
      <c r="I3087" s="9">
        <f>financials[[#This Row],[Gross Sales]]-financials[[#This Row],[Gross Sales]]*financials[[#This Row],[Discounts]]</f>
        <v>44100</v>
      </c>
      <c r="J3087" s="9">
        <f>VLOOKUP(financials[[#This Row],[productid]],Products!$B$2:$H$10,3)</f>
        <v>16.8</v>
      </c>
      <c r="K3087" s="9">
        <f>financials[[#This Row],[Sales]]-financials[[#This Row],[COGS]]</f>
        <v>44083.199999999997</v>
      </c>
      <c r="L3087" s="17">
        <f t="shared" ca="1" si="97"/>
        <v>44760</v>
      </c>
      <c r="M3087" t="str">
        <f t="shared" ca="1" si="96"/>
        <v>A0001</v>
      </c>
    </row>
    <row r="3088" spans="1:13" x14ac:dyDescent="0.25">
      <c r="A3088" t="s">
        <v>98</v>
      </c>
      <c r="B3088" s="7" t="s">
        <v>216</v>
      </c>
      <c r="C3088" s="15">
        <v>101</v>
      </c>
      <c r="D3088" s="16" t="s">
        <v>102</v>
      </c>
      <c r="E3088">
        <v>393</v>
      </c>
      <c r="F3088" s="9">
        <v>125</v>
      </c>
      <c r="G3088" s="9">
        <f>financials[[#This Row],[Units Sold]]*financials[[#This Row],[Sale Price]]</f>
        <v>49125</v>
      </c>
      <c r="H3088" s="9">
        <f>IF(financials[[#This Row],[Discount Band]]="low",0.1,IF(financials[[#This Row],[Discount Band]]="medium",0.15,0.3))</f>
        <v>0.1</v>
      </c>
      <c r="I3088" s="9">
        <f>financials[[#This Row],[Gross Sales]]-financials[[#This Row],[Gross Sales]]*financials[[#This Row],[Discounts]]</f>
        <v>44212.5</v>
      </c>
      <c r="J3088" s="9">
        <f>VLOOKUP(financials[[#This Row],[productid]],Products!$B$2:$H$10,3)</f>
        <v>9.9499999999999993</v>
      </c>
      <c r="K3088" s="9">
        <f>financials[[#This Row],[Sales]]-financials[[#This Row],[COGS]]</f>
        <v>44202.55</v>
      </c>
      <c r="L3088" s="17">
        <f t="shared" ca="1" si="97"/>
        <v>44689</v>
      </c>
      <c r="M3088" t="str">
        <f t="shared" ca="1" si="96"/>
        <v>B0001</v>
      </c>
    </row>
    <row r="3089" spans="1:13" x14ac:dyDescent="0.25">
      <c r="A3089" t="s">
        <v>99</v>
      </c>
      <c r="B3089" s="7" t="s">
        <v>107</v>
      </c>
      <c r="C3089" s="15">
        <v>103</v>
      </c>
      <c r="D3089" s="16" t="s">
        <v>102</v>
      </c>
      <c r="E3089">
        <v>164</v>
      </c>
      <c r="F3089" s="9">
        <v>300</v>
      </c>
      <c r="G3089" s="9">
        <f>financials[[#This Row],[Units Sold]]*financials[[#This Row],[Sale Price]]</f>
        <v>49200</v>
      </c>
      <c r="H3089" s="9">
        <f>IF(financials[[#This Row],[Discount Band]]="low",0.1,IF(financials[[#This Row],[Discount Band]]="medium",0.15,0.3))</f>
        <v>0.1</v>
      </c>
      <c r="I3089" s="9">
        <f>financials[[#This Row],[Gross Sales]]-financials[[#This Row],[Gross Sales]]*financials[[#This Row],[Discounts]]</f>
        <v>44280</v>
      </c>
      <c r="J3089" s="9">
        <f>VLOOKUP(financials[[#This Row],[productid]],Products!$B$2:$H$10,3)</f>
        <v>15</v>
      </c>
      <c r="K3089" s="9">
        <f>financials[[#This Row],[Sales]]-financials[[#This Row],[COGS]]</f>
        <v>44265</v>
      </c>
      <c r="L3089" s="17">
        <f t="shared" ca="1" si="97"/>
        <v>44746</v>
      </c>
      <c r="M3089" t="str">
        <f t="shared" ca="1" si="96"/>
        <v>B0001</v>
      </c>
    </row>
    <row r="3090" spans="1:13" x14ac:dyDescent="0.25">
      <c r="A3090" t="s">
        <v>99</v>
      </c>
      <c r="B3090" s="7" t="s">
        <v>277</v>
      </c>
      <c r="C3090" s="15">
        <v>103</v>
      </c>
      <c r="D3090" s="16" t="s">
        <v>94</v>
      </c>
      <c r="E3090">
        <v>164</v>
      </c>
      <c r="F3090" s="9">
        <v>300</v>
      </c>
      <c r="G3090" s="9">
        <f>financials[[#This Row],[Units Sold]]*financials[[#This Row],[Sale Price]]</f>
        <v>49200</v>
      </c>
      <c r="H3090" s="9">
        <f>IF(financials[[#This Row],[Discount Band]]="low",0.1,IF(financials[[#This Row],[Discount Band]]="medium",0.15,0.3))</f>
        <v>0.3</v>
      </c>
      <c r="I3090" s="9">
        <f>financials[[#This Row],[Gross Sales]]-financials[[#This Row],[Gross Sales]]*financials[[#This Row],[Discounts]]</f>
        <v>34440</v>
      </c>
      <c r="J3090" s="9">
        <f>VLOOKUP(financials[[#This Row],[productid]],Products!$B$2:$H$10,3)</f>
        <v>15</v>
      </c>
      <c r="K3090" s="9">
        <f>financials[[#This Row],[Sales]]-financials[[#This Row],[COGS]]</f>
        <v>34425</v>
      </c>
      <c r="L3090" s="17">
        <f t="shared" ca="1" si="97"/>
        <v>44729</v>
      </c>
      <c r="M3090" t="str">
        <f t="shared" ca="1" si="96"/>
        <v>C0002</v>
      </c>
    </row>
    <row r="3091" spans="1:13" x14ac:dyDescent="0.25">
      <c r="A3091" t="s">
        <v>99</v>
      </c>
      <c r="B3091" s="7" t="s">
        <v>298</v>
      </c>
      <c r="C3091" s="15">
        <v>103</v>
      </c>
      <c r="D3091" s="16" t="s">
        <v>94</v>
      </c>
      <c r="E3091">
        <v>164</v>
      </c>
      <c r="F3091" s="9">
        <v>300</v>
      </c>
      <c r="G3091" s="9">
        <f>financials[[#This Row],[Units Sold]]*financials[[#This Row],[Sale Price]]</f>
        <v>49200</v>
      </c>
      <c r="H3091" s="9">
        <f>IF(financials[[#This Row],[Discount Band]]="low",0.1,IF(financials[[#This Row],[Discount Band]]="medium",0.15,0.3))</f>
        <v>0.3</v>
      </c>
      <c r="I3091" s="9">
        <f>financials[[#This Row],[Gross Sales]]-financials[[#This Row],[Gross Sales]]*financials[[#This Row],[Discounts]]</f>
        <v>34440</v>
      </c>
      <c r="J3091" s="9">
        <f>VLOOKUP(financials[[#This Row],[productid]],Products!$B$2:$H$10,3)</f>
        <v>15</v>
      </c>
      <c r="K3091" s="9">
        <f>financials[[#This Row],[Sales]]-financials[[#This Row],[COGS]]</f>
        <v>34425</v>
      </c>
      <c r="L3091" s="17">
        <f t="shared" ca="1" si="97"/>
        <v>44772</v>
      </c>
      <c r="M3091" t="str">
        <f t="shared" ca="1" si="96"/>
        <v>B0101</v>
      </c>
    </row>
    <row r="3092" spans="1:13" x14ac:dyDescent="0.25">
      <c r="A3092" t="s">
        <v>97</v>
      </c>
      <c r="B3092" s="7" t="s">
        <v>135</v>
      </c>
      <c r="C3092" s="13">
        <v>105</v>
      </c>
      <c r="D3092" s="10" t="s">
        <v>101</v>
      </c>
      <c r="E3092">
        <v>2463</v>
      </c>
      <c r="F3092" s="9">
        <v>20</v>
      </c>
      <c r="G3092" s="9">
        <f>financials[[#This Row],[Units Sold]]*financials[[#This Row],[Sale Price]]</f>
        <v>49260</v>
      </c>
      <c r="H3092" s="9">
        <f>IF(financials[[#This Row],[Discount Band]]="low",0.1,IF(financials[[#This Row],[Discount Band]]="medium",0.15,0.3))</f>
        <v>0.15</v>
      </c>
      <c r="I3092" s="9">
        <f>financials[[#This Row],[Gross Sales]]-financials[[#This Row],[Gross Sales]]*financials[[#This Row],[Discounts]]</f>
        <v>41871</v>
      </c>
      <c r="J3092" s="9">
        <f>VLOOKUP(financials[[#This Row],[productid]],Products!$B$2:$H$10,3)</f>
        <v>10</v>
      </c>
      <c r="K3092" s="9">
        <f>financials[[#This Row],[Sales]]-financials[[#This Row],[COGS]]</f>
        <v>41861</v>
      </c>
      <c r="L3092" s="17">
        <f t="shared" ca="1" si="97"/>
        <v>44606</v>
      </c>
      <c r="M3092" t="str">
        <f t="shared" ca="1" si="96"/>
        <v>B0001</v>
      </c>
    </row>
    <row r="3093" spans="1:13" x14ac:dyDescent="0.25">
      <c r="A3093" t="s">
        <v>96</v>
      </c>
      <c r="B3093" s="7" t="s">
        <v>135</v>
      </c>
      <c r="C3093" s="15">
        <v>108</v>
      </c>
      <c r="D3093" s="16" t="s">
        <v>94</v>
      </c>
      <c r="E3093">
        <v>4108</v>
      </c>
      <c r="F3093" s="9">
        <v>12</v>
      </c>
      <c r="G3093" s="9">
        <f>financials[[#This Row],[Units Sold]]*financials[[#This Row],[Sale Price]]</f>
        <v>49296</v>
      </c>
      <c r="H3093" s="9">
        <f>IF(financials[[#This Row],[Discount Band]]="low",0.1,IF(financials[[#This Row],[Discount Band]]="medium",0.15,0.3))</f>
        <v>0.3</v>
      </c>
      <c r="I3093" s="9">
        <f>financials[[#This Row],[Gross Sales]]-financials[[#This Row],[Gross Sales]]*financials[[#This Row],[Discounts]]</f>
        <v>34507.199999999997</v>
      </c>
      <c r="J3093" s="9">
        <f>VLOOKUP(financials[[#This Row],[productid]],Products!$B$2:$H$10,3)</f>
        <v>3.99</v>
      </c>
      <c r="K3093" s="9">
        <f>financials[[#This Row],[Sales]]-financials[[#This Row],[COGS]]</f>
        <v>34503.21</v>
      </c>
      <c r="L3093" s="17">
        <f t="shared" ca="1" si="97"/>
        <v>44804</v>
      </c>
      <c r="M3093" t="str">
        <f t="shared" ca="1" si="96"/>
        <v>C0002</v>
      </c>
    </row>
    <row r="3094" spans="1:13" x14ac:dyDescent="0.25">
      <c r="A3094" t="s">
        <v>100</v>
      </c>
      <c r="B3094" s="7" t="s">
        <v>135</v>
      </c>
      <c r="C3094" s="15">
        <v>109</v>
      </c>
      <c r="D3094" s="16" t="s">
        <v>103</v>
      </c>
      <c r="E3094">
        <v>3288</v>
      </c>
      <c r="F3094" s="9">
        <v>15</v>
      </c>
      <c r="G3094" s="9">
        <f>financials[[#This Row],[Units Sold]]*financials[[#This Row],[Sale Price]]</f>
        <v>49320</v>
      </c>
      <c r="H3094" s="9">
        <f>IF(financials[[#This Row],[Discount Band]]="low",0.1,IF(financials[[#This Row],[Discount Band]]="medium",0.15,0.3))</f>
        <v>0.3</v>
      </c>
      <c r="I3094" s="9">
        <f>financials[[#This Row],[Gross Sales]]-financials[[#This Row],[Gross Sales]]*financials[[#This Row],[Discounts]]</f>
        <v>34524</v>
      </c>
      <c r="J3094" s="9">
        <f>VLOOKUP(financials[[#This Row],[productid]],Products!$B$2:$H$10,3)</f>
        <v>16.8</v>
      </c>
      <c r="K3094" s="9">
        <f>financials[[#This Row],[Sales]]-financials[[#This Row],[COGS]]</f>
        <v>34507.199999999997</v>
      </c>
      <c r="L3094" s="17">
        <f t="shared" ca="1" si="97"/>
        <v>44805</v>
      </c>
      <c r="M3094" t="str">
        <f t="shared" ca="1" si="96"/>
        <v>B0001</v>
      </c>
    </row>
    <row r="3095" spans="1:13" x14ac:dyDescent="0.25">
      <c r="A3095" t="s">
        <v>97</v>
      </c>
      <c r="B3095" s="7" t="s">
        <v>135</v>
      </c>
      <c r="C3095" s="15">
        <v>101</v>
      </c>
      <c r="D3095" s="16" t="s">
        <v>94</v>
      </c>
      <c r="E3095">
        <v>2467</v>
      </c>
      <c r="F3095" s="9">
        <v>20</v>
      </c>
      <c r="G3095" s="9">
        <f>financials[[#This Row],[Units Sold]]*financials[[#This Row],[Sale Price]]</f>
        <v>49340</v>
      </c>
      <c r="H3095" s="9">
        <f>IF(financials[[#This Row],[Discount Band]]="low",0.1,IF(financials[[#This Row],[Discount Band]]="medium",0.15,0.3))</f>
        <v>0.3</v>
      </c>
      <c r="I3095" s="9">
        <f>financials[[#This Row],[Gross Sales]]-financials[[#This Row],[Gross Sales]]*financials[[#This Row],[Discounts]]</f>
        <v>34538</v>
      </c>
      <c r="J3095" s="9">
        <f>VLOOKUP(financials[[#This Row],[productid]],Products!$B$2:$H$10,3)</f>
        <v>9.9499999999999993</v>
      </c>
      <c r="K3095" s="9">
        <f>financials[[#This Row],[Sales]]-financials[[#This Row],[COGS]]</f>
        <v>34528.050000000003</v>
      </c>
      <c r="L3095" s="17">
        <f t="shared" ca="1" si="97"/>
        <v>45407</v>
      </c>
      <c r="M3095" t="str">
        <f t="shared" ca="1" si="96"/>
        <v>B0101</v>
      </c>
    </row>
    <row r="3096" spans="1:13" x14ac:dyDescent="0.25">
      <c r="A3096" t="s">
        <v>97</v>
      </c>
      <c r="B3096" s="7" t="s">
        <v>277</v>
      </c>
      <c r="C3096" s="15">
        <v>109</v>
      </c>
      <c r="D3096" s="16" t="s">
        <v>101</v>
      </c>
      <c r="E3096">
        <v>141</v>
      </c>
      <c r="F3096" s="9">
        <v>350</v>
      </c>
      <c r="G3096" s="9">
        <f>financials[[#This Row],[Units Sold]]*financials[[#This Row],[Sale Price]]</f>
        <v>49350</v>
      </c>
      <c r="H3096" s="9">
        <f>IF(financials[[#This Row],[Discount Band]]="low",0.1,IF(financials[[#This Row],[Discount Band]]="medium",0.15,0.3))</f>
        <v>0.15</v>
      </c>
      <c r="I3096" s="9">
        <f>financials[[#This Row],[Gross Sales]]-financials[[#This Row],[Gross Sales]]*financials[[#This Row],[Discounts]]</f>
        <v>41947.5</v>
      </c>
      <c r="J3096" s="9">
        <f>VLOOKUP(financials[[#This Row],[productid]],Products!$B$2:$H$10,3)</f>
        <v>16.8</v>
      </c>
      <c r="K3096" s="9">
        <f>financials[[#This Row],[Sales]]-financials[[#This Row],[COGS]]</f>
        <v>41930.699999999997</v>
      </c>
      <c r="L3096" s="17">
        <f t="shared" ca="1" si="97"/>
        <v>45414</v>
      </c>
      <c r="M3096" t="str">
        <f t="shared" ca="1" si="96"/>
        <v>C0003</v>
      </c>
    </row>
    <row r="3097" spans="1:13" x14ac:dyDescent="0.25">
      <c r="A3097" t="s">
        <v>97</v>
      </c>
      <c r="B3097" s="7" t="s">
        <v>556</v>
      </c>
      <c r="C3097" s="15">
        <v>105</v>
      </c>
      <c r="D3097" s="16" t="s">
        <v>102</v>
      </c>
      <c r="E3097">
        <v>141</v>
      </c>
      <c r="F3097" s="9">
        <v>350</v>
      </c>
      <c r="G3097" s="9">
        <f>financials[[#This Row],[Units Sold]]*financials[[#This Row],[Sale Price]]</f>
        <v>49350</v>
      </c>
      <c r="H3097" s="9">
        <f>IF(financials[[#This Row],[Discount Band]]="low",0.1,IF(financials[[#This Row],[Discount Band]]="medium",0.15,0.3))</f>
        <v>0.1</v>
      </c>
      <c r="I3097" s="9">
        <f>financials[[#This Row],[Gross Sales]]-financials[[#This Row],[Gross Sales]]*financials[[#This Row],[Discounts]]</f>
        <v>44415</v>
      </c>
      <c r="J3097" s="9">
        <f>VLOOKUP(financials[[#This Row],[productid]],Products!$B$2:$H$10,3)</f>
        <v>10</v>
      </c>
      <c r="K3097" s="9">
        <f>financials[[#This Row],[Sales]]-financials[[#This Row],[COGS]]</f>
        <v>44405</v>
      </c>
      <c r="L3097" s="17">
        <f t="shared" ca="1" si="97"/>
        <v>45175</v>
      </c>
      <c r="M3097" t="str">
        <f t="shared" ca="1" si="96"/>
        <v>B0101</v>
      </c>
    </row>
    <row r="3098" spans="1:13" x14ac:dyDescent="0.25">
      <c r="A3098" t="s">
        <v>97</v>
      </c>
      <c r="B3098" s="7" t="s">
        <v>556</v>
      </c>
      <c r="C3098" s="15">
        <v>102</v>
      </c>
      <c r="D3098" s="16" t="s">
        <v>101</v>
      </c>
      <c r="E3098">
        <v>141</v>
      </c>
      <c r="F3098" s="9">
        <v>350</v>
      </c>
      <c r="G3098" s="9">
        <f>financials[[#This Row],[Units Sold]]*financials[[#This Row],[Sale Price]]</f>
        <v>49350</v>
      </c>
      <c r="H3098" s="9">
        <f>IF(financials[[#This Row],[Discount Band]]="low",0.1,IF(financials[[#This Row],[Discount Band]]="medium",0.15,0.3))</f>
        <v>0.15</v>
      </c>
      <c r="I3098" s="9">
        <f>financials[[#This Row],[Gross Sales]]-financials[[#This Row],[Gross Sales]]*financials[[#This Row],[Discounts]]</f>
        <v>41947.5</v>
      </c>
      <c r="J3098" s="9">
        <f>VLOOKUP(financials[[#This Row],[productid]],Products!$B$2:$H$10,3)</f>
        <v>13.95</v>
      </c>
      <c r="K3098" s="9">
        <f>financials[[#This Row],[Sales]]-financials[[#This Row],[COGS]]</f>
        <v>41933.550000000003</v>
      </c>
      <c r="L3098" s="17">
        <f t="shared" ca="1" si="97"/>
        <v>44612</v>
      </c>
      <c r="M3098" t="str">
        <f t="shared" ca="1" si="96"/>
        <v>B0101</v>
      </c>
    </row>
    <row r="3099" spans="1:13" x14ac:dyDescent="0.25">
      <c r="A3099" t="s">
        <v>97</v>
      </c>
      <c r="B3099" s="7" t="s">
        <v>107</v>
      </c>
      <c r="C3099" s="15">
        <v>105</v>
      </c>
      <c r="D3099" s="16" t="s">
        <v>102</v>
      </c>
      <c r="E3099">
        <v>141</v>
      </c>
      <c r="F3099" s="9">
        <v>350</v>
      </c>
      <c r="G3099" s="9">
        <f>financials[[#This Row],[Units Sold]]*financials[[#This Row],[Sale Price]]</f>
        <v>49350</v>
      </c>
      <c r="H3099" s="9">
        <f>IF(financials[[#This Row],[Discount Band]]="low",0.1,IF(financials[[#This Row],[Discount Band]]="medium",0.15,0.3))</f>
        <v>0.1</v>
      </c>
      <c r="I3099" s="9">
        <f>financials[[#This Row],[Gross Sales]]-financials[[#This Row],[Gross Sales]]*financials[[#This Row],[Discounts]]</f>
        <v>44415</v>
      </c>
      <c r="J3099" s="9">
        <f>VLOOKUP(financials[[#This Row],[productid]],Products!$B$2:$H$10,3)</f>
        <v>10</v>
      </c>
      <c r="K3099" s="9">
        <f>financials[[#This Row],[Sales]]-financials[[#This Row],[COGS]]</f>
        <v>44405</v>
      </c>
      <c r="L3099" s="17">
        <f t="shared" ca="1" si="97"/>
        <v>45016</v>
      </c>
      <c r="M3099" t="str">
        <f t="shared" ca="1" si="96"/>
        <v>B0101</v>
      </c>
    </row>
    <row r="3100" spans="1:13" x14ac:dyDescent="0.25">
      <c r="A3100" t="s">
        <v>98</v>
      </c>
      <c r="B3100" s="7" t="s">
        <v>284</v>
      </c>
      <c r="C3100" s="13">
        <v>104</v>
      </c>
      <c r="D3100" s="10" t="s">
        <v>94</v>
      </c>
      <c r="E3100">
        <v>396</v>
      </c>
      <c r="F3100" s="9">
        <v>125</v>
      </c>
      <c r="G3100" s="9">
        <f>financials[[#This Row],[Units Sold]]*financials[[#This Row],[Sale Price]]</f>
        <v>49500</v>
      </c>
      <c r="H3100" s="9">
        <f>IF(financials[[#This Row],[Discount Band]]="low",0.1,IF(financials[[#This Row],[Discount Band]]="medium",0.15,0.3))</f>
        <v>0.3</v>
      </c>
      <c r="I3100" s="9">
        <f>financials[[#This Row],[Gross Sales]]-financials[[#This Row],[Gross Sales]]*financials[[#This Row],[Discounts]]</f>
        <v>34650</v>
      </c>
      <c r="J3100" s="9">
        <f>VLOOKUP(financials[[#This Row],[productid]],Products!$B$2:$H$10,3)</f>
        <v>2.9</v>
      </c>
      <c r="K3100" s="9">
        <f>financials[[#This Row],[Sales]]-financials[[#This Row],[COGS]]</f>
        <v>34647.1</v>
      </c>
      <c r="L3100" s="17">
        <f t="shared" ca="1" si="97"/>
        <v>45015</v>
      </c>
      <c r="M3100" t="str">
        <f t="shared" ca="1" si="96"/>
        <v>B0101</v>
      </c>
    </row>
    <row r="3101" spans="1:13" x14ac:dyDescent="0.25">
      <c r="A3101" t="s">
        <v>98</v>
      </c>
      <c r="B3101" s="7" t="s">
        <v>106</v>
      </c>
      <c r="C3101" s="15">
        <v>102</v>
      </c>
      <c r="D3101" s="16" t="s">
        <v>102</v>
      </c>
      <c r="E3101">
        <v>396</v>
      </c>
      <c r="F3101" s="9">
        <v>125</v>
      </c>
      <c r="G3101" s="9">
        <f>financials[[#This Row],[Units Sold]]*financials[[#This Row],[Sale Price]]</f>
        <v>49500</v>
      </c>
      <c r="H3101" s="9">
        <f>IF(financials[[#This Row],[Discount Band]]="low",0.1,IF(financials[[#This Row],[Discount Band]]="medium",0.15,0.3))</f>
        <v>0.1</v>
      </c>
      <c r="I3101" s="9">
        <f>financials[[#This Row],[Gross Sales]]-financials[[#This Row],[Gross Sales]]*financials[[#This Row],[Discounts]]</f>
        <v>44550</v>
      </c>
      <c r="J3101" s="9">
        <f>VLOOKUP(financials[[#This Row],[productid]],Products!$B$2:$H$10,3)</f>
        <v>13.95</v>
      </c>
      <c r="K3101" s="9">
        <f>financials[[#This Row],[Sales]]-financials[[#This Row],[COGS]]</f>
        <v>44536.05</v>
      </c>
      <c r="L3101" s="17">
        <f t="shared" ca="1" si="97"/>
        <v>44624</v>
      </c>
      <c r="M3101" t="str">
        <f t="shared" ca="1" si="96"/>
        <v>A0001</v>
      </c>
    </row>
    <row r="3102" spans="1:13" x14ac:dyDescent="0.25">
      <c r="A3102" t="s">
        <v>99</v>
      </c>
      <c r="B3102" s="7" t="s">
        <v>104</v>
      </c>
      <c r="C3102" s="15">
        <v>104</v>
      </c>
      <c r="D3102" s="16" t="s">
        <v>101</v>
      </c>
      <c r="E3102">
        <v>165</v>
      </c>
      <c r="F3102" s="9">
        <v>300</v>
      </c>
      <c r="G3102" s="9">
        <f>financials[[#This Row],[Units Sold]]*financials[[#This Row],[Sale Price]]</f>
        <v>49500</v>
      </c>
      <c r="H3102" s="9">
        <f>IF(financials[[#This Row],[Discount Band]]="low",0.1,IF(financials[[#This Row],[Discount Band]]="medium",0.15,0.3))</f>
        <v>0.15</v>
      </c>
      <c r="I3102" s="9">
        <f>financials[[#This Row],[Gross Sales]]-financials[[#This Row],[Gross Sales]]*financials[[#This Row],[Discounts]]</f>
        <v>42075</v>
      </c>
      <c r="J3102" s="9">
        <f>VLOOKUP(financials[[#This Row],[productid]],Products!$B$2:$H$10,3)</f>
        <v>2.9</v>
      </c>
      <c r="K3102" s="9">
        <f>financials[[#This Row],[Sales]]-financials[[#This Row],[COGS]]</f>
        <v>42072.1</v>
      </c>
      <c r="L3102" s="17">
        <f t="shared" ca="1" si="97"/>
        <v>45125</v>
      </c>
      <c r="M3102" t="str">
        <f t="shared" ca="1" si="96"/>
        <v>B0101</v>
      </c>
    </row>
    <row r="3103" spans="1:13" x14ac:dyDescent="0.25">
      <c r="A3103" t="s">
        <v>99</v>
      </c>
      <c r="B3103" s="7" t="s">
        <v>285</v>
      </c>
      <c r="C3103" s="15">
        <v>102</v>
      </c>
      <c r="D3103" s="16" t="s">
        <v>94</v>
      </c>
      <c r="E3103">
        <v>165</v>
      </c>
      <c r="F3103" s="9">
        <v>300</v>
      </c>
      <c r="G3103" s="9">
        <f>financials[[#This Row],[Units Sold]]*financials[[#This Row],[Sale Price]]</f>
        <v>49500</v>
      </c>
      <c r="H3103" s="9">
        <f>IF(financials[[#This Row],[Discount Band]]="low",0.1,IF(financials[[#This Row],[Discount Band]]="medium",0.15,0.3))</f>
        <v>0.3</v>
      </c>
      <c r="I3103" s="9">
        <f>financials[[#This Row],[Gross Sales]]-financials[[#This Row],[Gross Sales]]*financials[[#This Row],[Discounts]]</f>
        <v>34650</v>
      </c>
      <c r="J3103" s="9">
        <f>VLOOKUP(financials[[#This Row],[productid]],Products!$B$2:$H$10,3)</f>
        <v>13.95</v>
      </c>
      <c r="K3103" s="9">
        <f>financials[[#This Row],[Sales]]-financials[[#This Row],[COGS]]</f>
        <v>34636.050000000003</v>
      </c>
      <c r="L3103" s="17">
        <f t="shared" ca="1" si="97"/>
        <v>45353</v>
      </c>
      <c r="M3103" t="str">
        <f t="shared" ca="1" si="96"/>
        <v>C0002</v>
      </c>
    </row>
    <row r="3104" spans="1:13" x14ac:dyDescent="0.25">
      <c r="A3104" t="s">
        <v>99</v>
      </c>
      <c r="B3104" s="7" t="s">
        <v>277</v>
      </c>
      <c r="C3104" s="15">
        <v>105</v>
      </c>
      <c r="D3104" s="16" t="s">
        <v>101</v>
      </c>
      <c r="E3104">
        <v>165</v>
      </c>
      <c r="F3104" s="9">
        <v>300</v>
      </c>
      <c r="G3104" s="9">
        <f>financials[[#This Row],[Units Sold]]*financials[[#This Row],[Sale Price]]</f>
        <v>49500</v>
      </c>
      <c r="H3104" s="9">
        <f>IF(financials[[#This Row],[Discount Band]]="low",0.1,IF(financials[[#This Row],[Discount Band]]="medium",0.15,0.3))</f>
        <v>0.15</v>
      </c>
      <c r="I3104" s="9">
        <f>financials[[#This Row],[Gross Sales]]-financials[[#This Row],[Gross Sales]]*financials[[#This Row],[Discounts]]</f>
        <v>42075</v>
      </c>
      <c r="J3104" s="9">
        <f>VLOOKUP(financials[[#This Row],[productid]],Products!$B$2:$H$10,3)</f>
        <v>10</v>
      </c>
      <c r="K3104" s="9">
        <f>financials[[#This Row],[Sales]]-financials[[#This Row],[COGS]]</f>
        <v>42065</v>
      </c>
      <c r="L3104" s="17">
        <f t="shared" ca="1" si="97"/>
        <v>45524</v>
      </c>
      <c r="M3104" t="str">
        <f t="shared" ca="1" si="96"/>
        <v>C0002</v>
      </c>
    </row>
    <row r="3105" spans="1:13" x14ac:dyDescent="0.25">
      <c r="A3105" t="s">
        <v>97</v>
      </c>
      <c r="B3105" s="7" t="s">
        <v>170</v>
      </c>
      <c r="C3105" s="15">
        <v>107</v>
      </c>
      <c r="D3105" s="16" t="s">
        <v>94</v>
      </c>
      <c r="E3105">
        <v>2476</v>
      </c>
      <c r="F3105" s="9">
        <v>20</v>
      </c>
      <c r="G3105" s="9">
        <f>financials[[#This Row],[Units Sold]]*financials[[#This Row],[Sale Price]]</f>
        <v>49520</v>
      </c>
      <c r="H3105" s="9">
        <f>IF(financials[[#This Row],[Discount Band]]="low",0.1,IF(financials[[#This Row],[Discount Band]]="medium",0.15,0.3))</f>
        <v>0.3</v>
      </c>
      <c r="I3105" s="9">
        <f>financials[[#This Row],[Gross Sales]]-financials[[#This Row],[Gross Sales]]*financials[[#This Row],[Discounts]]</f>
        <v>34664</v>
      </c>
      <c r="J3105" s="9">
        <f>VLOOKUP(financials[[#This Row],[productid]],Products!$B$2:$H$10,3)</f>
        <v>5.5</v>
      </c>
      <c r="K3105" s="9">
        <f>financials[[#This Row],[Sales]]-financials[[#This Row],[COGS]]</f>
        <v>34658.5</v>
      </c>
      <c r="L3105" s="17">
        <f t="shared" ca="1" si="97"/>
        <v>44581</v>
      </c>
      <c r="M3105" t="str">
        <f t="shared" ca="1" si="96"/>
        <v>B0101</v>
      </c>
    </row>
    <row r="3106" spans="1:13" x14ac:dyDescent="0.25">
      <c r="A3106" t="s">
        <v>98</v>
      </c>
      <c r="B3106" s="7" t="s">
        <v>178</v>
      </c>
      <c r="C3106" s="13">
        <v>103</v>
      </c>
      <c r="D3106" s="10" t="s">
        <v>101</v>
      </c>
      <c r="E3106">
        <v>397</v>
      </c>
      <c r="F3106" s="9">
        <v>125</v>
      </c>
      <c r="G3106" s="9">
        <f>financials[[#This Row],[Units Sold]]*financials[[#This Row],[Sale Price]]</f>
        <v>49625</v>
      </c>
      <c r="H3106" s="9">
        <f>IF(financials[[#This Row],[Discount Band]]="low",0.1,IF(financials[[#This Row],[Discount Band]]="medium",0.15,0.3))</f>
        <v>0.15</v>
      </c>
      <c r="I3106" s="9">
        <f>financials[[#This Row],[Gross Sales]]-financials[[#This Row],[Gross Sales]]*financials[[#This Row],[Discounts]]</f>
        <v>42181.25</v>
      </c>
      <c r="J3106" s="9">
        <f>VLOOKUP(financials[[#This Row],[productid]],Products!$B$2:$H$10,3)</f>
        <v>15</v>
      </c>
      <c r="K3106" s="9">
        <f>financials[[#This Row],[Sales]]-financials[[#This Row],[COGS]]</f>
        <v>42166.25</v>
      </c>
      <c r="L3106" s="17">
        <f t="shared" ca="1" si="97"/>
        <v>45244</v>
      </c>
      <c r="M3106" t="str">
        <f t="shared" ca="1" si="96"/>
        <v>A0001</v>
      </c>
    </row>
    <row r="3107" spans="1:13" x14ac:dyDescent="0.25">
      <c r="A3107" t="s">
        <v>97</v>
      </c>
      <c r="B3107" s="7" t="s">
        <v>159</v>
      </c>
      <c r="C3107" s="15">
        <v>103</v>
      </c>
      <c r="D3107" s="16" t="s">
        <v>94</v>
      </c>
      <c r="E3107">
        <v>142</v>
      </c>
      <c r="F3107" s="9">
        <v>350</v>
      </c>
      <c r="G3107" s="9">
        <f>financials[[#This Row],[Units Sold]]*financials[[#This Row],[Sale Price]]</f>
        <v>49700</v>
      </c>
      <c r="H3107" s="9">
        <f>IF(financials[[#This Row],[Discount Band]]="low",0.1,IF(financials[[#This Row],[Discount Band]]="medium",0.15,0.3))</f>
        <v>0.3</v>
      </c>
      <c r="I3107" s="9">
        <f>financials[[#This Row],[Gross Sales]]-financials[[#This Row],[Gross Sales]]*financials[[#This Row],[Discounts]]</f>
        <v>34790</v>
      </c>
      <c r="J3107" s="9">
        <f>VLOOKUP(financials[[#This Row],[productid]],Products!$B$2:$H$10,3)</f>
        <v>15</v>
      </c>
      <c r="K3107" s="9">
        <f>financials[[#This Row],[Sales]]-financials[[#This Row],[COGS]]</f>
        <v>34775</v>
      </c>
      <c r="L3107" s="17">
        <f t="shared" ca="1" si="97"/>
        <v>45341</v>
      </c>
      <c r="M3107" t="str">
        <f t="shared" ca="1" si="96"/>
        <v>C0002</v>
      </c>
    </row>
    <row r="3108" spans="1:13" x14ac:dyDescent="0.25">
      <c r="A3108" t="s">
        <v>97</v>
      </c>
      <c r="B3108" s="7" t="s">
        <v>107</v>
      </c>
      <c r="C3108" s="15">
        <v>109</v>
      </c>
      <c r="D3108" s="16" t="s">
        <v>94</v>
      </c>
      <c r="E3108">
        <v>142</v>
      </c>
      <c r="F3108" s="9">
        <v>350</v>
      </c>
      <c r="G3108" s="9">
        <f>financials[[#This Row],[Units Sold]]*financials[[#This Row],[Sale Price]]</f>
        <v>49700</v>
      </c>
      <c r="H3108" s="9">
        <f>IF(financials[[#This Row],[Discount Band]]="low",0.1,IF(financials[[#This Row],[Discount Band]]="medium",0.15,0.3))</f>
        <v>0.3</v>
      </c>
      <c r="I3108" s="9">
        <f>financials[[#This Row],[Gross Sales]]-financials[[#This Row],[Gross Sales]]*financials[[#This Row],[Discounts]]</f>
        <v>34790</v>
      </c>
      <c r="J3108" s="9">
        <f>VLOOKUP(financials[[#This Row],[productid]],Products!$B$2:$H$10,3)</f>
        <v>16.8</v>
      </c>
      <c r="K3108" s="9">
        <f>financials[[#This Row],[Sales]]-financials[[#This Row],[COGS]]</f>
        <v>34773.199999999997</v>
      </c>
      <c r="L3108" s="17">
        <f t="shared" ca="1" si="97"/>
        <v>45158</v>
      </c>
      <c r="M3108" t="str">
        <f t="shared" ca="1" si="96"/>
        <v>B0101</v>
      </c>
    </row>
    <row r="3109" spans="1:13" x14ac:dyDescent="0.25">
      <c r="A3109" t="s">
        <v>97</v>
      </c>
      <c r="B3109" s="7" t="s">
        <v>628</v>
      </c>
      <c r="C3109" s="15">
        <v>107</v>
      </c>
      <c r="D3109" s="16" t="s">
        <v>101</v>
      </c>
      <c r="E3109">
        <v>142</v>
      </c>
      <c r="F3109" s="9">
        <v>350</v>
      </c>
      <c r="G3109" s="9">
        <f>financials[[#This Row],[Units Sold]]*financials[[#This Row],[Sale Price]]</f>
        <v>49700</v>
      </c>
      <c r="H3109" s="9">
        <f>IF(financials[[#This Row],[Discount Band]]="low",0.1,IF(financials[[#This Row],[Discount Band]]="medium",0.15,0.3))</f>
        <v>0.15</v>
      </c>
      <c r="I3109" s="9">
        <f>financials[[#This Row],[Gross Sales]]-financials[[#This Row],[Gross Sales]]*financials[[#This Row],[Discounts]]</f>
        <v>42245</v>
      </c>
      <c r="J3109" s="9">
        <f>VLOOKUP(financials[[#This Row],[productid]],Products!$B$2:$H$10,3)</f>
        <v>5.5</v>
      </c>
      <c r="K3109" s="9">
        <f>financials[[#This Row],[Sales]]-financials[[#This Row],[COGS]]</f>
        <v>42239.5</v>
      </c>
      <c r="L3109" s="17">
        <f t="shared" ca="1" si="97"/>
        <v>45339</v>
      </c>
      <c r="M3109" t="str">
        <f t="shared" ca="1" si="96"/>
        <v>C0002</v>
      </c>
    </row>
    <row r="3110" spans="1:13" x14ac:dyDescent="0.25">
      <c r="A3110" t="s">
        <v>98</v>
      </c>
      <c r="B3110" s="7" t="s">
        <v>209</v>
      </c>
      <c r="C3110" s="15">
        <v>105</v>
      </c>
      <c r="D3110" s="16" t="s">
        <v>101</v>
      </c>
      <c r="E3110">
        <v>398</v>
      </c>
      <c r="F3110" s="9">
        <v>125</v>
      </c>
      <c r="G3110" s="9">
        <f>financials[[#This Row],[Units Sold]]*financials[[#This Row],[Sale Price]]</f>
        <v>49750</v>
      </c>
      <c r="H3110" s="9">
        <f>IF(financials[[#This Row],[Discount Band]]="low",0.1,IF(financials[[#This Row],[Discount Band]]="medium",0.15,0.3))</f>
        <v>0.15</v>
      </c>
      <c r="I3110" s="9">
        <f>financials[[#This Row],[Gross Sales]]-financials[[#This Row],[Gross Sales]]*financials[[#This Row],[Discounts]]</f>
        <v>42287.5</v>
      </c>
      <c r="J3110" s="9">
        <f>VLOOKUP(financials[[#This Row],[productid]],Products!$B$2:$H$10,3)</f>
        <v>10</v>
      </c>
      <c r="K3110" s="9">
        <f>financials[[#This Row],[Sales]]-financials[[#This Row],[COGS]]</f>
        <v>42277.5</v>
      </c>
      <c r="L3110" s="17">
        <f t="shared" ca="1" si="97"/>
        <v>44824</v>
      </c>
      <c r="M3110" t="str">
        <f t="shared" ca="1" si="96"/>
        <v>B0001</v>
      </c>
    </row>
    <row r="3111" spans="1:13" x14ac:dyDescent="0.25">
      <c r="A3111" t="s">
        <v>99</v>
      </c>
      <c r="B3111" s="7" t="s">
        <v>136</v>
      </c>
      <c r="C3111" s="13">
        <v>103</v>
      </c>
      <c r="D3111" s="10" t="s">
        <v>101</v>
      </c>
      <c r="E3111">
        <v>166</v>
      </c>
      <c r="F3111" s="9">
        <v>300</v>
      </c>
      <c r="G3111" s="9">
        <f>financials[[#This Row],[Units Sold]]*financials[[#This Row],[Sale Price]]</f>
        <v>49800</v>
      </c>
      <c r="H3111" s="9">
        <f>IF(financials[[#This Row],[Discount Band]]="low",0.1,IF(financials[[#This Row],[Discount Band]]="medium",0.15,0.3))</f>
        <v>0.15</v>
      </c>
      <c r="I3111" s="9">
        <f>financials[[#This Row],[Gross Sales]]-financials[[#This Row],[Gross Sales]]*financials[[#This Row],[Discounts]]</f>
        <v>42330</v>
      </c>
      <c r="J3111" s="9">
        <f>VLOOKUP(financials[[#This Row],[productid]],Products!$B$2:$H$10,3)</f>
        <v>15</v>
      </c>
      <c r="K3111" s="9">
        <f>financials[[#This Row],[Sales]]-financials[[#This Row],[COGS]]</f>
        <v>42315</v>
      </c>
      <c r="L3111" s="17">
        <f t="shared" ca="1" si="97"/>
        <v>44990</v>
      </c>
      <c r="M3111" t="str">
        <f t="shared" ca="1" si="96"/>
        <v>B0101</v>
      </c>
    </row>
    <row r="3112" spans="1:13" x14ac:dyDescent="0.25">
      <c r="A3112" t="s">
        <v>99</v>
      </c>
      <c r="B3112" s="7" t="s">
        <v>159</v>
      </c>
      <c r="C3112" s="15">
        <v>107</v>
      </c>
      <c r="D3112" s="16" t="s">
        <v>102</v>
      </c>
      <c r="E3112">
        <v>166</v>
      </c>
      <c r="F3112" s="9">
        <v>300</v>
      </c>
      <c r="G3112" s="9">
        <f>financials[[#This Row],[Units Sold]]*financials[[#This Row],[Sale Price]]</f>
        <v>49800</v>
      </c>
      <c r="H3112" s="9">
        <f>IF(financials[[#This Row],[Discount Band]]="low",0.1,IF(financials[[#This Row],[Discount Band]]="medium",0.15,0.3))</f>
        <v>0.1</v>
      </c>
      <c r="I3112" s="9">
        <f>financials[[#This Row],[Gross Sales]]-financials[[#This Row],[Gross Sales]]*financials[[#This Row],[Discounts]]</f>
        <v>44820</v>
      </c>
      <c r="J3112" s="9">
        <f>VLOOKUP(financials[[#This Row],[productid]],Products!$B$2:$H$10,3)</f>
        <v>5.5</v>
      </c>
      <c r="K3112" s="9">
        <f>financials[[#This Row],[Sales]]-financials[[#This Row],[COGS]]</f>
        <v>44814.5</v>
      </c>
      <c r="L3112" s="17">
        <f t="shared" ca="1" si="97"/>
        <v>44760</v>
      </c>
      <c r="M3112" t="str">
        <f t="shared" ca="1" si="96"/>
        <v>B0101</v>
      </c>
    </row>
    <row r="3113" spans="1:13" x14ac:dyDescent="0.25">
      <c r="A3113" t="s">
        <v>99</v>
      </c>
      <c r="B3113" s="7" t="s">
        <v>628</v>
      </c>
      <c r="C3113" s="15">
        <v>101</v>
      </c>
      <c r="D3113" s="16" t="s">
        <v>101</v>
      </c>
      <c r="E3113">
        <v>166</v>
      </c>
      <c r="F3113" s="9">
        <v>300</v>
      </c>
      <c r="G3113" s="9">
        <f>financials[[#This Row],[Units Sold]]*financials[[#This Row],[Sale Price]]</f>
        <v>49800</v>
      </c>
      <c r="H3113" s="9">
        <f>IF(financials[[#This Row],[Discount Band]]="low",0.1,IF(financials[[#This Row],[Discount Band]]="medium",0.15,0.3))</f>
        <v>0.15</v>
      </c>
      <c r="I3113" s="9">
        <f>financials[[#This Row],[Gross Sales]]-financials[[#This Row],[Gross Sales]]*financials[[#This Row],[Discounts]]</f>
        <v>42330</v>
      </c>
      <c r="J3113" s="9">
        <f>VLOOKUP(financials[[#This Row],[productid]],Products!$B$2:$H$10,3)</f>
        <v>9.9499999999999993</v>
      </c>
      <c r="K3113" s="9">
        <f>financials[[#This Row],[Sales]]-financials[[#This Row],[COGS]]</f>
        <v>42320.05</v>
      </c>
      <c r="L3113" s="17">
        <f t="shared" ca="1" si="97"/>
        <v>45123</v>
      </c>
      <c r="M3113" t="str">
        <f t="shared" ca="1" si="96"/>
        <v>C0002</v>
      </c>
    </row>
    <row r="3114" spans="1:13" x14ac:dyDescent="0.25">
      <c r="A3114" t="s">
        <v>96</v>
      </c>
      <c r="B3114" s="7" t="s">
        <v>135</v>
      </c>
      <c r="C3114" s="15">
        <v>103</v>
      </c>
      <c r="D3114" s="16" t="s">
        <v>101</v>
      </c>
      <c r="E3114">
        <v>4157</v>
      </c>
      <c r="F3114" s="9">
        <v>12</v>
      </c>
      <c r="G3114" s="9">
        <f>financials[[#This Row],[Units Sold]]*financials[[#This Row],[Sale Price]]</f>
        <v>49884</v>
      </c>
      <c r="H3114" s="9">
        <f>IF(financials[[#This Row],[Discount Band]]="low",0.1,IF(financials[[#This Row],[Discount Band]]="medium",0.15,0.3))</f>
        <v>0.15</v>
      </c>
      <c r="I3114" s="9">
        <f>financials[[#This Row],[Gross Sales]]-financials[[#This Row],[Gross Sales]]*financials[[#This Row],[Discounts]]</f>
        <v>42401.4</v>
      </c>
      <c r="J3114" s="9">
        <f>VLOOKUP(financials[[#This Row],[productid]],Products!$B$2:$H$10,3)</f>
        <v>15</v>
      </c>
      <c r="K3114" s="9">
        <f>financials[[#This Row],[Sales]]-financials[[#This Row],[COGS]]</f>
        <v>42386.400000000001</v>
      </c>
      <c r="L3114" s="17">
        <f t="shared" ca="1" si="97"/>
        <v>44698</v>
      </c>
      <c r="M3114" t="str">
        <f t="shared" ca="1" si="96"/>
        <v>A0001</v>
      </c>
    </row>
    <row r="3115" spans="1:13" x14ac:dyDescent="0.25">
      <c r="A3115" t="s">
        <v>97</v>
      </c>
      <c r="B3115" s="7" t="s">
        <v>136</v>
      </c>
      <c r="C3115" s="15">
        <v>108</v>
      </c>
      <c r="D3115" s="16" t="s">
        <v>94</v>
      </c>
      <c r="E3115">
        <v>143</v>
      </c>
      <c r="F3115" s="9">
        <v>350</v>
      </c>
      <c r="G3115" s="9">
        <f>financials[[#This Row],[Units Sold]]*financials[[#This Row],[Sale Price]]</f>
        <v>50050</v>
      </c>
      <c r="H3115" s="9">
        <f>IF(financials[[#This Row],[Discount Band]]="low",0.1,IF(financials[[#This Row],[Discount Band]]="medium",0.15,0.3))</f>
        <v>0.3</v>
      </c>
      <c r="I3115" s="9">
        <f>financials[[#This Row],[Gross Sales]]-financials[[#This Row],[Gross Sales]]*financials[[#This Row],[Discounts]]</f>
        <v>35035</v>
      </c>
      <c r="J3115" s="9">
        <f>VLOOKUP(financials[[#This Row],[productid]],Products!$B$2:$H$10,3)</f>
        <v>3.99</v>
      </c>
      <c r="K3115" s="9">
        <f>financials[[#This Row],[Sales]]-financials[[#This Row],[COGS]]</f>
        <v>35031.01</v>
      </c>
      <c r="L3115" s="17">
        <f t="shared" ca="1" si="97"/>
        <v>44623</v>
      </c>
      <c r="M3115" t="str">
        <f t="shared" ca="1" si="96"/>
        <v>B0101</v>
      </c>
    </row>
    <row r="3116" spans="1:13" x14ac:dyDescent="0.25">
      <c r="A3116" t="s">
        <v>99</v>
      </c>
      <c r="B3116" s="7" t="s">
        <v>169</v>
      </c>
      <c r="C3116" s="15">
        <v>103</v>
      </c>
      <c r="D3116" s="16" t="s">
        <v>102</v>
      </c>
      <c r="E3116">
        <v>167</v>
      </c>
      <c r="F3116" s="9">
        <v>300</v>
      </c>
      <c r="G3116" s="9">
        <f>financials[[#This Row],[Units Sold]]*financials[[#This Row],[Sale Price]]</f>
        <v>50100</v>
      </c>
      <c r="H3116" s="9">
        <f>IF(financials[[#This Row],[Discount Band]]="low",0.1,IF(financials[[#This Row],[Discount Band]]="medium",0.15,0.3))</f>
        <v>0.1</v>
      </c>
      <c r="I3116" s="9">
        <f>financials[[#This Row],[Gross Sales]]-financials[[#This Row],[Gross Sales]]*financials[[#This Row],[Discounts]]</f>
        <v>45090</v>
      </c>
      <c r="J3116" s="9">
        <f>VLOOKUP(financials[[#This Row],[productid]],Products!$B$2:$H$10,3)</f>
        <v>15</v>
      </c>
      <c r="K3116" s="9">
        <f>financials[[#This Row],[Sales]]-financials[[#This Row],[COGS]]</f>
        <v>45075</v>
      </c>
      <c r="L3116" s="17">
        <f t="shared" ca="1" si="97"/>
        <v>45182</v>
      </c>
      <c r="M3116" t="str">
        <f t="shared" ca="1" si="96"/>
        <v>C0002</v>
      </c>
    </row>
    <row r="3117" spans="1:13" x14ac:dyDescent="0.25">
      <c r="A3117" t="s">
        <v>99</v>
      </c>
      <c r="B3117" s="7" t="s">
        <v>628</v>
      </c>
      <c r="C3117" s="15">
        <v>102</v>
      </c>
      <c r="D3117" s="16" t="s">
        <v>94</v>
      </c>
      <c r="E3117">
        <v>167</v>
      </c>
      <c r="F3117" s="9">
        <v>300</v>
      </c>
      <c r="G3117" s="9">
        <f>financials[[#This Row],[Units Sold]]*financials[[#This Row],[Sale Price]]</f>
        <v>50100</v>
      </c>
      <c r="H3117" s="9">
        <f>IF(financials[[#This Row],[Discount Band]]="low",0.1,IF(financials[[#This Row],[Discount Band]]="medium",0.15,0.3))</f>
        <v>0.3</v>
      </c>
      <c r="I3117" s="9">
        <f>financials[[#This Row],[Gross Sales]]-financials[[#This Row],[Gross Sales]]*financials[[#This Row],[Discounts]]</f>
        <v>35070</v>
      </c>
      <c r="J3117" s="9">
        <f>VLOOKUP(financials[[#This Row],[productid]],Products!$B$2:$H$10,3)</f>
        <v>13.95</v>
      </c>
      <c r="K3117" s="9">
        <f>financials[[#This Row],[Sales]]-financials[[#This Row],[COGS]]</f>
        <v>35056.050000000003</v>
      </c>
      <c r="L3117" s="17">
        <f t="shared" ca="1" si="97"/>
        <v>45406</v>
      </c>
      <c r="M3117" t="str">
        <f t="shared" ca="1" si="96"/>
        <v>C0002</v>
      </c>
    </row>
    <row r="3118" spans="1:13" x14ac:dyDescent="0.25">
      <c r="A3118" t="s">
        <v>99</v>
      </c>
      <c r="B3118" s="7" t="s">
        <v>628</v>
      </c>
      <c r="C3118" s="15">
        <v>109</v>
      </c>
      <c r="D3118" s="16" t="s">
        <v>101</v>
      </c>
      <c r="E3118">
        <v>167</v>
      </c>
      <c r="F3118" s="9">
        <v>300</v>
      </c>
      <c r="G3118" s="9">
        <f>financials[[#This Row],[Units Sold]]*financials[[#This Row],[Sale Price]]</f>
        <v>50100</v>
      </c>
      <c r="H3118" s="9">
        <f>IF(financials[[#This Row],[Discount Band]]="low",0.1,IF(financials[[#This Row],[Discount Band]]="medium",0.15,0.3))</f>
        <v>0.15</v>
      </c>
      <c r="I3118" s="9">
        <f>financials[[#This Row],[Gross Sales]]-financials[[#This Row],[Gross Sales]]*financials[[#This Row],[Discounts]]</f>
        <v>42585</v>
      </c>
      <c r="J3118" s="9">
        <f>VLOOKUP(financials[[#This Row],[productid]],Products!$B$2:$H$10,3)</f>
        <v>16.8</v>
      </c>
      <c r="K3118" s="9">
        <f>financials[[#This Row],[Sales]]-financials[[#This Row],[COGS]]</f>
        <v>42568.2</v>
      </c>
      <c r="L3118" s="17">
        <f t="shared" ca="1" si="97"/>
        <v>45265</v>
      </c>
      <c r="M3118" t="str">
        <f t="shared" ca="1" si="96"/>
        <v>B0001</v>
      </c>
    </row>
    <row r="3119" spans="1:13" x14ac:dyDescent="0.25">
      <c r="A3119" t="s">
        <v>100</v>
      </c>
      <c r="B3119" s="7" t="s">
        <v>135</v>
      </c>
      <c r="C3119" s="15">
        <v>107</v>
      </c>
      <c r="D3119" s="16" t="s">
        <v>101</v>
      </c>
      <c r="E3119">
        <v>3354</v>
      </c>
      <c r="F3119" s="9">
        <v>15</v>
      </c>
      <c r="G3119" s="9">
        <f>financials[[#This Row],[Units Sold]]*financials[[#This Row],[Sale Price]]</f>
        <v>50310</v>
      </c>
      <c r="H3119" s="9">
        <f>IF(financials[[#This Row],[Discount Band]]="low",0.1,IF(financials[[#This Row],[Discount Band]]="medium",0.15,0.3))</f>
        <v>0.15</v>
      </c>
      <c r="I3119" s="9">
        <f>financials[[#This Row],[Gross Sales]]-financials[[#This Row],[Gross Sales]]*financials[[#This Row],[Discounts]]</f>
        <v>42763.5</v>
      </c>
      <c r="J3119" s="9">
        <f>VLOOKUP(financials[[#This Row],[productid]],Products!$B$2:$H$10,3)</f>
        <v>5.5</v>
      </c>
      <c r="K3119" s="9">
        <f>financials[[#This Row],[Sales]]-financials[[#This Row],[COGS]]</f>
        <v>42758</v>
      </c>
      <c r="L3119" s="17">
        <f t="shared" ca="1" si="97"/>
        <v>44966</v>
      </c>
      <c r="M3119" t="str">
        <f t="shared" ca="1" si="96"/>
        <v>B0101</v>
      </c>
    </row>
    <row r="3120" spans="1:13" x14ac:dyDescent="0.25">
      <c r="A3120" t="s">
        <v>98</v>
      </c>
      <c r="B3120" s="7" t="s">
        <v>284</v>
      </c>
      <c r="C3120" s="15">
        <v>104</v>
      </c>
      <c r="D3120" s="16" t="s">
        <v>94</v>
      </c>
      <c r="E3120">
        <v>403</v>
      </c>
      <c r="F3120" s="9">
        <v>125</v>
      </c>
      <c r="G3120" s="9">
        <f>financials[[#This Row],[Units Sold]]*financials[[#This Row],[Sale Price]]</f>
        <v>50375</v>
      </c>
      <c r="H3120" s="9">
        <f>IF(financials[[#This Row],[Discount Band]]="low",0.1,IF(financials[[#This Row],[Discount Band]]="medium",0.15,0.3))</f>
        <v>0.3</v>
      </c>
      <c r="I3120" s="9">
        <f>financials[[#This Row],[Gross Sales]]-financials[[#This Row],[Gross Sales]]*financials[[#This Row],[Discounts]]</f>
        <v>35262.5</v>
      </c>
      <c r="J3120" s="9">
        <f>VLOOKUP(financials[[#This Row],[productid]],Products!$B$2:$H$10,3)</f>
        <v>2.9</v>
      </c>
      <c r="K3120" s="9">
        <f>financials[[#This Row],[Sales]]-financials[[#This Row],[COGS]]</f>
        <v>35259.599999999999</v>
      </c>
      <c r="L3120" s="17">
        <f t="shared" ca="1" si="97"/>
        <v>44668</v>
      </c>
      <c r="M3120" t="str">
        <f t="shared" ca="1" si="96"/>
        <v>B0001</v>
      </c>
    </row>
    <row r="3121" spans="1:13" x14ac:dyDescent="0.25">
      <c r="A3121" t="s">
        <v>97</v>
      </c>
      <c r="B3121" s="7" t="s">
        <v>136</v>
      </c>
      <c r="C3121" s="13">
        <v>109</v>
      </c>
      <c r="D3121" s="10" t="s">
        <v>94</v>
      </c>
      <c r="E3121">
        <v>144</v>
      </c>
      <c r="F3121" s="9">
        <v>350</v>
      </c>
      <c r="G3121" s="9">
        <f>financials[[#This Row],[Units Sold]]*financials[[#This Row],[Sale Price]]</f>
        <v>50400</v>
      </c>
      <c r="H3121" s="9">
        <f>IF(financials[[#This Row],[Discount Band]]="low",0.1,IF(financials[[#This Row],[Discount Band]]="medium",0.15,0.3))</f>
        <v>0.3</v>
      </c>
      <c r="I3121" s="9">
        <f>financials[[#This Row],[Gross Sales]]-financials[[#This Row],[Gross Sales]]*financials[[#This Row],[Discounts]]</f>
        <v>35280</v>
      </c>
      <c r="J3121" s="9">
        <f>VLOOKUP(financials[[#This Row],[productid]],Products!$B$2:$H$10,3)</f>
        <v>16.8</v>
      </c>
      <c r="K3121" s="9">
        <f>financials[[#This Row],[Sales]]-financials[[#This Row],[COGS]]</f>
        <v>35263.199999999997</v>
      </c>
      <c r="L3121" s="17">
        <f t="shared" ca="1" si="97"/>
        <v>45454</v>
      </c>
      <c r="M3121" t="str">
        <f t="shared" ca="1" si="96"/>
        <v>B0001</v>
      </c>
    </row>
    <row r="3122" spans="1:13" x14ac:dyDescent="0.25">
      <c r="A3122" t="s">
        <v>97</v>
      </c>
      <c r="B3122" s="7" t="s">
        <v>285</v>
      </c>
      <c r="C3122" s="15">
        <v>105</v>
      </c>
      <c r="D3122" s="16" t="s">
        <v>102</v>
      </c>
      <c r="E3122">
        <v>144</v>
      </c>
      <c r="F3122" s="9">
        <v>350</v>
      </c>
      <c r="G3122" s="9">
        <f>financials[[#This Row],[Units Sold]]*financials[[#This Row],[Sale Price]]</f>
        <v>50400</v>
      </c>
      <c r="H3122" s="9">
        <f>IF(financials[[#This Row],[Discount Band]]="low",0.1,IF(financials[[#This Row],[Discount Band]]="medium",0.15,0.3))</f>
        <v>0.1</v>
      </c>
      <c r="I3122" s="9">
        <f>financials[[#This Row],[Gross Sales]]-financials[[#This Row],[Gross Sales]]*financials[[#This Row],[Discounts]]</f>
        <v>45360</v>
      </c>
      <c r="J3122" s="9">
        <f>VLOOKUP(financials[[#This Row],[productid]],Products!$B$2:$H$10,3)</f>
        <v>10</v>
      </c>
      <c r="K3122" s="9">
        <f>financials[[#This Row],[Sales]]-financials[[#This Row],[COGS]]</f>
        <v>45350</v>
      </c>
      <c r="L3122" s="17">
        <f t="shared" ca="1" si="97"/>
        <v>44905</v>
      </c>
      <c r="M3122" t="str">
        <f t="shared" ca="1" si="96"/>
        <v>B0001</v>
      </c>
    </row>
    <row r="3123" spans="1:13" x14ac:dyDescent="0.25">
      <c r="A3123" t="s">
        <v>97</v>
      </c>
      <c r="B3123" s="7" t="s">
        <v>135</v>
      </c>
      <c r="C3123" s="15">
        <v>109</v>
      </c>
      <c r="D3123" s="16" t="s">
        <v>102</v>
      </c>
      <c r="E3123">
        <v>2521</v>
      </c>
      <c r="F3123" s="9">
        <v>20</v>
      </c>
      <c r="G3123" s="9">
        <f>financials[[#This Row],[Units Sold]]*financials[[#This Row],[Sale Price]]</f>
        <v>50420</v>
      </c>
      <c r="H3123" s="9">
        <f>IF(financials[[#This Row],[Discount Band]]="low",0.1,IF(financials[[#This Row],[Discount Band]]="medium",0.15,0.3))</f>
        <v>0.1</v>
      </c>
      <c r="I3123" s="9">
        <f>financials[[#This Row],[Gross Sales]]-financials[[#This Row],[Gross Sales]]*financials[[#This Row],[Discounts]]</f>
        <v>45378</v>
      </c>
      <c r="J3123" s="9">
        <f>VLOOKUP(financials[[#This Row],[productid]],Products!$B$2:$H$10,3)</f>
        <v>16.8</v>
      </c>
      <c r="K3123" s="9">
        <f>financials[[#This Row],[Sales]]-financials[[#This Row],[COGS]]</f>
        <v>45361.2</v>
      </c>
      <c r="L3123" s="17">
        <f t="shared" ca="1" si="97"/>
        <v>44736</v>
      </c>
      <c r="M3123" t="str">
        <f t="shared" ca="1" si="96"/>
        <v>C0002</v>
      </c>
    </row>
    <row r="3124" spans="1:13" x14ac:dyDescent="0.25">
      <c r="A3124" t="s">
        <v>97</v>
      </c>
      <c r="B3124" s="7" t="s">
        <v>170</v>
      </c>
      <c r="C3124" s="13">
        <v>101</v>
      </c>
      <c r="D3124" s="10" t="s">
        <v>102</v>
      </c>
      <c r="E3124">
        <v>2535</v>
      </c>
      <c r="F3124" s="9">
        <v>20</v>
      </c>
      <c r="G3124" s="9">
        <f>financials[[#This Row],[Units Sold]]*financials[[#This Row],[Sale Price]]</f>
        <v>50700</v>
      </c>
      <c r="H3124" s="9">
        <f>IF(financials[[#This Row],[Discount Band]]="low",0.1,IF(financials[[#This Row],[Discount Band]]="medium",0.15,0.3))</f>
        <v>0.1</v>
      </c>
      <c r="I3124" s="9">
        <f>financials[[#This Row],[Gross Sales]]-financials[[#This Row],[Gross Sales]]*financials[[#This Row],[Discounts]]</f>
        <v>45630</v>
      </c>
      <c r="J3124" s="9">
        <f>VLOOKUP(financials[[#This Row],[productid]],Products!$B$2:$H$10,3)</f>
        <v>9.9499999999999993</v>
      </c>
      <c r="K3124" s="9">
        <f>financials[[#This Row],[Sales]]-financials[[#This Row],[COGS]]</f>
        <v>45620.05</v>
      </c>
      <c r="L3124" s="17">
        <f t="shared" ca="1" si="97"/>
        <v>45203</v>
      </c>
      <c r="M3124" t="str">
        <f t="shared" ca="1" si="96"/>
        <v>C0003</v>
      </c>
    </row>
    <row r="3125" spans="1:13" x14ac:dyDescent="0.25">
      <c r="A3125" t="s">
        <v>99</v>
      </c>
      <c r="B3125" s="7" t="s">
        <v>285</v>
      </c>
      <c r="C3125" s="13">
        <v>107</v>
      </c>
      <c r="D3125" s="10" t="s">
        <v>103</v>
      </c>
      <c r="E3125">
        <v>169</v>
      </c>
      <c r="F3125" s="9">
        <v>300</v>
      </c>
      <c r="G3125" s="9">
        <f>financials[[#This Row],[Units Sold]]*financials[[#This Row],[Sale Price]]</f>
        <v>50700</v>
      </c>
      <c r="H3125" s="9">
        <f>IF(financials[[#This Row],[Discount Band]]="low",0.1,IF(financials[[#This Row],[Discount Band]]="medium",0.15,0.3))</f>
        <v>0.3</v>
      </c>
      <c r="I3125" s="9">
        <f>financials[[#This Row],[Gross Sales]]-financials[[#This Row],[Gross Sales]]*financials[[#This Row],[Discounts]]</f>
        <v>35490</v>
      </c>
      <c r="J3125" s="9">
        <f>VLOOKUP(financials[[#This Row],[productid]],Products!$B$2:$H$10,3)</f>
        <v>5.5</v>
      </c>
      <c r="K3125" s="9">
        <f>financials[[#This Row],[Sales]]-financials[[#This Row],[COGS]]</f>
        <v>35484.5</v>
      </c>
      <c r="L3125" s="17">
        <f t="shared" ca="1" si="97"/>
        <v>44914</v>
      </c>
      <c r="M3125" t="str">
        <f t="shared" ca="1" si="96"/>
        <v>B0101</v>
      </c>
    </row>
    <row r="3126" spans="1:13" x14ac:dyDescent="0.25">
      <c r="A3126" t="s">
        <v>99</v>
      </c>
      <c r="B3126" s="7" t="s">
        <v>251</v>
      </c>
      <c r="C3126" s="13">
        <v>103</v>
      </c>
      <c r="D3126" s="10" t="s">
        <v>102</v>
      </c>
      <c r="E3126">
        <v>169</v>
      </c>
      <c r="F3126" s="9">
        <v>300</v>
      </c>
      <c r="G3126" s="9">
        <f>financials[[#This Row],[Units Sold]]*financials[[#This Row],[Sale Price]]</f>
        <v>50700</v>
      </c>
      <c r="H3126" s="9">
        <f>IF(financials[[#This Row],[Discount Band]]="low",0.1,IF(financials[[#This Row],[Discount Band]]="medium",0.15,0.3))</f>
        <v>0.1</v>
      </c>
      <c r="I3126" s="9">
        <f>financials[[#This Row],[Gross Sales]]-financials[[#This Row],[Gross Sales]]*financials[[#This Row],[Discounts]]</f>
        <v>45630</v>
      </c>
      <c r="J3126" s="9">
        <f>VLOOKUP(financials[[#This Row],[productid]],Products!$B$2:$H$10,3)</f>
        <v>15</v>
      </c>
      <c r="K3126" s="9">
        <f>financials[[#This Row],[Sales]]-financials[[#This Row],[COGS]]</f>
        <v>45615</v>
      </c>
      <c r="L3126" s="17">
        <f t="shared" ca="1" si="97"/>
        <v>45317</v>
      </c>
      <c r="M3126" t="str">
        <f t="shared" ca="1" si="96"/>
        <v>A0001</v>
      </c>
    </row>
    <row r="3127" spans="1:13" x14ac:dyDescent="0.25">
      <c r="A3127" t="s">
        <v>99</v>
      </c>
      <c r="B3127" s="7" t="s">
        <v>136</v>
      </c>
      <c r="C3127" s="15">
        <v>102</v>
      </c>
      <c r="D3127" s="16" t="s">
        <v>94</v>
      </c>
      <c r="E3127">
        <v>169</v>
      </c>
      <c r="F3127" s="9">
        <v>300</v>
      </c>
      <c r="G3127" s="9">
        <f>financials[[#This Row],[Units Sold]]*financials[[#This Row],[Sale Price]]</f>
        <v>50700</v>
      </c>
      <c r="H3127" s="9">
        <f>IF(financials[[#This Row],[Discount Band]]="low",0.1,IF(financials[[#This Row],[Discount Band]]="medium",0.15,0.3))</f>
        <v>0.3</v>
      </c>
      <c r="I3127" s="9">
        <f>financials[[#This Row],[Gross Sales]]-financials[[#This Row],[Gross Sales]]*financials[[#This Row],[Discounts]]</f>
        <v>35490</v>
      </c>
      <c r="J3127" s="9">
        <f>VLOOKUP(financials[[#This Row],[productid]],Products!$B$2:$H$10,3)</f>
        <v>13.95</v>
      </c>
      <c r="K3127" s="9">
        <f>financials[[#This Row],[Sales]]-financials[[#This Row],[COGS]]</f>
        <v>35476.050000000003</v>
      </c>
      <c r="L3127" s="17">
        <f t="shared" ca="1" si="97"/>
        <v>45459</v>
      </c>
      <c r="M3127" t="str">
        <f t="shared" ca="1" si="96"/>
        <v>A0001</v>
      </c>
    </row>
    <row r="3128" spans="1:13" x14ac:dyDescent="0.25">
      <c r="A3128" t="s">
        <v>99</v>
      </c>
      <c r="B3128" s="7" t="s">
        <v>251</v>
      </c>
      <c r="C3128" s="15">
        <v>105</v>
      </c>
      <c r="D3128" s="16" t="s">
        <v>94</v>
      </c>
      <c r="E3128">
        <v>169</v>
      </c>
      <c r="F3128" s="9">
        <v>300</v>
      </c>
      <c r="G3128" s="9">
        <f>financials[[#This Row],[Units Sold]]*financials[[#This Row],[Sale Price]]</f>
        <v>50700</v>
      </c>
      <c r="H3128" s="9">
        <f>IF(financials[[#This Row],[Discount Band]]="low",0.1,IF(financials[[#This Row],[Discount Band]]="medium",0.15,0.3))</f>
        <v>0.3</v>
      </c>
      <c r="I3128" s="9">
        <f>financials[[#This Row],[Gross Sales]]-financials[[#This Row],[Gross Sales]]*financials[[#This Row],[Discounts]]</f>
        <v>35490</v>
      </c>
      <c r="J3128" s="9">
        <f>VLOOKUP(financials[[#This Row],[productid]],Products!$B$2:$H$10,3)</f>
        <v>10</v>
      </c>
      <c r="K3128" s="9">
        <f>financials[[#This Row],[Sales]]-financials[[#This Row],[COGS]]</f>
        <v>35480</v>
      </c>
      <c r="L3128" s="17">
        <f t="shared" ca="1" si="97"/>
        <v>45034</v>
      </c>
      <c r="M3128" t="str">
        <f t="shared" ca="1" si="96"/>
        <v>C0003</v>
      </c>
    </row>
    <row r="3129" spans="1:13" x14ac:dyDescent="0.25">
      <c r="A3129" t="s">
        <v>99</v>
      </c>
      <c r="B3129" s="7" t="s">
        <v>251</v>
      </c>
      <c r="C3129" s="15">
        <v>106</v>
      </c>
      <c r="D3129" s="16" t="s">
        <v>94</v>
      </c>
      <c r="E3129">
        <v>169</v>
      </c>
      <c r="F3129" s="9">
        <v>300</v>
      </c>
      <c r="G3129" s="9">
        <f>financials[[#This Row],[Units Sold]]*financials[[#This Row],[Sale Price]]</f>
        <v>50700</v>
      </c>
      <c r="H3129" s="9">
        <f>IF(financials[[#This Row],[Discount Band]]="low",0.1,IF(financials[[#This Row],[Discount Band]]="medium",0.15,0.3))</f>
        <v>0.3</v>
      </c>
      <c r="I3129" s="9">
        <f>financials[[#This Row],[Gross Sales]]-financials[[#This Row],[Gross Sales]]*financials[[#This Row],[Discounts]]</f>
        <v>35490</v>
      </c>
      <c r="J3129" s="9">
        <f>VLOOKUP(financials[[#This Row],[productid]],Products!$B$2:$H$10,3)</f>
        <v>9.1</v>
      </c>
      <c r="K3129" s="9">
        <f>financials[[#This Row],[Sales]]-financials[[#This Row],[COGS]]</f>
        <v>35480.9</v>
      </c>
      <c r="L3129" s="17">
        <f t="shared" ca="1" si="97"/>
        <v>45328</v>
      </c>
      <c r="M3129" t="str">
        <f t="shared" ca="1" si="96"/>
        <v>C0002</v>
      </c>
    </row>
    <row r="3130" spans="1:13" x14ac:dyDescent="0.25">
      <c r="A3130" t="s">
        <v>99</v>
      </c>
      <c r="B3130" s="7" t="s">
        <v>277</v>
      </c>
      <c r="C3130" s="15">
        <v>102</v>
      </c>
      <c r="D3130" s="16" t="s">
        <v>101</v>
      </c>
      <c r="E3130">
        <v>169</v>
      </c>
      <c r="F3130" s="9">
        <v>300</v>
      </c>
      <c r="G3130" s="9">
        <f>financials[[#This Row],[Units Sold]]*financials[[#This Row],[Sale Price]]</f>
        <v>50700</v>
      </c>
      <c r="H3130" s="9">
        <f>IF(financials[[#This Row],[Discount Band]]="low",0.1,IF(financials[[#This Row],[Discount Band]]="medium",0.15,0.3))</f>
        <v>0.15</v>
      </c>
      <c r="I3130" s="9">
        <f>financials[[#This Row],[Gross Sales]]-financials[[#This Row],[Gross Sales]]*financials[[#This Row],[Discounts]]</f>
        <v>43095</v>
      </c>
      <c r="J3130" s="9">
        <f>VLOOKUP(financials[[#This Row],[productid]],Products!$B$2:$H$10,3)</f>
        <v>13.95</v>
      </c>
      <c r="K3130" s="9">
        <f>financials[[#This Row],[Sales]]-financials[[#This Row],[COGS]]</f>
        <v>43081.05</v>
      </c>
      <c r="L3130" s="17">
        <f t="shared" ca="1" si="97"/>
        <v>44596</v>
      </c>
      <c r="M3130" t="str">
        <f t="shared" ca="1" si="96"/>
        <v>A0001</v>
      </c>
    </row>
    <row r="3131" spans="1:13" x14ac:dyDescent="0.25">
      <c r="A3131" t="s">
        <v>97</v>
      </c>
      <c r="B3131" s="7" t="s">
        <v>159</v>
      </c>
      <c r="C3131" s="15">
        <v>109</v>
      </c>
      <c r="D3131" s="16" t="s">
        <v>101</v>
      </c>
      <c r="E3131">
        <v>145</v>
      </c>
      <c r="F3131" s="9">
        <v>350</v>
      </c>
      <c r="G3131" s="9">
        <f>financials[[#This Row],[Units Sold]]*financials[[#This Row],[Sale Price]]</f>
        <v>50750</v>
      </c>
      <c r="H3131" s="9">
        <f>IF(financials[[#This Row],[Discount Band]]="low",0.1,IF(financials[[#This Row],[Discount Band]]="medium",0.15,0.3))</f>
        <v>0.15</v>
      </c>
      <c r="I3131" s="9">
        <f>financials[[#This Row],[Gross Sales]]-financials[[#This Row],[Gross Sales]]*financials[[#This Row],[Discounts]]</f>
        <v>43137.5</v>
      </c>
      <c r="J3131" s="9">
        <f>VLOOKUP(financials[[#This Row],[productid]],Products!$B$2:$H$10,3)</f>
        <v>16.8</v>
      </c>
      <c r="K3131" s="9">
        <f>financials[[#This Row],[Sales]]-financials[[#This Row],[COGS]]</f>
        <v>43120.7</v>
      </c>
      <c r="L3131" s="17">
        <f t="shared" ca="1" si="97"/>
        <v>44782</v>
      </c>
      <c r="M3131" t="str">
        <f t="shared" ca="1" si="96"/>
        <v>B0101</v>
      </c>
    </row>
    <row r="3132" spans="1:13" x14ac:dyDescent="0.25">
      <c r="A3132" t="s">
        <v>97</v>
      </c>
      <c r="B3132" s="7" t="s">
        <v>159</v>
      </c>
      <c r="C3132" s="15">
        <v>102</v>
      </c>
      <c r="D3132" s="16" t="s">
        <v>101</v>
      </c>
      <c r="E3132">
        <v>145</v>
      </c>
      <c r="F3132" s="9">
        <v>350</v>
      </c>
      <c r="G3132" s="9">
        <f>financials[[#This Row],[Units Sold]]*financials[[#This Row],[Sale Price]]</f>
        <v>50750</v>
      </c>
      <c r="H3132" s="9">
        <f>IF(financials[[#This Row],[Discount Band]]="low",0.1,IF(financials[[#This Row],[Discount Band]]="medium",0.15,0.3))</f>
        <v>0.15</v>
      </c>
      <c r="I3132" s="9">
        <f>financials[[#This Row],[Gross Sales]]-financials[[#This Row],[Gross Sales]]*financials[[#This Row],[Discounts]]</f>
        <v>43137.5</v>
      </c>
      <c r="J3132" s="9">
        <f>VLOOKUP(financials[[#This Row],[productid]],Products!$B$2:$H$10,3)</f>
        <v>13.95</v>
      </c>
      <c r="K3132" s="9">
        <f>financials[[#This Row],[Sales]]-financials[[#This Row],[COGS]]</f>
        <v>43123.55</v>
      </c>
      <c r="L3132" s="17">
        <f t="shared" ca="1" si="97"/>
        <v>45139</v>
      </c>
      <c r="M3132" t="str">
        <f t="shared" ca="1" si="96"/>
        <v>A0001</v>
      </c>
    </row>
    <row r="3133" spans="1:13" x14ac:dyDescent="0.25">
      <c r="A3133" t="s">
        <v>98</v>
      </c>
      <c r="B3133" s="7" t="s">
        <v>216</v>
      </c>
      <c r="C3133" s="15">
        <v>109</v>
      </c>
      <c r="D3133" s="16" t="s">
        <v>94</v>
      </c>
      <c r="E3133">
        <v>406</v>
      </c>
      <c r="F3133" s="9">
        <v>125</v>
      </c>
      <c r="G3133" s="9">
        <f>financials[[#This Row],[Units Sold]]*financials[[#This Row],[Sale Price]]</f>
        <v>50750</v>
      </c>
      <c r="H3133" s="9">
        <f>IF(financials[[#This Row],[Discount Band]]="low",0.1,IF(financials[[#This Row],[Discount Band]]="medium",0.15,0.3))</f>
        <v>0.3</v>
      </c>
      <c r="I3133" s="9">
        <f>financials[[#This Row],[Gross Sales]]-financials[[#This Row],[Gross Sales]]*financials[[#This Row],[Discounts]]</f>
        <v>35525</v>
      </c>
      <c r="J3133" s="9">
        <f>VLOOKUP(financials[[#This Row],[productid]],Products!$B$2:$H$10,3)</f>
        <v>16.8</v>
      </c>
      <c r="K3133" s="9">
        <f>financials[[#This Row],[Sales]]-financials[[#This Row],[COGS]]</f>
        <v>35508.199999999997</v>
      </c>
      <c r="L3133" s="17">
        <f t="shared" ca="1" si="97"/>
        <v>45509</v>
      </c>
      <c r="M3133" t="str">
        <f t="shared" ca="1" si="96"/>
        <v>C0003</v>
      </c>
    </row>
    <row r="3134" spans="1:13" x14ac:dyDescent="0.25">
      <c r="A3134" t="s">
        <v>97</v>
      </c>
      <c r="B3134" s="7" t="s">
        <v>170</v>
      </c>
      <c r="C3134" s="13">
        <v>101</v>
      </c>
      <c r="D3134" s="10" t="s">
        <v>103</v>
      </c>
      <c r="E3134">
        <v>2547</v>
      </c>
      <c r="F3134" s="9">
        <v>20</v>
      </c>
      <c r="G3134" s="9">
        <f>financials[[#This Row],[Units Sold]]*financials[[#This Row],[Sale Price]]</f>
        <v>50940</v>
      </c>
      <c r="H3134" s="9">
        <f>IF(financials[[#This Row],[Discount Band]]="low",0.1,IF(financials[[#This Row],[Discount Band]]="medium",0.15,0.3))</f>
        <v>0.3</v>
      </c>
      <c r="I3134" s="9">
        <f>financials[[#This Row],[Gross Sales]]-financials[[#This Row],[Gross Sales]]*financials[[#This Row],[Discounts]]</f>
        <v>35658</v>
      </c>
      <c r="J3134" s="9">
        <f>VLOOKUP(financials[[#This Row],[productid]],Products!$B$2:$H$10,3)</f>
        <v>9.9499999999999993</v>
      </c>
      <c r="K3134" s="9">
        <f>financials[[#This Row],[Sales]]-financials[[#This Row],[COGS]]</f>
        <v>35648.050000000003</v>
      </c>
      <c r="L3134" s="17">
        <f t="shared" ca="1" si="97"/>
        <v>45531</v>
      </c>
      <c r="M3134" t="str">
        <f t="shared" ca="1" si="96"/>
        <v>C0002</v>
      </c>
    </row>
    <row r="3135" spans="1:13" x14ac:dyDescent="0.25">
      <c r="A3135" t="s">
        <v>99</v>
      </c>
      <c r="B3135" s="7" t="s">
        <v>208</v>
      </c>
      <c r="C3135" s="15">
        <v>108</v>
      </c>
      <c r="D3135" s="16" t="s">
        <v>101</v>
      </c>
      <c r="E3135">
        <v>170</v>
      </c>
      <c r="F3135" s="9">
        <v>300</v>
      </c>
      <c r="G3135" s="9">
        <f>financials[[#This Row],[Units Sold]]*financials[[#This Row],[Sale Price]]</f>
        <v>51000</v>
      </c>
      <c r="H3135" s="9">
        <f>IF(financials[[#This Row],[Discount Band]]="low",0.1,IF(financials[[#This Row],[Discount Band]]="medium",0.15,0.3))</f>
        <v>0.15</v>
      </c>
      <c r="I3135" s="9">
        <f>financials[[#This Row],[Gross Sales]]-financials[[#This Row],[Gross Sales]]*financials[[#This Row],[Discounts]]</f>
        <v>43350</v>
      </c>
      <c r="J3135" s="9">
        <f>VLOOKUP(financials[[#This Row],[productid]],Products!$B$2:$H$10,3)</f>
        <v>3.99</v>
      </c>
      <c r="K3135" s="9">
        <f>financials[[#This Row],[Sales]]-financials[[#This Row],[COGS]]</f>
        <v>43346.01</v>
      </c>
      <c r="L3135" s="17">
        <f t="shared" ca="1" si="97"/>
        <v>44740</v>
      </c>
      <c r="M3135" t="str">
        <f t="shared" ca="1" si="96"/>
        <v>C0003</v>
      </c>
    </row>
    <row r="3136" spans="1:13" x14ac:dyDescent="0.25">
      <c r="A3136" t="s">
        <v>100</v>
      </c>
      <c r="B3136" s="7" t="s">
        <v>170</v>
      </c>
      <c r="C3136" s="15">
        <v>108</v>
      </c>
      <c r="D3136" s="16" t="s">
        <v>94</v>
      </c>
      <c r="E3136">
        <v>3402</v>
      </c>
      <c r="F3136" s="9">
        <v>15</v>
      </c>
      <c r="G3136" s="9">
        <f>financials[[#This Row],[Units Sold]]*financials[[#This Row],[Sale Price]]</f>
        <v>51030</v>
      </c>
      <c r="H3136" s="9">
        <f>IF(financials[[#This Row],[Discount Band]]="low",0.1,IF(financials[[#This Row],[Discount Band]]="medium",0.15,0.3))</f>
        <v>0.3</v>
      </c>
      <c r="I3136" s="9">
        <f>financials[[#This Row],[Gross Sales]]-financials[[#This Row],[Gross Sales]]*financials[[#This Row],[Discounts]]</f>
        <v>35721</v>
      </c>
      <c r="J3136" s="9">
        <f>VLOOKUP(financials[[#This Row],[productid]],Products!$B$2:$H$10,3)</f>
        <v>3.99</v>
      </c>
      <c r="K3136" s="9">
        <f>financials[[#This Row],[Sales]]-financials[[#This Row],[COGS]]</f>
        <v>35717.01</v>
      </c>
      <c r="L3136" s="17">
        <f t="shared" ca="1" si="97"/>
        <v>45236</v>
      </c>
      <c r="M3136" t="str">
        <f t="shared" ca="1" si="96"/>
        <v>B0101</v>
      </c>
    </row>
    <row r="3137" spans="1:13" x14ac:dyDescent="0.25">
      <c r="A3137" t="s">
        <v>97</v>
      </c>
      <c r="B3137" s="7" t="s">
        <v>104</v>
      </c>
      <c r="C3137" s="13">
        <v>104</v>
      </c>
      <c r="D3137" s="10" t="s">
        <v>94</v>
      </c>
      <c r="E3137">
        <v>146</v>
      </c>
      <c r="F3137" s="9">
        <v>350</v>
      </c>
      <c r="G3137" s="9">
        <f>financials[[#This Row],[Units Sold]]*financials[[#This Row],[Sale Price]]</f>
        <v>51100</v>
      </c>
      <c r="H3137" s="9">
        <f>IF(financials[[#This Row],[Discount Band]]="low",0.1,IF(financials[[#This Row],[Discount Band]]="medium",0.15,0.3))</f>
        <v>0.3</v>
      </c>
      <c r="I3137" s="9">
        <f>financials[[#This Row],[Gross Sales]]-financials[[#This Row],[Gross Sales]]*financials[[#This Row],[Discounts]]</f>
        <v>35770</v>
      </c>
      <c r="J3137" s="9">
        <f>VLOOKUP(financials[[#This Row],[productid]],Products!$B$2:$H$10,3)</f>
        <v>2.9</v>
      </c>
      <c r="K3137" s="9">
        <f>financials[[#This Row],[Sales]]-financials[[#This Row],[COGS]]</f>
        <v>35767.1</v>
      </c>
      <c r="L3137" s="17">
        <f t="shared" ca="1" si="97"/>
        <v>44893</v>
      </c>
      <c r="M3137" t="str">
        <f t="shared" ca="1" si="96"/>
        <v>B0001</v>
      </c>
    </row>
    <row r="3138" spans="1:13" x14ac:dyDescent="0.25">
      <c r="A3138" t="s">
        <v>97</v>
      </c>
      <c r="B3138" s="7" t="s">
        <v>170</v>
      </c>
      <c r="C3138" s="15">
        <v>107</v>
      </c>
      <c r="D3138" s="16" t="s">
        <v>101</v>
      </c>
      <c r="E3138">
        <v>2557</v>
      </c>
      <c r="F3138" s="9">
        <v>20</v>
      </c>
      <c r="G3138" s="9">
        <f>financials[[#This Row],[Units Sold]]*financials[[#This Row],[Sale Price]]</f>
        <v>51140</v>
      </c>
      <c r="H3138" s="9">
        <f>IF(financials[[#This Row],[Discount Band]]="low",0.1,IF(financials[[#This Row],[Discount Band]]="medium",0.15,0.3))</f>
        <v>0.15</v>
      </c>
      <c r="I3138" s="9">
        <f>financials[[#This Row],[Gross Sales]]-financials[[#This Row],[Gross Sales]]*financials[[#This Row],[Discounts]]</f>
        <v>43469</v>
      </c>
      <c r="J3138" s="9">
        <f>VLOOKUP(financials[[#This Row],[productid]],Products!$B$2:$H$10,3)</f>
        <v>5.5</v>
      </c>
      <c r="K3138" s="9">
        <f>financials[[#This Row],[Sales]]-financials[[#This Row],[COGS]]</f>
        <v>43463.5</v>
      </c>
      <c r="L3138" s="17">
        <f t="shared" ca="1" si="97"/>
        <v>45373</v>
      </c>
      <c r="M3138" t="str">
        <f t="shared" ref="M3138:M3201" ca="1" si="98">VLOOKUP(RANDBETWEEN(1,5),rnlsalesperson,2)</f>
        <v>A0001</v>
      </c>
    </row>
    <row r="3139" spans="1:13" x14ac:dyDescent="0.25">
      <c r="A3139" t="s">
        <v>98</v>
      </c>
      <c r="B3139" s="7" t="s">
        <v>287</v>
      </c>
      <c r="C3139" s="15">
        <v>102</v>
      </c>
      <c r="D3139" s="16" t="s">
        <v>102</v>
      </c>
      <c r="E3139">
        <v>410</v>
      </c>
      <c r="F3139" s="9">
        <v>125</v>
      </c>
      <c r="G3139" s="9">
        <f>financials[[#This Row],[Units Sold]]*financials[[#This Row],[Sale Price]]</f>
        <v>51250</v>
      </c>
      <c r="H3139" s="9">
        <f>IF(financials[[#This Row],[Discount Band]]="low",0.1,IF(financials[[#This Row],[Discount Band]]="medium",0.15,0.3))</f>
        <v>0.1</v>
      </c>
      <c r="I3139" s="9">
        <f>financials[[#This Row],[Gross Sales]]-financials[[#This Row],[Gross Sales]]*financials[[#This Row],[Discounts]]</f>
        <v>46125</v>
      </c>
      <c r="J3139" s="9">
        <f>VLOOKUP(financials[[#This Row],[productid]],Products!$B$2:$H$10,3)</f>
        <v>13.95</v>
      </c>
      <c r="K3139" s="9">
        <f>financials[[#This Row],[Sales]]-financials[[#This Row],[COGS]]</f>
        <v>46111.05</v>
      </c>
      <c r="L3139" s="17">
        <f t="shared" ref="L3139:L3202" ca="1" si="99">RANDBETWEEN(44562,45534)</f>
        <v>44944</v>
      </c>
      <c r="M3139" t="str">
        <f t="shared" ca="1" si="98"/>
        <v>C0002</v>
      </c>
    </row>
    <row r="3140" spans="1:13" x14ac:dyDescent="0.25">
      <c r="A3140" t="s">
        <v>99</v>
      </c>
      <c r="B3140" s="7" t="s">
        <v>298</v>
      </c>
      <c r="C3140" s="15">
        <v>103</v>
      </c>
      <c r="D3140" s="16" t="s">
        <v>94</v>
      </c>
      <c r="E3140">
        <v>171</v>
      </c>
      <c r="F3140" s="9">
        <v>300</v>
      </c>
      <c r="G3140" s="9">
        <f>financials[[#This Row],[Units Sold]]*financials[[#This Row],[Sale Price]]</f>
        <v>51300</v>
      </c>
      <c r="H3140" s="9">
        <f>IF(financials[[#This Row],[Discount Band]]="low",0.1,IF(financials[[#This Row],[Discount Band]]="medium",0.15,0.3))</f>
        <v>0.3</v>
      </c>
      <c r="I3140" s="9">
        <f>financials[[#This Row],[Gross Sales]]-financials[[#This Row],[Gross Sales]]*financials[[#This Row],[Discounts]]</f>
        <v>35910</v>
      </c>
      <c r="J3140" s="9">
        <f>VLOOKUP(financials[[#This Row],[productid]],Products!$B$2:$H$10,3)</f>
        <v>15</v>
      </c>
      <c r="K3140" s="9">
        <f>financials[[#This Row],[Sales]]-financials[[#This Row],[COGS]]</f>
        <v>35895</v>
      </c>
      <c r="L3140" s="17">
        <f t="shared" ca="1" si="99"/>
        <v>44734</v>
      </c>
      <c r="M3140" t="str">
        <f t="shared" ca="1" si="98"/>
        <v>A0001</v>
      </c>
    </row>
    <row r="3141" spans="1:13" x14ac:dyDescent="0.25">
      <c r="A3141" t="s">
        <v>99</v>
      </c>
      <c r="B3141" s="7" t="s">
        <v>285</v>
      </c>
      <c r="C3141" s="15">
        <v>106</v>
      </c>
      <c r="D3141" s="16" t="s">
        <v>94</v>
      </c>
      <c r="E3141">
        <v>171</v>
      </c>
      <c r="F3141" s="9">
        <v>300</v>
      </c>
      <c r="G3141" s="9">
        <f>financials[[#This Row],[Units Sold]]*financials[[#This Row],[Sale Price]]</f>
        <v>51300</v>
      </c>
      <c r="H3141" s="9">
        <f>IF(financials[[#This Row],[Discount Band]]="low",0.1,IF(financials[[#This Row],[Discount Band]]="medium",0.15,0.3))</f>
        <v>0.3</v>
      </c>
      <c r="I3141" s="9">
        <f>financials[[#This Row],[Gross Sales]]-financials[[#This Row],[Gross Sales]]*financials[[#This Row],[Discounts]]</f>
        <v>35910</v>
      </c>
      <c r="J3141" s="9">
        <f>VLOOKUP(financials[[#This Row],[productid]],Products!$B$2:$H$10,3)</f>
        <v>9.1</v>
      </c>
      <c r="K3141" s="9">
        <f>financials[[#This Row],[Sales]]-financials[[#This Row],[COGS]]</f>
        <v>35900.9</v>
      </c>
      <c r="L3141" s="17">
        <f t="shared" ca="1" si="99"/>
        <v>45045</v>
      </c>
      <c r="M3141" t="str">
        <f t="shared" ca="1" si="98"/>
        <v>B0001</v>
      </c>
    </row>
    <row r="3142" spans="1:13" x14ac:dyDescent="0.25">
      <c r="A3142" t="s">
        <v>98</v>
      </c>
      <c r="B3142" s="7" t="s">
        <v>106</v>
      </c>
      <c r="C3142" s="15">
        <v>109</v>
      </c>
      <c r="D3142" s="16" t="s">
        <v>103</v>
      </c>
      <c r="E3142">
        <v>411</v>
      </c>
      <c r="F3142" s="9">
        <v>125</v>
      </c>
      <c r="G3142" s="9">
        <f>financials[[#This Row],[Units Sold]]*financials[[#This Row],[Sale Price]]</f>
        <v>51375</v>
      </c>
      <c r="H3142" s="9">
        <f>IF(financials[[#This Row],[Discount Band]]="low",0.1,IF(financials[[#This Row],[Discount Band]]="medium",0.15,0.3))</f>
        <v>0.3</v>
      </c>
      <c r="I3142" s="9">
        <f>financials[[#This Row],[Gross Sales]]-financials[[#This Row],[Gross Sales]]*financials[[#This Row],[Discounts]]</f>
        <v>35962.5</v>
      </c>
      <c r="J3142" s="9">
        <f>VLOOKUP(financials[[#This Row],[productid]],Products!$B$2:$H$10,3)</f>
        <v>16.8</v>
      </c>
      <c r="K3142" s="9">
        <f>financials[[#This Row],[Sales]]-financials[[#This Row],[COGS]]</f>
        <v>35945.699999999997</v>
      </c>
      <c r="L3142" s="17">
        <f t="shared" ca="1" si="99"/>
        <v>44677</v>
      </c>
      <c r="M3142" t="str">
        <f t="shared" ca="1" si="98"/>
        <v>A0001</v>
      </c>
    </row>
    <row r="3143" spans="1:13" x14ac:dyDescent="0.25">
      <c r="A3143" t="s">
        <v>97</v>
      </c>
      <c r="B3143" s="7" t="s">
        <v>298</v>
      </c>
      <c r="C3143" s="15">
        <v>102</v>
      </c>
      <c r="D3143" s="16" t="s">
        <v>101</v>
      </c>
      <c r="E3143">
        <v>147</v>
      </c>
      <c r="F3143" s="9">
        <v>350</v>
      </c>
      <c r="G3143" s="9">
        <f>financials[[#This Row],[Units Sold]]*financials[[#This Row],[Sale Price]]</f>
        <v>51450</v>
      </c>
      <c r="H3143" s="9">
        <f>IF(financials[[#This Row],[Discount Band]]="low",0.1,IF(financials[[#This Row],[Discount Band]]="medium",0.15,0.3))</f>
        <v>0.15</v>
      </c>
      <c r="I3143" s="9">
        <f>financials[[#This Row],[Gross Sales]]-financials[[#This Row],[Gross Sales]]*financials[[#This Row],[Discounts]]</f>
        <v>43732.5</v>
      </c>
      <c r="J3143" s="9">
        <f>VLOOKUP(financials[[#This Row],[productid]],Products!$B$2:$H$10,3)</f>
        <v>13.95</v>
      </c>
      <c r="K3143" s="9">
        <f>financials[[#This Row],[Sales]]-financials[[#This Row],[COGS]]</f>
        <v>43718.55</v>
      </c>
      <c r="L3143" s="17">
        <f t="shared" ca="1" si="99"/>
        <v>45501</v>
      </c>
      <c r="M3143" t="str">
        <f t="shared" ca="1" si="98"/>
        <v>C0003</v>
      </c>
    </row>
    <row r="3144" spans="1:13" x14ac:dyDescent="0.25">
      <c r="A3144" t="s">
        <v>97</v>
      </c>
      <c r="B3144" s="7" t="s">
        <v>159</v>
      </c>
      <c r="C3144" s="15">
        <v>103</v>
      </c>
      <c r="D3144" s="16" t="s">
        <v>102</v>
      </c>
      <c r="E3144">
        <v>147</v>
      </c>
      <c r="F3144" s="9">
        <v>350</v>
      </c>
      <c r="G3144" s="9">
        <f>financials[[#This Row],[Units Sold]]*financials[[#This Row],[Sale Price]]</f>
        <v>51450</v>
      </c>
      <c r="H3144" s="9">
        <f>IF(financials[[#This Row],[Discount Band]]="low",0.1,IF(financials[[#This Row],[Discount Band]]="medium",0.15,0.3))</f>
        <v>0.1</v>
      </c>
      <c r="I3144" s="9">
        <f>financials[[#This Row],[Gross Sales]]-financials[[#This Row],[Gross Sales]]*financials[[#This Row],[Discounts]]</f>
        <v>46305</v>
      </c>
      <c r="J3144" s="9">
        <f>VLOOKUP(financials[[#This Row],[productid]],Products!$B$2:$H$10,3)</f>
        <v>15</v>
      </c>
      <c r="K3144" s="9">
        <f>financials[[#This Row],[Sales]]-financials[[#This Row],[COGS]]</f>
        <v>46290</v>
      </c>
      <c r="L3144" s="17">
        <f t="shared" ca="1" si="99"/>
        <v>44793</v>
      </c>
      <c r="M3144" t="str">
        <f t="shared" ca="1" si="98"/>
        <v>A0001</v>
      </c>
    </row>
    <row r="3145" spans="1:13" x14ac:dyDescent="0.25">
      <c r="A3145" t="s">
        <v>99</v>
      </c>
      <c r="B3145" s="7" t="s">
        <v>556</v>
      </c>
      <c r="C3145" s="15">
        <v>101</v>
      </c>
      <c r="D3145" s="16" t="s">
        <v>94</v>
      </c>
      <c r="E3145">
        <v>172</v>
      </c>
      <c r="F3145" s="9">
        <v>300</v>
      </c>
      <c r="G3145" s="9">
        <f>financials[[#This Row],[Units Sold]]*financials[[#This Row],[Sale Price]]</f>
        <v>51600</v>
      </c>
      <c r="H3145" s="9">
        <f>IF(financials[[#This Row],[Discount Band]]="low",0.1,IF(financials[[#This Row],[Discount Band]]="medium",0.15,0.3))</f>
        <v>0.3</v>
      </c>
      <c r="I3145" s="9">
        <f>financials[[#This Row],[Gross Sales]]-financials[[#This Row],[Gross Sales]]*financials[[#This Row],[Discounts]]</f>
        <v>36120</v>
      </c>
      <c r="J3145" s="9">
        <f>VLOOKUP(financials[[#This Row],[productid]],Products!$B$2:$H$10,3)</f>
        <v>9.9499999999999993</v>
      </c>
      <c r="K3145" s="9">
        <f>financials[[#This Row],[Sales]]-financials[[#This Row],[COGS]]</f>
        <v>36110.050000000003</v>
      </c>
      <c r="L3145" s="17">
        <f t="shared" ca="1" si="99"/>
        <v>45151</v>
      </c>
      <c r="M3145" t="str">
        <f t="shared" ca="1" si="98"/>
        <v>B0101</v>
      </c>
    </row>
    <row r="3146" spans="1:13" x14ac:dyDescent="0.25">
      <c r="A3146" t="s">
        <v>96</v>
      </c>
      <c r="B3146" s="7" t="s">
        <v>135</v>
      </c>
      <c r="C3146" s="15">
        <v>104</v>
      </c>
      <c r="D3146" s="16" t="s">
        <v>101</v>
      </c>
      <c r="E3146">
        <v>4305</v>
      </c>
      <c r="F3146" s="9">
        <v>12</v>
      </c>
      <c r="G3146" s="9">
        <f>financials[[#This Row],[Units Sold]]*financials[[#This Row],[Sale Price]]</f>
        <v>51660</v>
      </c>
      <c r="H3146" s="9">
        <f>IF(financials[[#This Row],[Discount Band]]="low",0.1,IF(financials[[#This Row],[Discount Band]]="medium",0.15,0.3))</f>
        <v>0.15</v>
      </c>
      <c r="I3146" s="9">
        <f>financials[[#This Row],[Gross Sales]]-financials[[#This Row],[Gross Sales]]*financials[[#This Row],[Discounts]]</f>
        <v>43911</v>
      </c>
      <c r="J3146" s="9">
        <f>VLOOKUP(financials[[#This Row],[productid]],Products!$B$2:$H$10,3)</f>
        <v>2.9</v>
      </c>
      <c r="K3146" s="9">
        <f>financials[[#This Row],[Sales]]-financials[[#This Row],[COGS]]</f>
        <v>43908.1</v>
      </c>
      <c r="L3146" s="17">
        <f t="shared" ca="1" si="99"/>
        <v>44992</v>
      </c>
      <c r="M3146" t="str">
        <f t="shared" ca="1" si="98"/>
        <v>C0003</v>
      </c>
    </row>
    <row r="3147" spans="1:13" x14ac:dyDescent="0.25">
      <c r="A3147" t="s">
        <v>97</v>
      </c>
      <c r="B3147" s="7" t="s">
        <v>170</v>
      </c>
      <c r="C3147" s="15">
        <v>109</v>
      </c>
      <c r="D3147" s="16" t="s">
        <v>101</v>
      </c>
      <c r="E3147">
        <v>2588</v>
      </c>
      <c r="F3147" s="9">
        <v>20</v>
      </c>
      <c r="G3147" s="9">
        <f>financials[[#This Row],[Units Sold]]*financials[[#This Row],[Sale Price]]</f>
        <v>51760</v>
      </c>
      <c r="H3147" s="9">
        <f>IF(financials[[#This Row],[Discount Band]]="low",0.1,IF(financials[[#This Row],[Discount Band]]="medium",0.15,0.3))</f>
        <v>0.15</v>
      </c>
      <c r="I3147" s="9">
        <f>financials[[#This Row],[Gross Sales]]-financials[[#This Row],[Gross Sales]]*financials[[#This Row],[Discounts]]</f>
        <v>43996</v>
      </c>
      <c r="J3147" s="9">
        <f>VLOOKUP(financials[[#This Row],[productid]],Products!$B$2:$H$10,3)</f>
        <v>16.8</v>
      </c>
      <c r="K3147" s="9">
        <f>financials[[#This Row],[Sales]]-financials[[#This Row],[COGS]]</f>
        <v>43979.199999999997</v>
      </c>
      <c r="L3147" s="17">
        <f t="shared" ca="1" si="99"/>
        <v>45481</v>
      </c>
      <c r="M3147" t="str">
        <f t="shared" ca="1" si="98"/>
        <v>A0001</v>
      </c>
    </row>
    <row r="3148" spans="1:13" x14ac:dyDescent="0.25">
      <c r="A3148" t="s">
        <v>97</v>
      </c>
      <c r="B3148" s="7" t="s">
        <v>298</v>
      </c>
      <c r="C3148" s="13">
        <v>101</v>
      </c>
      <c r="D3148" s="10" t="s">
        <v>102</v>
      </c>
      <c r="E3148">
        <v>148</v>
      </c>
      <c r="F3148" s="9">
        <v>350</v>
      </c>
      <c r="G3148" s="9">
        <f>financials[[#This Row],[Units Sold]]*financials[[#This Row],[Sale Price]]</f>
        <v>51800</v>
      </c>
      <c r="H3148" s="9">
        <f>IF(financials[[#This Row],[Discount Band]]="low",0.1,IF(financials[[#This Row],[Discount Band]]="medium",0.15,0.3))</f>
        <v>0.1</v>
      </c>
      <c r="I3148" s="9">
        <f>financials[[#This Row],[Gross Sales]]-financials[[#This Row],[Gross Sales]]*financials[[#This Row],[Discounts]]</f>
        <v>46620</v>
      </c>
      <c r="J3148" s="9">
        <f>VLOOKUP(financials[[#This Row],[productid]],Products!$B$2:$H$10,3)</f>
        <v>9.9499999999999993</v>
      </c>
      <c r="K3148" s="9">
        <f>financials[[#This Row],[Sales]]-financials[[#This Row],[COGS]]</f>
        <v>46610.05</v>
      </c>
      <c r="L3148" s="17">
        <f t="shared" ca="1" si="99"/>
        <v>45522</v>
      </c>
      <c r="M3148" t="str">
        <f t="shared" ca="1" si="98"/>
        <v>C0002</v>
      </c>
    </row>
    <row r="3149" spans="1:13" x14ac:dyDescent="0.25">
      <c r="A3149" t="s">
        <v>97</v>
      </c>
      <c r="B3149" s="7" t="s">
        <v>169</v>
      </c>
      <c r="C3149" s="15">
        <v>106</v>
      </c>
      <c r="D3149" s="16" t="s">
        <v>102</v>
      </c>
      <c r="E3149">
        <v>148</v>
      </c>
      <c r="F3149" s="9">
        <v>350</v>
      </c>
      <c r="G3149" s="9">
        <f>financials[[#This Row],[Units Sold]]*financials[[#This Row],[Sale Price]]</f>
        <v>51800</v>
      </c>
      <c r="H3149" s="9">
        <f>IF(financials[[#This Row],[Discount Band]]="low",0.1,IF(financials[[#This Row],[Discount Band]]="medium",0.15,0.3))</f>
        <v>0.1</v>
      </c>
      <c r="I3149" s="9">
        <f>financials[[#This Row],[Gross Sales]]-financials[[#This Row],[Gross Sales]]*financials[[#This Row],[Discounts]]</f>
        <v>46620</v>
      </c>
      <c r="J3149" s="9">
        <f>VLOOKUP(financials[[#This Row],[productid]],Products!$B$2:$H$10,3)</f>
        <v>9.1</v>
      </c>
      <c r="K3149" s="9">
        <f>financials[[#This Row],[Sales]]-financials[[#This Row],[COGS]]</f>
        <v>46610.9</v>
      </c>
      <c r="L3149" s="17">
        <f t="shared" ca="1" si="99"/>
        <v>45280</v>
      </c>
      <c r="M3149" t="str">
        <f t="shared" ca="1" si="98"/>
        <v>A0001</v>
      </c>
    </row>
    <row r="3150" spans="1:13" x14ac:dyDescent="0.25">
      <c r="A3150" t="s">
        <v>97</v>
      </c>
      <c r="B3150" s="7" t="s">
        <v>628</v>
      </c>
      <c r="C3150" s="15">
        <v>104</v>
      </c>
      <c r="D3150" s="16" t="s">
        <v>102</v>
      </c>
      <c r="E3150">
        <v>148</v>
      </c>
      <c r="F3150" s="9">
        <v>350</v>
      </c>
      <c r="G3150" s="9">
        <f>financials[[#This Row],[Units Sold]]*financials[[#This Row],[Sale Price]]</f>
        <v>51800</v>
      </c>
      <c r="H3150" s="9">
        <f>IF(financials[[#This Row],[Discount Band]]="low",0.1,IF(financials[[#This Row],[Discount Band]]="medium",0.15,0.3))</f>
        <v>0.1</v>
      </c>
      <c r="I3150" s="9">
        <f>financials[[#This Row],[Gross Sales]]-financials[[#This Row],[Gross Sales]]*financials[[#This Row],[Discounts]]</f>
        <v>46620</v>
      </c>
      <c r="J3150" s="9">
        <f>VLOOKUP(financials[[#This Row],[productid]],Products!$B$2:$H$10,3)</f>
        <v>2.9</v>
      </c>
      <c r="K3150" s="9">
        <f>financials[[#This Row],[Sales]]-financials[[#This Row],[COGS]]</f>
        <v>46617.1</v>
      </c>
      <c r="L3150" s="17">
        <f t="shared" ca="1" si="99"/>
        <v>44834</v>
      </c>
      <c r="M3150" t="str">
        <f t="shared" ca="1" si="98"/>
        <v>B0001</v>
      </c>
    </row>
    <row r="3151" spans="1:13" x14ac:dyDescent="0.25">
      <c r="A3151" t="s">
        <v>100</v>
      </c>
      <c r="B3151" s="7" t="s">
        <v>170</v>
      </c>
      <c r="C3151" s="15">
        <v>106</v>
      </c>
      <c r="D3151" s="16" t="s">
        <v>101</v>
      </c>
      <c r="E3151">
        <v>3458</v>
      </c>
      <c r="F3151" s="9">
        <v>15</v>
      </c>
      <c r="G3151" s="9">
        <f>financials[[#This Row],[Units Sold]]*financials[[#This Row],[Sale Price]]</f>
        <v>51870</v>
      </c>
      <c r="H3151" s="9">
        <f>IF(financials[[#This Row],[Discount Band]]="low",0.1,IF(financials[[#This Row],[Discount Band]]="medium",0.15,0.3))</f>
        <v>0.15</v>
      </c>
      <c r="I3151" s="9">
        <f>financials[[#This Row],[Gross Sales]]-financials[[#This Row],[Gross Sales]]*financials[[#This Row],[Discounts]]</f>
        <v>44089.5</v>
      </c>
      <c r="J3151" s="9">
        <f>VLOOKUP(financials[[#This Row],[productid]],Products!$B$2:$H$10,3)</f>
        <v>9.1</v>
      </c>
      <c r="K3151" s="9">
        <f>financials[[#This Row],[Sales]]-financials[[#This Row],[COGS]]</f>
        <v>44080.4</v>
      </c>
      <c r="L3151" s="17">
        <f t="shared" ca="1" si="99"/>
        <v>44920</v>
      </c>
      <c r="M3151" t="str">
        <f t="shared" ca="1" si="98"/>
        <v>A0001</v>
      </c>
    </row>
    <row r="3152" spans="1:13" x14ac:dyDescent="0.25">
      <c r="A3152" t="s">
        <v>98</v>
      </c>
      <c r="B3152" s="7" t="s">
        <v>556</v>
      </c>
      <c r="C3152" s="13">
        <v>104</v>
      </c>
      <c r="D3152" s="10" t="s">
        <v>102</v>
      </c>
      <c r="E3152">
        <v>415</v>
      </c>
      <c r="F3152" s="9">
        <v>125</v>
      </c>
      <c r="G3152" s="9">
        <f>financials[[#This Row],[Units Sold]]*financials[[#This Row],[Sale Price]]</f>
        <v>51875</v>
      </c>
      <c r="H3152" s="9">
        <f>IF(financials[[#This Row],[Discount Band]]="low",0.1,IF(financials[[#This Row],[Discount Band]]="medium",0.15,0.3))</f>
        <v>0.1</v>
      </c>
      <c r="I3152" s="9">
        <f>financials[[#This Row],[Gross Sales]]-financials[[#This Row],[Gross Sales]]*financials[[#This Row],[Discounts]]</f>
        <v>46687.5</v>
      </c>
      <c r="J3152" s="9">
        <f>VLOOKUP(financials[[#This Row],[productid]],Products!$B$2:$H$10,3)</f>
        <v>2.9</v>
      </c>
      <c r="K3152" s="9">
        <f>financials[[#This Row],[Sales]]-financials[[#This Row],[COGS]]</f>
        <v>46684.6</v>
      </c>
      <c r="L3152" s="17">
        <f t="shared" ca="1" si="99"/>
        <v>45367</v>
      </c>
      <c r="M3152" t="str">
        <f t="shared" ca="1" si="98"/>
        <v>C0003</v>
      </c>
    </row>
    <row r="3153" spans="1:13" x14ac:dyDescent="0.25">
      <c r="A3153" t="s">
        <v>98</v>
      </c>
      <c r="B3153" s="7" t="s">
        <v>284</v>
      </c>
      <c r="C3153" s="15">
        <v>101</v>
      </c>
      <c r="D3153" s="16" t="s">
        <v>94</v>
      </c>
      <c r="E3153">
        <v>415</v>
      </c>
      <c r="F3153" s="9">
        <v>125</v>
      </c>
      <c r="G3153" s="9">
        <f>financials[[#This Row],[Units Sold]]*financials[[#This Row],[Sale Price]]</f>
        <v>51875</v>
      </c>
      <c r="H3153" s="9">
        <f>IF(financials[[#This Row],[Discount Band]]="low",0.1,IF(financials[[#This Row],[Discount Band]]="medium",0.15,0.3))</f>
        <v>0.3</v>
      </c>
      <c r="I3153" s="9">
        <f>financials[[#This Row],[Gross Sales]]-financials[[#This Row],[Gross Sales]]*financials[[#This Row],[Discounts]]</f>
        <v>36312.5</v>
      </c>
      <c r="J3153" s="9">
        <f>VLOOKUP(financials[[#This Row],[productid]],Products!$B$2:$H$10,3)</f>
        <v>9.9499999999999993</v>
      </c>
      <c r="K3153" s="9">
        <f>financials[[#This Row],[Sales]]-financials[[#This Row],[COGS]]</f>
        <v>36302.550000000003</v>
      </c>
      <c r="L3153" s="17">
        <f t="shared" ca="1" si="99"/>
        <v>45415</v>
      </c>
      <c r="M3153" t="str">
        <f t="shared" ca="1" si="98"/>
        <v>B0001</v>
      </c>
    </row>
    <row r="3154" spans="1:13" x14ac:dyDescent="0.25">
      <c r="A3154" t="s">
        <v>98</v>
      </c>
      <c r="B3154" s="7" t="s">
        <v>178</v>
      </c>
      <c r="C3154" s="15">
        <v>101</v>
      </c>
      <c r="D3154" s="16" t="s">
        <v>102</v>
      </c>
      <c r="E3154">
        <v>415</v>
      </c>
      <c r="F3154" s="9">
        <v>125</v>
      </c>
      <c r="G3154" s="9">
        <f>financials[[#This Row],[Units Sold]]*financials[[#This Row],[Sale Price]]</f>
        <v>51875</v>
      </c>
      <c r="H3154" s="9">
        <f>IF(financials[[#This Row],[Discount Band]]="low",0.1,IF(financials[[#This Row],[Discount Band]]="medium",0.15,0.3))</f>
        <v>0.1</v>
      </c>
      <c r="I3154" s="9">
        <f>financials[[#This Row],[Gross Sales]]-financials[[#This Row],[Gross Sales]]*financials[[#This Row],[Discounts]]</f>
        <v>46687.5</v>
      </c>
      <c r="J3154" s="9">
        <f>VLOOKUP(financials[[#This Row],[productid]],Products!$B$2:$H$10,3)</f>
        <v>9.9499999999999993</v>
      </c>
      <c r="K3154" s="9">
        <f>financials[[#This Row],[Sales]]-financials[[#This Row],[COGS]]</f>
        <v>46677.55</v>
      </c>
      <c r="L3154" s="17">
        <f t="shared" ca="1" si="99"/>
        <v>44940</v>
      </c>
      <c r="M3154" t="str">
        <f t="shared" ca="1" si="98"/>
        <v>A0001</v>
      </c>
    </row>
    <row r="3155" spans="1:13" x14ac:dyDescent="0.25">
      <c r="A3155" t="s">
        <v>99</v>
      </c>
      <c r="B3155" s="7" t="s">
        <v>159</v>
      </c>
      <c r="C3155" s="15">
        <v>106</v>
      </c>
      <c r="D3155" s="16" t="s">
        <v>101</v>
      </c>
      <c r="E3155">
        <v>173</v>
      </c>
      <c r="F3155" s="9">
        <v>300</v>
      </c>
      <c r="G3155" s="9">
        <f>financials[[#This Row],[Units Sold]]*financials[[#This Row],[Sale Price]]</f>
        <v>51900</v>
      </c>
      <c r="H3155" s="9">
        <f>IF(financials[[#This Row],[Discount Band]]="low",0.1,IF(financials[[#This Row],[Discount Band]]="medium",0.15,0.3))</f>
        <v>0.15</v>
      </c>
      <c r="I3155" s="9">
        <f>financials[[#This Row],[Gross Sales]]-financials[[#This Row],[Gross Sales]]*financials[[#This Row],[Discounts]]</f>
        <v>44115</v>
      </c>
      <c r="J3155" s="9">
        <f>VLOOKUP(financials[[#This Row],[productid]],Products!$B$2:$H$10,3)</f>
        <v>9.1</v>
      </c>
      <c r="K3155" s="9">
        <f>financials[[#This Row],[Sales]]-financials[[#This Row],[COGS]]</f>
        <v>44105.9</v>
      </c>
      <c r="L3155" s="17">
        <f t="shared" ca="1" si="99"/>
        <v>44859</v>
      </c>
      <c r="M3155" t="str">
        <f t="shared" ca="1" si="98"/>
        <v>C0002</v>
      </c>
    </row>
    <row r="3156" spans="1:13" x14ac:dyDescent="0.25">
      <c r="A3156" t="s">
        <v>99</v>
      </c>
      <c r="B3156" s="7" t="s">
        <v>277</v>
      </c>
      <c r="C3156" s="15">
        <v>107</v>
      </c>
      <c r="D3156" s="16" t="s">
        <v>94</v>
      </c>
      <c r="E3156">
        <v>173</v>
      </c>
      <c r="F3156" s="9">
        <v>300</v>
      </c>
      <c r="G3156" s="9">
        <f>financials[[#This Row],[Units Sold]]*financials[[#This Row],[Sale Price]]</f>
        <v>51900</v>
      </c>
      <c r="H3156" s="9">
        <f>IF(financials[[#This Row],[Discount Band]]="low",0.1,IF(financials[[#This Row],[Discount Band]]="medium",0.15,0.3))</f>
        <v>0.3</v>
      </c>
      <c r="I3156" s="9">
        <f>financials[[#This Row],[Gross Sales]]-financials[[#This Row],[Gross Sales]]*financials[[#This Row],[Discounts]]</f>
        <v>36330</v>
      </c>
      <c r="J3156" s="9">
        <f>VLOOKUP(financials[[#This Row],[productid]],Products!$B$2:$H$10,3)</f>
        <v>5.5</v>
      </c>
      <c r="K3156" s="9">
        <f>financials[[#This Row],[Sales]]-financials[[#This Row],[COGS]]</f>
        <v>36324.5</v>
      </c>
      <c r="L3156" s="17">
        <f t="shared" ca="1" si="99"/>
        <v>44906</v>
      </c>
      <c r="M3156" t="str">
        <f t="shared" ca="1" si="98"/>
        <v>C0002</v>
      </c>
    </row>
    <row r="3157" spans="1:13" x14ac:dyDescent="0.25">
      <c r="A3157" t="s">
        <v>99</v>
      </c>
      <c r="B3157" s="7" t="s">
        <v>628</v>
      </c>
      <c r="C3157" s="15">
        <v>106</v>
      </c>
      <c r="D3157" s="16" t="s">
        <v>94</v>
      </c>
      <c r="E3157">
        <v>173</v>
      </c>
      <c r="F3157" s="9">
        <v>300</v>
      </c>
      <c r="G3157" s="9">
        <f>financials[[#This Row],[Units Sold]]*financials[[#This Row],[Sale Price]]</f>
        <v>51900</v>
      </c>
      <c r="H3157" s="9">
        <f>IF(financials[[#This Row],[Discount Band]]="low",0.1,IF(financials[[#This Row],[Discount Band]]="medium",0.15,0.3))</f>
        <v>0.3</v>
      </c>
      <c r="I3157" s="9">
        <f>financials[[#This Row],[Gross Sales]]-financials[[#This Row],[Gross Sales]]*financials[[#This Row],[Discounts]]</f>
        <v>36330</v>
      </c>
      <c r="J3157" s="9">
        <f>VLOOKUP(financials[[#This Row],[productid]],Products!$B$2:$H$10,3)</f>
        <v>9.1</v>
      </c>
      <c r="K3157" s="9">
        <f>financials[[#This Row],[Sales]]-financials[[#This Row],[COGS]]</f>
        <v>36320.9</v>
      </c>
      <c r="L3157" s="17">
        <f t="shared" ca="1" si="99"/>
        <v>45327</v>
      </c>
      <c r="M3157" t="str">
        <f t="shared" ca="1" si="98"/>
        <v>C0003</v>
      </c>
    </row>
    <row r="3158" spans="1:13" x14ac:dyDescent="0.25">
      <c r="A3158" t="s">
        <v>97</v>
      </c>
      <c r="B3158" s="7" t="s">
        <v>170</v>
      </c>
      <c r="C3158" s="15">
        <v>101</v>
      </c>
      <c r="D3158" s="16" t="s">
        <v>94</v>
      </c>
      <c r="E3158">
        <v>2596</v>
      </c>
      <c r="F3158" s="9">
        <v>20</v>
      </c>
      <c r="G3158" s="9">
        <f>financials[[#This Row],[Units Sold]]*financials[[#This Row],[Sale Price]]</f>
        <v>51920</v>
      </c>
      <c r="H3158" s="9">
        <f>IF(financials[[#This Row],[Discount Band]]="low",0.1,IF(financials[[#This Row],[Discount Band]]="medium",0.15,0.3))</f>
        <v>0.3</v>
      </c>
      <c r="I3158" s="9">
        <f>financials[[#This Row],[Gross Sales]]-financials[[#This Row],[Gross Sales]]*financials[[#This Row],[Discounts]]</f>
        <v>36344</v>
      </c>
      <c r="J3158" s="9">
        <f>VLOOKUP(financials[[#This Row],[productid]],Products!$B$2:$H$10,3)</f>
        <v>9.9499999999999993</v>
      </c>
      <c r="K3158" s="9">
        <f>financials[[#This Row],[Sales]]-financials[[#This Row],[COGS]]</f>
        <v>36334.050000000003</v>
      </c>
      <c r="L3158" s="17">
        <f t="shared" ca="1" si="99"/>
        <v>45421</v>
      </c>
      <c r="M3158" t="str">
        <f t="shared" ca="1" si="98"/>
        <v>C0003</v>
      </c>
    </row>
    <row r="3159" spans="1:13" x14ac:dyDescent="0.25">
      <c r="A3159" t="s">
        <v>98</v>
      </c>
      <c r="B3159" s="7" t="s">
        <v>279</v>
      </c>
      <c r="C3159" s="15">
        <v>107</v>
      </c>
      <c r="D3159" s="16" t="s">
        <v>101</v>
      </c>
      <c r="E3159">
        <v>416</v>
      </c>
      <c r="F3159" s="9">
        <v>125</v>
      </c>
      <c r="G3159" s="9">
        <f>financials[[#This Row],[Units Sold]]*financials[[#This Row],[Sale Price]]</f>
        <v>52000</v>
      </c>
      <c r="H3159" s="9">
        <f>IF(financials[[#This Row],[Discount Band]]="low",0.1,IF(financials[[#This Row],[Discount Band]]="medium",0.15,0.3))</f>
        <v>0.15</v>
      </c>
      <c r="I3159" s="9">
        <f>financials[[#This Row],[Gross Sales]]-financials[[#This Row],[Gross Sales]]*financials[[#This Row],[Discounts]]</f>
        <v>44200</v>
      </c>
      <c r="J3159" s="9">
        <f>VLOOKUP(financials[[#This Row],[productid]],Products!$B$2:$H$10,3)</f>
        <v>5.5</v>
      </c>
      <c r="K3159" s="9">
        <f>financials[[#This Row],[Sales]]-financials[[#This Row],[COGS]]</f>
        <v>44194.5</v>
      </c>
      <c r="L3159" s="17">
        <f t="shared" ca="1" si="99"/>
        <v>45299</v>
      </c>
      <c r="M3159" t="str">
        <f t="shared" ca="1" si="98"/>
        <v>A0001</v>
      </c>
    </row>
    <row r="3160" spans="1:13" x14ac:dyDescent="0.25">
      <c r="A3160" t="s">
        <v>98</v>
      </c>
      <c r="B3160" s="7" t="s">
        <v>105</v>
      </c>
      <c r="C3160" s="15">
        <v>108</v>
      </c>
      <c r="D3160" s="16" t="s">
        <v>94</v>
      </c>
      <c r="E3160">
        <v>417</v>
      </c>
      <c r="F3160" s="9">
        <v>125</v>
      </c>
      <c r="G3160" s="9">
        <f>financials[[#This Row],[Units Sold]]*financials[[#This Row],[Sale Price]]</f>
        <v>52125</v>
      </c>
      <c r="H3160" s="9">
        <f>IF(financials[[#This Row],[Discount Band]]="low",0.1,IF(financials[[#This Row],[Discount Band]]="medium",0.15,0.3))</f>
        <v>0.3</v>
      </c>
      <c r="I3160" s="9">
        <f>financials[[#This Row],[Gross Sales]]-financials[[#This Row],[Gross Sales]]*financials[[#This Row],[Discounts]]</f>
        <v>36487.5</v>
      </c>
      <c r="J3160" s="9">
        <f>VLOOKUP(financials[[#This Row],[productid]],Products!$B$2:$H$10,3)</f>
        <v>3.99</v>
      </c>
      <c r="K3160" s="9">
        <f>financials[[#This Row],[Sales]]-financials[[#This Row],[COGS]]</f>
        <v>36483.51</v>
      </c>
      <c r="L3160" s="17">
        <f t="shared" ca="1" si="99"/>
        <v>45278</v>
      </c>
      <c r="M3160" t="str">
        <f t="shared" ca="1" si="98"/>
        <v>C0003</v>
      </c>
    </row>
    <row r="3161" spans="1:13" x14ac:dyDescent="0.25">
      <c r="A3161" t="s">
        <v>97</v>
      </c>
      <c r="B3161" s="7" t="s">
        <v>136</v>
      </c>
      <c r="C3161" s="15">
        <v>108</v>
      </c>
      <c r="D3161" s="16" t="s">
        <v>102</v>
      </c>
      <c r="E3161">
        <v>149</v>
      </c>
      <c r="F3161" s="9">
        <v>350</v>
      </c>
      <c r="G3161" s="9">
        <f>financials[[#This Row],[Units Sold]]*financials[[#This Row],[Sale Price]]</f>
        <v>52150</v>
      </c>
      <c r="H3161" s="9">
        <f>IF(financials[[#This Row],[Discount Band]]="low",0.1,IF(financials[[#This Row],[Discount Band]]="medium",0.15,0.3))</f>
        <v>0.1</v>
      </c>
      <c r="I3161" s="9">
        <f>financials[[#This Row],[Gross Sales]]-financials[[#This Row],[Gross Sales]]*financials[[#This Row],[Discounts]]</f>
        <v>46935</v>
      </c>
      <c r="J3161" s="9">
        <f>VLOOKUP(financials[[#This Row],[productid]],Products!$B$2:$H$10,3)</f>
        <v>3.99</v>
      </c>
      <c r="K3161" s="9">
        <f>financials[[#This Row],[Sales]]-financials[[#This Row],[COGS]]</f>
        <v>46931.01</v>
      </c>
      <c r="L3161" s="17">
        <f t="shared" ca="1" si="99"/>
        <v>44696</v>
      </c>
      <c r="M3161" t="str">
        <f t="shared" ca="1" si="98"/>
        <v>C0003</v>
      </c>
    </row>
    <row r="3162" spans="1:13" x14ac:dyDescent="0.25">
      <c r="A3162" t="s">
        <v>97</v>
      </c>
      <c r="B3162" s="7" t="s">
        <v>656</v>
      </c>
      <c r="C3162" s="15">
        <v>107</v>
      </c>
      <c r="D3162" s="16" t="s">
        <v>94</v>
      </c>
      <c r="E3162">
        <v>149</v>
      </c>
      <c r="F3162" s="9">
        <v>350</v>
      </c>
      <c r="G3162" s="9">
        <f>financials[[#This Row],[Units Sold]]*financials[[#This Row],[Sale Price]]</f>
        <v>52150</v>
      </c>
      <c r="H3162" s="9">
        <f>IF(financials[[#This Row],[Discount Band]]="low",0.1,IF(financials[[#This Row],[Discount Band]]="medium",0.15,0.3))</f>
        <v>0.3</v>
      </c>
      <c r="I3162" s="9">
        <f>financials[[#This Row],[Gross Sales]]-financials[[#This Row],[Gross Sales]]*financials[[#This Row],[Discounts]]</f>
        <v>36505</v>
      </c>
      <c r="J3162" s="9">
        <f>VLOOKUP(financials[[#This Row],[productid]],Products!$B$2:$H$10,3)</f>
        <v>5.5</v>
      </c>
      <c r="K3162" s="9">
        <f>financials[[#This Row],[Sales]]-financials[[#This Row],[COGS]]</f>
        <v>36499.5</v>
      </c>
      <c r="L3162" s="17">
        <f t="shared" ca="1" si="99"/>
        <v>44649</v>
      </c>
      <c r="M3162" t="str">
        <f t="shared" ca="1" si="98"/>
        <v>A0001</v>
      </c>
    </row>
    <row r="3163" spans="1:13" x14ac:dyDescent="0.25">
      <c r="A3163" t="s">
        <v>97</v>
      </c>
      <c r="B3163" s="7" t="s">
        <v>170</v>
      </c>
      <c r="C3163" s="15">
        <v>103</v>
      </c>
      <c r="D3163" s="16" t="s">
        <v>94</v>
      </c>
      <c r="E3163">
        <v>2613</v>
      </c>
      <c r="F3163" s="9">
        <v>20</v>
      </c>
      <c r="G3163" s="9">
        <f>financials[[#This Row],[Units Sold]]*financials[[#This Row],[Sale Price]]</f>
        <v>52260</v>
      </c>
      <c r="H3163" s="9">
        <f>IF(financials[[#This Row],[Discount Band]]="low",0.1,IF(financials[[#This Row],[Discount Band]]="medium",0.15,0.3))</f>
        <v>0.3</v>
      </c>
      <c r="I3163" s="9">
        <f>financials[[#This Row],[Gross Sales]]-financials[[#This Row],[Gross Sales]]*financials[[#This Row],[Discounts]]</f>
        <v>36582</v>
      </c>
      <c r="J3163" s="9">
        <f>VLOOKUP(financials[[#This Row],[productid]],Products!$B$2:$H$10,3)</f>
        <v>15</v>
      </c>
      <c r="K3163" s="9">
        <f>financials[[#This Row],[Sales]]-financials[[#This Row],[COGS]]</f>
        <v>36567</v>
      </c>
      <c r="L3163" s="17">
        <f t="shared" ca="1" si="99"/>
        <v>45192</v>
      </c>
      <c r="M3163" t="str">
        <f t="shared" ca="1" si="98"/>
        <v>C0003</v>
      </c>
    </row>
    <row r="3164" spans="1:13" x14ac:dyDescent="0.25">
      <c r="A3164" t="s">
        <v>97</v>
      </c>
      <c r="B3164" s="7" t="s">
        <v>135</v>
      </c>
      <c r="C3164" s="15">
        <v>108</v>
      </c>
      <c r="D3164" s="16" t="s">
        <v>101</v>
      </c>
      <c r="E3164">
        <v>2624</v>
      </c>
      <c r="F3164" s="9">
        <v>20</v>
      </c>
      <c r="G3164" s="9">
        <f>financials[[#This Row],[Units Sold]]*financials[[#This Row],[Sale Price]]</f>
        <v>52480</v>
      </c>
      <c r="H3164" s="9">
        <f>IF(financials[[#This Row],[Discount Band]]="low",0.1,IF(financials[[#This Row],[Discount Band]]="medium",0.15,0.3))</f>
        <v>0.15</v>
      </c>
      <c r="I3164" s="9">
        <f>financials[[#This Row],[Gross Sales]]-financials[[#This Row],[Gross Sales]]*financials[[#This Row],[Discounts]]</f>
        <v>44608</v>
      </c>
      <c r="J3164" s="9">
        <f>VLOOKUP(financials[[#This Row],[productid]],Products!$B$2:$H$10,3)</f>
        <v>3.99</v>
      </c>
      <c r="K3164" s="9">
        <f>financials[[#This Row],[Sales]]-financials[[#This Row],[COGS]]</f>
        <v>44604.01</v>
      </c>
      <c r="L3164" s="17">
        <f t="shared" ca="1" si="99"/>
        <v>44965</v>
      </c>
      <c r="M3164" t="str">
        <f t="shared" ca="1" si="98"/>
        <v>B0101</v>
      </c>
    </row>
    <row r="3165" spans="1:13" x14ac:dyDescent="0.25">
      <c r="A3165" t="s">
        <v>99</v>
      </c>
      <c r="B3165" s="7" t="s">
        <v>285</v>
      </c>
      <c r="C3165" s="15">
        <v>108</v>
      </c>
      <c r="D3165" s="16" t="s">
        <v>101</v>
      </c>
      <c r="E3165">
        <v>175</v>
      </c>
      <c r="F3165" s="9">
        <v>300</v>
      </c>
      <c r="G3165" s="9">
        <f>financials[[#This Row],[Units Sold]]*financials[[#This Row],[Sale Price]]</f>
        <v>52500</v>
      </c>
      <c r="H3165" s="9">
        <f>IF(financials[[#This Row],[Discount Band]]="low",0.1,IF(financials[[#This Row],[Discount Band]]="medium",0.15,0.3))</f>
        <v>0.15</v>
      </c>
      <c r="I3165" s="9">
        <f>financials[[#This Row],[Gross Sales]]-financials[[#This Row],[Gross Sales]]*financials[[#This Row],[Discounts]]</f>
        <v>44625</v>
      </c>
      <c r="J3165" s="9">
        <f>VLOOKUP(financials[[#This Row],[productid]],Products!$B$2:$H$10,3)</f>
        <v>3.99</v>
      </c>
      <c r="K3165" s="9">
        <f>financials[[#This Row],[Sales]]-financials[[#This Row],[COGS]]</f>
        <v>44621.01</v>
      </c>
      <c r="L3165" s="17">
        <f t="shared" ca="1" si="99"/>
        <v>44877</v>
      </c>
      <c r="M3165" t="str">
        <f t="shared" ca="1" si="98"/>
        <v>B0001</v>
      </c>
    </row>
    <row r="3166" spans="1:13" x14ac:dyDescent="0.25">
      <c r="A3166" t="s">
        <v>98</v>
      </c>
      <c r="B3166" s="7" t="s">
        <v>284</v>
      </c>
      <c r="C3166" s="15">
        <v>103</v>
      </c>
      <c r="D3166" s="16" t="s">
        <v>102</v>
      </c>
      <c r="E3166">
        <v>420</v>
      </c>
      <c r="F3166" s="9">
        <v>125</v>
      </c>
      <c r="G3166" s="9">
        <f>financials[[#This Row],[Units Sold]]*financials[[#This Row],[Sale Price]]</f>
        <v>52500</v>
      </c>
      <c r="H3166" s="9">
        <f>IF(financials[[#This Row],[Discount Band]]="low",0.1,IF(financials[[#This Row],[Discount Band]]="medium",0.15,0.3))</f>
        <v>0.1</v>
      </c>
      <c r="I3166" s="9">
        <f>financials[[#This Row],[Gross Sales]]-financials[[#This Row],[Gross Sales]]*financials[[#This Row],[Discounts]]</f>
        <v>47250</v>
      </c>
      <c r="J3166" s="9">
        <f>VLOOKUP(financials[[#This Row],[productid]],Products!$B$2:$H$10,3)</f>
        <v>15</v>
      </c>
      <c r="K3166" s="9">
        <f>financials[[#This Row],[Sales]]-financials[[#This Row],[COGS]]</f>
        <v>47235</v>
      </c>
      <c r="L3166" s="17">
        <f t="shared" ca="1" si="99"/>
        <v>44671</v>
      </c>
      <c r="M3166" t="str">
        <f t="shared" ca="1" si="98"/>
        <v>A0001</v>
      </c>
    </row>
    <row r="3167" spans="1:13" x14ac:dyDescent="0.25">
      <c r="A3167" t="s">
        <v>98</v>
      </c>
      <c r="B3167" s="7" t="s">
        <v>106</v>
      </c>
      <c r="C3167" s="15">
        <v>109</v>
      </c>
      <c r="D3167" s="16" t="s">
        <v>94</v>
      </c>
      <c r="E3167">
        <v>421</v>
      </c>
      <c r="F3167" s="9">
        <v>125</v>
      </c>
      <c r="G3167" s="9">
        <f>financials[[#This Row],[Units Sold]]*financials[[#This Row],[Sale Price]]</f>
        <v>52625</v>
      </c>
      <c r="H3167" s="9">
        <f>IF(financials[[#This Row],[Discount Band]]="low",0.1,IF(financials[[#This Row],[Discount Band]]="medium",0.15,0.3))</f>
        <v>0.3</v>
      </c>
      <c r="I3167" s="9">
        <f>financials[[#This Row],[Gross Sales]]-financials[[#This Row],[Gross Sales]]*financials[[#This Row],[Discounts]]</f>
        <v>36837.5</v>
      </c>
      <c r="J3167" s="9">
        <f>VLOOKUP(financials[[#This Row],[productid]],Products!$B$2:$H$10,3)</f>
        <v>16.8</v>
      </c>
      <c r="K3167" s="9">
        <f>financials[[#This Row],[Sales]]-financials[[#This Row],[COGS]]</f>
        <v>36820.699999999997</v>
      </c>
      <c r="L3167" s="17">
        <f t="shared" ca="1" si="99"/>
        <v>45425</v>
      </c>
      <c r="M3167" t="str">
        <f t="shared" ca="1" si="98"/>
        <v>C0003</v>
      </c>
    </row>
    <row r="3168" spans="1:13" x14ac:dyDescent="0.25">
      <c r="A3168" t="s">
        <v>100</v>
      </c>
      <c r="B3168" s="7" t="s">
        <v>135</v>
      </c>
      <c r="C3168" s="15">
        <v>103</v>
      </c>
      <c r="D3168" s="16" t="s">
        <v>94</v>
      </c>
      <c r="E3168">
        <v>3509</v>
      </c>
      <c r="F3168" s="9">
        <v>15</v>
      </c>
      <c r="G3168" s="9">
        <f>financials[[#This Row],[Units Sold]]*financials[[#This Row],[Sale Price]]</f>
        <v>52635</v>
      </c>
      <c r="H3168" s="9">
        <f>IF(financials[[#This Row],[Discount Band]]="low",0.1,IF(financials[[#This Row],[Discount Band]]="medium",0.15,0.3))</f>
        <v>0.3</v>
      </c>
      <c r="I3168" s="9">
        <f>financials[[#This Row],[Gross Sales]]-financials[[#This Row],[Gross Sales]]*financials[[#This Row],[Discounts]]</f>
        <v>36844.5</v>
      </c>
      <c r="J3168" s="9">
        <f>VLOOKUP(financials[[#This Row],[productid]],Products!$B$2:$H$10,3)</f>
        <v>15</v>
      </c>
      <c r="K3168" s="9">
        <f>financials[[#This Row],[Sales]]-financials[[#This Row],[COGS]]</f>
        <v>36829.5</v>
      </c>
      <c r="L3168" s="17">
        <f t="shared" ca="1" si="99"/>
        <v>45129</v>
      </c>
      <c r="M3168" t="str">
        <f t="shared" ca="1" si="98"/>
        <v>C0003</v>
      </c>
    </row>
    <row r="3169" spans="1:13" x14ac:dyDescent="0.25">
      <c r="A3169" t="s">
        <v>97</v>
      </c>
      <c r="B3169" s="7" t="s">
        <v>170</v>
      </c>
      <c r="C3169" s="15">
        <v>101</v>
      </c>
      <c r="D3169" s="16" t="s">
        <v>103</v>
      </c>
      <c r="E3169">
        <v>2635</v>
      </c>
      <c r="F3169" s="9">
        <v>20</v>
      </c>
      <c r="G3169" s="9">
        <f>financials[[#This Row],[Units Sold]]*financials[[#This Row],[Sale Price]]</f>
        <v>52700</v>
      </c>
      <c r="H3169" s="9">
        <f>IF(financials[[#This Row],[Discount Band]]="low",0.1,IF(financials[[#This Row],[Discount Band]]="medium",0.15,0.3))</f>
        <v>0.3</v>
      </c>
      <c r="I3169" s="9">
        <f>financials[[#This Row],[Gross Sales]]-financials[[#This Row],[Gross Sales]]*financials[[#This Row],[Discounts]]</f>
        <v>36890</v>
      </c>
      <c r="J3169" s="9">
        <f>VLOOKUP(financials[[#This Row],[productid]],Products!$B$2:$H$10,3)</f>
        <v>9.9499999999999993</v>
      </c>
      <c r="K3169" s="9">
        <f>financials[[#This Row],[Sales]]-financials[[#This Row],[COGS]]</f>
        <v>36880.050000000003</v>
      </c>
      <c r="L3169" s="17">
        <f t="shared" ca="1" si="99"/>
        <v>44748</v>
      </c>
      <c r="M3169" t="str">
        <f t="shared" ca="1" si="98"/>
        <v>B0101</v>
      </c>
    </row>
    <row r="3170" spans="1:13" x14ac:dyDescent="0.25">
      <c r="A3170" t="s">
        <v>99</v>
      </c>
      <c r="B3170" s="7" t="s">
        <v>656</v>
      </c>
      <c r="C3170" s="15">
        <v>102</v>
      </c>
      <c r="D3170" s="16" t="s">
        <v>102</v>
      </c>
      <c r="E3170">
        <v>176</v>
      </c>
      <c r="F3170" s="9">
        <v>300</v>
      </c>
      <c r="G3170" s="9">
        <f>financials[[#This Row],[Units Sold]]*financials[[#This Row],[Sale Price]]</f>
        <v>52800</v>
      </c>
      <c r="H3170" s="9">
        <f>IF(financials[[#This Row],[Discount Band]]="low",0.1,IF(financials[[#This Row],[Discount Band]]="medium",0.15,0.3))</f>
        <v>0.1</v>
      </c>
      <c r="I3170" s="9">
        <f>financials[[#This Row],[Gross Sales]]-financials[[#This Row],[Gross Sales]]*financials[[#This Row],[Discounts]]</f>
        <v>47520</v>
      </c>
      <c r="J3170" s="9">
        <f>VLOOKUP(financials[[#This Row],[productid]],Products!$B$2:$H$10,3)</f>
        <v>13.95</v>
      </c>
      <c r="K3170" s="9">
        <f>financials[[#This Row],[Sales]]-financials[[#This Row],[COGS]]</f>
        <v>47506.05</v>
      </c>
      <c r="L3170" s="17">
        <f t="shared" ca="1" si="99"/>
        <v>45316</v>
      </c>
      <c r="M3170" t="str">
        <f t="shared" ca="1" si="98"/>
        <v>A0001</v>
      </c>
    </row>
    <row r="3171" spans="1:13" x14ac:dyDescent="0.25">
      <c r="A3171" t="s">
        <v>99</v>
      </c>
      <c r="B3171" s="7" t="s">
        <v>277</v>
      </c>
      <c r="C3171" s="15">
        <v>101</v>
      </c>
      <c r="D3171" s="16" t="s">
        <v>101</v>
      </c>
      <c r="E3171">
        <v>176</v>
      </c>
      <c r="F3171" s="9">
        <v>300</v>
      </c>
      <c r="G3171" s="9">
        <f>financials[[#This Row],[Units Sold]]*financials[[#This Row],[Sale Price]]</f>
        <v>52800</v>
      </c>
      <c r="H3171" s="9">
        <f>IF(financials[[#This Row],[Discount Band]]="low",0.1,IF(financials[[#This Row],[Discount Band]]="medium",0.15,0.3))</f>
        <v>0.15</v>
      </c>
      <c r="I3171" s="9">
        <f>financials[[#This Row],[Gross Sales]]-financials[[#This Row],[Gross Sales]]*financials[[#This Row],[Discounts]]</f>
        <v>44880</v>
      </c>
      <c r="J3171" s="9">
        <f>VLOOKUP(financials[[#This Row],[productid]],Products!$B$2:$H$10,3)</f>
        <v>9.9499999999999993</v>
      </c>
      <c r="K3171" s="9">
        <f>financials[[#This Row],[Sales]]-financials[[#This Row],[COGS]]</f>
        <v>44870.05</v>
      </c>
      <c r="L3171" s="17">
        <f t="shared" ca="1" si="99"/>
        <v>44712</v>
      </c>
      <c r="M3171" t="str">
        <f t="shared" ca="1" si="98"/>
        <v>C0003</v>
      </c>
    </row>
    <row r="3172" spans="1:13" x14ac:dyDescent="0.25">
      <c r="A3172" t="s">
        <v>100</v>
      </c>
      <c r="B3172" s="7" t="s">
        <v>135</v>
      </c>
      <c r="C3172" s="15">
        <v>107</v>
      </c>
      <c r="D3172" s="16" t="s">
        <v>103</v>
      </c>
      <c r="E3172">
        <v>3524</v>
      </c>
      <c r="F3172" s="9">
        <v>15</v>
      </c>
      <c r="G3172" s="9">
        <f>financials[[#This Row],[Units Sold]]*financials[[#This Row],[Sale Price]]</f>
        <v>52860</v>
      </c>
      <c r="H3172" s="9">
        <f>IF(financials[[#This Row],[Discount Band]]="low",0.1,IF(financials[[#This Row],[Discount Band]]="medium",0.15,0.3))</f>
        <v>0.3</v>
      </c>
      <c r="I3172" s="9">
        <f>financials[[#This Row],[Gross Sales]]-financials[[#This Row],[Gross Sales]]*financials[[#This Row],[Discounts]]</f>
        <v>37002</v>
      </c>
      <c r="J3172" s="9">
        <f>VLOOKUP(financials[[#This Row],[productid]],Products!$B$2:$H$10,3)</f>
        <v>5.5</v>
      </c>
      <c r="K3172" s="9">
        <f>financials[[#This Row],[Sales]]-financials[[#This Row],[COGS]]</f>
        <v>36996.5</v>
      </c>
      <c r="L3172" s="17">
        <f t="shared" ca="1" si="99"/>
        <v>45419</v>
      </c>
      <c r="M3172" t="str">
        <f t="shared" ca="1" si="98"/>
        <v>B0001</v>
      </c>
    </row>
    <row r="3173" spans="1:13" x14ac:dyDescent="0.25">
      <c r="A3173" t="s">
        <v>100</v>
      </c>
      <c r="B3173" s="7" t="s">
        <v>170</v>
      </c>
      <c r="C3173" s="15">
        <v>101</v>
      </c>
      <c r="D3173" s="16" t="s">
        <v>101</v>
      </c>
      <c r="E3173">
        <v>3532</v>
      </c>
      <c r="F3173" s="9">
        <v>15</v>
      </c>
      <c r="G3173" s="9">
        <f>financials[[#This Row],[Units Sold]]*financials[[#This Row],[Sale Price]]</f>
        <v>52980</v>
      </c>
      <c r="H3173" s="9">
        <f>IF(financials[[#This Row],[Discount Band]]="low",0.1,IF(financials[[#This Row],[Discount Band]]="medium",0.15,0.3))</f>
        <v>0.15</v>
      </c>
      <c r="I3173" s="9">
        <f>financials[[#This Row],[Gross Sales]]-financials[[#This Row],[Gross Sales]]*financials[[#This Row],[Discounts]]</f>
        <v>45033</v>
      </c>
      <c r="J3173" s="9">
        <f>VLOOKUP(financials[[#This Row],[productid]],Products!$B$2:$H$10,3)</f>
        <v>9.9499999999999993</v>
      </c>
      <c r="K3173" s="9">
        <f>financials[[#This Row],[Sales]]-financials[[#This Row],[COGS]]</f>
        <v>45023.05</v>
      </c>
      <c r="L3173" s="17">
        <f t="shared" ca="1" si="99"/>
        <v>45468</v>
      </c>
      <c r="M3173" t="str">
        <f t="shared" ca="1" si="98"/>
        <v>C0002</v>
      </c>
    </row>
    <row r="3174" spans="1:13" x14ac:dyDescent="0.25">
      <c r="A3174" t="s">
        <v>98</v>
      </c>
      <c r="B3174" s="7" t="s">
        <v>106</v>
      </c>
      <c r="C3174" s="15">
        <v>105</v>
      </c>
      <c r="D3174" s="16" t="s">
        <v>102</v>
      </c>
      <c r="E3174">
        <v>424</v>
      </c>
      <c r="F3174" s="9">
        <v>125</v>
      </c>
      <c r="G3174" s="9">
        <f>financials[[#This Row],[Units Sold]]*financials[[#This Row],[Sale Price]]</f>
        <v>53000</v>
      </c>
      <c r="H3174" s="9">
        <f>IF(financials[[#This Row],[Discount Band]]="low",0.1,IF(financials[[#This Row],[Discount Band]]="medium",0.15,0.3))</f>
        <v>0.1</v>
      </c>
      <c r="I3174" s="9">
        <f>financials[[#This Row],[Gross Sales]]-financials[[#This Row],[Gross Sales]]*financials[[#This Row],[Discounts]]</f>
        <v>47700</v>
      </c>
      <c r="J3174" s="9">
        <f>VLOOKUP(financials[[#This Row],[productid]],Products!$B$2:$H$10,3)</f>
        <v>10</v>
      </c>
      <c r="K3174" s="9">
        <f>financials[[#This Row],[Sales]]-financials[[#This Row],[COGS]]</f>
        <v>47690</v>
      </c>
      <c r="L3174" s="17">
        <f t="shared" ca="1" si="99"/>
        <v>45185</v>
      </c>
      <c r="M3174" t="str">
        <f t="shared" ca="1" si="98"/>
        <v>C0003</v>
      </c>
    </row>
    <row r="3175" spans="1:13" x14ac:dyDescent="0.25">
      <c r="A3175" t="s">
        <v>100</v>
      </c>
      <c r="B3175" s="7" t="s">
        <v>135</v>
      </c>
      <c r="C3175" s="15">
        <v>107</v>
      </c>
      <c r="D3175" s="16" t="s">
        <v>102</v>
      </c>
      <c r="E3175">
        <v>3538</v>
      </c>
      <c r="F3175" s="9">
        <v>15</v>
      </c>
      <c r="G3175" s="9">
        <f>financials[[#This Row],[Units Sold]]*financials[[#This Row],[Sale Price]]</f>
        <v>53070</v>
      </c>
      <c r="H3175" s="9">
        <f>IF(financials[[#This Row],[Discount Band]]="low",0.1,IF(financials[[#This Row],[Discount Band]]="medium",0.15,0.3))</f>
        <v>0.1</v>
      </c>
      <c r="I3175" s="9">
        <f>financials[[#This Row],[Gross Sales]]-financials[[#This Row],[Gross Sales]]*financials[[#This Row],[Discounts]]</f>
        <v>47763</v>
      </c>
      <c r="J3175" s="9">
        <f>VLOOKUP(financials[[#This Row],[productid]],Products!$B$2:$H$10,3)</f>
        <v>5.5</v>
      </c>
      <c r="K3175" s="9">
        <f>financials[[#This Row],[Sales]]-financials[[#This Row],[COGS]]</f>
        <v>47757.5</v>
      </c>
      <c r="L3175" s="17">
        <f t="shared" ca="1" si="99"/>
        <v>44727</v>
      </c>
      <c r="M3175" t="str">
        <f t="shared" ca="1" si="98"/>
        <v>B0001</v>
      </c>
    </row>
    <row r="3176" spans="1:13" x14ac:dyDescent="0.25">
      <c r="A3176" t="s">
        <v>100</v>
      </c>
      <c r="B3176" s="7" t="s">
        <v>170</v>
      </c>
      <c r="C3176" s="15">
        <v>104</v>
      </c>
      <c r="D3176" s="16" t="s">
        <v>94</v>
      </c>
      <c r="E3176">
        <v>3539</v>
      </c>
      <c r="F3176" s="9">
        <v>15</v>
      </c>
      <c r="G3176" s="9">
        <f>financials[[#This Row],[Units Sold]]*financials[[#This Row],[Sale Price]]</f>
        <v>53085</v>
      </c>
      <c r="H3176" s="9">
        <f>IF(financials[[#This Row],[Discount Band]]="low",0.1,IF(financials[[#This Row],[Discount Band]]="medium",0.15,0.3))</f>
        <v>0.3</v>
      </c>
      <c r="I3176" s="9">
        <f>financials[[#This Row],[Gross Sales]]-financials[[#This Row],[Gross Sales]]*financials[[#This Row],[Discounts]]</f>
        <v>37159.5</v>
      </c>
      <c r="J3176" s="9">
        <f>VLOOKUP(financials[[#This Row],[productid]],Products!$B$2:$H$10,3)</f>
        <v>2.9</v>
      </c>
      <c r="K3176" s="9">
        <f>financials[[#This Row],[Sales]]-financials[[#This Row],[COGS]]</f>
        <v>37156.6</v>
      </c>
      <c r="L3176" s="17">
        <f t="shared" ca="1" si="99"/>
        <v>44867</v>
      </c>
      <c r="M3176" t="str">
        <f t="shared" ca="1" si="98"/>
        <v>A0001</v>
      </c>
    </row>
    <row r="3177" spans="1:13" x14ac:dyDescent="0.25">
      <c r="A3177" t="s">
        <v>99</v>
      </c>
      <c r="B3177" s="7" t="s">
        <v>628</v>
      </c>
      <c r="C3177" s="15">
        <v>101</v>
      </c>
      <c r="D3177" s="16" t="s">
        <v>94</v>
      </c>
      <c r="E3177">
        <v>177</v>
      </c>
      <c r="F3177" s="9">
        <v>300</v>
      </c>
      <c r="G3177" s="9">
        <f>financials[[#This Row],[Units Sold]]*financials[[#This Row],[Sale Price]]</f>
        <v>53100</v>
      </c>
      <c r="H3177" s="9">
        <f>IF(financials[[#This Row],[Discount Band]]="low",0.1,IF(financials[[#This Row],[Discount Band]]="medium",0.15,0.3))</f>
        <v>0.3</v>
      </c>
      <c r="I3177" s="9">
        <f>financials[[#This Row],[Gross Sales]]-financials[[#This Row],[Gross Sales]]*financials[[#This Row],[Discounts]]</f>
        <v>37170</v>
      </c>
      <c r="J3177" s="9">
        <f>VLOOKUP(financials[[#This Row],[productid]],Products!$B$2:$H$10,3)</f>
        <v>9.9499999999999993</v>
      </c>
      <c r="K3177" s="9">
        <f>financials[[#This Row],[Sales]]-financials[[#This Row],[COGS]]</f>
        <v>37160.050000000003</v>
      </c>
      <c r="L3177" s="17">
        <f t="shared" ca="1" si="99"/>
        <v>44882</v>
      </c>
      <c r="M3177" t="str">
        <f t="shared" ca="1" si="98"/>
        <v>B0101</v>
      </c>
    </row>
    <row r="3178" spans="1:13" x14ac:dyDescent="0.25">
      <c r="A3178" t="s">
        <v>99</v>
      </c>
      <c r="B3178" s="7" t="s">
        <v>104</v>
      </c>
      <c r="C3178" s="15">
        <v>106</v>
      </c>
      <c r="D3178" s="16" t="s">
        <v>101</v>
      </c>
      <c r="E3178">
        <v>177</v>
      </c>
      <c r="F3178" s="9">
        <v>300</v>
      </c>
      <c r="G3178" s="9">
        <f>financials[[#This Row],[Units Sold]]*financials[[#This Row],[Sale Price]]</f>
        <v>53100</v>
      </c>
      <c r="H3178" s="9">
        <f>IF(financials[[#This Row],[Discount Band]]="low",0.1,IF(financials[[#This Row],[Discount Band]]="medium",0.15,0.3))</f>
        <v>0.15</v>
      </c>
      <c r="I3178" s="9">
        <f>financials[[#This Row],[Gross Sales]]-financials[[#This Row],[Gross Sales]]*financials[[#This Row],[Discounts]]</f>
        <v>45135</v>
      </c>
      <c r="J3178" s="9">
        <f>VLOOKUP(financials[[#This Row],[productid]],Products!$B$2:$H$10,3)</f>
        <v>9.1</v>
      </c>
      <c r="K3178" s="9">
        <f>financials[[#This Row],[Sales]]-financials[[#This Row],[COGS]]</f>
        <v>45125.9</v>
      </c>
      <c r="L3178" s="17">
        <f t="shared" ca="1" si="99"/>
        <v>44816</v>
      </c>
      <c r="M3178" t="str">
        <f t="shared" ca="1" si="98"/>
        <v>C0003</v>
      </c>
    </row>
    <row r="3179" spans="1:13" x14ac:dyDescent="0.25">
      <c r="A3179" t="s">
        <v>98</v>
      </c>
      <c r="B3179" s="7" t="s">
        <v>106</v>
      </c>
      <c r="C3179" s="15">
        <v>104</v>
      </c>
      <c r="D3179" s="16" t="s">
        <v>101</v>
      </c>
      <c r="E3179">
        <v>425</v>
      </c>
      <c r="F3179" s="9">
        <v>125</v>
      </c>
      <c r="G3179" s="9">
        <f>financials[[#This Row],[Units Sold]]*financials[[#This Row],[Sale Price]]</f>
        <v>53125</v>
      </c>
      <c r="H3179" s="9">
        <f>IF(financials[[#This Row],[Discount Band]]="low",0.1,IF(financials[[#This Row],[Discount Band]]="medium",0.15,0.3))</f>
        <v>0.15</v>
      </c>
      <c r="I3179" s="9">
        <f>financials[[#This Row],[Gross Sales]]-financials[[#This Row],[Gross Sales]]*financials[[#This Row],[Discounts]]</f>
        <v>45156.25</v>
      </c>
      <c r="J3179" s="9">
        <f>VLOOKUP(financials[[#This Row],[productid]],Products!$B$2:$H$10,3)</f>
        <v>2.9</v>
      </c>
      <c r="K3179" s="9">
        <f>financials[[#This Row],[Sales]]-financials[[#This Row],[COGS]]</f>
        <v>45153.35</v>
      </c>
      <c r="L3179" s="17">
        <f t="shared" ca="1" si="99"/>
        <v>45093</v>
      </c>
      <c r="M3179" t="str">
        <f t="shared" ca="1" si="98"/>
        <v>C0002</v>
      </c>
    </row>
    <row r="3180" spans="1:13" x14ac:dyDescent="0.25">
      <c r="A3180" t="s">
        <v>100</v>
      </c>
      <c r="B3180" s="7" t="s">
        <v>135</v>
      </c>
      <c r="C3180" s="15">
        <v>108</v>
      </c>
      <c r="D3180" s="16" t="s">
        <v>103</v>
      </c>
      <c r="E3180">
        <v>3542</v>
      </c>
      <c r="F3180" s="9">
        <v>15</v>
      </c>
      <c r="G3180" s="9">
        <f>financials[[#This Row],[Units Sold]]*financials[[#This Row],[Sale Price]]</f>
        <v>53130</v>
      </c>
      <c r="H3180" s="9">
        <f>IF(financials[[#This Row],[Discount Band]]="low",0.1,IF(financials[[#This Row],[Discount Band]]="medium",0.15,0.3))</f>
        <v>0.3</v>
      </c>
      <c r="I3180" s="9">
        <f>financials[[#This Row],[Gross Sales]]-financials[[#This Row],[Gross Sales]]*financials[[#This Row],[Discounts]]</f>
        <v>37191</v>
      </c>
      <c r="J3180" s="9">
        <f>VLOOKUP(financials[[#This Row],[productid]],Products!$B$2:$H$10,3)</f>
        <v>3.99</v>
      </c>
      <c r="K3180" s="9">
        <f>financials[[#This Row],[Sales]]-financials[[#This Row],[COGS]]</f>
        <v>37187.01</v>
      </c>
      <c r="L3180" s="17">
        <f t="shared" ca="1" si="99"/>
        <v>45440</v>
      </c>
      <c r="M3180" t="str">
        <f t="shared" ca="1" si="98"/>
        <v>B0001</v>
      </c>
    </row>
    <row r="3181" spans="1:13" x14ac:dyDescent="0.25">
      <c r="A3181" t="s">
        <v>100</v>
      </c>
      <c r="B3181" s="7" t="s">
        <v>135</v>
      </c>
      <c r="C3181" s="15">
        <v>101</v>
      </c>
      <c r="D3181" s="16" t="s">
        <v>94</v>
      </c>
      <c r="E3181">
        <v>3543</v>
      </c>
      <c r="F3181" s="9">
        <v>15</v>
      </c>
      <c r="G3181" s="9">
        <f>financials[[#This Row],[Units Sold]]*financials[[#This Row],[Sale Price]]</f>
        <v>53145</v>
      </c>
      <c r="H3181" s="9">
        <f>IF(financials[[#This Row],[Discount Band]]="low",0.1,IF(financials[[#This Row],[Discount Band]]="medium",0.15,0.3))</f>
        <v>0.3</v>
      </c>
      <c r="I3181" s="9">
        <f>financials[[#This Row],[Gross Sales]]-financials[[#This Row],[Gross Sales]]*financials[[#This Row],[Discounts]]</f>
        <v>37201.5</v>
      </c>
      <c r="J3181" s="9">
        <f>VLOOKUP(financials[[#This Row],[productid]],Products!$B$2:$H$10,3)</f>
        <v>9.9499999999999993</v>
      </c>
      <c r="K3181" s="9">
        <f>financials[[#This Row],[Sales]]-financials[[#This Row],[COGS]]</f>
        <v>37191.550000000003</v>
      </c>
      <c r="L3181" s="17">
        <f t="shared" ca="1" si="99"/>
        <v>45020</v>
      </c>
      <c r="M3181" t="str">
        <f t="shared" ca="1" si="98"/>
        <v>A0001</v>
      </c>
    </row>
    <row r="3182" spans="1:13" x14ac:dyDescent="0.25">
      <c r="A3182" t="s">
        <v>98</v>
      </c>
      <c r="B3182" s="7" t="s">
        <v>106</v>
      </c>
      <c r="C3182" s="15">
        <v>109</v>
      </c>
      <c r="D3182" s="16" t="s">
        <v>94</v>
      </c>
      <c r="E3182">
        <v>426</v>
      </c>
      <c r="F3182" s="9">
        <v>125</v>
      </c>
      <c r="G3182" s="9">
        <f>financials[[#This Row],[Units Sold]]*financials[[#This Row],[Sale Price]]</f>
        <v>53250</v>
      </c>
      <c r="H3182" s="9">
        <f>IF(financials[[#This Row],[Discount Band]]="low",0.1,IF(financials[[#This Row],[Discount Band]]="medium",0.15,0.3))</f>
        <v>0.3</v>
      </c>
      <c r="I3182" s="9">
        <f>financials[[#This Row],[Gross Sales]]-financials[[#This Row],[Gross Sales]]*financials[[#This Row],[Discounts]]</f>
        <v>37275</v>
      </c>
      <c r="J3182" s="9">
        <f>VLOOKUP(financials[[#This Row],[productid]],Products!$B$2:$H$10,3)</f>
        <v>16.8</v>
      </c>
      <c r="K3182" s="9">
        <f>financials[[#This Row],[Sales]]-financials[[#This Row],[COGS]]</f>
        <v>37258.199999999997</v>
      </c>
      <c r="L3182" s="17">
        <f t="shared" ca="1" si="99"/>
        <v>44653</v>
      </c>
      <c r="M3182" t="str">
        <f t="shared" ca="1" si="98"/>
        <v>C0002</v>
      </c>
    </row>
    <row r="3183" spans="1:13" x14ac:dyDescent="0.25">
      <c r="A3183" t="s">
        <v>98</v>
      </c>
      <c r="B3183" s="7" t="s">
        <v>106</v>
      </c>
      <c r="C3183" s="15">
        <v>109</v>
      </c>
      <c r="D3183" s="16" t="s">
        <v>94</v>
      </c>
      <c r="E3183">
        <v>426</v>
      </c>
      <c r="F3183" s="9">
        <v>125</v>
      </c>
      <c r="G3183" s="9">
        <f>financials[[#This Row],[Units Sold]]*financials[[#This Row],[Sale Price]]</f>
        <v>53250</v>
      </c>
      <c r="H3183" s="9">
        <f>IF(financials[[#This Row],[Discount Band]]="low",0.1,IF(financials[[#This Row],[Discount Band]]="medium",0.15,0.3))</f>
        <v>0.3</v>
      </c>
      <c r="I3183" s="9">
        <f>financials[[#This Row],[Gross Sales]]-financials[[#This Row],[Gross Sales]]*financials[[#This Row],[Discounts]]</f>
        <v>37275</v>
      </c>
      <c r="J3183" s="9">
        <f>VLOOKUP(financials[[#This Row],[productid]],Products!$B$2:$H$10,3)</f>
        <v>16.8</v>
      </c>
      <c r="K3183" s="9">
        <f>financials[[#This Row],[Sales]]-financials[[#This Row],[COGS]]</f>
        <v>37258.199999999997</v>
      </c>
      <c r="L3183" s="17">
        <f t="shared" ca="1" si="99"/>
        <v>44602</v>
      </c>
      <c r="M3183" t="str">
        <f t="shared" ca="1" si="98"/>
        <v>C0003</v>
      </c>
    </row>
    <row r="3184" spans="1:13" x14ac:dyDescent="0.25">
      <c r="A3184" t="s">
        <v>100</v>
      </c>
      <c r="B3184" s="7" t="s">
        <v>170</v>
      </c>
      <c r="C3184" s="15">
        <v>109</v>
      </c>
      <c r="D3184" s="16" t="s">
        <v>94</v>
      </c>
      <c r="E3184">
        <v>3556</v>
      </c>
      <c r="F3184" s="9">
        <v>15</v>
      </c>
      <c r="G3184" s="9">
        <f>financials[[#This Row],[Units Sold]]*financials[[#This Row],[Sale Price]]</f>
        <v>53340</v>
      </c>
      <c r="H3184" s="9">
        <f>IF(financials[[#This Row],[Discount Band]]="low",0.1,IF(financials[[#This Row],[Discount Band]]="medium",0.15,0.3))</f>
        <v>0.3</v>
      </c>
      <c r="I3184" s="9">
        <f>financials[[#This Row],[Gross Sales]]-financials[[#This Row],[Gross Sales]]*financials[[#This Row],[Discounts]]</f>
        <v>37338</v>
      </c>
      <c r="J3184" s="9">
        <f>VLOOKUP(financials[[#This Row],[productid]],Products!$B$2:$H$10,3)</f>
        <v>16.8</v>
      </c>
      <c r="K3184" s="9">
        <f>financials[[#This Row],[Sales]]-financials[[#This Row],[COGS]]</f>
        <v>37321.199999999997</v>
      </c>
      <c r="L3184" s="17">
        <f t="shared" ca="1" si="99"/>
        <v>44728</v>
      </c>
      <c r="M3184" t="str">
        <f t="shared" ca="1" si="98"/>
        <v>B0001</v>
      </c>
    </row>
    <row r="3185" spans="1:13" x14ac:dyDescent="0.25">
      <c r="A3185" t="s">
        <v>98</v>
      </c>
      <c r="B3185" s="7" t="s">
        <v>287</v>
      </c>
      <c r="C3185" s="13">
        <v>108</v>
      </c>
      <c r="D3185" s="10" t="s">
        <v>102</v>
      </c>
      <c r="E3185">
        <v>427</v>
      </c>
      <c r="F3185" s="9">
        <v>125</v>
      </c>
      <c r="G3185" s="9">
        <f>financials[[#This Row],[Units Sold]]*financials[[#This Row],[Sale Price]]</f>
        <v>53375</v>
      </c>
      <c r="H3185" s="9">
        <f>IF(financials[[#This Row],[Discount Band]]="low",0.1,IF(financials[[#This Row],[Discount Band]]="medium",0.15,0.3))</f>
        <v>0.1</v>
      </c>
      <c r="I3185" s="9">
        <f>financials[[#This Row],[Gross Sales]]-financials[[#This Row],[Gross Sales]]*financials[[#This Row],[Discounts]]</f>
        <v>48037.5</v>
      </c>
      <c r="J3185" s="9">
        <f>VLOOKUP(financials[[#This Row],[productid]],Products!$B$2:$H$10,3)</f>
        <v>3.99</v>
      </c>
      <c r="K3185" s="9">
        <f>financials[[#This Row],[Sales]]-financials[[#This Row],[COGS]]</f>
        <v>48033.51</v>
      </c>
      <c r="L3185" s="17">
        <f t="shared" ca="1" si="99"/>
        <v>45133</v>
      </c>
      <c r="M3185" t="str">
        <f t="shared" ca="1" si="98"/>
        <v>A0001</v>
      </c>
    </row>
    <row r="3186" spans="1:13" x14ac:dyDescent="0.25">
      <c r="A3186" t="s">
        <v>98</v>
      </c>
      <c r="B3186" s="7" t="s">
        <v>556</v>
      </c>
      <c r="C3186" s="15">
        <v>106</v>
      </c>
      <c r="D3186" s="16" t="s">
        <v>94</v>
      </c>
      <c r="E3186">
        <v>427</v>
      </c>
      <c r="F3186" s="9">
        <v>125</v>
      </c>
      <c r="G3186" s="9">
        <f>financials[[#This Row],[Units Sold]]*financials[[#This Row],[Sale Price]]</f>
        <v>53375</v>
      </c>
      <c r="H3186" s="9">
        <f>IF(financials[[#This Row],[Discount Band]]="low",0.1,IF(financials[[#This Row],[Discount Band]]="medium",0.15,0.3))</f>
        <v>0.3</v>
      </c>
      <c r="I3186" s="9">
        <f>financials[[#This Row],[Gross Sales]]-financials[[#This Row],[Gross Sales]]*financials[[#This Row],[Discounts]]</f>
        <v>37362.5</v>
      </c>
      <c r="J3186" s="9">
        <f>VLOOKUP(financials[[#This Row],[productid]],Products!$B$2:$H$10,3)</f>
        <v>9.1</v>
      </c>
      <c r="K3186" s="9">
        <f>financials[[#This Row],[Sales]]-financials[[#This Row],[COGS]]</f>
        <v>37353.4</v>
      </c>
      <c r="L3186" s="17">
        <f t="shared" ca="1" si="99"/>
        <v>44805</v>
      </c>
      <c r="M3186" t="str">
        <f t="shared" ca="1" si="98"/>
        <v>A0001</v>
      </c>
    </row>
    <row r="3187" spans="1:13" x14ac:dyDescent="0.25">
      <c r="A3187" t="s">
        <v>100</v>
      </c>
      <c r="B3187" s="7" t="s">
        <v>135</v>
      </c>
      <c r="C3187" s="15">
        <v>107</v>
      </c>
      <c r="D3187" s="16" t="s">
        <v>102</v>
      </c>
      <c r="E3187">
        <v>3560</v>
      </c>
      <c r="F3187" s="9">
        <v>15</v>
      </c>
      <c r="G3187" s="9">
        <f>financials[[#This Row],[Units Sold]]*financials[[#This Row],[Sale Price]]</f>
        <v>53400</v>
      </c>
      <c r="H3187" s="9">
        <f>IF(financials[[#This Row],[Discount Band]]="low",0.1,IF(financials[[#This Row],[Discount Band]]="medium",0.15,0.3))</f>
        <v>0.1</v>
      </c>
      <c r="I3187" s="9">
        <f>financials[[#This Row],[Gross Sales]]-financials[[#This Row],[Gross Sales]]*financials[[#This Row],[Discounts]]</f>
        <v>48060</v>
      </c>
      <c r="J3187" s="9">
        <f>VLOOKUP(financials[[#This Row],[productid]],Products!$B$2:$H$10,3)</f>
        <v>5.5</v>
      </c>
      <c r="K3187" s="9">
        <f>financials[[#This Row],[Sales]]-financials[[#This Row],[COGS]]</f>
        <v>48054.5</v>
      </c>
      <c r="L3187" s="17">
        <f t="shared" ca="1" si="99"/>
        <v>44566</v>
      </c>
      <c r="M3187" t="str">
        <f t="shared" ca="1" si="98"/>
        <v>B0101</v>
      </c>
    </row>
    <row r="3188" spans="1:13" x14ac:dyDescent="0.25">
      <c r="A3188" t="s">
        <v>97</v>
      </c>
      <c r="B3188" s="7" t="s">
        <v>135</v>
      </c>
      <c r="C3188" s="15">
        <v>103</v>
      </c>
      <c r="D3188" s="16" t="s">
        <v>101</v>
      </c>
      <c r="E3188">
        <v>2677</v>
      </c>
      <c r="F3188" s="9">
        <v>20</v>
      </c>
      <c r="G3188" s="9">
        <f>financials[[#This Row],[Units Sold]]*financials[[#This Row],[Sale Price]]</f>
        <v>53540</v>
      </c>
      <c r="H3188" s="9">
        <f>IF(financials[[#This Row],[Discount Band]]="low",0.1,IF(financials[[#This Row],[Discount Band]]="medium",0.15,0.3))</f>
        <v>0.15</v>
      </c>
      <c r="I3188" s="9">
        <f>financials[[#This Row],[Gross Sales]]-financials[[#This Row],[Gross Sales]]*financials[[#This Row],[Discounts]]</f>
        <v>45509</v>
      </c>
      <c r="J3188" s="9">
        <f>VLOOKUP(financials[[#This Row],[productid]],Products!$B$2:$H$10,3)</f>
        <v>15</v>
      </c>
      <c r="K3188" s="9">
        <f>financials[[#This Row],[Sales]]-financials[[#This Row],[COGS]]</f>
        <v>45494</v>
      </c>
      <c r="L3188" s="17">
        <f t="shared" ca="1" si="99"/>
        <v>45149</v>
      </c>
      <c r="M3188" t="str">
        <f t="shared" ca="1" si="98"/>
        <v>B0001</v>
      </c>
    </row>
    <row r="3189" spans="1:13" x14ac:dyDescent="0.25">
      <c r="A3189" t="s">
        <v>97</v>
      </c>
      <c r="B3189" s="7" t="s">
        <v>169</v>
      </c>
      <c r="C3189" s="15">
        <v>109</v>
      </c>
      <c r="D3189" s="16" t="s">
        <v>94</v>
      </c>
      <c r="E3189">
        <v>153</v>
      </c>
      <c r="F3189" s="9">
        <v>350</v>
      </c>
      <c r="G3189" s="9">
        <f>financials[[#This Row],[Units Sold]]*financials[[#This Row],[Sale Price]]</f>
        <v>53550</v>
      </c>
      <c r="H3189" s="9">
        <f>IF(financials[[#This Row],[Discount Band]]="low",0.1,IF(financials[[#This Row],[Discount Band]]="medium",0.15,0.3))</f>
        <v>0.3</v>
      </c>
      <c r="I3189" s="9">
        <f>financials[[#This Row],[Gross Sales]]-financials[[#This Row],[Gross Sales]]*financials[[#This Row],[Discounts]]</f>
        <v>37485</v>
      </c>
      <c r="J3189" s="9">
        <f>VLOOKUP(financials[[#This Row],[productid]],Products!$B$2:$H$10,3)</f>
        <v>16.8</v>
      </c>
      <c r="K3189" s="9">
        <f>financials[[#This Row],[Sales]]-financials[[#This Row],[COGS]]</f>
        <v>37468.199999999997</v>
      </c>
      <c r="L3189" s="17">
        <f t="shared" ca="1" si="99"/>
        <v>44960</v>
      </c>
      <c r="M3189" t="str">
        <f t="shared" ca="1" si="98"/>
        <v>C0002</v>
      </c>
    </row>
    <row r="3190" spans="1:13" x14ac:dyDescent="0.25">
      <c r="A3190" t="s">
        <v>97</v>
      </c>
      <c r="B3190" s="7" t="s">
        <v>251</v>
      </c>
      <c r="C3190" s="15">
        <v>104</v>
      </c>
      <c r="D3190" s="16" t="s">
        <v>94</v>
      </c>
      <c r="E3190">
        <v>153</v>
      </c>
      <c r="F3190" s="9">
        <v>350</v>
      </c>
      <c r="G3190" s="9">
        <f>financials[[#This Row],[Units Sold]]*financials[[#This Row],[Sale Price]]</f>
        <v>53550</v>
      </c>
      <c r="H3190" s="9">
        <f>IF(financials[[#This Row],[Discount Band]]="low",0.1,IF(financials[[#This Row],[Discount Band]]="medium",0.15,0.3))</f>
        <v>0.3</v>
      </c>
      <c r="I3190" s="9">
        <f>financials[[#This Row],[Gross Sales]]-financials[[#This Row],[Gross Sales]]*financials[[#This Row],[Discounts]]</f>
        <v>37485</v>
      </c>
      <c r="J3190" s="9">
        <f>VLOOKUP(financials[[#This Row],[productid]],Products!$B$2:$H$10,3)</f>
        <v>2.9</v>
      </c>
      <c r="K3190" s="9">
        <f>financials[[#This Row],[Sales]]-financials[[#This Row],[COGS]]</f>
        <v>37482.1</v>
      </c>
      <c r="L3190" s="17">
        <f t="shared" ca="1" si="99"/>
        <v>44889</v>
      </c>
      <c r="M3190" t="str">
        <f t="shared" ca="1" si="98"/>
        <v>C0003</v>
      </c>
    </row>
    <row r="3191" spans="1:13" x14ac:dyDescent="0.25">
      <c r="A3191" t="s">
        <v>96</v>
      </c>
      <c r="B3191" s="7" t="s">
        <v>135</v>
      </c>
      <c r="C3191" s="15">
        <v>107</v>
      </c>
      <c r="D3191" s="16" t="s">
        <v>94</v>
      </c>
      <c r="E3191">
        <v>4467</v>
      </c>
      <c r="F3191" s="9">
        <v>12</v>
      </c>
      <c r="G3191" s="9">
        <f>financials[[#This Row],[Units Sold]]*financials[[#This Row],[Sale Price]]</f>
        <v>53604</v>
      </c>
      <c r="H3191" s="9">
        <f>IF(financials[[#This Row],[Discount Band]]="low",0.1,IF(financials[[#This Row],[Discount Band]]="medium",0.15,0.3))</f>
        <v>0.3</v>
      </c>
      <c r="I3191" s="9">
        <f>financials[[#This Row],[Gross Sales]]-financials[[#This Row],[Gross Sales]]*financials[[#This Row],[Discounts]]</f>
        <v>37522.800000000003</v>
      </c>
      <c r="J3191" s="9">
        <f>VLOOKUP(financials[[#This Row],[productid]],Products!$B$2:$H$10,3)</f>
        <v>5.5</v>
      </c>
      <c r="K3191" s="9">
        <f>financials[[#This Row],[Sales]]-financials[[#This Row],[COGS]]</f>
        <v>37517.300000000003</v>
      </c>
      <c r="L3191" s="17">
        <f t="shared" ca="1" si="99"/>
        <v>44859</v>
      </c>
      <c r="M3191" t="str">
        <f t="shared" ca="1" si="98"/>
        <v>B0101</v>
      </c>
    </row>
    <row r="3192" spans="1:13" x14ac:dyDescent="0.25">
      <c r="A3192" t="s">
        <v>100</v>
      </c>
      <c r="B3192" s="7" t="s">
        <v>170</v>
      </c>
      <c r="C3192" s="15">
        <v>108</v>
      </c>
      <c r="D3192" s="16" t="s">
        <v>94</v>
      </c>
      <c r="E3192">
        <v>3574</v>
      </c>
      <c r="F3192" s="9">
        <v>15</v>
      </c>
      <c r="G3192" s="9">
        <f>financials[[#This Row],[Units Sold]]*financials[[#This Row],[Sale Price]]</f>
        <v>53610</v>
      </c>
      <c r="H3192" s="9">
        <f>IF(financials[[#This Row],[Discount Band]]="low",0.1,IF(financials[[#This Row],[Discount Band]]="medium",0.15,0.3))</f>
        <v>0.3</v>
      </c>
      <c r="I3192" s="9">
        <f>financials[[#This Row],[Gross Sales]]-financials[[#This Row],[Gross Sales]]*financials[[#This Row],[Discounts]]</f>
        <v>37527</v>
      </c>
      <c r="J3192" s="9">
        <f>VLOOKUP(financials[[#This Row],[productid]],Products!$B$2:$H$10,3)</f>
        <v>3.99</v>
      </c>
      <c r="K3192" s="9">
        <f>financials[[#This Row],[Sales]]-financials[[#This Row],[COGS]]</f>
        <v>37523.01</v>
      </c>
      <c r="L3192" s="17">
        <f t="shared" ca="1" si="99"/>
        <v>44815</v>
      </c>
      <c r="M3192" t="str">
        <f t="shared" ca="1" si="98"/>
        <v>B0101</v>
      </c>
    </row>
    <row r="3193" spans="1:13" x14ac:dyDescent="0.25">
      <c r="A3193" t="s">
        <v>96</v>
      </c>
      <c r="B3193" s="7" t="s">
        <v>135</v>
      </c>
      <c r="C3193" s="15">
        <v>109</v>
      </c>
      <c r="D3193" s="16" t="s">
        <v>101</v>
      </c>
      <c r="E3193">
        <v>4471</v>
      </c>
      <c r="F3193" s="9">
        <v>12</v>
      </c>
      <c r="G3193" s="9">
        <f>financials[[#This Row],[Units Sold]]*financials[[#This Row],[Sale Price]]</f>
        <v>53652</v>
      </c>
      <c r="H3193" s="9">
        <f>IF(financials[[#This Row],[Discount Band]]="low",0.1,IF(financials[[#This Row],[Discount Band]]="medium",0.15,0.3))</f>
        <v>0.15</v>
      </c>
      <c r="I3193" s="9">
        <f>financials[[#This Row],[Gross Sales]]-financials[[#This Row],[Gross Sales]]*financials[[#This Row],[Discounts]]</f>
        <v>45604.2</v>
      </c>
      <c r="J3193" s="9">
        <f>VLOOKUP(financials[[#This Row],[productid]],Products!$B$2:$H$10,3)</f>
        <v>16.8</v>
      </c>
      <c r="K3193" s="9">
        <f>financials[[#This Row],[Sales]]-financials[[#This Row],[COGS]]</f>
        <v>45587.399999999994</v>
      </c>
      <c r="L3193" s="17">
        <f t="shared" ca="1" si="99"/>
        <v>44566</v>
      </c>
      <c r="M3193" t="str">
        <f t="shared" ca="1" si="98"/>
        <v>B0101</v>
      </c>
    </row>
    <row r="3194" spans="1:13" x14ac:dyDescent="0.25">
      <c r="A3194" t="s">
        <v>96</v>
      </c>
      <c r="B3194" s="7" t="s">
        <v>135</v>
      </c>
      <c r="C3194" s="15">
        <v>105</v>
      </c>
      <c r="D3194" s="16" t="s">
        <v>94</v>
      </c>
      <c r="E3194">
        <v>4473</v>
      </c>
      <c r="F3194" s="9">
        <v>12</v>
      </c>
      <c r="G3194" s="9">
        <f>financials[[#This Row],[Units Sold]]*financials[[#This Row],[Sale Price]]</f>
        <v>53676</v>
      </c>
      <c r="H3194" s="9">
        <f>IF(financials[[#This Row],[Discount Band]]="low",0.1,IF(financials[[#This Row],[Discount Band]]="medium",0.15,0.3))</f>
        <v>0.3</v>
      </c>
      <c r="I3194" s="9">
        <f>financials[[#This Row],[Gross Sales]]-financials[[#This Row],[Gross Sales]]*financials[[#This Row],[Discounts]]</f>
        <v>37573.199999999997</v>
      </c>
      <c r="J3194" s="9">
        <f>VLOOKUP(financials[[#This Row],[productid]],Products!$B$2:$H$10,3)</f>
        <v>10</v>
      </c>
      <c r="K3194" s="9">
        <f>financials[[#This Row],[Sales]]-financials[[#This Row],[COGS]]</f>
        <v>37563.199999999997</v>
      </c>
      <c r="L3194" s="17">
        <f t="shared" ca="1" si="99"/>
        <v>45319</v>
      </c>
      <c r="M3194" t="str">
        <f t="shared" ca="1" si="98"/>
        <v>B0001</v>
      </c>
    </row>
    <row r="3195" spans="1:13" x14ac:dyDescent="0.25">
      <c r="A3195" t="s">
        <v>97</v>
      </c>
      <c r="B3195" s="7" t="s">
        <v>135</v>
      </c>
      <c r="C3195" s="15">
        <v>104</v>
      </c>
      <c r="D3195" s="16" t="s">
        <v>101</v>
      </c>
      <c r="E3195">
        <v>2684</v>
      </c>
      <c r="F3195" s="9">
        <v>20</v>
      </c>
      <c r="G3195" s="9">
        <f>financials[[#This Row],[Units Sold]]*financials[[#This Row],[Sale Price]]</f>
        <v>53680</v>
      </c>
      <c r="H3195" s="9">
        <f>IF(financials[[#This Row],[Discount Band]]="low",0.1,IF(financials[[#This Row],[Discount Band]]="medium",0.15,0.3))</f>
        <v>0.15</v>
      </c>
      <c r="I3195" s="9">
        <f>financials[[#This Row],[Gross Sales]]-financials[[#This Row],[Gross Sales]]*financials[[#This Row],[Discounts]]</f>
        <v>45628</v>
      </c>
      <c r="J3195" s="9">
        <f>VLOOKUP(financials[[#This Row],[productid]],Products!$B$2:$H$10,3)</f>
        <v>2.9</v>
      </c>
      <c r="K3195" s="9">
        <f>financials[[#This Row],[Sales]]-financials[[#This Row],[COGS]]</f>
        <v>45625.1</v>
      </c>
      <c r="L3195" s="17">
        <f t="shared" ca="1" si="99"/>
        <v>45205</v>
      </c>
      <c r="M3195" t="str">
        <f t="shared" ca="1" si="98"/>
        <v>B0001</v>
      </c>
    </row>
    <row r="3196" spans="1:13" x14ac:dyDescent="0.25">
      <c r="A3196" t="s">
        <v>99</v>
      </c>
      <c r="B3196" s="7" t="s">
        <v>556</v>
      </c>
      <c r="C3196" s="15">
        <v>108</v>
      </c>
      <c r="D3196" s="16" t="s">
        <v>94</v>
      </c>
      <c r="E3196">
        <v>179</v>
      </c>
      <c r="F3196" s="9">
        <v>300</v>
      </c>
      <c r="G3196" s="9">
        <f>financials[[#This Row],[Units Sold]]*financials[[#This Row],[Sale Price]]</f>
        <v>53700</v>
      </c>
      <c r="H3196" s="9">
        <f>IF(financials[[#This Row],[Discount Band]]="low",0.1,IF(financials[[#This Row],[Discount Band]]="medium",0.15,0.3))</f>
        <v>0.3</v>
      </c>
      <c r="I3196" s="9">
        <f>financials[[#This Row],[Gross Sales]]-financials[[#This Row],[Gross Sales]]*financials[[#This Row],[Discounts]]</f>
        <v>37590</v>
      </c>
      <c r="J3196" s="9">
        <f>VLOOKUP(financials[[#This Row],[productid]],Products!$B$2:$H$10,3)</f>
        <v>3.99</v>
      </c>
      <c r="K3196" s="9">
        <f>financials[[#This Row],[Sales]]-financials[[#This Row],[COGS]]</f>
        <v>37586.01</v>
      </c>
      <c r="L3196" s="17">
        <f t="shared" ca="1" si="99"/>
        <v>44887</v>
      </c>
      <c r="M3196" t="str">
        <f t="shared" ca="1" si="98"/>
        <v>C0002</v>
      </c>
    </row>
    <row r="3197" spans="1:13" x14ac:dyDescent="0.25">
      <c r="A3197" t="s">
        <v>99</v>
      </c>
      <c r="B3197" s="7" t="s">
        <v>104</v>
      </c>
      <c r="C3197" s="15">
        <v>109</v>
      </c>
      <c r="D3197" s="16" t="s">
        <v>102</v>
      </c>
      <c r="E3197">
        <v>179</v>
      </c>
      <c r="F3197" s="9">
        <v>300</v>
      </c>
      <c r="G3197" s="9">
        <f>financials[[#This Row],[Units Sold]]*financials[[#This Row],[Sale Price]]</f>
        <v>53700</v>
      </c>
      <c r="H3197" s="9">
        <f>IF(financials[[#This Row],[Discount Band]]="low",0.1,IF(financials[[#This Row],[Discount Band]]="medium",0.15,0.3))</f>
        <v>0.1</v>
      </c>
      <c r="I3197" s="9">
        <f>financials[[#This Row],[Gross Sales]]-financials[[#This Row],[Gross Sales]]*financials[[#This Row],[Discounts]]</f>
        <v>48330</v>
      </c>
      <c r="J3197" s="9">
        <f>VLOOKUP(financials[[#This Row],[productid]],Products!$B$2:$H$10,3)</f>
        <v>16.8</v>
      </c>
      <c r="K3197" s="9">
        <f>financials[[#This Row],[Sales]]-financials[[#This Row],[COGS]]</f>
        <v>48313.2</v>
      </c>
      <c r="L3197" s="17">
        <f t="shared" ca="1" si="99"/>
        <v>44983</v>
      </c>
      <c r="M3197" t="str">
        <f t="shared" ca="1" si="98"/>
        <v>C0003</v>
      </c>
    </row>
    <row r="3198" spans="1:13" x14ac:dyDescent="0.25">
      <c r="A3198" t="s">
        <v>100</v>
      </c>
      <c r="B3198" s="7" t="s">
        <v>170</v>
      </c>
      <c r="C3198" s="15">
        <v>107</v>
      </c>
      <c r="D3198" s="16" t="s">
        <v>94</v>
      </c>
      <c r="E3198">
        <v>3580</v>
      </c>
      <c r="F3198" s="9">
        <v>15</v>
      </c>
      <c r="G3198" s="9">
        <f>financials[[#This Row],[Units Sold]]*financials[[#This Row],[Sale Price]]</f>
        <v>53700</v>
      </c>
      <c r="H3198" s="9">
        <f>IF(financials[[#This Row],[Discount Band]]="low",0.1,IF(financials[[#This Row],[Discount Band]]="medium",0.15,0.3))</f>
        <v>0.3</v>
      </c>
      <c r="I3198" s="9">
        <f>financials[[#This Row],[Gross Sales]]-financials[[#This Row],[Gross Sales]]*financials[[#This Row],[Discounts]]</f>
        <v>37590</v>
      </c>
      <c r="J3198" s="9">
        <f>VLOOKUP(financials[[#This Row],[productid]],Products!$B$2:$H$10,3)</f>
        <v>5.5</v>
      </c>
      <c r="K3198" s="9">
        <f>financials[[#This Row],[Sales]]-financials[[#This Row],[COGS]]</f>
        <v>37584.5</v>
      </c>
      <c r="L3198" s="17">
        <f t="shared" ca="1" si="99"/>
        <v>45146</v>
      </c>
      <c r="M3198" t="str">
        <f t="shared" ca="1" si="98"/>
        <v>A0001</v>
      </c>
    </row>
    <row r="3199" spans="1:13" x14ac:dyDescent="0.25">
      <c r="A3199" t="s">
        <v>98</v>
      </c>
      <c r="B3199" s="7" t="s">
        <v>556</v>
      </c>
      <c r="C3199" s="15">
        <v>103</v>
      </c>
      <c r="D3199" s="16" t="s">
        <v>103</v>
      </c>
      <c r="E3199">
        <v>430</v>
      </c>
      <c r="F3199" s="9">
        <v>125</v>
      </c>
      <c r="G3199" s="9">
        <f>financials[[#This Row],[Units Sold]]*financials[[#This Row],[Sale Price]]</f>
        <v>53750</v>
      </c>
      <c r="H3199" s="9">
        <f>IF(financials[[#This Row],[Discount Band]]="low",0.1,IF(financials[[#This Row],[Discount Band]]="medium",0.15,0.3))</f>
        <v>0.3</v>
      </c>
      <c r="I3199" s="9">
        <f>financials[[#This Row],[Gross Sales]]-financials[[#This Row],[Gross Sales]]*financials[[#This Row],[Discounts]]</f>
        <v>37625</v>
      </c>
      <c r="J3199" s="9">
        <f>VLOOKUP(financials[[#This Row],[productid]],Products!$B$2:$H$10,3)</f>
        <v>15</v>
      </c>
      <c r="K3199" s="9">
        <f>financials[[#This Row],[Sales]]-financials[[#This Row],[COGS]]</f>
        <v>37610</v>
      </c>
      <c r="L3199" s="17">
        <f t="shared" ca="1" si="99"/>
        <v>44873</v>
      </c>
      <c r="M3199" t="str">
        <f t="shared" ca="1" si="98"/>
        <v>B0101</v>
      </c>
    </row>
    <row r="3200" spans="1:13" x14ac:dyDescent="0.25">
      <c r="A3200" t="s">
        <v>98</v>
      </c>
      <c r="B3200" s="7" t="s">
        <v>287</v>
      </c>
      <c r="C3200" s="15">
        <v>103</v>
      </c>
      <c r="D3200" s="16" t="s">
        <v>103</v>
      </c>
      <c r="E3200">
        <v>431</v>
      </c>
      <c r="F3200" s="9">
        <v>125</v>
      </c>
      <c r="G3200" s="9">
        <f>financials[[#This Row],[Units Sold]]*financials[[#This Row],[Sale Price]]</f>
        <v>53875</v>
      </c>
      <c r="H3200" s="9">
        <f>IF(financials[[#This Row],[Discount Band]]="low",0.1,IF(financials[[#This Row],[Discount Band]]="medium",0.15,0.3))</f>
        <v>0.3</v>
      </c>
      <c r="I3200" s="9">
        <f>financials[[#This Row],[Gross Sales]]-financials[[#This Row],[Gross Sales]]*financials[[#This Row],[Discounts]]</f>
        <v>37712.5</v>
      </c>
      <c r="J3200" s="9">
        <f>VLOOKUP(financials[[#This Row],[productid]],Products!$B$2:$H$10,3)</f>
        <v>15</v>
      </c>
      <c r="K3200" s="9">
        <f>financials[[#This Row],[Sales]]-financials[[#This Row],[COGS]]</f>
        <v>37697.5</v>
      </c>
      <c r="L3200" s="17">
        <f t="shared" ca="1" si="99"/>
        <v>44909</v>
      </c>
      <c r="M3200" t="str">
        <f t="shared" ca="1" si="98"/>
        <v>A0001</v>
      </c>
    </row>
    <row r="3201" spans="1:13" x14ac:dyDescent="0.25">
      <c r="A3201" t="s">
        <v>97</v>
      </c>
      <c r="B3201" s="7" t="s">
        <v>208</v>
      </c>
      <c r="C3201" s="15">
        <v>105</v>
      </c>
      <c r="D3201" s="16" t="s">
        <v>101</v>
      </c>
      <c r="E3201">
        <v>154</v>
      </c>
      <c r="F3201" s="9">
        <v>350</v>
      </c>
      <c r="G3201" s="9">
        <f>financials[[#This Row],[Units Sold]]*financials[[#This Row],[Sale Price]]</f>
        <v>53900</v>
      </c>
      <c r="H3201" s="9">
        <f>IF(financials[[#This Row],[Discount Band]]="low",0.1,IF(financials[[#This Row],[Discount Band]]="medium",0.15,0.3))</f>
        <v>0.15</v>
      </c>
      <c r="I3201" s="9">
        <f>financials[[#This Row],[Gross Sales]]-financials[[#This Row],[Gross Sales]]*financials[[#This Row],[Discounts]]</f>
        <v>45815</v>
      </c>
      <c r="J3201" s="9">
        <f>VLOOKUP(financials[[#This Row],[productid]],Products!$B$2:$H$10,3)</f>
        <v>10</v>
      </c>
      <c r="K3201" s="9">
        <f>financials[[#This Row],[Sales]]-financials[[#This Row],[COGS]]</f>
        <v>45805</v>
      </c>
      <c r="L3201" s="17">
        <f t="shared" ca="1" si="99"/>
        <v>45071</v>
      </c>
      <c r="M3201" t="str">
        <f t="shared" ca="1" si="98"/>
        <v>B0001</v>
      </c>
    </row>
    <row r="3202" spans="1:13" x14ac:dyDescent="0.25">
      <c r="A3202" t="s">
        <v>97</v>
      </c>
      <c r="B3202" s="7" t="s">
        <v>298</v>
      </c>
      <c r="C3202" s="15">
        <v>107</v>
      </c>
      <c r="D3202" s="16" t="s">
        <v>94</v>
      </c>
      <c r="E3202">
        <v>154</v>
      </c>
      <c r="F3202" s="9">
        <v>350</v>
      </c>
      <c r="G3202" s="9">
        <f>financials[[#This Row],[Units Sold]]*financials[[#This Row],[Sale Price]]</f>
        <v>53900</v>
      </c>
      <c r="H3202" s="9">
        <f>IF(financials[[#This Row],[Discount Band]]="low",0.1,IF(financials[[#This Row],[Discount Band]]="medium",0.15,0.3))</f>
        <v>0.3</v>
      </c>
      <c r="I3202" s="9">
        <f>financials[[#This Row],[Gross Sales]]-financials[[#This Row],[Gross Sales]]*financials[[#This Row],[Discounts]]</f>
        <v>37730</v>
      </c>
      <c r="J3202" s="9">
        <f>VLOOKUP(financials[[#This Row],[productid]],Products!$B$2:$H$10,3)</f>
        <v>5.5</v>
      </c>
      <c r="K3202" s="9">
        <f>financials[[#This Row],[Sales]]-financials[[#This Row],[COGS]]</f>
        <v>37724.5</v>
      </c>
      <c r="L3202" s="17">
        <f t="shared" ca="1" si="99"/>
        <v>45278</v>
      </c>
      <c r="M3202" t="str">
        <f t="shared" ref="M3202:M3265" ca="1" si="100">VLOOKUP(RANDBETWEEN(1,5),rnlsalesperson,2)</f>
        <v>B0101</v>
      </c>
    </row>
    <row r="3203" spans="1:13" x14ac:dyDescent="0.25">
      <c r="A3203" t="s">
        <v>99</v>
      </c>
      <c r="B3203" s="7" t="s">
        <v>298</v>
      </c>
      <c r="C3203" s="13">
        <v>103</v>
      </c>
      <c r="D3203" s="10" t="s">
        <v>94</v>
      </c>
      <c r="E3203">
        <v>180</v>
      </c>
      <c r="F3203" s="9">
        <v>300</v>
      </c>
      <c r="G3203" s="9">
        <f>financials[[#This Row],[Units Sold]]*financials[[#This Row],[Sale Price]]</f>
        <v>54000</v>
      </c>
      <c r="H3203" s="9">
        <f>IF(financials[[#This Row],[Discount Band]]="low",0.1,IF(financials[[#This Row],[Discount Band]]="medium",0.15,0.3))</f>
        <v>0.3</v>
      </c>
      <c r="I3203" s="9">
        <f>financials[[#This Row],[Gross Sales]]-financials[[#This Row],[Gross Sales]]*financials[[#This Row],[Discounts]]</f>
        <v>37800</v>
      </c>
      <c r="J3203" s="9">
        <f>VLOOKUP(financials[[#This Row],[productid]],Products!$B$2:$H$10,3)</f>
        <v>15</v>
      </c>
      <c r="K3203" s="9">
        <f>financials[[#This Row],[Sales]]-financials[[#This Row],[COGS]]</f>
        <v>37785</v>
      </c>
      <c r="L3203" s="17">
        <f t="shared" ref="L3203:L3266" ca="1" si="101">RANDBETWEEN(44562,45534)</f>
        <v>44788</v>
      </c>
      <c r="M3203" t="str">
        <f t="shared" ca="1" si="100"/>
        <v>B0101</v>
      </c>
    </row>
    <row r="3204" spans="1:13" x14ac:dyDescent="0.25">
      <c r="A3204" t="s">
        <v>98</v>
      </c>
      <c r="B3204" s="7" t="s">
        <v>178</v>
      </c>
      <c r="C3204" s="13">
        <v>104</v>
      </c>
      <c r="D3204" s="10" t="s">
        <v>101</v>
      </c>
      <c r="E3204">
        <v>432</v>
      </c>
      <c r="F3204" s="9">
        <v>125</v>
      </c>
      <c r="G3204" s="9">
        <f>financials[[#This Row],[Units Sold]]*financials[[#This Row],[Sale Price]]</f>
        <v>54000</v>
      </c>
      <c r="H3204" s="9">
        <f>IF(financials[[#This Row],[Discount Band]]="low",0.1,IF(financials[[#This Row],[Discount Band]]="medium",0.15,0.3))</f>
        <v>0.15</v>
      </c>
      <c r="I3204" s="9">
        <f>financials[[#This Row],[Gross Sales]]-financials[[#This Row],[Gross Sales]]*financials[[#This Row],[Discounts]]</f>
        <v>45900</v>
      </c>
      <c r="J3204" s="9">
        <f>VLOOKUP(financials[[#This Row],[productid]],Products!$B$2:$H$10,3)</f>
        <v>2.9</v>
      </c>
      <c r="K3204" s="9">
        <f>financials[[#This Row],[Sales]]-financials[[#This Row],[COGS]]</f>
        <v>45897.1</v>
      </c>
      <c r="L3204" s="17">
        <f t="shared" ca="1" si="101"/>
        <v>45156</v>
      </c>
      <c r="M3204" t="str">
        <f t="shared" ca="1" si="100"/>
        <v>C0002</v>
      </c>
    </row>
    <row r="3205" spans="1:13" x14ac:dyDescent="0.25">
      <c r="A3205" t="s">
        <v>99</v>
      </c>
      <c r="B3205" s="7" t="s">
        <v>251</v>
      </c>
      <c r="C3205" s="15">
        <v>103</v>
      </c>
      <c r="D3205" s="16" t="s">
        <v>101</v>
      </c>
      <c r="E3205">
        <v>180</v>
      </c>
      <c r="F3205" s="9">
        <v>300</v>
      </c>
      <c r="G3205" s="9">
        <f>financials[[#This Row],[Units Sold]]*financials[[#This Row],[Sale Price]]</f>
        <v>54000</v>
      </c>
      <c r="H3205" s="9">
        <f>IF(financials[[#This Row],[Discount Band]]="low",0.1,IF(financials[[#This Row],[Discount Band]]="medium",0.15,0.3))</f>
        <v>0.15</v>
      </c>
      <c r="I3205" s="9">
        <f>financials[[#This Row],[Gross Sales]]-financials[[#This Row],[Gross Sales]]*financials[[#This Row],[Discounts]]</f>
        <v>45900</v>
      </c>
      <c r="J3205" s="9">
        <f>VLOOKUP(financials[[#This Row],[productid]],Products!$B$2:$H$10,3)</f>
        <v>15</v>
      </c>
      <c r="K3205" s="9">
        <f>financials[[#This Row],[Sales]]-financials[[#This Row],[COGS]]</f>
        <v>45885</v>
      </c>
      <c r="L3205" s="17">
        <f t="shared" ca="1" si="101"/>
        <v>45062</v>
      </c>
      <c r="M3205" t="str">
        <f t="shared" ca="1" si="100"/>
        <v>B0001</v>
      </c>
    </row>
    <row r="3206" spans="1:13" x14ac:dyDescent="0.25">
      <c r="A3206" t="s">
        <v>98</v>
      </c>
      <c r="B3206" s="7" t="s">
        <v>209</v>
      </c>
      <c r="C3206" s="15">
        <v>109</v>
      </c>
      <c r="D3206" s="16" t="s">
        <v>94</v>
      </c>
      <c r="E3206">
        <v>432</v>
      </c>
      <c r="F3206" s="9">
        <v>125</v>
      </c>
      <c r="G3206" s="9">
        <f>financials[[#This Row],[Units Sold]]*financials[[#This Row],[Sale Price]]</f>
        <v>54000</v>
      </c>
      <c r="H3206" s="9">
        <f>IF(financials[[#This Row],[Discount Band]]="low",0.1,IF(financials[[#This Row],[Discount Band]]="medium",0.15,0.3))</f>
        <v>0.3</v>
      </c>
      <c r="I3206" s="9">
        <f>financials[[#This Row],[Gross Sales]]-financials[[#This Row],[Gross Sales]]*financials[[#This Row],[Discounts]]</f>
        <v>37800</v>
      </c>
      <c r="J3206" s="9">
        <f>VLOOKUP(financials[[#This Row],[productid]],Products!$B$2:$H$10,3)</f>
        <v>16.8</v>
      </c>
      <c r="K3206" s="9">
        <f>financials[[#This Row],[Sales]]-financials[[#This Row],[COGS]]</f>
        <v>37783.199999999997</v>
      </c>
      <c r="L3206" s="17">
        <f t="shared" ca="1" si="101"/>
        <v>44685</v>
      </c>
      <c r="M3206" t="str">
        <f t="shared" ca="1" si="100"/>
        <v>C0002</v>
      </c>
    </row>
    <row r="3207" spans="1:13" x14ac:dyDescent="0.25">
      <c r="A3207" t="s">
        <v>99</v>
      </c>
      <c r="B3207" s="7" t="s">
        <v>285</v>
      </c>
      <c r="C3207" s="15">
        <v>107</v>
      </c>
      <c r="D3207" s="16" t="s">
        <v>103</v>
      </c>
      <c r="E3207">
        <v>180</v>
      </c>
      <c r="F3207" s="9">
        <v>300</v>
      </c>
      <c r="G3207" s="9">
        <f>financials[[#This Row],[Units Sold]]*financials[[#This Row],[Sale Price]]</f>
        <v>54000</v>
      </c>
      <c r="H3207" s="9">
        <f>IF(financials[[#This Row],[Discount Band]]="low",0.1,IF(financials[[#This Row],[Discount Band]]="medium",0.15,0.3))</f>
        <v>0.3</v>
      </c>
      <c r="I3207" s="9">
        <f>financials[[#This Row],[Gross Sales]]-financials[[#This Row],[Gross Sales]]*financials[[#This Row],[Discounts]]</f>
        <v>37800</v>
      </c>
      <c r="J3207" s="9">
        <f>VLOOKUP(financials[[#This Row],[productid]],Products!$B$2:$H$10,3)</f>
        <v>5.5</v>
      </c>
      <c r="K3207" s="9">
        <f>financials[[#This Row],[Sales]]-financials[[#This Row],[COGS]]</f>
        <v>37794.5</v>
      </c>
      <c r="L3207" s="17">
        <f t="shared" ca="1" si="101"/>
        <v>45506</v>
      </c>
      <c r="M3207" t="str">
        <f t="shared" ca="1" si="100"/>
        <v>C0002</v>
      </c>
    </row>
    <row r="3208" spans="1:13" x14ac:dyDescent="0.25">
      <c r="A3208" t="s">
        <v>100</v>
      </c>
      <c r="B3208" s="7" t="s">
        <v>170</v>
      </c>
      <c r="C3208" s="15">
        <v>103</v>
      </c>
      <c r="D3208" s="16" t="s">
        <v>94</v>
      </c>
      <c r="E3208">
        <v>3604</v>
      </c>
      <c r="F3208" s="9">
        <v>15</v>
      </c>
      <c r="G3208" s="9">
        <f>financials[[#This Row],[Units Sold]]*financials[[#This Row],[Sale Price]]</f>
        <v>54060</v>
      </c>
      <c r="H3208" s="9">
        <f>IF(financials[[#This Row],[Discount Band]]="low",0.1,IF(financials[[#This Row],[Discount Band]]="medium",0.15,0.3))</f>
        <v>0.3</v>
      </c>
      <c r="I3208" s="9">
        <f>financials[[#This Row],[Gross Sales]]-financials[[#This Row],[Gross Sales]]*financials[[#This Row],[Discounts]]</f>
        <v>37842</v>
      </c>
      <c r="J3208" s="9">
        <f>VLOOKUP(financials[[#This Row],[productid]],Products!$B$2:$H$10,3)</f>
        <v>15</v>
      </c>
      <c r="K3208" s="9">
        <f>financials[[#This Row],[Sales]]-financials[[#This Row],[COGS]]</f>
        <v>37827</v>
      </c>
      <c r="L3208" s="17">
        <f t="shared" ca="1" si="101"/>
        <v>44733</v>
      </c>
      <c r="M3208" t="str">
        <f t="shared" ca="1" si="100"/>
        <v>A0001</v>
      </c>
    </row>
    <row r="3209" spans="1:13" x14ac:dyDescent="0.25">
      <c r="A3209" t="s">
        <v>98</v>
      </c>
      <c r="B3209" s="7" t="s">
        <v>178</v>
      </c>
      <c r="C3209" s="15">
        <v>101</v>
      </c>
      <c r="D3209" s="16" t="s">
        <v>94</v>
      </c>
      <c r="E3209">
        <v>433</v>
      </c>
      <c r="F3209" s="9">
        <v>125</v>
      </c>
      <c r="G3209" s="9">
        <f>financials[[#This Row],[Units Sold]]*financials[[#This Row],[Sale Price]]</f>
        <v>54125</v>
      </c>
      <c r="H3209" s="9">
        <f>IF(financials[[#This Row],[Discount Band]]="low",0.1,IF(financials[[#This Row],[Discount Band]]="medium",0.15,0.3))</f>
        <v>0.3</v>
      </c>
      <c r="I3209" s="9">
        <f>financials[[#This Row],[Gross Sales]]-financials[[#This Row],[Gross Sales]]*financials[[#This Row],[Discounts]]</f>
        <v>37887.5</v>
      </c>
      <c r="J3209" s="9">
        <f>VLOOKUP(financials[[#This Row],[productid]],Products!$B$2:$H$10,3)</f>
        <v>9.9499999999999993</v>
      </c>
      <c r="K3209" s="9">
        <f>financials[[#This Row],[Sales]]-financials[[#This Row],[COGS]]</f>
        <v>37877.550000000003</v>
      </c>
      <c r="L3209" s="17">
        <f t="shared" ca="1" si="101"/>
        <v>44619</v>
      </c>
      <c r="M3209" t="str">
        <f t="shared" ca="1" si="100"/>
        <v>C0002</v>
      </c>
    </row>
    <row r="3210" spans="1:13" x14ac:dyDescent="0.25">
      <c r="A3210" t="s">
        <v>98</v>
      </c>
      <c r="B3210" s="7" t="s">
        <v>556</v>
      </c>
      <c r="C3210" s="15">
        <v>105</v>
      </c>
      <c r="D3210" s="16" t="s">
        <v>94</v>
      </c>
      <c r="E3210">
        <v>434</v>
      </c>
      <c r="F3210" s="9">
        <v>125</v>
      </c>
      <c r="G3210" s="9">
        <f>financials[[#This Row],[Units Sold]]*financials[[#This Row],[Sale Price]]</f>
        <v>54250</v>
      </c>
      <c r="H3210" s="9">
        <f>IF(financials[[#This Row],[Discount Band]]="low",0.1,IF(financials[[#This Row],[Discount Band]]="medium",0.15,0.3))</f>
        <v>0.3</v>
      </c>
      <c r="I3210" s="9">
        <f>financials[[#This Row],[Gross Sales]]-financials[[#This Row],[Gross Sales]]*financials[[#This Row],[Discounts]]</f>
        <v>37975</v>
      </c>
      <c r="J3210" s="9">
        <f>VLOOKUP(financials[[#This Row],[productid]],Products!$B$2:$H$10,3)</f>
        <v>10</v>
      </c>
      <c r="K3210" s="9">
        <f>financials[[#This Row],[Sales]]-financials[[#This Row],[COGS]]</f>
        <v>37965</v>
      </c>
      <c r="L3210" s="17">
        <f t="shared" ca="1" si="101"/>
        <v>45175</v>
      </c>
      <c r="M3210" t="str">
        <f t="shared" ca="1" si="100"/>
        <v>A0001</v>
      </c>
    </row>
    <row r="3211" spans="1:13" x14ac:dyDescent="0.25">
      <c r="A3211" t="s">
        <v>97</v>
      </c>
      <c r="B3211" s="7" t="s">
        <v>251</v>
      </c>
      <c r="C3211" s="15">
        <v>102</v>
      </c>
      <c r="D3211" s="16" t="s">
        <v>94</v>
      </c>
      <c r="E3211">
        <v>155</v>
      </c>
      <c r="F3211" s="9">
        <v>350</v>
      </c>
      <c r="G3211" s="9">
        <f>financials[[#This Row],[Units Sold]]*financials[[#This Row],[Sale Price]]</f>
        <v>54250</v>
      </c>
      <c r="H3211" s="9">
        <f>IF(financials[[#This Row],[Discount Band]]="low",0.1,IF(financials[[#This Row],[Discount Band]]="medium",0.15,0.3))</f>
        <v>0.3</v>
      </c>
      <c r="I3211" s="9">
        <f>financials[[#This Row],[Gross Sales]]-financials[[#This Row],[Gross Sales]]*financials[[#This Row],[Discounts]]</f>
        <v>37975</v>
      </c>
      <c r="J3211" s="9">
        <f>VLOOKUP(financials[[#This Row],[productid]],Products!$B$2:$H$10,3)</f>
        <v>13.95</v>
      </c>
      <c r="K3211" s="9">
        <f>financials[[#This Row],[Sales]]-financials[[#This Row],[COGS]]</f>
        <v>37961.050000000003</v>
      </c>
      <c r="L3211" s="17">
        <f t="shared" ca="1" si="101"/>
        <v>45309</v>
      </c>
      <c r="M3211" t="str">
        <f t="shared" ca="1" si="100"/>
        <v>A0001</v>
      </c>
    </row>
    <row r="3212" spans="1:13" x14ac:dyDescent="0.25">
      <c r="A3212" t="s">
        <v>97</v>
      </c>
      <c r="B3212" s="7" t="s">
        <v>298</v>
      </c>
      <c r="C3212" s="15">
        <v>103</v>
      </c>
      <c r="D3212" s="16" t="s">
        <v>102</v>
      </c>
      <c r="E3212">
        <v>155</v>
      </c>
      <c r="F3212" s="9">
        <v>350</v>
      </c>
      <c r="G3212" s="9">
        <f>financials[[#This Row],[Units Sold]]*financials[[#This Row],[Sale Price]]</f>
        <v>54250</v>
      </c>
      <c r="H3212" s="9">
        <f>IF(financials[[#This Row],[Discount Band]]="low",0.1,IF(financials[[#This Row],[Discount Band]]="medium",0.15,0.3))</f>
        <v>0.1</v>
      </c>
      <c r="I3212" s="9">
        <f>financials[[#This Row],[Gross Sales]]-financials[[#This Row],[Gross Sales]]*financials[[#This Row],[Discounts]]</f>
        <v>48825</v>
      </c>
      <c r="J3212" s="9">
        <f>VLOOKUP(financials[[#This Row],[productid]],Products!$B$2:$H$10,3)</f>
        <v>15</v>
      </c>
      <c r="K3212" s="9">
        <f>financials[[#This Row],[Sales]]-financials[[#This Row],[COGS]]</f>
        <v>48810</v>
      </c>
      <c r="L3212" s="17">
        <f t="shared" ca="1" si="101"/>
        <v>44976</v>
      </c>
      <c r="M3212" t="str">
        <f t="shared" ca="1" si="100"/>
        <v>C0003</v>
      </c>
    </row>
    <row r="3213" spans="1:13" x14ac:dyDescent="0.25">
      <c r="A3213" t="s">
        <v>97</v>
      </c>
      <c r="B3213" s="7" t="s">
        <v>170</v>
      </c>
      <c r="C3213" s="15">
        <v>101</v>
      </c>
      <c r="D3213" s="16" t="s">
        <v>101</v>
      </c>
      <c r="E3213">
        <v>2713</v>
      </c>
      <c r="F3213" s="9">
        <v>20</v>
      </c>
      <c r="G3213" s="9">
        <f>financials[[#This Row],[Units Sold]]*financials[[#This Row],[Sale Price]]</f>
        <v>54260</v>
      </c>
      <c r="H3213" s="9">
        <f>IF(financials[[#This Row],[Discount Band]]="low",0.1,IF(financials[[#This Row],[Discount Band]]="medium",0.15,0.3))</f>
        <v>0.15</v>
      </c>
      <c r="I3213" s="9">
        <f>financials[[#This Row],[Gross Sales]]-financials[[#This Row],[Gross Sales]]*financials[[#This Row],[Discounts]]</f>
        <v>46121</v>
      </c>
      <c r="J3213" s="9">
        <f>VLOOKUP(financials[[#This Row],[productid]],Products!$B$2:$H$10,3)</f>
        <v>9.9499999999999993</v>
      </c>
      <c r="K3213" s="9">
        <f>financials[[#This Row],[Sales]]-financials[[#This Row],[COGS]]</f>
        <v>46111.05</v>
      </c>
      <c r="L3213" s="17">
        <f t="shared" ca="1" si="101"/>
        <v>45401</v>
      </c>
      <c r="M3213" t="str">
        <f t="shared" ca="1" si="100"/>
        <v>B0101</v>
      </c>
    </row>
    <row r="3214" spans="1:13" x14ac:dyDescent="0.25">
      <c r="A3214" t="s">
        <v>96</v>
      </c>
      <c r="B3214" s="7" t="s">
        <v>135</v>
      </c>
      <c r="C3214" s="15">
        <v>109</v>
      </c>
      <c r="D3214" s="16" t="s">
        <v>94</v>
      </c>
      <c r="E3214">
        <v>4522</v>
      </c>
      <c r="F3214" s="9">
        <v>12</v>
      </c>
      <c r="G3214" s="9">
        <f>financials[[#This Row],[Units Sold]]*financials[[#This Row],[Sale Price]]</f>
        <v>54264</v>
      </c>
      <c r="H3214" s="9">
        <f>IF(financials[[#This Row],[Discount Band]]="low",0.1,IF(financials[[#This Row],[Discount Band]]="medium",0.15,0.3))</f>
        <v>0.3</v>
      </c>
      <c r="I3214" s="9">
        <f>financials[[#This Row],[Gross Sales]]-financials[[#This Row],[Gross Sales]]*financials[[#This Row],[Discounts]]</f>
        <v>37984.800000000003</v>
      </c>
      <c r="J3214" s="9">
        <f>VLOOKUP(financials[[#This Row],[productid]],Products!$B$2:$H$10,3)</f>
        <v>16.8</v>
      </c>
      <c r="K3214" s="9">
        <f>financials[[#This Row],[Sales]]-financials[[#This Row],[COGS]]</f>
        <v>37968</v>
      </c>
      <c r="L3214" s="17">
        <f t="shared" ca="1" si="101"/>
        <v>45371</v>
      </c>
      <c r="M3214" t="str">
        <f t="shared" ca="1" si="100"/>
        <v>C0003</v>
      </c>
    </row>
    <row r="3215" spans="1:13" x14ac:dyDescent="0.25">
      <c r="A3215" t="s">
        <v>99</v>
      </c>
      <c r="B3215" s="7" t="s">
        <v>556</v>
      </c>
      <c r="C3215" s="15">
        <v>108</v>
      </c>
      <c r="D3215" s="16" t="s">
        <v>102</v>
      </c>
      <c r="E3215">
        <v>181</v>
      </c>
      <c r="F3215" s="9">
        <v>300</v>
      </c>
      <c r="G3215" s="9">
        <f>financials[[#This Row],[Units Sold]]*financials[[#This Row],[Sale Price]]</f>
        <v>54300</v>
      </c>
      <c r="H3215" s="9">
        <f>IF(financials[[#This Row],[Discount Band]]="low",0.1,IF(financials[[#This Row],[Discount Band]]="medium",0.15,0.3))</f>
        <v>0.1</v>
      </c>
      <c r="I3215" s="9">
        <f>financials[[#This Row],[Gross Sales]]-financials[[#This Row],[Gross Sales]]*financials[[#This Row],[Discounts]]</f>
        <v>48870</v>
      </c>
      <c r="J3215" s="9">
        <f>VLOOKUP(financials[[#This Row],[productid]],Products!$B$2:$H$10,3)</f>
        <v>3.99</v>
      </c>
      <c r="K3215" s="9">
        <f>financials[[#This Row],[Sales]]-financials[[#This Row],[COGS]]</f>
        <v>48866.01</v>
      </c>
      <c r="L3215" s="17">
        <f t="shared" ca="1" si="101"/>
        <v>45272</v>
      </c>
      <c r="M3215" t="str">
        <f t="shared" ca="1" si="100"/>
        <v>B0101</v>
      </c>
    </row>
    <row r="3216" spans="1:13" x14ac:dyDescent="0.25">
      <c r="A3216" t="s">
        <v>98</v>
      </c>
      <c r="B3216" s="7" t="s">
        <v>216</v>
      </c>
      <c r="C3216" s="15">
        <v>108</v>
      </c>
      <c r="D3216" s="16" t="s">
        <v>101</v>
      </c>
      <c r="E3216">
        <v>435</v>
      </c>
      <c r="F3216" s="9">
        <v>125</v>
      </c>
      <c r="G3216" s="9">
        <f>financials[[#This Row],[Units Sold]]*financials[[#This Row],[Sale Price]]</f>
        <v>54375</v>
      </c>
      <c r="H3216" s="9">
        <f>IF(financials[[#This Row],[Discount Band]]="low",0.1,IF(financials[[#This Row],[Discount Band]]="medium",0.15,0.3))</f>
        <v>0.15</v>
      </c>
      <c r="I3216" s="9">
        <f>financials[[#This Row],[Gross Sales]]-financials[[#This Row],[Gross Sales]]*financials[[#This Row],[Discounts]]</f>
        <v>46218.75</v>
      </c>
      <c r="J3216" s="9">
        <f>VLOOKUP(financials[[#This Row],[productid]],Products!$B$2:$H$10,3)</f>
        <v>3.99</v>
      </c>
      <c r="K3216" s="9">
        <f>financials[[#This Row],[Sales]]-financials[[#This Row],[COGS]]</f>
        <v>46214.76</v>
      </c>
      <c r="L3216" s="17">
        <f t="shared" ca="1" si="101"/>
        <v>45418</v>
      </c>
      <c r="M3216" t="str">
        <f t="shared" ca="1" si="100"/>
        <v>C0003</v>
      </c>
    </row>
    <row r="3217" spans="1:13" x14ac:dyDescent="0.25">
      <c r="A3217" t="s">
        <v>100</v>
      </c>
      <c r="B3217" s="7" t="s">
        <v>135</v>
      </c>
      <c r="C3217" s="15">
        <v>105</v>
      </c>
      <c r="D3217" s="16" t="s">
        <v>94</v>
      </c>
      <c r="E3217">
        <v>3631</v>
      </c>
      <c r="F3217" s="9">
        <v>15</v>
      </c>
      <c r="G3217" s="9">
        <f>financials[[#This Row],[Units Sold]]*financials[[#This Row],[Sale Price]]</f>
        <v>54465</v>
      </c>
      <c r="H3217" s="9">
        <f>IF(financials[[#This Row],[Discount Band]]="low",0.1,IF(financials[[#This Row],[Discount Band]]="medium",0.15,0.3))</f>
        <v>0.3</v>
      </c>
      <c r="I3217" s="9">
        <f>financials[[#This Row],[Gross Sales]]-financials[[#This Row],[Gross Sales]]*financials[[#This Row],[Discounts]]</f>
        <v>38125.5</v>
      </c>
      <c r="J3217" s="9">
        <f>VLOOKUP(financials[[#This Row],[productid]],Products!$B$2:$H$10,3)</f>
        <v>10</v>
      </c>
      <c r="K3217" s="9">
        <f>financials[[#This Row],[Sales]]-financials[[#This Row],[COGS]]</f>
        <v>38115.5</v>
      </c>
      <c r="L3217" s="17">
        <f t="shared" ca="1" si="101"/>
        <v>44583</v>
      </c>
      <c r="M3217" t="str">
        <f t="shared" ca="1" si="100"/>
        <v>B0101</v>
      </c>
    </row>
    <row r="3218" spans="1:13" x14ac:dyDescent="0.25">
      <c r="A3218" t="s">
        <v>99</v>
      </c>
      <c r="B3218" s="7" t="s">
        <v>298</v>
      </c>
      <c r="C3218" s="15">
        <v>102</v>
      </c>
      <c r="D3218" s="16" t="s">
        <v>101</v>
      </c>
      <c r="E3218">
        <v>182</v>
      </c>
      <c r="F3218" s="9">
        <v>300</v>
      </c>
      <c r="G3218" s="9">
        <f>financials[[#This Row],[Units Sold]]*financials[[#This Row],[Sale Price]]</f>
        <v>54600</v>
      </c>
      <c r="H3218" s="9">
        <f>IF(financials[[#This Row],[Discount Band]]="low",0.1,IF(financials[[#This Row],[Discount Band]]="medium",0.15,0.3))</f>
        <v>0.15</v>
      </c>
      <c r="I3218" s="9">
        <f>financials[[#This Row],[Gross Sales]]-financials[[#This Row],[Gross Sales]]*financials[[#This Row],[Discounts]]</f>
        <v>46410</v>
      </c>
      <c r="J3218" s="9">
        <f>VLOOKUP(financials[[#This Row],[productid]],Products!$B$2:$H$10,3)</f>
        <v>13.95</v>
      </c>
      <c r="K3218" s="9">
        <f>financials[[#This Row],[Sales]]-financials[[#This Row],[COGS]]</f>
        <v>46396.05</v>
      </c>
      <c r="L3218" s="17">
        <f t="shared" ca="1" si="101"/>
        <v>45383</v>
      </c>
      <c r="M3218" t="str">
        <f t="shared" ca="1" si="100"/>
        <v>A0001</v>
      </c>
    </row>
    <row r="3219" spans="1:13" x14ac:dyDescent="0.25">
      <c r="A3219" t="s">
        <v>99</v>
      </c>
      <c r="B3219" s="7" t="s">
        <v>656</v>
      </c>
      <c r="C3219" s="15">
        <v>104</v>
      </c>
      <c r="D3219" s="16" t="s">
        <v>101</v>
      </c>
      <c r="E3219">
        <v>182</v>
      </c>
      <c r="F3219" s="9">
        <v>300</v>
      </c>
      <c r="G3219" s="9">
        <f>financials[[#This Row],[Units Sold]]*financials[[#This Row],[Sale Price]]</f>
        <v>54600</v>
      </c>
      <c r="H3219" s="9">
        <f>IF(financials[[#This Row],[Discount Band]]="low",0.1,IF(financials[[#This Row],[Discount Band]]="medium",0.15,0.3))</f>
        <v>0.15</v>
      </c>
      <c r="I3219" s="9">
        <f>financials[[#This Row],[Gross Sales]]-financials[[#This Row],[Gross Sales]]*financials[[#This Row],[Discounts]]</f>
        <v>46410</v>
      </c>
      <c r="J3219" s="9">
        <f>VLOOKUP(financials[[#This Row],[productid]],Products!$B$2:$H$10,3)</f>
        <v>2.9</v>
      </c>
      <c r="K3219" s="9">
        <f>financials[[#This Row],[Sales]]-financials[[#This Row],[COGS]]</f>
        <v>46407.1</v>
      </c>
      <c r="L3219" s="17">
        <f t="shared" ca="1" si="101"/>
        <v>44664</v>
      </c>
      <c r="M3219" t="str">
        <f t="shared" ca="1" si="100"/>
        <v>B0101</v>
      </c>
    </row>
    <row r="3220" spans="1:13" x14ac:dyDescent="0.25">
      <c r="A3220" t="s">
        <v>97</v>
      </c>
      <c r="B3220" s="7" t="s">
        <v>169</v>
      </c>
      <c r="C3220" s="15">
        <v>105</v>
      </c>
      <c r="D3220" s="16" t="s">
        <v>103</v>
      </c>
      <c r="E3220">
        <v>156</v>
      </c>
      <c r="F3220" s="9">
        <v>350</v>
      </c>
      <c r="G3220" s="9">
        <f>financials[[#This Row],[Units Sold]]*financials[[#This Row],[Sale Price]]</f>
        <v>54600</v>
      </c>
      <c r="H3220" s="9">
        <f>IF(financials[[#This Row],[Discount Band]]="low",0.1,IF(financials[[#This Row],[Discount Band]]="medium",0.15,0.3))</f>
        <v>0.3</v>
      </c>
      <c r="I3220" s="9">
        <f>financials[[#This Row],[Gross Sales]]-financials[[#This Row],[Gross Sales]]*financials[[#This Row],[Discounts]]</f>
        <v>38220</v>
      </c>
      <c r="J3220" s="9">
        <f>VLOOKUP(financials[[#This Row],[productid]],Products!$B$2:$H$10,3)</f>
        <v>10</v>
      </c>
      <c r="K3220" s="9">
        <f>financials[[#This Row],[Sales]]-financials[[#This Row],[COGS]]</f>
        <v>38210</v>
      </c>
      <c r="L3220" s="17">
        <f t="shared" ca="1" si="101"/>
        <v>45196</v>
      </c>
      <c r="M3220" t="str">
        <f t="shared" ca="1" si="100"/>
        <v>A0001</v>
      </c>
    </row>
    <row r="3221" spans="1:13" x14ac:dyDescent="0.25">
      <c r="A3221" t="s">
        <v>98</v>
      </c>
      <c r="B3221" s="7" t="s">
        <v>284</v>
      </c>
      <c r="C3221" s="15">
        <v>109</v>
      </c>
      <c r="D3221" s="16" t="s">
        <v>102</v>
      </c>
      <c r="E3221">
        <v>437</v>
      </c>
      <c r="F3221" s="9">
        <v>125</v>
      </c>
      <c r="G3221" s="9">
        <f>financials[[#This Row],[Units Sold]]*financials[[#This Row],[Sale Price]]</f>
        <v>54625</v>
      </c>
      <c r="H3221" s="9">
        <f>IF(financials[[#This Row],[Discount Band]]="low",0.1,IF(financials[[#This Row],[Discount Band]]="medium",0.15,0.3))</f>
        <v>0.1</v>
      </c>
      <c r="I3221" s="9">
        <f>financials[[#This Row],[Gross Sales]]-financials[[#This Row],[Gross Sales]]*financials[[#This Row],[Discounts]]</f>
        <v>49162.5</v>
      </c>
      <c r="J3221" s="9">
        <f>VLOOKUP(financials[[#This Row],[productid]],Products!$B$2:$H$10,3)</f>
        <v>16.8</v>
      </c>
      <c r="K3221" s="9">
        <f>financials[[#This Row],[Sales]]-financials[[#This Row],[COGS]]</f>
        <v>49145.7</v>
      </c>
      <c r="L3221" s="17">
        <f t="shared" ca="1" si="101"/>
        <v>44930</v>
      </c>
      <c r="M3221" t="str">
        <f t="shared" ca="1" si="100"/>
        <v>B0001</v>
      </c>
    </row>
    <row r="3222" spans="1:13" x14ac:dyDescent="0.25">
      <c r="A3222" t="s">
        <v>98</v>
      </c>
      <c r="B3222" s="7" t="s">
        <v>178</v>
      </c>
      <c r="C3222" s="15">
        <v>107</v>
      </c>
      <c r="D3222" s="16" t="s">
        <v>102</v>
      </c>
      <c r="E3222">
        <v>437</v>
      </c>
      <c r="F3222" s="9">
        <v>125</v>
      </c>
      <c r="G3222" s="9">
        <f>financials[[#This Row],[Units Sold]]*financials[[#This Row],[Sale Price]]</f>
        <v>54625</v>
      </c>
      <c r="H3222" s="9">
        <f>IF(financials[[#This Row],[Discount Band]]="low",0.1,IF(financials[[#This Row],[Discount Band]]="medium",0.15,0.3))</f>
        <v>0.1</v>
      </c>
      <c r="I3222" s="9">
        <f>financials[[#This Row],[Gross Sales]]-financials[[#This Row],[Gross Sales]]*financials[[#This Row],[Discounts]]</f>
        <v>49162.5</v>
      </c>
      <c r="J3222" s="9">
        <f>VLOOKUP(financials[[#This Row],[productid]],Products!$B$2:$H$10,3)</f>
        <v>5.5</v>
      </c>
      <c r="K3222" s="9">
        <f>financials[[#This Row],[Sales]]-financials[[#This Row],[COGS]]</f>
        <v>49157</v>
      </c>
      <c r="L3222" s="17">
        <f t="shared" ca="1" si="101"/>
        <v>45105</v>
      </c>
      <c r="M3222" t="str">
        <f t="shared" ca="1" si="100"/>
        <v>A0001</v>
      </c>
    </row>
    <row r="3223" spans="1:13" x14ac:dyDescent="0.25">
      <c r="A3223" t="s">
        <v>100</v>
      </c>
      <c r="B3223" s="7" t="s">
        <v>170</v>
      </c>
      <c r="C3223" s="15">
        <v>107</v>
      </c>
      <c r="D3223" s="16" t="s">
        <v>101</v>
      </c>
      <c r="E3223">
        <v>3646</v>
      </c>
      <c r="F3223" s="9">
        <v>15</v>
      </c>
      <c r="G3223" s="9">
        <f>financials[[#This Row],[Units Sold]]*financials[[#This Row],[Sale Price]]</f>
        <v>54690</v>
      </c>
      <c r="H3223" s="9">
        <f>IF(financials[[#This Row],[Discount Band]]="low",0.1,IF(financials[[#This Row],[Discount Band]]="medium",0.15,0.3))</f>
        <v>0.15</v>
      </c>
      <c r="I3223" s="9">
        <f>financials[[#This Row],[Gross Sales]]-financials[[#This Row],[Gross Sales]]*financials[[#This Row],[Discounts]]</f>
        <v>46486.5</v>
      </c>
      <c r="J3223" s="9">
        <f>VLOOKUP(financials[[#This Row],[productid]],Products!$B$2:$H$10,3)</f>
        <v>5.5</v>
      </c>
      <c r="K3223" s="9">
        <f>financials[[#This Row],[Sales]]-financials[[#This Row],[COGS]]</f>
        <v>46481</v>
      </c>
      <c r="L3223" s="17">
        <f t="shared" ca="1" si="101"/>
        <v>45246</v>
      </c>
      <c r="M3223" t="str">
        <f t="shared" ca="1" si="100"/>
        <v>A0001</v>
      </c>
    </row>
    <row r="3224" spans="1:13" x14ac:dyDescent="0.25">
      <c r="A3224" t="s">
        <v>100</v>
      </c>
      <c r="B3224" s="7" t="s">
        <v>170</v>
      </c>
      <c r="C3224" s="15">
        <v>107</v>
      </c>
      <c r="D3224" s="16" t="s">
        <v>94</v>
      </c>
      <c r="E3224">
        <v>3652</v>
      </c>
      <c r="F3224" s="9">
        <v>15</v>
      </c>
      <c r="G3224" s="9">
        <f>financials[[#This Row],[Units Sold]]*financials[[#This Row],[Sale Price]]</f>
        <v>54780</v>
      </c>
      <c r="H3224" s="9">
        <f>IF(financials[[#This Row],[Discount Band]]="low",0.1,IF(financials[[#This Row],[Discount Band]]="medium",0.15,0.3))</f>
        <v>0.3</v>
      </c>
      <c r="I3224" s="9">
        <f>financials[[#This Row],[Gross Sales]]-financials[[#This Row],[Gross Sales]]*financials[[#This Row],[Discounts]]</f>
        <v>38346</v>
      </c>
      <c r="J3224" s="9">
        <f>VLOOKUP(financials[[#This Row],[productid]],Products!$B$2:$H$10,3)</f>
        <v>5.5</v>
      </c>
      <c r="K3224" s="9">
        <f>financials[[#This Row],[Sales]]-financials[[#This Row],[COGS]]</f>
        <v>38340.5</v>
      </c>
      <c r="L3224" s="17">
        <f t="shared" ca="1" si="101"/>
        <v>45385</v>
      </c>
      <c r="M3224" t="str">
        <f t="shared" ca="1" si="100"/>
        <v>A0001</v>
      </c>
    </row>
    <row r="3225" spans="1:13" x14ac:dyDescent="0.25">
      <c r="A3225" t="s">
        <v>100</v>
      </c>
      <c r="B3225" s="7" t="s">
        <v>135</v>
      </c>
      <c r="C3225" s="15">
        <v>105</v>
      </c>
      <c r="D3225" s="16" t="s">
        <v>101</v>
      </c>
      <c r="E3225">
        <v>3656</v>
      </c>
      <c r="F3225" s="9">
        <v>15</v>
      </c>
      <c r="G3225" s="9">
        <f>financials[[#This Row],[Units Sold]]*financials[[#This Row],[Sale Price]]</f>
        <v>54840</v>
      </c>
      <c r="H3225" s="9">
        <f>IF(financials[[#This Row],[Discount Band]]="low",0.1,IF(financials[[#This Row],[Discount Band]]="medium",0.15,0.3))</f>
        <v>0.15</v>
      </c>
      <c r="I3225" s="9">
        <f>financials[[#This Row],[Gross Sales]]-financials[[#This Row],[Gross Sales]]*financials[[#This Row],[Discounts]]</f>
        <v>46614</v>
      </c>
      <c r="J3225" s="9">
        <f>VLOOKUP(financials[[#This Row],[productid]],Products!$B$2:$H$10,3)</f>
        <v>10</v>
      </c>
      <c r="K3225" s="9">
        <f>financials[[#This Row],[Sales]]-financials[[#This Row],[COGS]]</f>
        <v>46604</v>
      </c>
      <c r="L3225" s="17">
        <f t="shared" ca="1" si="101"/>
        <v>44962</v>
      </c>
      <c r="M3225" t="str">
        <f t="shared" ca="1" si="100"/>
        <v>B0001</v>
      </c>
    </row>
    <row r="3226" spans="1:13" x14ac:dyDescent="0.25">
      <c r="A3226" t="s">
        <v>98</v>
      </c>
      <c r="B3226" s="7" t="s">
        <v>178</v>
      </c>
      <c r="C3226" s="15">
        <v>107</v>
      </c>
      <c r="D3226" s="16" t="s">
        <v>102</v>
      </c>
      <c r="E3226">
        <v>439</v>
      </c>
      <c r="F3226" s="9">
        <v>125</v>
      </c>
      <c r="G3226" s="9">
        <f>financials[[#This Row],[Units Sold]]*financials[[#This Row],[Sale Price]]</f>
        <v>54875</v>
      </c>
      <c r="H3226" s="9">
        <f>IF(financials[[#This Row],[Discount Band]]="low",0.1,IF(financials[[#This Row],[Discount Band]]="medium",0.15,0.3))</f>
        <v>0.1</v>
      </c>
      <c r="I3226" s="9">
        <f>financials[[#This Row],[Gross Sales]]-financials[[#This Row],[Gross Sales]]*financials[[#This Row],[Discounts]]</f>
        <v>49387.5</v>
      </c>
      <c r="J3226" s="9">
        <f>VLOOKUP(financials[[#This Row],[productid]],Products!$B$2:$H$10,3)</f>
        <v>5.5</v>
      </c>
      <c r="K3226" s="9">
        <f>financials[[#This Row],[Sales]]-financials[[#This Row],[COGS]]</f>
        <v>49382</v>
      </c>
      <c r="L3226" s="17">
        <f t="shared" ca="1" si="101"/>
        <v>44564</v>
      </c>
      <c r="M3226" t="str">
        <f t="shared" ca="1" si="100"/>
        <v>B0001</v>
      </c>
    </row>
    <row r="3227" spans="1:13" x14ac:dyDescent="0.25">
      <c r="A3227" t="s">
        <v>98</v>
      </c>
      <c r="B3227" s="7" t="s">
        <v>106</v>
      </c>
      <c r="C3227" s="15">
        <v>101</v>
      </c>
      <c r="D3227" s="16" t="s">
        <v>102</v>
      </c>
      <c r="E3227">
        <v>439</v>
      </c>
      <c r="F3227" s="9">
        <v>125</v>
      </c>
      <c r="G3227" s="9">
        <f>financials[[#This Row],[Units Sold]]*financials[[#This Row],[Sale Price]]</f>
        <v>54875</v>
      </c>
      <c r="H3227" s="9">
        <f>IF(financials[[#This Row],[Discount Band]]="low",0.1,IF(financials[[#This Row],[Discount Band]]="medium",0.15,0.3))</f>
        <v>0.1</v>
      </c>
      <c r="I3227" s="9">
        <f>financials[[#This Row],[Gross Sales]]-financials[[#This Row],[Gross Sales]]*financials[[#This Row],[Discounts]]</f>
        <v>49387.5</v>
      </c>
      <c r="J3227" s="9">
        <f>VLOOKUP(financials[[#This Row],[productid]],Products!$B$2:$H$10,3)</f>
        <v>9.9499999999999993</v>
      </c>
      <c r="K3227" s="9">
        <f>financials[[#This Row],[Sales]]-financials[[#This Row],[COGS]]</f>
        <v>49377.55</v>
      </c>
      <c r="L3227" s="17">
        <f t="shared" ca="1" si="101"/>
        <v>45496</v>
      </c>
      <c r="M3227" t="str">
        <f t="shared" ca="1" si="100"/>
        <v>B0001</v>
      </c>
    </row>
    <row r="3228" spans="1:13" x14ac:dyDescent="0.25">
      <c r="A3228" t="s">
        <v>99</v>
      </c>
      <c r="B3228" s="7" t="s">
        <v>656</v>
      </c>
      <c r="C3228" s="15">
        <v>108</v>
      </c>
      <c r="D3228" s="16" t="s">
        <v>94</v>
      </c>
      <c r="E3228">
        <v>183</v>
      </c>
      <c r="F3228" s="9">
        <v>300</v>
      </c>
      <c r="G3228" s="9">
        <f>financials[[#This Row],[Units Sold]]*financials[[#This Row],[Sale Price]]</f>
        <v>54900</v>
      </c>
      <c r="H3228" s="9">
        <f>IF(financials[[#This Row],[Discount Band]]="low",0.1,IF(financials[[#This Row],[Discount Band]]="medium",0.15,0.3))</f>
        <v>0.3</v>
      </c>
      <c r="I3228" s="9">
        <f>financials[[#This Row],[Gross Sales]]-financials[[#This Row],[Gross Sales]]*financials[[#This Row],[Discounts]]</f>
        <v>38430</v>
      </c>
      <c r="J3228" s="9">
        <f>VLOOKUP(financials[[#This Row],[productid]],Products!$B$2:$H$10,3)</f>
        <v>3.99</v>
      </c>
      <c r="K3228" s="9">
        <f>financials[[#This Row],[Sales]]-financials[[#This Row],[COGS]]</f>
        <v>38426.01</v>
      </c>
      <c r="L3228" s="17">
        <f t="shared" ca="1" si="101"/>
        <v>45054</v>
      </c>
      <c r="M3228" t="str">
        <f t="shared" ca="1" si="100"/>
        <v>C0003</v>
      </c>
    </row>
    <row r="3229" spans="1:13" x14ac:dyDescent="0.25">
      <c r="A3229" t="s">
        <v>97</v>
      </c>
      <c r="B3229" s="7" t="s">
        <v>277</v>
      </c>
      <c r="C3229" s="13">
        <v>101</v>
      </c>
      <c r="D3229" s="10" t="s">
        <v>103</v>
      </c>
      <c r="E3229">
        <v>157</v>
      </c>
      <c r="F3229" s="9">
        <v>350</v>
      </c>
      <c r="G3229" s="9">
        <f>financials[[#This Row],[Units Sold]]*financials[[#This Row],[Sale Price]]</f>
        <v>54950</v>
      </c>
      <c r="H3229" s="9">
        <f>IF(financials[[#This Row],[Discount Band]]="low",0.1,IF(financials[[#This Row],[Discount Band]]="medium",0.15,0.3))</f>
        <v>0.3</v>
      </c>
      <c r="I3229" s="9">
        <f>financials[[#This Row],[Gross Sales]]-financials[[#This Row],[Gross Sales]]*financials[[#This Row],[Discounts]]</f>
        <v>38465</v>
      </c>
      <c r="J3229" s="9">
        <f>VLOOKUP(financials[[#This Row],[productid]],Products!$B$2:$H$10,3)</f>
        <v>9.9499999999999993</v>
      </c>
      <c r="K3229" s="9">
        <f>financials[[#This Row],[Sales]]-financials[[#This Row],[COGS]]</f>
        <v>38455.050000000003</v>
      </c>
      <c r="L3229" s="17">
        <f t="shared" ca="1" si="101"/>
        <v>45114</v>
      </c>
      <c r="M3229" t="str">
        <f t="shared" ca="1" si="100"/>
        <v>C0003</v>
      </c>
    </row>
    <row r="3230" spans="1:13" x14ac:dyDescent="0.25">
      <c r="A3230" t="s">
        <v>98</v>
      </c>
      <c r="B3230" s="7" t="s">
        <v>106</v>
      </c>
      <c r="C3230" s="15">
        <v>109</v>
      </c>
      <c r="D3230" s="16" t="s">
        <v>101</v>
      </c>
      <c r="E3230">
        <v>440</v>
      </c>
      <c r="F3230" s="9">
        <v>125</v>
      </c>
      <c r="G3230" s="9">
        <f>financials[[#This Row],[Units Sold]]*financials[[#This Row],[Sale Price]]</f>
        <v>55000</v>
      </c>
      <c r="H3230" s="9">
        <f>IF(financials[[#This Row],[Discount Band]]="low",0.1,IF(financials[[#This Row],[Discount Band]]="medium",0.15,0.3))</f>
        <v>0.15</v>
      </c>
      <c r="I3230" s="9">
        <f>financials[[#This Row],[Gross Sales]]-financials[[#This Row],[Gross Sales]]*financials[[#This Row],[Discounts]]</f>
        <v>46750</v>
      </c>
      <c r="J3230" s="9">
        <f>VLOOKUP(financials[[#This Row],[productid]],Products!$B$2:$H$10,3)</f>
        <v>16.8</v>
      </c>
      <c r="K3230" s="9">
        <f>financials[[#This Row],[Sales]]-financials[[#This Row],[COGS]]</f>
        <v>46733.2</v>
      </c>
      <c r="L3230" s="17">
        <f t="shared" ca="1" si="101"/>
        <v>45428</v>
      </c>
      <c r="M3230" t="str">
        <f t="shared" ca="1" si="100"/>
        <v>C0002</v>
      </c>
    </row>
    <row r="3231" spans="1:13" x14ac:dyDescent="0.25">
      <c r="A3231" t="s">
        <v>96</v>
      </c>
      <c r="B3231" s="7" t="s">
        <v>135</v>
      </c>
      <c r="C3231" s="15">
        <v>102</v>
      </c>
      <c r="D3231" s="16" t="s">
        <v>101</v>
      </c>
      <c r="E3231">
        <v>4589</v>
      </c>
      <c r="F3231" s="9">
        <v>12</v>
      </c>
      <c r="G3231" s="9">
        <f>financials[[#This Row],[Units Sold]]*financials[[#This Row],[Sale Price]]</f>
        <v>55068</v>
      </c>
      <c r="H3231" s="9">
        <f>IF(financials[[#This Row],[Discount Band]]="low",0.1,IF(financials[[#This Row],[Discount Band]]="medium",0.15,0.3))</f>
        <v>0.15</v>
      </c>
      <c r="I3231" s="9">
        <f>financials[[#This Row],[Gross Sales]]-financials[[#This Row],[Gross Sales]]*financials[[#This Row],[Discounts]]</f>
        <v>46807.8</v>
      </c>
      <c r="J3231" s="9">
        <f>VLOOKUP(financials[[#This Row],[productid]],Products!$B$2:$H$10,3)</f>
        <v>13.95</v>
      </c>
      <c r="K3231" s="9">
        <f>financials[[#This Row],[Sales]]-financials[[#This Row],[COGS]]</f>
        <v>46793.850000000006</v>
      </c>
      <c r="L3231" s="17">
        <f t="shared" ca="1" si="101"/>
        <v>45164</v>
      </c>
      <c r="M3231" t="str">
        <f t="shared" ca="1" si="100"/>
        <v>B0101</v>
      </c>
    </row>
    <row r="3232" spans="1:13" x14ac:dyDescent="0.25">
      <c r="A3232" t="s">
        <v>96</v>
      </c>
      <c r="B3232" s="7" t="s">
        <v>135</v>
      </c>
      <c r="C3232" s="15">
        <v>103</v>
      </c>
      <c r="D3232" s="16" t="s">
        <v>101</v>
      </c>
      <c r="E3232">
        <v>4600</v>
      </c>
      <c r="F3232" s="9">
        <v>12</v>
      </c>
      <c r="G3232" s="9">
        <f>financials[[#This Row],[Units Sold]]*financials[[#This Row],[Sale Price]]</f>
        <v>55200</v>
      </c>
      <c r="H3232" s="9">
        <f>IF(financials[[#This Row],[Discount Band]]="low",0.1,IF(financials[[#This Row],[Discount Band]]="medium",0.15,0.3))</f>
        <v>0.15</v>
      </c>
      <c r="I3232" s="9">
        <f>financials[[#This Row],[Gross Sales]]-financials[[#This Row],[Gross Sales]]*financials[[#This Row],[Discounts]]</f>
        <v>46920</v>
      </c>
      <c r="J3232" s="9">
        <f>VLOOKUP(financials[[#This Row],[productid]],Products!$B$2:$H$10,3)</f>
        <v>15</v>
      </c>
      <c r="K3232" s="9">
        <f>financials[[#This Row],[Sales]]-financials[[#This Row],[COGS]]</f>
        <v>46905</v>
      </c>
      <c r="L3232" s="17">
        <f t="shared" ca="1" si="101"/>
        <v>44571</v>
      </c>
      <c r="M3232" t="str">
        <f t="shared" ca="1" si="100"/>
        <v>C0002</v>
      </c>
    </row>
    <row r="3233" spans="1:13" x14ac:dyDescent="0.25">
      <c r="A3233" t="s">
        <v>97</v>
      </c>
      <c r="B3233" s="7" t="s">
        <v>251</v>
      </c>
      <c r="C3233" s="15">
        <v>107</v>
      </c>
      <c r="D3233" s="16" t="s">
        <v>102</v>
      </c>
      <c r="E3233">
        <v>158</v>
      </c>
      <c r="F3233" s="9">
        <v>350</v>
      </c>
      <c r="G3233" s="9">
        <f>financials[[#This Row],[Units Sold]]*financials[[#This Row],[Sale Price]]</f>
        <v>55300</v>
      </c>
      <c r="H3233" s="9">
        <f>IF(financials[[#This Row],[Discount Band]]="low",0.1,IF(financials[[#This Row],[Discount Band]]="medium",0.15,0.3))</f>
        <v>0.1</v>
      </c>
      <c r="I3233" s="9">
        <f>financials[[#This Row],[Gross Sales]]-financials[[#This Row],[Gross Sales]]*financials[[#This Row],[Discounts]]</f>
        <v>49770</v>
      </c>
      <c r="J3233" s="9">
        <f>VLOOKUP(financials[[#This Row],[productid]],Products!$B$2:$H$10,3)</f>
        <v>5.5</v>
      </c>
      <c r="K3233" s="9">
        <f>financials[[#This Row],[Sales]]-financials[[#This Row],[COGS]]</f>
        <v>49764.5</v>
      </c>
      <c r="L3233" s="17">
        <f t="shared" ca="1" si="101"/>
        <v>44914</v>
      </c>
      <c r="M3233" t="str">
        <f t="shared" ca="1" si="100"/>
        <v>B0001</v>
      </c>
    </row>
    <row r="3234" spans="1:13" x14ac:dyDescent="0.25">
      <c r="A3234" t="s">
        <v>97</v>
      </c>
      <c r="B3234" s="7" t="s">
        <v>170</v>
      </c>
      <c r="C3234" s="15">
        <v>104</v>
      </c>
      <c r="D3234" s="16" t="s">
        <v>94</v>
      </c>
      <c r="E3234">
        <v>2768</v>
      </c>
      <c r="F3234" s="9">
        <v>20</v>
      </c>
      <c r="G3234" s="9">
        <f>financials[[#This Row],[Units Sold]]*financials[[#This Row],[Sale Price]]</f>
        <v>55360</v>
      </c>
      <c r="H3234" s="9">
        <f>IF(financials[[#This Row],[Discount Band]]="low",0.1,IF(financials[[#This Row],[Discount Band]]="medium",0.15,0.3))</f>
        <v>0.3</v>
      </c>
      <c r="I3234" s="9">
        <f>financials[[#This Row],[Gross Sales]]-financials[[#This Row],[Gross Sales]]*financials[[#This Row],[Discounts]]</f>
        <v>38752</v>
      </c>
      <c r="J3234" s="9">
        <f>VLOOKUP(financials[[#This Row],[productid]],Products!$B$2:$H$10,3)</f>
        <v>2.9</v>
      </c>
      <c r="K3234" s="9">
        <f>financials[[#This Row],[Sales]]-financials[[#This Row],[COGS]]</f>
        <v>38749.1</v>
      </c>
      <c r="L3234" s="17">
        <f t="shared" ca="1" si="101"/>
        <v>44909</v>
      </c>
      <c r="M3234" t="str">
        <f t="shared" ca="1" si="100"/>
        <v>C0002</v>
      </c>
    </row>
    <row r="3235" spans="1:13" x14ac:dyDescent="0.25">
      <c r="A3235" t="s">
        <v>98</v>
      </c>
      <c r="B3235" s="7" t="s">
        <v>279</v>
      </c>
      <c r="C3235" s="15">
        <v>106</v>
      </c>
      <c r="D3235" s="16" t="s">
        <v>102</v>
      </c>
      <c r="E3235">
        <v>443</v>
      </c>
      <c r="F3235" s="9">
        <v>125</v>
      </c>
      <c r="G3235" s="9">
        <f>financials[[#This Row],[Units Sold]]*financials[[#This Row],[Sale Price]]</f>
        <v>55375</v>
      </c>
      <c r="H3235" s="9">
        <f>IF(financials[[#This Row],[Discount Band]]="low",0.1,IF(financials[[#This Row],[Discount Band]]="medium",0.15,0.3))</f>
        <v>0.1</v>
      </c>
      <c r="I3235" s="9">
        <f>financials[[#This Row],[Gross Sales]]-financials[[#This Row],[Gross Sales]]*financials[[#This Row],[Discounts]]</f>
        <v>49837.5</v>
      </c>
      <c r="J3235" s="9">
        <f>VLOOKUP(financials[[#This Row],[productid]],Products!$B$2:$H$10,3)</f>
        <v>9.1</v>
      </c>
      <c r="K3235" s="9">
        <f>financials[[#This Row],[Sales]]-financials[[#This Row],[COGS]]</f>
        <v>49828.4</v>
      </c>
      <c r="L3235" s="17">
        <f t="shared" ca="1" si="101"/>
        <v>45363</v>
      </c>
      <c r="M3235" t="str">
        <f t="shared" ca="1" si="100"/>
        <v>C0003</v>
      </c>
    </row>
    <row r="3236" spans="1:13" x14ac:dyDescent="0.25">
      <c r="A3236" t="s">
        <v>100</v>
      </c>
      <c r="B3236" s="7" t="s">
        <v>170</v>
      </c>
      <c r="C3236" s="13">
        <v>106</v>
      </c>
      <c r="D3236" s="10" t="s">
        <v>94</v>
      </c>
      <c r="E3236">
        <v>3694</v>
      </c>
      <c r="F3236" s="9">
        <v>15</v>
      </c>
      <c r="G3236" s="9">
        <f>financials[[#This Row],[Units Sold]]*financials[[#This Row],[Sale Price]]</f>
        <v>55410</v>
      </c>
      <c r="H3236" s="9">
        <f>IF(financials[[#This Row],[Discount Band]]="low",0.1,IF(financials[[#This Row],[Discount Band]]="medium",0.15,0.3))</f>
        <v>0.3</v>
      </c>
      <c r="I3236" s="9">
        <f>financials[[#This Row],[Gross Sales]]-financials[[#This Row],[Gross Sales]]*financials[[#This Row],[Discounts]]</f>
        <v>38787</v>
      </c>
      <c r="J3236" s="9">
        <f>VLOOKUP(financials[[#This Row],[productid]],Products!$B$2:$H$10,3)</f>
        <v>9.1</v>
      </c>
      <c r="K3236" s="9">
        <f>financials[[#This Row],[Sales]]-financials[[#This Row],[COGS]]</f>
        <v>38777.9</v>
      </c>
      <c r="L3236" s="17">
        <f t="shared" ca="1" si="101"/>
        <v>44752</v>
      </c>
      <c r="M3236" t="str">
        <f t="shared" ca="1" si="100"/>
        <v>C0003</v>
      </c>
    </row>
    <row r="3237" spans="1:13" x14ac:dyDescent="0.25">
      <c r="A3237" t="s">
        <v>97</v>
      </c>
      <c r="B3237" s="7" t="s">
        <v>135</v>
      </c>
      <c r="C3237" s="15">
        <v>101</v>
      </c>
      <c r="D3237" s="16" t="s">
        <v>94</v>
      </c>
      <c r="E3237">
        <v>2774</v>
      </c>
      <c r="F3237" s="9">
        <v>20</v>
      </c>
      <c r="G3237" s="9">
        <f>financials[[#This Row],[Units Sold]]*financials[[#This Row],[Sale Price]]</f>
        <v>55480</v>
      </c>
      <c r="H3237" s="9">
        <f>IF(financials[[#This Row],[Discount Band]]="low",0.1,IF(financials[[#This Row],[Discount Band]]="medium",0.15,0.3))</f>
        <v>0.3</v>
      </c>
      <c r="I3237" s="9">
        <f>financials[[#This Row],[Gross Sales]]-financials[[#This Row],[Gross Sales]]*financials[[#This Row],[Discounts]]</f>
        <v>38836</v>
      </c>
      <c r="J3237" s="9">
        <f>VLOOKUP(financials[[#This Row],[productid]],Products!$B$2:$H$10,3)</f>
        <v>9.9499999999999993</v>
      </c>
      <c r="K3237" s="9">
        <f>financials[[#This Row],[Sales]]-financials[[#This Row],[COGS]]</f>
        <v>38826.050000000003</v>
      </c>
      <c r="L3237" s="17">
        <f t="shared" ca="1" si="101"/>
        <v>45342</v>
      </c>
      <c r="M3237" t="str">
        <f t="shared" ca="1" si="100"/>
        <v>C0002</v>
      </c>
    </row>
    <row r="3238" spans="1:13" x14ac:dyDescent="0.25">
      <c r="A3238" t="s">
        <v>100</v>
      </c>
      <c r="B3238" s="7" t="s">
        <v>135</v>
      </c>
      <c r="C3238" s="15">
        <v>105</v>
      </c>
      <c r="D3238" s="16" t="s">
        <v>102</v>
      </c>
      <c r="E3238">
        <v>3699</v>
      </c>
      <c r="F3238" s="9">
        <v>15</v>
      </c>
      <c r="G3238" s="9">
        <f>financials[[#This Row],[Units Sold]]*financials[[#This Row],[Sale Price]]</f>
        <v>55485</v>
      </c>
      <c r="H3238" s="9">
        <f>IF(financials[[#This Row],[Discount Band]]="low",0.1,IF(financials[[#This Row],[Discount Band]]="medium",0.15,0.3))</f>
        <v>0.1</v>
      </c>
      <c r="I3238" s="9">
        <f>financials[[#This Row],[Gross Sales]]-financials[[#This Row],[Gross Sales]]*financials[[#This Row],[Discounts]]</f>
        <v>49936.5</v>
      </c>
      <c r="J3238" s="9">
        <f>VLOOKUP(financials[[#This Row],[productid]],Products!$B$2:$H$10,3)</f>
        <v>10</v>
      </c>
      <c r="K3238" s="9">
        <f>financials[[#This Row],[Sales]]-financials[[#This Row],[COGS]]</f>
        <v>49926.5</v>
      </c>
      <c r="L3238" s="17">
        <f t="shared" ca="1" si="101"/>
        <v>45357</v>
      </c>
      <c r="M3238" t="str">
        <f t="shared" ca="1" si="100"/>
        <v>A0001</v>
      </c>
    </row>
    <row r="3239" spans="1:13" x14ac:dyDescent="0.25">
      <c r="A3239" t="s">
        <v>97</v>
      </c>
      <c r="B3239" s="7" t="s">
        <v>135</v>
      </c>
      <c r="C3239" s="15">
        <v>106</v>
      </c>
      <c r="D3239" s="16" t="s">
        <v>101</v>
      </c>
      <c r="E3239">
        <v>2775</v>
      </c>
      <c r="F3239" s="9">
        <v>20</v>
      </c>
      <c r="G3239" s="9">
        <f>financials[[#This Row],[Units Sold]]*financials[[#This Row],[Sale Price]]</f>
        <v>55500</v>
      </c>
      <c r="H3239" s="9">
        <f>IF(financials[[#This Row],[Discount Band]]="low",0.1,IF(financials[[#This Row],[Discount Band]]="medium",0.15,0.3))</f>
        <v>0.15</v>
      </c>
      <c r="I3239" s="9">
        <f>financials[[#This Row],[Gross Sales]]-financials[[#This Row],[Gross Sales]]*financials[[#This Row],[Discounts]]</f>
        <v>47175</v>
      </c>
      <c r="J3239" s="9">
        <f>VLOOKUP(financials[[#This Row],[productid]],Products!$B$2:$H$10,3)</f>
        <v>9.1</v>
      </c>
      <c r="K3239" s="9">
        <f>financials[[#This Row],[Sales]]-financials[[#This Row],[COGS]]</f>
        <v>47165.9</v>
      </c>
      <c r="L3239" s="17">
        <f t="shared" ca="1" si="101"/>
        <v>45215</v>
      </c>
      <c r="M3239" t="str">
        <f t="shared" ca="1" si="100"/>
        <v>C0002</v>
      </c>
    </row>
    <row r="3240" spans="1:13" x14ac:dyDescent="0.25">
      <c r="A3240" t="s">
        <v>99</v>
      </c>
      <c r="B3240" s="7" t="s">
        <v>628</v>
      </c>
      <c r="C3240" s="15">
        <v>107</v>
      </c>
      <c r="D3240" s="16" t="s">
        <v>101</v>
      </c>
      <c r="E3240">
        <v>185</v>
      </c>
      <c r="F3240" s="9">
        <v>300</v>
      </c>
      <c r="G3240" s="9">
        <f>financials[[#This Row],[Units Sold]]*financials[[#This Row],[Sale Price]]</f>
        <v>55500</v>
      </c>
      <c r="H3240" s="9">
        <f>IF(financials[[#This Row],[Discount Band]]="low",0.1,IF(financials[[#This Row],[Discount Band]]="medium",0.15,0.3))</f>
        <v>0.15</v>
      </c>
      <c r="I3240" s="9">
        <f>financials[[#This Row],[Gross Sales]]-financials[[#This Row],[Gross Sales]]*financials[[#This Row],[Discounts]]</f>
        <v>47175</v>
      </c>
      <c r="J3240" s="9">
        <f>VLOOKUP(financials[[#This Row],[productid]],Products!$B$2:$H$10,3)</f>
        <v>5.5</v>
      </c>
      <c r="K3240" s="9">
        <f>financials[[#This Row],[Sales]]-financials[[#This Row],[COGS]]</f>
        <v>47169.5</v>
      </c>
      <c r="L3240" s="17">
        <f t="shared" ca="1" si="101"/>
        <v>45028</v>
      </c>
      <c r="M3240" t="str">
        <f t="shared" ca="1" si="100"/>
        <v>A0001</v>
      </c>
    </row>
    <row r="3241" spans="1:13" x14ac:dyDescent="0.25">
      <c r="A3241" t="s">
        <v>99</v>
      </c>
      <c r="B3241" s="7" t="s">
        <v>556</v>
      </c>
      <c r="C3241" s="15">
        <v>106</v>
      </c>
      <c r="D3241" s="16" t="s">
        <v>101</v>
      </c>
      <c r="E3241">
        <v>185</v>
      </c>
      <c r="F3241" s="9">
        <v>300</v>
      </c>
      <c r="G3241" s="9">
        <f>financials[[#This Row],[Units Sold]]*financials[[#This Row],[Sale Price]]</f>
        <v>55500</v>
      </c>
      <c r="H3241" s="9">
        <f>IF(financials[[#This Row],[Discount Band]]="low",0.1,IF(financials[[#This Row],[Discount Band]]="medium",0.15,0.3))</f>
        <v>0.15</v>
      </c>
      <c r="I3241" s="9">
        <f>financials[[#This Row],[Gross Sales]]-financials[[#This Row],[Gross Sales]]*financials[[#This Row],[Discounts]]</f>
        <v>47175</v>
      </c>
      <c r="J3241" s="9">
        <f>VLOOKUP(financials[[#This Row],[productid]],Products!$B$2:$H$10,3)</f>
        <v>9.1</v>
      </c>
      <c r="K3241" s="9">
        <f>financials[[#This Row],[Sales]]-financials[[#This Row],[COGS]]</f>
        <v>47165.9</v>
      </c>
      <c r="L3241" s="17">
        <f t="shared" ca="1" si="101"/>
        <v>44904</v>
      </c>
      <c r="M3241" t="str">
        <f t="shared" ca="1" si="100"/>
        <v>B0001</v>
      </c>
    </row>
    <row r="3242" spans="1:13" x14ac:dyDescent="0.25">
      <c r="A3242" t="s">
        <v>97</v>
      </c>
      <c r="B3242" s="7" t="s">
        <v>135</v>
      </c>
      <c r="C3242" s="15">
        <v>109</v>
      </c>
      <c r="D3242" s="16" t="s">
        <v>94</v>
      </c>
      <c r="E3242">
        <v>2776</v>
      </c>
      <c r="F3242" s="9">
        <v>20</v>
      </c>
      <c r="G3242" s="9">
        <f>financials[[#This Row],[Units Sold]]*financials[[#This Row],[Sale Price]]</f>
        <v>55520</v>
      </c>
      <c r="H3242" s="9">
        <f>IF(financials[[#This Row],[Discount Band]]="low",0.1,IF(financials[[#This Row],[Discount Band]]="medium",0.15,0.3))</f>
        <v>0.3</v>
      </c>
      <c r="I3242" s="9">
        <f>financials[[#This Row],[Gross Sales]]-financials[[#This Row],[Gross Sales]]*financials[[#This Row],[Discounts]]</f>
        <v>38864</v>
      </c>
      <c r="J3242" s="9">
        <f>VLOOKUP(financials[[#This Row],[productid]],Products!$B$2:$H$10,3)</f>
        <v>16.8</v>
      </c>
      <c r="K3242" s="9">
        <f>financials[[#This Row],[Sales]]-financials[[#This Row],[COGS]]</f>
        <v>38847.199999999997</v>
      </c>
      <c r="L3242" s="17">
        <f t="shared" ca="1" si="101"/>
        <v>45428</v>
      </c>
      <c r="M3242" t="str">
        <f t="shared" ca="1" si="100"/>
        <v>B0101</v>
      </c>
    </row>
    <row r="3243" spans="1:13" x14ac:dyDescent="0.25">
      <c r="A3243" t="s">
        <v>97</v>
      </c>
      <c r="B3243" s="7" t="s">
        <v>170</v>
      </c>
      <c r="C3243" s="13">
        <v>105</v>
      </c>
      <c r="D3243" s="10" t="s">
        <v>101</v>
      </c>
      <c r="E3243">
        <v>2777</v>
      </c>
      <c r="F3243" s="9">
        <v>20</v>
      </c>
      <c r="G3243" s="9">
        <f>financials[[#This Row],[Units Sold]]*financials[[#This Row],[Sale Price]]</f>
        <v>55540</v>
      </c>
      <c r="H3243" s="9">
        <f>IF(financials[[#This Row],[Discount Band]]="low",0.1,IF(financials[[#This Row],[Discount Band]]="medium",0.15,0.3))</f>
        <v>0.15</v>
      </c>
      <c r="I3243" s="9">
        <f>financials[[#This Row],[Gross Sales]]-financials[[#This Row],[Gross Sales]]*financials[[#This Row],[Discounts]]</f>
        <v>47209</v>
      </c>
      <c r="J3243" s="9">
        <f>VLOOKUP(financials[[#This Row],[productid]],Products!$B$2:$H$10,3)</f>
        <v>10</v>
      </c>
      <c r="K3243" s="9">
        <f>financials[[#This Row],[Sales]]-financials[[#This Row],[COGS]]</f>
        <v>47199</v>
      </c>
      <c r="L3243" s="17">
        <f t="shared" ca="1" si="101"/>
        <v>45139</v>
      </c>
      <c r="M3243" t="str">
        <f t="shared" ca="1" si="100"/>
        <v>C0002</v>
      </c>
    </row>
    <row r="3244" spans="1:13" x14ac:dyDescent="0.25">
      <c r="A3244" t="s">
        <v>98</v>
      </c>
      <c r="B3244" s="7" t="s">
        <v>209</v>
      </c>
      <c r="C3244" s="15">
        <v>104</v>
      </c>
      <c r="D3244" s="16" t="s">
        <v>103</v>
      </c>
      <c r="E3244">
        <v>445</v>
      </c>
      <c r="F3244" s="9">
        <v>125</v>
      </c>
      <c r="G3244" s="9">
        <f>financials[[#This Row],[Units Sold]]*financials[[#This Row],[Sale Price]]</f>
        <v>55625</v>
      </c>
      <c r="H3244" s="9">
        <f>IF(financials[[#This Row],[Discount Band]]="low",0.1,IF(financials[[#This Row],[Discount Band]]="medium",0.15,0.3))</f>
        <v>0.3</v>
      </c>
      <c r="I3244" s="9">
        <f>financials[[#This Row],[Gross Sales]]-financials[[#This Row],[Gross Sales]]*financials[[#This Row],[Discounts]]</f>
        <v>38937.5</v>
      </c>
      <c r="J3244" s="9">
        <f>VLOOKUP(financials[[#This Row],[productid]],Products!$B$2:$H$10,3)</f>
        <v>2.9</v>
      </c>
      <c r="K3244" s="9">
        <f>financials[[#This Row],[Sales]]-financials[[#This Row],[COGS]]</f>
        <v>38934.6</v>
      </c>
      <c r="L3244" s="17">
        <f t="shared" ca="1" si="101"/>
        <v>44999</v>
      </c>
      <c r="M3244" t="str">
        <f t="shared" ca="1" si="100"/>
        <v>C0003</v>
      </c>
    </row>
    <row r="3245" spans="1:13" x14ac:dyDescent="0.25">
      <c r="A3245" t="s">
        <v>98</v>
      </c>
      <c r="B3245" s="7" t="s">
        <v>287</v>
      </c>
      <c r="C3245" s="15">
        <v>108</v>
      </c>
      <c r="D3245" s="16" t="s">
        <v>102</v>
      </c>
      <c r="E3245">
        <v>445</v>
      </c>
      <c r="F3245" s="9">
        <v>125</v>
      </c>
      <c r="G3245" s="9">
        <f>financials[[#This Row],[Units Sold]]*financials[[#This Row],[Sale Price]]</f>
        <v>55625</v>
      </c>
      <c r="H3245" s="9">
        <f>IF(financials[[#This Row],[Discount Band]]="low",0.1,IF(financials[[#This Row],[Discount Band]]="medium",0.15,0.3))</f>
        <v>0.1</v>
      </c>
      <c r="I3245" s="9">
        <f>financials[[#This Row],[Gross Sales]]-financials[[#This Row],[Gross Sales]]*financials[[#This Row],[Discounts]]</f>
        <v>50062.5</v>
      </c>
      <c r="J3245" s="9">
        <f>VLOOKUP(financials[[#This Row],[productid]],Products!$B$2:$H$10,3)</f>
        <v>3.99</v>
      </c>
      <c r="K3245" s="9">
        <f>financials[[#This Row],[Sales]]-financials[[#This Row],[COGS]]</f>
        <v>50058.51</v>
      </c>
      <c r="L3245" s="17">
        <f t="shared" ca="1" si="101"/>
        <v>44811</v>
      </c>
      <c r="M3245" t="str">
        <f t="shared" ca="1" si="100"/>
        <v>A0001</v>
      </c>
    </row>
    <row r="3246" spans="1:13" x14ac:dyDescent="0.25">
      <c r="A3246" t="s">
        <v>100</v>
      </c>
      <c r="B3246" s="7" t="s">
        <v>170</v>
      </c>
      <c r="C3246" s="13">
        <v>108</v>
      </c>
      <c r="D3246" s="10" t="s">
        <v>94</v>
      </c>
      <c r="E3246">
        <v>3712</v>
      </c>
      <c r="F3246" s="9">
        <v>15</v>
      </c>
      <c r="G3246" s="9">
        <f>financials[[#This Row],[Units Sold]]*financials[[#This Row],[Sale Price]]</f>
        <v>55680</v>
      </c>
      <c r="H3246" s="9">
        <f>IF(financials[[#This Row],[Discount Band]]="low",0.1,IF(financials[[#This Row],[Discount Band]]="medium",0.15,0.3))</f>
        <v>0.3</v>
      </c>
      <c r="I3246" s="9">
        <f>financials[[#This Row],[Gross Sales]]-financials[[#This Row],[Gross Sales]]*financials[[#This Row],[Discounts]]</f>
        <v>38976</v>
      </c>
      <c r="J3246" s="9">
        <f>VLOOKUP(financials[[#This Row],[productid]],Products!$B$2:$H$10,3)</f>
        <v>3.99</v>
      </c>
      <c r="K3246" s="9">
        <f>financials[[#This Row],[Sales]]-financials[[#This Row],[COGS]]</f>
        <v>38972.01</v>
      </c>
      <c r="L3246" s="17">
        <f t="shared" ca="1" si="101"/>
        <v>45442</v>
      </c>
      <c r="M3246" t="str">
        <f t="shared" ca="1" si="100"/>
        <v>B0001</v>
      </c>
    </row>
    <row r="3247" spans="1:13" x14ac:dyDescent="0.25">
      <c r="A3247" t="s">
        <v>96</v>
      </c>
      <c r="B3247" s="7" t="s">
        <v>135</v>
      </c>
      <c r="C3247" s="15">
        <v>107</v>
      </c>
      <c r="D3247" s="16" t="s">
        <v>101</v>
      </c>
      <c r="E3247">
        <v>4642</v>
      </c>
      <c r="F3247" s="9">
        <v>12</v>
      </c>
      <c r="G3247" s="9">
        <f>financials[[#This Row],[Units Sold]]*financials[[#This Row],[Sale Price]]</f>
        <v>55704</v>
      </c>
      <c r="H3247" s="9">
        <f>IF(financials[[#This Row],[Discount Band]]="low",0.1,IF(financials[[#This Row],[Discount Band]]="medium",0.15,0.3))</f>
        <v>0.15</v>
      </c>
      <c r="I3247" s="9">
        <f>financials[[#This Row],[Gross Sales]]-financials[[#This Row],[Gross Sales]]*financials[[#This Row],[Discounts]]</f>
        <v>47348.4</v>
      </c>
      <c r="J3247" s="9">
        <f>VLOOKUP(financials[[#This Row],[productid]],Products!$B$2:$H$10,3)</f>
        <v>5.5</v>
      </c>
      <c r="K3247" s="9">
        <f>financials[[#This Row],[Sales]]-financials[[#This Row],[COGS]]</f>
        <v>47342.9</v>
      </c>
      <c r="L3247" s="17">
        <f t="shared" ca="1" si="101"/>
        <v>45160</v>
      </c>
      <c r="M3247" t="str">
        <f t="shared" ca="1" si="100"/>
        <v>B0001</v>
      </c>
    </row>
    <row r="3248" spans="1:13" x14ac:dyDescent="0.25">
      <c r="A3248" t="s">
        <v>97</v>
      </c>
      <c r="B3248" s="7" t="s">
        <v>170</v>
      </c>
      <c r="C3248" s="15">
        <v>103</v>
      </c>
      <c r="D3248" s="16" t="s">
        <v>102</v>
      </c>
      <c r="E3248">
        <v>2786</v>
      </c>
      <c r="F3248" s="9">
        <v>20</v>
      </c>
      <c r="G3248" s="9">
        <f>financials[[#This Row],[Units Sold]]*financials[[#This Row],[Sale Price]]</f>
        <v>55720</v>
      </c>
      <c r="H3248" s="9">
        <f>IF(financials[[#This Row],[Discount Band]]="low",0.1,IF(financials[[#This Row],[Discount Band]]="medium",0.15,0.3))</f>
        <v>0.1</v>
      </c>
      <c r="I3248" s="9">
        <f>financials[[#This Row],[Gross Sales]]-financials[[#This Row],[Gross Sales]]*financials[[#This Row],[Discounts]]</f>
        <v>50148</v>
      </c>
      <c r="J3248" s="9">
        <f>VLOOKUP(financials[[#This Row],[productid]],Products!$B$2:$H$10,3)</f>
        <v>15</v>
      </c>
      <c r="K3248" s="9">
        <f>financials[[#This Row],[Sales]]-financials[[#This Row],[COGS]]</f>
        <v>50133</v>
      </c>
      <c r="L3248" s="17">
        <f t="shared" ca="1" si="101"/>
        <v>45444</v>
      </c>
      <c r="M3248" t="str">
        <f t="shared" ca="1" si="100"/>
        <v>A0001</v>
      </c>
    </row>
    <row r="3249" spans="1:13" x14ac:dyDescent="0.25">
      <c r="A3249" t="s">
        <v>100</v>
      </c>
      <c r="B3249" s="7" t="s">
        <v>170</v>
      </c>
      <c r="C3249" s="15">
        <v>105</v>
      </c>
      <c r="D3249" s="16" t="s">
        <v>94</v>
      </c>
      <c r="E3249">
        <v>3719</v>
      </c>
      <c r="F3249" s="9">
        <v>15</v>
      </c>
      <c r="G3249" s="9">
        <f>financials[[#This Row],[Units Sold]]*financials[[#This Row],[Sale Price]]</f>
        <v>55785</v>
      </c>
      <c r="H3249" s="9">
        <f>IF(financials[[#This Row],[Discount Band]]="low",0.1,IF(financials[[#This Row],[Discount Band]]="medium",0.15,0.3))</f>
        <v>0.3</v>
      </c>
      <c r="I3249" s="9">
        <f>financials[[#This Row],[Gross Sales]]-financials[[#This Row],[Gross Sales]]*financials[[#This Row],[Discounts]]</f>
        <v>39049.5</v>
      </c>
      <c r="J3249" s="9">
        <f>VLOOKUP(financials[[#This Row],[productid]],Products!$B$2:$H$10,3)</f>
        <v>10</v>
      </c>
      <c r="K3249" s="9">
        <f>financials[[#This Row],[Sales]]-financials[[#This Row],[COGS]]</f>
        <v>39039.5</v>
      </c>
      <c r="L3249" s="17">
        <f t="shared" ca="1" si="101"/>
        <v>45078</v>
      </c>
      <c r="M3249" t="str">
        <f t="shared" ca="1" si="100"/>
        <v>C0002</v>
      </c>
    </row>
    <row r="3250" spans="1:13" x14ac:dyDescent="0.25">
      <c r="A3250" t="s">
        <v>98</v>
      </c>
      <c r="B3250" s="7" t="s">
        <v>279</v>
      </c>
      <c r="C3250" s="15">
        <v>105</v>
      </c>
      <c r="D3250" s="16" t="s">
        <v>102</v>
      </c>
      <c r="E3250">
        <v>447</v>
      </c>
      <c r="F3250" s="9">
        <v>125</v>
      </c>
      <c r="G3250" s="9">
        <f>financials[[#This Row],[Units Sold]]*financials[[#This Row],[Sale Price]]</f>
        <v>55875</v>
      </c>
      <c r="H3250" s="9">
        <f>IF(financials[[#This Row],[Discount Band]]="low",0.1,IF(financials[[#This Row],[Discount Band]]="medium",0.15,0.3))</f>
        <v>0.1</v>
      </c>
      <c r="I3250" s="9">
        <f>financials[[#This Row],[Gross Sales]]-financials[[#This Row],[Gross Sales]]*financials[[#This Row],[Discounts]]</f>
        <v>50287.5</v>
      </c>
      <c r="J3250" s="9">
        <f>VLOOKUP(financials[[#This Row],[productid]],Products!$B$2:$H$10,3)</f>
        <v>10</v>
      </c>
      <c r="K3250" s="9">
        <f>financials[[#This Row],[Sales]]-financials[[#This Row],[COGS]]</f>
        <v>50277.5</v>
      </c>
      <c r="L3250" s="17">
        <f t="shared" ca="1" si="101"/>
        <v>44896</v>
      </c>
      <c r="M3250" t="str">
        <f t="shared" ca="1" si="100"/>
        <v>B0101</v>
      </c>
    </row>
    <row r="3251" spans="1:13" x14ac:dyDescent="0.25">
      <c r="A3251" t="s">
        <v>100</v>
      </c>
      <c r="B3251" s="7" t="s">
        <v>170</v>
      </c>
      <c r="C3251" s="15">
        <v>101</v>
      </c>
      <c r="D3251" s="16" t="s">
        <v>94</v>
      </c>
      <c r="E3251">
        <v>3725</v>
      </c>
      <c r="F3251" s="9">
        <v>15</v>
      </c>
      <c r="G3251" s="9">
        <f>financials[[#This Row],[Units Sold]]*financials[[#This Row],[Sale Price]]</f>
        <v>55875</v>
      </c>
      <c r="H3251" s="9">
        <f>IF(financials[[#This Row],[Discount Band]]="low",0.1,IF(financials[[#This Row],[Discount Band]]="medium",0.15,0.3))</f>
        <v>0.3</v>
      </c>
      <c r="I3251" s="9">
        <f>financials[[#This Row],[Gross Sales]]-financials[[#This Row],[Gross Sales]]*financials[[#This Row],[Discounts]]</f>
        <v>39112.5</v>
      </c>
      <c r="J3251" s="9">
        <f>VLOOKUP(financials[[#This Row],[productid]],Products!$B$2:$H$10,3)</f>
        <v>9.9499999999999993</v>
      </c>
      <c r="K3251" s="9">
        <f>financials[[#This Row],[Sales]]-financials[[#This Row],[COGS]]</f>
        <v>39102.550000000003</v>
      </c>
      <c r="L3251" s="17">
        <f t="shared" ca="1" si="101"/>
        <v>44958</v>
      </c>
      <c r="M3251" t="str">
        <f t="shared" ca="1" si="100"/>
        <v>B0101</v>
      </c>
    </row>
    <row r="3252" spans="1:13" x14ac:dyDescent="0.25">
      <c r="A3252" t="s">
        <v>98</v>
      </c>
      <c r="B3252" s="7" t="s">
        <v>106</v>
      </c>
      <c r="C3252" s="15">
        <v>108</v>
      </c>
      <c r="D3252" s="16" t="s">
        <v>102</v>
      </c>
      <c r="E3252">
        <v>448</v>
      </c>
      <c r="F3252" s="9">
        <v>125</v>
      </c>
      <c r="G3252" s="9">
        <f>financials[[#This Row],[Units Sold]]*financials[[#This Row],[Sale Price]]</f>
        <v>56000</v>
      </c>
      <c r="H3252" s="9">
        <f>IF(financials[[#This Row],[Discount Band]]="low",0.1,IF(financials[[#This Row],[Discount Band]]="medium",0.15,0.3))</f>
        <v>0.1</v>
      </c>
      <c r="I3252" s="9">
        <f>financials[[#This Row],[Gross Sales]]-financials[[#This Row],[Gross Sales]]*financials[[#This Row],[Discounts]]</f>
        <v>50400</v>
      </c>
      <c r="J3252" s="9">
        <f>VLOOKUP(financials[[#This Row],[productid]],Products!$B$2:$H$10,3)</f>
        <v>3.99</v>
      </c>
      <c r="K3252" s="9">
        <f>financials[[#This Row],[Sales]]-financials[[#This Row],[COGS]]</f>
        <v>50396.01</v>
      </c>
      <c r="L3252" s="17">
        <f t="shared" ca="1" si="101"/>
        <v>44875</v>
      </c>
      <c r="M3252" t="str">
        <f t="shared" ca="1" si="100"/>
        <v>C0003</v>
      </c>
    </row>
    <row r="3253" spans="1:13" x14ac:dyDescent="0.25">
      <c r="A3253" t="s">
        <v>97</v>
      </c>
      <c r="B3253" s="7" t="s">
        <v>104</v>
      </c>
      <c r="C3253" s="15">
        <v>102</v>
      </c>
      <c r="D3253" s="16" t="s">
        <v>103</v>
      </c>
      <c r="E3253">
        <v>160</v>
      </c>
      <c r="F3253" s="9">
        <v>350</v>
      </c>
      <c r="G3253" s="9">
        <f>financials[[#This Row],[Units Sold]]*financials[[#This Row],[Sale Price]]</f>
        <v>56000</v>
      </c>
      <c r="H3253" s="9">
        <f>IF(financials[[#This Row],[Discount Band]]="low",0.1,IF(financials[[#This Row],[Discount Band]]="medium",0.15,0.3))</f>
        <v>0.3</v>
      </c>
      <c r="I3253" s="9">
        <f>financials[[#This Row],[Gross Sales]]-financials[[#This Row],[Gross Sales]]*financials[[#This Row],[Discounts]]</f>
        <v>39200</v>
      </c>
      <c r="J3253" s="9">
        <f>VLOOKUP(financials[[#This Row],[productid]],Products!$B$2:$H$10,3)</f>
        <v>13.95</v>
      </c>
      <c r="K3253" s="9">
        <f>financials[[#This Row],[Sales]]-financials[[#This Row],[COGS]]</f>
        <v>39186.050000000003</v>
      </c>
      <c r="L3253" s="17">
        <f t="shared" ca="1" si="101"/>
        <v>44648</v>
      </c>
      <c r="M3253" t="str">
        <f t="shared" ca="1" si="100"/>
        <v>A0001</v>
      </c>
    </row>
    <row r="3254" spans="1:13" x14ac:dyDescent="0.25">
      <c r="A3254" t="s">
        <v>99</v>
      </c>
      <c r="B3254" s="7" t="s">
        <v>107</v>
      </c>
      <c r="C3254" s="13">
        <v>102</v>
      </c>
      <c r="D3254" s="10" t="s">
        <v>102</v>
      </c>
      <c r="E3254">
        <v>187</v>
      </c>
      <c r="F3254" s="9">
        <v>300</v>
      </c>
      <c r="G3254" s="9">
        <f>financials[[#This Row],[Units Sold]]*financials[[#This Row],[Sale Price]]</f>
        <v>56100</v>
      </c>
      <c r="H3254" s="9">
        <f>IF(financials[[#This Row],[Discount Band]]="low",0.1,IF(financials[[#This Row],[Discount Band]]="medium",0.15,0.3))</f>
        <v>0.1</v>
      </c>
      <c r="I3254" s="9">
        <f>financials[[#This Row],[Gross Sales]]-financials[[#This Row],[Gross Sales]]*financials[[#This Row],[Discounts]]</f>
        <v>50490</v>
      </c>
      <c r="J3254" s="9">
        <f>VLOOKUP(financials[[#This Row],[productid]],Products!$B$2:$H$10,3)</f>
        <v>13.95</v>
      </c>
      <c r="K3254" s="9">
        <f>financials[[#This Row],[Sales]]-financials[[#This Row],[COGS]]</f>
        <v>50476.05</v>
      </c>
      <c r="L3254" s="17">
        <f t="shared" ca="1" si="101"/>
        <v>44654</v>
      </c>
      <c r="M3254" t="str">
        <f t="shared" ca="1" si="100"/>
        <v>C0003</v>
      </c>
    </row>
    <row r="3255" spans="1:13" x14ac:dyDescent="0.25">
      <c r="A3255" t="s">
        <v>99</v>
      </c>
      <c r="B3255" s="7" t="s">
        <v>169</v>
      </c>
      <c r="C3255" s="15">
        <v>109</v>
      </c>
      <c r="D3255" s="16" t="s">
        <v>94</v>
      </c>
      <c r="E3255">
        <v>187</v>
      </c>
      <c r="F3255" s="9">
        <v>300</v>
      </c>
      <c r="G3255" s="9">
        <f>financials[[#This Row],[Units Sold]]*financials[[#This Row],[Sale Price]]</f>
        <v>56100</v>
      </c>
      <c r="H3255" s="9">
        <f>IF(financials[[#This Row],[Discount Band]]="low",0.1,IF(financials[[#This Row],[Discount Band]]="medium",0.15,0.3))</f>
        <v>0.3</v>
      </c>
      <c r="I3255" s="9">
        <f>financials[[#This Row],[Gross Sales]]-financials[[#This Row],[Gross Sales]]*financials[[#This Row],[Discounts]]</f>
        <v>39270</v>
      </c>
      <c r="J3255" s="9">
        <f>VLOOKUP(financials[[#This Row],[productid]],Products!$B$2:$H$10,3)</f>
        <v>16.8</v>
      </c>
      <c r="K3255" s="9">
        <f>financials[[#This Row],[Sales]]-financials[[#This Row],[COGS]]</f>
        <v>39253.199999999997</v>
      </c>
      <c r="L3255" s="17">
        <f t="shared" ca="1" si="101"/>
        <v>45454</v>
      </c>
      <c r="M3255" t="str">
        <f t="shared" ca="1" si="100"/>
        <v>A0001</v>
      </c>
    </row>
    <row r="3256" spans="1:13" x14ac:dyDescent="0.25">
      <c r="A3256" t="s">
        <v>100</v>
      </c>
      <c r="B3256" s="7" t="s">
        <v>170</v>
      </c>
      <c r="C3256" s="15">
        <v>103</v>
      </c>
      <c r="D3256" s="16" t="s">
        <v>94</v>
      </c>
      <c r="E3256">
        <v>3741</v>
      </c>
      <c r="F3256" s="9">
        <v>15</v>
      </c>
      <c r="G3256" s="9">
        <f>financials[[#This Row],[Units Sold]]*financials[[#This Row],[Sale Price]]</f>
        <v>56115</v>
      </c>
      <c r="H3256" s="9">
        <f>IF(financials[[#This Row],[Discount Band]]="low",0.1,IF(financials[[#This Row],[Discount Band]]="medium",0.15,0.3))</f>
        <v>0.3</v>
      </c>
      <c r="I3256" s="9">
        <f>financials[[#This Row],[Gross Sales]]-financials[[#This Row],[Gross Sales]]*financials[[#This Row],[Discounts]]</f>
        <v>39280.5</v>
      </c>
      <c r="J3256" s="9">
        <f>VLOOKUP(financials[[#This Row],[productid]],Products!$B$2:$H$10,3)</f>
        <v>15</v>
      </c>
      <c r="K3256" s="9">
        <f>financials[[#This Row],[Sales]]-financials[[#This Row],[COGS]]</f>
        <v>39265.5</v>
      </c>
      <c r="L3256" s="17">
        <f t="shared" ca="1" si="101"/>
        <v>44932</v>
      </c>
      <c r="M3256" t="str">
        <f t="shared" ca="1" si="100"/>
        <v>B0001</v>
      </c>
    </row>
    <row r="3257" spans="1:13" x14ac:dyDescent="0.25">
      <c r="A3257" t="s">
        <v>98</v>
      </c>
      <c r="B3257" s="7" t="s">
        <v>216</v>
      </c>
      <c r="C3257" s="15">
        <v>109</v>
      </c>
      <c r="D3257" s="16" t="s">
        <v>94</v>
      </c>
      <c r="E3257">
        <v>449</v>
      </c>
      <c r="F3257" s="9">
        <v>125</v>
      </c>
      <c r="G3257" s="9">
        <f>financials[[#This Row],[Units Sold]]*financials[[#This Row],[Sale Price]]</f>
        <v>56125</v>
      </c>
      <c r="H3257" s="9">
        <f>IF(financials[[#This Row],[Discount Band]]="low",0.1,IF(financials[[#This Row],[Discount Band]]="medium",0.15,0.3))</f>
        <v>0.3</v>
      </c>
      <c r="I3257" s="9">
        <f>financials[[#This Row],[Gross Sales]]-financials[[#This Row],[Gross Sales]]*financials[[#This Row],[Discounts]]</f>
        <v>39287.5</v>
      </c>
      <c r="J3257" s="9">
        <f>VLOOKUP(financials[[#This Row],[productid]],Products!$B$2:$H$10,3)</f>
        <v>16.8</v>
      </c>
      <c r="K3257" s="9">
        <f>financials[[#This Row],[Sales]]-financials[[#This Row],[COGS]]</f>
        <v>39270.699999999997</v>
      </c>
      <c r="L3257" s="17">
        <f t="shared" ca="1" si="101"/>
        <v>44933</v>
      </c>
      <c r="M3257" t="str">
        <f t="shared" ca="1" si="100"/>
        <v>C0002</v>
      </c>
    </row>
    <row r="3258" spans="1:13" x14ac:dyDescent="0.25">
      <c r="A3258" t="s">
        <v>97</v>
      </c>
      <c r="B3258" s="7" t="s">
        <v>159</v>
      </c>
      <c r="C3258" s="15">
        <v>105</v>
      </c>
      <c r="D3258" s="16" t="s">
        <v>94</v>
      </c>
      <c r="E3258">
        <v>161</v>
      </c>
      <c r="F3258" s="9">
        <v>350</v>
      </c>
      <c r="G3258" s="9">
        <f>financials[[#This Row],[Units Sold]]*financials[[#This Row],[Sale Price]]</f>
        <v>56350</v>
      </c>
      <c r="H3258" s="9">
        <f>IF(financials[[#This Row],[Discount Band]]="low",0.1,IF(financials[[#This Row],[Discount Band]]="medium",0.15,0.3))</f>
        <v>0.3</v>
      </c>
      <c r="I3258" s="9">
        <f>financials[[#This Row],[Gross Sales]]-financials[[#This Row],[Gross Sales]]*financials[[#This Row],[Discounts]]</f>
        <v>39445</v>
      </c>
      <c r="J3258" s="9">
        <f>VLOOKUP(financials[[#This Row],[productid]],Products!$B$2:$H$10,3)</f>
        <v>10</v>
      </c>
      <c r="K3258" s="9">
        <f>financials[[#This Row],[Sales]]-financials[[#This Row],[COGS]]</f>
        <v>39435</v>
      </c>
      <c r="L3258" s="17">
        <f t="shared" ca="1" si="101"/>
        <v>45188</v>
      </c>
      <c r="M3258" t="str">
        <f t="shared" ca="1" si="100"/>
        <v>C0003</v>
      </c>
    </row>
    <row r="3259" spans="1:13" x14ac:dyDescent="0.25">
      <c r="A3259" t="s">
        <v>99</v>
      </c>
      <c r="B3259" s="7" t="s">
        <v>298</v>
      </c>
      <c r="C3259" s="13">
        <v>105</v>
      </c>
      <c r="D3259" s="10" t="s">
        <v>94</v>
      </c>
      <c r="E3259">
        <v>188</v>
      </c>
      <c r="F3259" s="9">
        <v>300</v>
      </c>
      <c r="G3259" s="9">
        <f>financials[[#This Row],[Units Sold]]*financials[[#This Row],[Sale Price]]</f>
        <v>56400</v>
      </c>
      <c r="H3259" s="9">
        <f>IF(financials[[#This Row],[Discount Band]]="low",0.1,IF(financials[[#This Row],[Discount Band]]="medium",0.15,0.3))</f>
        <v>0.3</v>
      </c>
      <c r="I3259" s="9">
        <f>financials[[#This Row],[Gross Sales]]-financials[[#This Row],[Gross Sales]]*financials[[#This Row],[Discounts]]</f>
        <v>39480</v>
      </c>
      <c r="J3259" s="9">
        <f>VLOOKUP(financials[[#This Row],[productid]],Products!$B$2:$H$10,3)</f>
        <v>10</v>
      </c>
      <c r="K3259" s="9">
        <f>financials[[#This Row],[Sales]]-financials[[#This Row],[COGS]]</f>
        <v>39470</v>
      </c>
      <c r="L3259" s="17">
        <f t="shared" ca="1" si="101"/>
        <v>45225</v>
      </c>
      <c r="M3259" t="str">
        <f t="shared" ca="1" si="100"/>
        <v>C0003</v>
      </c>
    </row>
    <row r="3260" spans="1:13" x14ac:dyDescent="0.25">
      <c r="A3260" t="s">
        <v>100</v>
      </c>
      <c r="B3260" s="7" t="s">
        <v>170</v>
      </c>
      <c r="C3260" s="15">
        <v>109</v>
      </c>
      <c r="D3260" s="16" t="s">
        <v>102</v>
      </c>
      <c r="E3260">
        <v>3760</v>
      </c>
      <c r="F3260" s="9">
        <v>15</v>
      </c>
      <c r="G3260" s="9">
        <f>financials[[#This Row],[Units Sold]]*financials[[#This Row],[Sale Price]]</f>
        <v>56400</v>
      </c>
      <c r="H3260" s="9">
        <f>IF(financials[[#This Row],[Discount Band]]="low",0.1,IF(financials[[#This Row],[Discount Band]]="medium",0.15,0.3))</f>
        <v>0.1</v>
      </c>
      <c r="I3260" s="9">
        <f>financials[[#This Row],[Gross Sales]]-financials[[#This Row],[Gross Sales]]*financials[[#This Row],[Discounts]]</f>
        <v>50760</v>
      </c>
      <c r="J3260" s="9">
        <f>VLOOKUP(financials[[#This Row],[productid]],Products!$B$2:$H$10,3)</f>
        <v>16.8</v>
      </c>
      <c r="K3260" s="9">
        <f>financials[[#This Row],[Sales]]-financials[[#This Row],[COGS]]</f>
        <v>50743.199999999997</v>
      </c>
      <c r="L3260" s="17">
        <f t="shared" ca="1" si="101"/>
        <v>44613</v>
      </c>
      <c r="M3260" t="str">
        <f t="shared" ca="1" si="100"/>
        <v>C0002</v>
      </c>
    </row>
    <row r="3261" spans="1:13" x14ac:dyDescent="0.25">
      <c r="A3261" t="s">
        <v>99</v>
      </c>
      <c r="B3261" s="7" t="s">
        <v>285</v>
      </c>
      <c r="C3261" s="15">
        <v>107</v>
      </c>
      <c r="D3261" s="16" t="s">
        <v>94</v>
      </c>
      <c r="E3261">
        <v>188</v>
      </c>
      <c r="F3261" s="9">
        <v>300</v>
      </c>
      <c r="G3261" s="9">
        <f>financials[[#This Row],[Units Sold]]*financials[[#This Row],[Sale Price]]</f>
        <v>56400</v>
      </c>
      <c r="H3261" s="9">
        <f>IF(financials[[#This Row],[Discount Band]]="low",0.1,IF(financials[[#This Row],[Discount Band]]="medium",0.15,0.3))</f>
        <v>0.3</v>
      </c>
      <c r="I3261" s="9">
        <f>financials[[#This Row],[Gross Sales]]-financials[[#This Row],[Gross Sales]]*financials[[#This Row],[Discounts]]</f>
        <v>39480</v>
      </c>
      <c r="J3261" s="9">
        <f>VLOOKUP(financials[[#This Row],[productid]],Products!$B$2:$H$10,3)</f>
        <v>5.5</v>
      </c>
      <c r="K3261" s="9">
        <f>financials[[#This Row],[Sales]]-financials[[#This Row],[COGS]]</f>
        <v>39474.5</v>
      </c>
      <c r="L3261" s="17">
        <f t="shared" ca="1" si="101"/>
        <v>45395</v>
      </c>
      <c r="M3261" t="str">
        <f t="shared" ca="1" si="100"/>
        <v>A0001</v>
      </c>
    </row>
    <row r="3262" spans="1:13" x14ac:dyDescent="0.25">
      <c r="A3262" t="s">
        <v>97</v>
      </c>
      <c r="B3262" s="7" t="s">
        <v>170</v>
      </c>
      <c r="C3262" s="15">
        <v>101</v>
      </c>
      <c r="D3262" s="16" t="s">
        <v>103</v>
      </c>
      <c r="E3262">
        <v>2822</v>
      </c>
      <c r="F3262" s="9">
        <v>20</v>
      </c>
      <c r="G3262" s="9">
        <f>financials[[#This Row],[Units Sold]]*financials[[#This Row],[Sale Price]]</f>
        <v>56440</v>
      </c>
      <c r="H3262" s="9">
        <f>IF(financials[[#This Row],[Discount Band]]="low",0.1,IF(financials[[#This Row],[Discount Band]]="medium",0.15,0.3))</f>
        <v>0.3</v>
      </c>
      <c r="I3262" s="9">
        <f>financials[[#This Row],[Gross Sales]]-financials[[#This Row],[Gross Sales]]*financials[[#This Row],[Discounts]]</f>
        <v>39508</v>
      </c>
      <c r="J3262" s="9">
        <f>VLOOKUP(financials[[#This Row],[productid]],Products!$B$2:$H$10,3)</f>
        <v>9.9499999999999993</v>
      </c>
      <c r="K3262" s="9">
        <f>financials[[#This Row],[Sales]]-financials[[#This Row],[COGS]]</f>
        <v>39498.050000000003</v>
      </c>
      <c r="L3262" s="17">
        <f t="shared" ca="1" si="101"/>
        <v>44807</v>
      </c>
      <c r="M3262" t="str">
        <f t="shared" ca="1" si="100"/>
        <v>C0003</v>
      </c>
    </row>
    <row r="3263" spans="1:13" x14ac:dyDescent="0.25">
      <c r="A3263" t="s">
        <v>97</v>
      </c>
      <c r="B3263" s="7" t="s">
        <v>135</v>
      </c>
      <c r="C3263" s="15">
        <v>105</v>
      </c>
      <c r="D3263" s="16" t="s">
        <v>102</v>
      </c>
      <c r="E3263">
        <v>2823</v>
      </c>
      <c r="F3263" s="9">
        <v>20</v>
      </c>
      <c r="G3263" s="9">
        <f>financials[[#This Row],[Units Sold]]*financials[[#This Row],[Sale Price]]</f>
        <v>56460</v>
      </c>
      <c r="H3263" s="9">
        <f>IF(financials[[#This Row],[Discount Band]]="low",0.1,IF(financials[[#This Row],[Discount Band]]="medium",0.15,0.3))</f>
        <v>0.1</v>
      </c>
      <c r="I3263" s="9">
        <f>financials[[#This Row],[Gross Sales]]-financials[[#This Row],[Gross Sales]]*financials[[#This Row],[Discounts]]</f>
        <v>50814</v>
      </c>
      <c r="J3263" s="9">
        <f>VLOOKUP(financials[[#This Row],[productid]],Products!$B$2:$H$10,3)</f>
        <v>10</v>
      </c>
      <c r="K3263" s="9">
        <f>financials[[#This Row],[Sales]]-financials[[#This Row],[COGS]]</f>
        <v>50804</v>
      </c>
      <c r="L3263" s="17">
        <f t="shared" ca="1" si="101"/>
        <v>45073</v>
      </c>
      <c r="M3263" t="str">
        <f t="shared" ca="1" si="100"/>
        <v>B0001</v>
      </c>
    </row>
    <row r="3264" spans="1:13" x14ac:dyDescent="0.25">
      <c r="A3264" t="s">
        <v>98</v>
      </c>
      <c r="B3264" s="7" t="s">
        <v>209</v>
      </c>
      <c r="C3264" s="15">
        <v>107</v>
      </c>
      <c r="D3264" s="16" t="s">
        <v>102</v>
      </c>
      <c r="E3264">
        <v>452</v>
      </c>
      <c r="F3264" s="9">
        <v>125</v>
      </c>
      <c r="G3264" s="9">
        <f>financials[[#This Row],[Units Sold]]*financials[[#This Row],[Sale Price]]</f>
        <v>56500</v>
      </c>
      <c r="H3264" s="9">
        <f>IF(financials[[#This Row],[Discount Band]]="low",0.1,IF(financials[[#This Row],[Discount Band]]="medium",0.15,0.3))</f>
        <v>0.1</v>
      </c>
      <c r="I3264" s="9">
        <f>financials[[#This Row],[Gross Sales]]-financials[[#This Row],[Gross Sales]]*financials[[#This Row],[Discounts]]</f>
        <v>50850</v>
      </c>
      <c r="J3264" s="9">
        <f>VLOOKUP(financials[[#This Row],[productid]],Products!$B$2:$H$10,3)</f>
        <v>5.5</v>
      </c>
      <c r="K3264" s="9">
        <f>financials[[#This Row],[Sales]]-financials[[#This Row],[COGS]]</f>
        <v>50844.5</v>
      </c>
      <c r="L3264" s="17">
        <f t="shared" ca="1" si="101"/>
        <v>45469</v>
      </c>
      <c r="M3264" t="str">
        <f t="shared" ca="1" si="100"/>
        <v>B0001</v>
      </c>
    </row>
    <row r="3265" spans="1:13" x14ac:dyDescent="0.25">
      <c r="A3265" t="s">
        <v>96</v>
      </c>
      <c r="B3265" s="7" t="s">
        <v>135</v>
      </c>
      <c r="C3265" s="13">
        <v>107</v>
      </c>
      <c r="D3265" s="10" t="s">
        <v>94</v>
      </c>
      <c r="E3265">
        <v>4712</v>
      </c>
      <c r="F3265" s="9">
        <v>12</v>
      </c>
      <c r="G3265" s="9">
        <f>financials[[#This Row],[Units Sold]]*financials[[#This Row],[Sale Price]]</f>
        <v>56544</v>
      </c>
      <c r="H3265" s="9">
        <f>IF(financials[[#This Row],[Discount Band]]="low",0.1,IF(financials[[#This Row],[Discount Band]]="medium",0.15,0.3))</f>
        <v>0.3</v>
      </c>
      <c r="I3265" s="9">
        <f>financials[[#This Row],[Gross Sales]]-financials[[#This Row],[Gross Sales]]*financials[[#This Row],[Discounts]]</f>
        <v>39580.800000000003</v>
      </c>
      <c r="J3265" s="9">
        <f>VLOOKUP(financials[[#This Row],[productid]],Products!$B$2:$H$10,3)</f>
        <v>5.5</v>
      </c>
      <c r="K3265" s="9">
        <f>financials[[#This Row],[Sales]]-financials[[#This Row],[COGS]]</f>
        <v>39575.300000000003</v>
      </c>
      <c r="L3265" s="17">
        <f t="shared" ca="1" si="101"/>
        <v>44679</v>
      </c>
      <c r="M3265" t="str">
        <f t="shared" ca="1" si="100"/>
        <v>B0101</v>
      </c>
    </row>
    <row r="3266" spans="1:13" x14ac:dyDescent="0.25">
      <c r="A3266" t="s">
        <v>97</v>
      </c>
      <c r="B3266" s="7" t="s">
        <v>628</v>
      </c>
      <c r="C3266" s="15">
        <v>105</v>
      </c>
      <c r="D3266" s="16" t="s">
        <v>94</v>
      </c>
      <c r="E3266">
        <v>162</v>
      </c>
      <c r="F3266" s="9">
        <v>350</v>
      </c>
      <c r="G3266" s="9">
        <f>financials[[#This Row],[Units Sold]]*financials[[#This Row],[Sale Price]]</f>
        <v>56700</v>
      </c>
      <c r="H3266" s="9">
        <f>IF(financials[[#This Row],[Discount Band]]="low",0.1,IF(financials[[#This Row],[Discount Band]]="medium",0.15,0.3))</f>
        <v>0.3</v>
      </c>
      <c r="I3266" s="9">
        <f>financials[[#This Row],[Gross Sales]]-financials[[#This Row],[Gross Sales]]*financials[[#This Row],[Discounts]]</f>
        <v>39690</v>
      </c>
      <c r="J3266" s="9">
        <f>VLOOKUP(financials[[#This Row],[productid]],Products!$B$2:$H$10,3)</f>
        <v>10</v>
      </c>
      <c r="K3266" s="9">
        <f>financials[[#This Row],[Sales]]-financials[[#This Row],[COGS]]</f>
        <v>39680</v>
      </c>
      <c r="L3266" s="17">
        <f t="shared" ca="1" si="101"/>
        <v>44942</v>
      </c>
      <c r="M3266" t="str">
        <f t="shared" ref="M3266:M3329" ca="1" si="102">VLOOKUP(RANDBETWEEN(1,5),rnlsalesperson,2)</f>
        <v>C0003</v>
      </c>
    </row>
    <row r="3267" spans="1:13" x14ac:dyDescent="0.25">
      <c r="A3267" t="s">
        <v>96</v>
      </c>
      <c r="B3267" s="7" t="s">
        <v>135</v>
      </c>
      <c r="C3267" s="15">
        <v>102</v>
      </c>
      <c r="D3267" s="16" t="s">
        <v>94</v>
      </c>
      <c r="E3267">
        <v>4736</v>
      </c>
      <c r="F3267" s="9">
        <v>12</v>
      </c>
      <c r="G3267" s="9">
        <f>financials[[#This Row],[Units Sold]]*financials[[#This Row],[Sale Price]]</f>
        <v>56832</v>
      </c>
      <c r="H3267" s="9">
        <f>IF(financials[[#This Row],[Discount Band]]="low",0.1,IF(financials[[#This Row],[Discount Band]]="medium",0.15,0.3))</f>
        <v>0.3</v>
      </c>
      <c r="I3267" s="9">
        <f>financials[[#This Row],[Gross Sales]]-financials[[#This Row],[Gross Sales]]*financials[[#This Row],[Discounts]]</f>
        <v>39782.400000000001</v>
      </c>
      <c r="J3267" s="9">
        <f>VLOOKUP(financials[[#This Row],[productid]],Products!$B$2:$H$10,3)</f>
        <v>13.95</v>
      </c>
      <c r="K3267" s="9">
        <f>financials[[#This Row],[Sales]]-financials[[#This Row],[COGS]]</f>
        <v>39768.450000000004</v>
      </c>
      <c r="L3267" s="17">
        <f t="shared" ref="L3267:L3330" ca="1" si="103">RANDBETWEEN(44562,45534)</f>
        <v>44804</v>
      </c>
      <c r="M3267" t="str">
        <f t="shared" ca="1" si="102"/>
        <v>A0001</v>
      </c>
    </row>
    <row r="3268" spans="1:13" x14ac:dyDescent="0.25">
      <c r="A3268" t="s">
        <v>97</v>
      </c>
      <c r="B3268" s="7" t="s">
        <v>170</v>
      </c>
      <c r="C3268" s="13">
        <v>105</v>
      </c>
      <c r="D3268" s="10" t="s">
        <v>101</v>
      </c>
      <c r="E3268">
        <v>2843</v>
      </c>
      <c r="F3268" s="9">
        <v>20</v>
      </c>
      <c r="G3268" s="9">
        <f>financials[[#This Row],[Units Sold]]*financials[[#This Row],[Sale Price]]</f>
        <v>56860</v>
      </c>
      <c r="H3268" s="9">
        <f>IF(financials[[#This Row],[Discount Band]]="low",0.1,IF(financials[[#This Row],[Discount Band]]="medium",0.15,0.3))</f>
        <v>0.15</v>
      </c>
      <c r="I3268" s="9">
        <f>financials[[#This Row],[Gross Sales]]-financials[[#This Row],[Gross Sales]]*financials[[#This Row],[Discounts]]</f>
        <v>48331</v>
      </c>
      <c r="J3268" s="9">
        <f>VLOOKUP(financials[[#This Row],[productid]],Products!$B$2:$H$10,3)</f>
        <v>10</v>
      </c>
      <c r="K3268" s="9">
        <f>financials[[#This Row],[Sales]]-financials[[#This Row],[COGS]]</f>
        <v>48321</v>
      </c>
      <c r="L3268" s="17">
        <f t="shared" ca="1" si="103"/>
        <v>44759</v>
      </c>
      <c r="M3268" t="str">
        <f t="shared" ca="1" si="102"/>
        <v>C0002</v>
      </c>
    </row>
    <row r="3269" spans="1:13" x14ac:dyDescent="0.25">
      <c r="A3269" t="s">
        <v>98</v>
      </c>
      <c r="B3269" s="7" t="s">
        <v>216</v>
      </c>
      <c r="C3269" s="15">
        <v>108</v>
      </c>
      <c r="D3269" s="16" t="s">
        <v>102</v>
      </c>
      <c r="E3269">
        <v>456</v>
      </c>
      <c r="F3269" s="9">
        <v>125</v>
      </c>
      <c r="G3269" s="9">
        <f>financials[[#This Row],[Units Sold]]*financials[[#This Row],[Sale Price]]</f>
        <v>57000</v>
      </c>
      <c r="H3269" s="9">
        <f>IF(financials[[#This Row],[Discount Band]]="low",0.1,IF(financials[[#This Row],[Discount Band]]="medium",0.15,0.3))</f>
        <v>0.1</v>
      </c>
      <c r="I3269" s="9">
        <f>financials[[#This Row],[Gross Sales]]-financials[[#This Row],[Gross Sales]]*financials[[#This Row],[Discounts]]</f>
        <v>51300</v>
      </c>
      <c r="J3269" s="9">
        <f>VLOOKUP(financials[[#This Row],[productid]],Products!$B$2:$H$10,3)</f>
        <v>3.99</v>
      </c>
      <c r="K3269" s="9">
        <f>financials[[#This Row],[Sales]]-financials[[#This Row],[COGS]]</f>
        <v>51296.01</v>
      </c>
      <c r="L3269" s="17">
        <f t="shared" ca="1" si="103"/>
        <v>45510</v>
      </c>
      <c r="M3269" t="str">
        <f t="shared" ca="1" si="102"/>
        <v>C0002</v>
      </c>
    </row>
    <row r="3270" spans="1:13" x14ac:dyDescent="0.25">
      <c r="A3270" t="s">
        <v>99</v>
      </c>
      <c r="B3270" s="7" t="s">
        <v>107</v>
      </c>
      <c r="C3270" s="15">
        <v>109</v>
      </c>
      <c r="D3270" s="16" t="s">
        <v>102</v>
      </c>
      <c r="E3270">
        <v>190</v>
      </c>
      <c r="F3270" s="9">
        <v>300</v>
      </c>
      <c r="G3270" s="9">
        <f>financials[[#This Row],[Units Sold]]*financials[[#This Row],[Sale Price]]</f>
        <v>57000</v>
      </c>
      <c r="H3270" s="9">
        <f>IF(financials[[#This Row],[Discount Band]]="low",0.1,IF(financials[[#This Row],[Discount Band]]="medium",0.15,0.3))</f>
        <v>0.1</v>
      </c>
      <c r="I3270" s="9">
        <f>financials[[#This Row],[Gross Sales]]-financials[[#This Row],[Gross Sales]]*financials[[#This Row],[Discounts]]</f>
        <v>51300</v>
      </c>
      <c r="J3270" s="9">
        <f>VLOOKUP(financials[[#This Row],[productid]],Products!$B$2:$H$10,3)</f>
        <v>16.8</v>
      </c>
      <c r="K3270" s="9">
        <f>financials[[#This Row],[Sales]]-financials[[#This Row],[COGS]]</f>
        <v>51283.199999999997</v>
      </c>
      <c r="L3270" s="17">
        <f t="shared" ca="1" si="103"/>
        <v>45069</v>
      </c>
      <c r="M3270" t="str">
        <f t="shared" ca="1" si="102"/>
        <v>C0003</v>
      </c>
    </row>
    <row r="3271" spans="1:13" x14ac:dyDescent="0.25">
      <c r="A3271" t="s">
        <v>99</v>
      </c>
      <c r="B3271" s="7" t="s">
        <v>656</v>
      </c>
      <c r="C3271" s="15">
        <v>101</v>
      </c>
      <c r="D3271" s="16" t="s">
        <v>94</v>
      </c>
      <c r="E3271">
        <v>190</v>
      </c>
      <c r="F3271" s="9">
        <v>300</v>
      </c>
      <c r="G3271" s="9">
        <f>financials[[#This Row],[Units Sold]]*financials[[#This Row],[Sale Price]]</f>
        <v>57000</v>
      </c>
      <c r="H3271" s="9">
        <f>IF(financials[[#This Row],[Discount Band]]="low",0.1,IF(financials[[#This Row],[Discount Band]]="medium",0.15,0.3))</f>
        <v>0.3</v>
      </c>
      <c r="I3271" s="9">
        <f>financials[[#This Row],[Gross Sales]]-financials[[#This Row],[Gross Sales]]*financials[[#This Row],[Discounts]]</f>
        <v>39900</v>
      </c>
      <c r="J3271" s="9">
        <f>VLOOKUP(financials[[#This Row],[productid]],Products!$B$2:$H$10,3)</f>
        <v>9.9499999999999993</v>
      </c>
      <c r="K3271" s="9">
        <f>financials[[#This Row],[Sales]]-financials[[#This Row],[COGS]]</f>
        <v>39890.050000000003</v>
      </c>
      <c r="L3271" s="17">
        <f t="shared" ca="1" si="103"/>
        <v>45186</v>
      </c>
      <c r="M3271" t="str">
        <f t="shared" ca="1" si="102"/>
        <v>C0003</v>
      </c>
    </row>
    <row r="3272" spans="1:13" x14ac:dyDescent="0.25">
      <c r="A3272" t="s">
        <v>100</v>
      </c>
      <c r="B3272" s="7" t="s">
        <v>170</v>
      </c>
      <c r="C3272" s="15">
        <v>107</v>
      </c>
      <c r="D3272" s="16" t="s">
        <v>103</v>
      </c>
      <c r="E3272">
        <v>3802</v>
      </c>
      <c r="F3272" s="9">
        <v>15</v>
      </c>
      <c r="G3272" s="9">
        <f>financials[[#This Row],[Units Sold]]*financials[[#This Row],[Sale Price]]</f>
        <v>57030</v>
      </c>
      <c r="H3272" s="9">
        <f>IF(financials[[#This Row],[Discount Band]]="low",0.1,IF(financials[[#This Row],[Discount Band]]="medium",0.15,0.3))</f>
        <v>0.3</v>
      </c>
      <c r="I3272" s="9">
        <f>financials[[#This Row],[Gross Sales]]-financials[[#This Row],[Gross Sales]]*financials[[#This Row],[Discounts]]</f>
        <v>39921</v>
      </c>
      <c r="J3272" s="9">
        <f>VLOOKUP(financials[[#This Row],[productid]],Products!$B$2:$H$10,3)</f>
        <v>5.5</v>
      </c>
      <c r="K3272" s="9">
        <f>financials[[#This Row],[Sales]]-financials[[#This Row],[COGS]]</f>
        <v>39915.5</v>
      </c>
      <c r="L3272" s="17">
        <f t="shared" ca="1" si="103"/>
        <v>44987</v>
      </c>
      <c r="M3272" t="str">
        <f t="shared" ca="1" si="102"/>
        <v>C0002</v>
      </c>
    </row>
    <row r="3273" spans="1:13" x14ac:dyDescent="0.25">
      <c r="A3273" t="s">
        <v>97</v>
      </c>
      <c r="B3273" s="7" t="s">
        <v>159</v>
      </c>
      <c r="C3273" s="15">
        <v>104</v>
      </c>
      <c r="D3273" s="16" t="s">
        <v>94</v>
      </c>
      <c r="E3273">
        <v>163</v>
      </c>
      <c r="F3273" s="9">
        <v>350</v>
      </c>
      <c r="G3273" s="9">
        <f>financials[[#This Row],[Units Sold]]*financials[[#This Row],[Sale Price]]</f>
        <v>57050</v>
      </c>
      <c r="H3273" s="9">
        <f>IF(financials[[#This Row],[Discount Band]]="low",0.1,IF(financials[[#This Row],[Discount Band]]="medium",0.15,0.3))</f>
        <v>0.3</v>
      </c>
      <c r="I3273" s="9">
        <f>financials[[#This Row],[Gross Sales]]-financials[[#This Row],[Gross Sales]]*financials[[#This Row],[Discounts]]</f>
        <v>39935</v>
      </c>
      <c r="J3273" s="9">
        <f>VLOOKUP(financials[[#This Row],[productid]],Products!$B$2:$H$10,3)</f>
        <v>2.9</v>
      </c>
      <c r="K3273" s="9">
        <f>financials[[#This Row],[Sales]]-financials[[#This Row],[COGS]]</f>
        <v>39932.1</v>
      </c>
      <c r="L3273" s="17">
        <f t="shared" ca="1" si="103"/>
        <v>44651</v>
      </c>
      <c r="M3273" t="str">
        <f t="shared" ca="1" si="102"/>
        <v>C0003</v>
      </c>
    </row>
    <row r="3274" spans="1:13" x14ac:dyDescent="0.25">
      <c r="A3274" t="s">
        <v>99</v>
      </c>
      <c r="B3274" s="7" t="s">
        <v>285</v>
      </c>
      <c r="C3274" s="15">
        <v>106</v>
      </c>
      <c r="D3274" s="16" t="s">
        <v>102</v>
      </c>
      <c r="E3274">
        <v>191</v>
      </c>
      <c r="F3274" s="9">
        <v>300</v>
      </c>
      <c r="G3274" s="9">
        <f>financials[[#This Row],[Units Sold]]*financials[[#This Row],[Sale Price]]</f>
        <v>57300</v>
      </c>
      <c r="H3274" s="9">
        <f>IF(financials[[#This Row],[Discount Band]]="low",0.1,IF(financials[[#This Row],[Discount Band]]="medium",0.15,0.3))</f>
        <v>0.1</v>
      </c>
      <c r="I3274" s="9">
        <f>financials[[#This Row],[Gross Sales]]-financials[[#This Row],[Gross Sales]]*financials[[#This Row],[Discounts]]</f>
        <v>51570</v>
      </c>
      <c r="J3274" s="9">
        <f>VLOOKUP(financials[[#This Row],[productid]],Products!$B$2:$H$10,3)</f>
        <v>9.1</v>
      </c>
      <c r="K3274" s="9">
        <f>financials[[#This Row],[Sales]]-financials[[#This Row],[COGS]]</f>
        <v>51560.9</v>
      </c>
      <c r="L3274" s="17">
        <f t="shared" ca="1" si="103"/>
        <v>44567</v>
      </c>
      <c r="M3274" t="str">
        <f t="shared" ca="1" si="102"/>
        <v>A0001</v>
      </c>
    </row>
    <row r="3275" spans="1:13" x14ac:dyDescent="0.25">
      <c r="A3275" t="s">
        <v>99</v>
      </c>
      <c r="B3275" s="7" t="s">
        <v>208</v>
      </c>
      <c r="C3275" s="15">
        <v>105</v>
      </c>
      <c r="D3275" s="16" t="s">
        <v>102</v>
      </c>
      <c r="E3275">
        <v>191</v>
      </c>
      <c r="F3275" s="9">
        <v>300</v>
      </c>
      <c r="G3275" s="9">
        <f>financials[[#This Row],[Units Sold]]*financials[[#This Row],[Sale Price]]</f>
        <v>57300</v>
      </c>
      <c r="H3275" s="9">
        <f>IF(financials[[#This Row],[Discount Band]]="low",0.1,IF(financials[[#This Row],[Discount Band]]="medium",0.15,0.3))</f>
        <v>0.1</v>
      </c>
      <c r="I3275" s="9">
        <f>financials[[#This Row],[Gross Sales]]-financials[[#This Row],[Gross Sales]]*financials[[#This Row],[Discounts]]</f>
        <v>51570</v>
      </c>
      <c r="J3275" s="9">
        <f>VLOOKUP(financials[[#This Row],[productid]],Products!$B$2:$H$10,3)</f>
        <v>10</v>
      </c>
      <c r="K3275" s="9">
        <f>financials[[#This Row],[Sales]]-financials[[#This Row],[COGS]]</f>
        <v>51560</v>
      </c>
      <c r="L3275" s="17">
        <f t="shared" ca="1" si="103"/>
        <v>45390</v>
      </c>
      <c r="M3275" t="str">
        <f t="shared" ca="1" si="102"/>
        <v>B0001</v>
      </c>
    </row>
    <row r="3276" spans="1:13" x14ac:dyDescent="0.25">
      <c r="A3276" t="s">
        <v>99</v>
      </c>
      <c r="B3276" s="7" t="s">
        <v>104</v>
      </c>
      <c r="C3276" s="15">
        <v>105</v>
      </c>
      <c r="D3276" s="16" t="s">
        <v>94</v>
      </c>
      <c r="E3276">
        <v>191</v>
      </c>
      <c r="F3276" s="9">
        <v>300</v>
      </c>
      <c r="G3276" s="9">
        <f>financials[[#This Row],[Units Sold]]*financials[[#This Row],[Sale Price]]</f>
        <v>57300</v>
      </c>
      <c r="H3276" s="9">
        <f>IF(financials[[#This Row],[Discount Band]]="low",0.1,IF(financials[[#This Row],[Discount Band]]="medium",0.15,0.3))</f>
        <v>0.3</v>
      </c>
      <c r="I3276" s="9">
        <f>financials[[#This Row],[Gross Sales]]-financials[[#This Row],[Gross Sales]]*financials[[#This Row],[Discounts]]</f>
        <v>40110</v>
      </c>
      <c r="J3276" s="9">
        <f>VLOOKUP(financials[[#This Row],[productid]],Products!$B$2:$H$10,3)</f>
        <v>10</v>
      </c>
      <c r="K3276" s="9">
        <f>financials[[#This Row],[Sales]]-financials[[#This Row],[COGS]]</f>
        <v>40100</v>
      </c>
      <c r="L3276" s="17">
        <f t="shared" ca="1" si="103"/>
        <v>44865</v>
      </c>
      <c r="M3276" t="str">
        <f t="shared" ca="1" si="102"/>
        <v>B0001</v>
      </c>
    </row>
    <row r="3277" spans="1:13" x14ac:dyDescent="0.25">
      <c r="A3277" t="s">
        <v>100</v>
      </c>
      <c r="B3277" s="7" t="s">
        <v>170</v>
      </c>
      <c r="C3277" s="15">
        <v>102</v>
      </c>
      <c r="D3277" s="16" t="s">
        <v>94</v>
      </c>
      <c r="E3277">
        <v>3822</v>
      </c>
      <c r="F3277" s="9">
        <v>15</v>
      </c>
      <c r="G3277" s="9">
        <f>financials[[#This Row],[Units Sold]]*financials[[#This Row],[Sale Price]]</f>
        <v>57330</v>
      </c>
      <c r="H3277" s="9">
        <f>IF(financials[[#This Row],[Discount Band]]="low",0.1,IF(financials[[#This Row],[Discount Band]]="medium",0.15,0.3))</f>
        <v>0.3</v>
      </c>
      <c r="I3277" s="9">
        <f>financials[[#This Row],[Gross Sales]]-financials[[#This Row],[Gross Sales]]*financials[[#This Row],[Discounts]]</f>
        <v>40131</v>
      </c>
      <c r="J3277" s="9">
        <f>VLOOKUP(financials[[#This Row],[productid]],Products!$B$2:$H$10,3)</f>
        <v>13.95</v>
      </c>
      <c r="K3277" s="9">
        <f>financials[[#This Row],[Sales]]-financials[[#This Row],[COGS]]</f>
        <v>40117.050000000003</v>
      </c>
      <c r="L3277" s="17">
        <f t="shared" ca="1" si="103"/>
        <v>45422</v>
      </c>
      <c r="M3277" t="str">
        <f t="shared" ca="1" si="102"/>
        <v>B0001</v>
      </c>
    </row>
    <row r="3278" spans="1:13" x14ac:dyDescent="0.25">
      <c r="A3278" t="s">
        <v>97</v>
      </c>
      <c r="B3278" s="7" t="s">
        <v>135</v>
      </c>
      <c r="C3278" s="15">
        <v>104</v>
      </c>
      <c r="D3278" s="16" t="s">
        <v>101</v>
      </c>
      <c r="E3278">
        <v>2868</v>
      </c>
      <c r="F3278" s="9">
        <v>20</v>
      </c>
      <c r="G3278" s="9">
        <f>financials[[#This Row],[Units Sold]]*financials[[#This Row],[Sale Price]]</f>
        <v>57360</v>
      </c>
      <c r="H3278" s="9">
        <f>IF(financials[[#This Row],[Discount Band]]="low",0.1,IF(financials[[#This Row],[Discount Band]]="medium",0.15,0.3))</f>
        <v>0.15</v>
      </c>
      <c r="I3278" s="9">
        <f>financials[[#This Row],[Gross Sales]]-financials[[#This Row],[Gross Sales]]*financials[[#This Row],[Discounts]]</f>
        <v>48756</v>
      </c>
      <c r="J3278" s="9">
        <f>VLOOKUP(financials[[#This Row],[productid]],Products!$B$2:$H$10,3)</f>
        <v>2.9</v>
      </c>
      <c r="K3278" s="9">
        <f>financials[[#This Row],[Sales]]-financials[[#This Row],[COGS]]</f>
        <v>48753.1</v>
      </c>
      <c r="L3278" s="17">
        <f t="shared" ca="1" si="103"/>
        <v>45054</v>
      </c>
      <c r="M3278" t="str">
        <f t="shared" ca="1" si="102"/>
        <v>C0002</v>
      </c>
    </row>
    <row r="3279" spans="1:13" x14ac:dyDescent="0.25">
      <c r="A3279" t="s">
        <v>97</v>
      </c>
      <c r="B3279" s="7" t="s">
        <v>285</v>
      </c>
      <c r="C3279" s="15">
        <v>109</v>
      </c>
      <c r="D3279" s="16" t="s">
        <v>102</v>
      </c>
      <c r="E3279">
        <v>164</v>
      </c>
      <c r="F3279" s="9">
        <v>350</v>
      </c>
      <c r="G3279" s="9">
        <f>financials[[#This Row],[Units Sold]]*financials[[#This Row],[Sale Price]]</f>
        <v>57400</v>
      </c>
      <c r="H3279" s="9">
        <f>IF(financials[[#This Row],[Discount Band]]="low",0.1,IF(financials[[#This Row],[Discount Band]]="medium",0.15,0.3))</f>
        <v>0.1</v>
      </c>
      <c r="I3279" s="9">
        <f>financials[[#This Row],[Gross Sales]]-financials[[#This Row],[Gross Sales]]*financials[[#This Row],[Discounts]]</f>
        <v>51660</v>
      </c>
      <c r="J3279" s="9">
        <f>VLOOKUP(financials[[#This Row],[productid]],Products!$B$2:$H$10,3)</f>
        <v>16.8</v>
      </c>
      <c r="K3279" s="9">
        <f>financials[[#This Row],[Sales]]-financials[[#This Row],[COGS]]</f>
        <v>51643.199999999997</v>
      </c>
      <c r="L3279" s="17">
        <f t="shared" ca="1" si="103"/>
        <v>44795</v>
      </c>
      <c r="M3279" t="str">
        <f t="shared" ca="1" si="102"/>
        <v>A0001</v>
      </c>
    </row>
    <row r="3280" spans="1:13" x14ac:dyDescent="0.25">
      <c r="A3280" t="s">
        <v>97</v>
      </c>
      <c r="B3280" s="7" t="s">
        <v>107</v>
      </c>
      <c r="C3280" s="15">
        <v>106</v>
      </c>
      <c r="D3280" s="16" t="s">
        <v>94</v>
      </c>
      <c r="E3280">
        <v>164</v>
      </c>
      <c r="F3280" s="9">
        <v>350</v>
      </c>
      <c r="G3280" s="9">
        <f>financials[[#This Row],[Units Sold]]*financials[[#This Row],[Sale Price]]</f>
        <v>57400</v>
      </c>
      <c r="H3280" s="9">
        <f>IF(financials[[#This Row],[Discount Band]]="low",0.1,IF(financials[[#This Row],[Discount Band]]="medium",0.15,0.3))</f>
        <v>0.3</v>
      </c>
      <c r="I3280" s="9">
        <f>financials[[#This Row],[Gross Sales]]-financials[[#This Row],[Gross Sales]]*financials[[#This Row],[Discounts]]</f>
        <v>40180</v>
      </c>
      <c r="J3280" s="9">
        <f>VLOOKUP(financials[[#This Row],[productid]],Products!$B$2:$H$10,3)</f>
        <v>9.1</v>
      </c>
      <c r="K3280" s="9">
        <f>financials[[#This Row],[Sales]]-financials[[#This Row],[COGS]]</f>
        <v>40170.9</v>
      </c>
      <c r="L3280" s="17">
        <f t="shared" ca="1" si="103"/>
        <v>45524</v>
      </c>
      <c r="M3280" t="str">
        <f t="shared" ca="1" si="102"/>
        <v>C0003</v>
      </c>
    </row>
    <row r="3281" spans="1:13" x14ac:dyDescent="0.25">
      <c r="A3281" t="s">
        <v>96</v>
      </c>
      <c r="B3281" s="7" t="s">
        <v>135</v>
      </c>
      <c r="C3281" s="15">
        <v>103</v>
      </c>
      <c r="D3281" s="16" t="s">
        <v>102</v>
      </c>
      <c r="E3281">
        <v>4784</v>
      </c>
      <c r="F3281" s="9">
        <v>12</v>
      </c>
      <c r="G3281" s="9">
        <f>financials[[#This Row],[Units Sold]]*financials[[#This Row],[Sale Price]]</f>
        <v>57408</v>
      </c>
      <c r="H3281" s="9">
        <f>IF(financials[[#This Row],[Discount Band]]="low",0.1,IF(financials[[#This Row],[Discount Band]]="medium",0.15,0.3))</f>
        <v>0.1</v>
      </c>
      <c r="I3281" s="9">
        <f>financials[[#This Row],[Gross Sales]]-financials[[#This Row],[Gross Sales]]*financials[[#This Row],[Discounts]]</f>
        <v>51667.199999999997</v>
      </c>
      <c r="J3281" s="9">
        <f>VLOOKUP(financials[[#This Row],[productid]],Products!$B$2:$H$10,3)</f>
        <v>15</v>
      </c>
      <c r="K3281" s="9">
        <f>financials[[#This Row],[Sales]]-financials[[#This Row],[COGS]]</f>
        <v>51652.2</v>
      </c>
      <c r="L3281" s="17">
        <f t="shared" ca="1" si="103"/>
        <v>45205</v>
      </c>
      <c r="M3281" t="str">
        <f t="shared" ca="1" si="102"/>
        <v>C0003</v>
      </c>
    </row>
    <row r="3282" spans="1:13" x14ac:dyDescent="0.25">
      <c r="A3282" t="s">
        <v>100</v>
      </c>
      <c r="B3282" s="7" t="s">
        <v>170</v>
      </c>
      <c r="C3282" s="15">
        <v>107</v>
      </c>
      <c r="D3282" s="16" t="s">
        <v>94</v>
      </c>
      <c r="E3282">
        <v>3834</v>
      </c>
      <c r="F3282" s="9">
        <v>15</v>
      </c>
      <c r="G3282" s="9">
        <f>financials[[#This Row],[Units Sold]]*financials[[#This Row],[Sale Price]]</f>
        <v>57510</v>
      </c>
      <c r="H3282" s="9">
        <f>IF(financials[[#This Row],[Discount Band]]="low",0.1,IF(financials[[#This Row],[Discount Band]]="medium",0.15,0.3))</f>
        <v>0.3</v>
      </c>
      <c r="I3282" s="9">
        <f>financials[[#This Row],[Gross Sales]]-financials[[#This Row],[Gross Sales]]*financials[[#This Row],[Discounts]]</f>
        <v>40257</v>
      </c>
      <c r="J3282" s="9">
        <f>VLOOKUP(financials[[#This Row],[productid]],Products!$B$2:$H$10,3)</f>
        <v>5.5</v>
      </c>
      <c r="K3282" s="9">
        <f>financials[[#This Row],[Sales]]-financials[[#This Row],[COGS]]</f>
        <v>40251.5</v>
      </c>
      <c r="L3282" s="17">
        <f t="shared" ca="1" si="103"/>
        <v>44891</v>
      </c>
      <c r="M3282" t="str">
        <f t="shared" ca="1" si="102"/>
        <v>C0003</v>
      </c>
    </row>
    <row r="3283" spans="1:13" x14ac:dyDescent="0.25">
      <c r="A3283" t="s">
        <v>97</v>
      </c>
      <c r="B3283" s="7" t="s">
        <v>170</v>
      </c>
      <c r="C3283" s="15">
        <v>104</v>
      </c>
      <c r="D3283" s="16" t="s">
        <v>101</v>
      </c>
      <c r="E3283">
        <v>2878</v>
      </c>
      <c r="F3283" s="9">
        <v>20</v>
      </c>
      <c r="G3283" s="9">
        <f>financials[[#This Row],[Units Sold]]*financials[[#This Row],[Sale Price]]</f>
        <v>57560</v>
      </c>
      <c r="H3283" s="9">
        <f>IF(financials[[#This Row],[Discount Band]]="low",0.1,IF(financials[[#This Row],[Discount Band]]="medium",0.15,0.3))</f>
        <v>0.15</v>
      </c>
      <c r="I3283" s="9">
        <f>financials[[#This Row],[Gross Sales]]-financials[[#This Row],[Gross Sales]]*financials[[#This Row],[Discounts]]</f>
        <v>48926</v>
      </c>
      <c r="J3283" s="9">
        <f>VLOOKUP(financials[[#This Row],[productid]],Products!$B$2:$H$10,3)</f>
        <v>2.9</v>
      </c>
      <c r="K3283" s="9">
        <f>financials[[#This Row],[Sales]]-financials[[#This Row],[COGS]]</f>
        <v>48923.1</v>
      </c>
      <c r="L3283" s="17">
        <f t="shared" ca="1" si="103"/>
        <v>45437</v>
      </c>
      <c r="M3283" t="str">
        <f t="shared" ca="1" si="102"/>
        <v>C0002</v>
      </c>
    </row>
    <row r="3284" spans="1:13" x14ac:dyDescent="0.25">
      <c r="A3284" t="s">
        <v>97</v>
      </c>
      <c r="B3284" s="7" t="s">
        <v>135</v>
      </c>
      <c r="C3284" s="15">
        <v>102</v>
      </c>
      <c r="D3284" s="16" t="s">
        <v>101</v>
      </c>
      <c r="E3284">
        <v>2879</v>
      </c>
      <c r="F3284" s="9">
        <v>20</v>
      </c>
      <c r="G3284" s="9">
        <f>financials[[#This Row],[Units Sold]]*financials[[#This Row],[Sale Price]]</f>
        <v>57580</v>
      </c>
      <c r="H3284" s="9">
        <f>IF(financials[[#This Row],[Discount Band]]="low",0.1,IF(financials[[#This Row],[Discount Band]]="medium",0.15,0.3))</f>
        <v>0.15</v>
      </c>
      <c r="I3284" s="9">
        <f>financials[[#This Row],[Gross Sales]]-financials[[#This Row],[Gross Sales]]*financials[[#This Row],[Discounts]]</f>
        <v>48943</v>
      </c>
      <c r="J3284" s="9">
        <f>VLOOKUP(financials[[#This Row],[productid]],Products!$B$2:$H$10,3)</f>
        <v>13.95</v>
      </c>
      <c r="K3284" s="9">
        <f>financials[[#This Row],[Sales]]-financials[[#This Row],[COGS]]</f>
        <v>48929.05</v>
      </c>
      <c r="L3284" s="17">
        <f t="shared" ca="1" si="103"/>
        <v>45406</v>
      </c>
      <c r="M3284" t="str">
        <f t="shared" ca="1" si="102"/>
        <v>C0003</v>
      </c>
    </row>
    <row r="3285" spans="1:13" x14ac:dyDescent="0.25">
      <c r="A3285" t="s">
        <v>96</v>
      </c>
      <c r="B3285" s="7" t="s">
        <v>135</v>
      </c>
      <c r="C3285" s="13">
        <v>103</v>
      </c>
      <c r="D3285" s="10" t="s">
        <v>102</v>
      </c>
      <c r="E3285">
        <v>4800</v>
      </c>
      <c r="F3285" s="9">
        <v>12</v>
      </c>
      <c r="G3285" s="9">
        <f>financials[[#This Row],[Units Sold]]*financials[[#This Row],[Sale Price]]</f>
        <v>57600</v>
      </c>
      <c r="H3285" s="9">
        <f>IF(financials[[#This Row],[Discount Band]]="low",0.1,IF(financials[[#This Row],[Discount Band]]="medium",0.15,0.3))</f>
        <v>0.1</v>
      </c>
      <c r="I3285" s="9">
        <f>financials[[#This Row],[Gross Sales]]-financials[[#This Row],[Gross Sales]]*financials[[#This Row],[Discounts]]</f>
        <v>51840</v>
      </c>
      <c r="J3285" s="9">
        <f>VLOOKUP(financials[[#This Row],[productid]],Products!$B$2:$H$10,3)</f>
        <v>15</v>
      </c>
      <c r="K3285" s="9">
        <f>financials[[#This Row],[Sales]]-financials[[#This Row],[COGS]]</f>
        <v>51825</v>
      </c>
      <c r="L3285" s="17">
        <f t="shared" ca="1" si="103"/>
        <v>45061</v>
      </c>
      <c r="M3285" t="str">
        <f t="shared" ca="1" si="102"/>
        <v>C0002</v>
      </c>
    </row>
    <row r="3286" spans="1:13" x14ac:dyDescent="0.25">
      <c r="A3286" t="s">
        <v>99</v>
      </c>
      <c r="B3286" s="7" t="s">
        <v>298</v>
      </c>
      <c r="C3286" s="15">
        <v>106</v>
      </c>
      <c r="D3286" s="16" t="s">
        <v>101</v>
      </c>
      <c r="E3286">
        <v>192</v>
      </c>
      <c r="F3286" s="9">
        <v>300</v>
      </c>
      <c r="G3286" s="9">
        <f>financials[[#This Row],[Units Sold]]*financials[[#This Row],[Sale Price]]</f>
        <v>57600</v>
      </c>
      <c r="H3286" s="9">
        <f>IF(financials[[#This Row],[Discount Band]]="low",0.1,IF(financials[[#This Row],[Discount Band]]="medium",0.15,0.3))</f>
        <v>0.15</v>
      </c>
      <c r="I3286" s="9">
        <f>financials[[#This Row],[Gross Sales]]-financials[[#This Row],[Gross Sales]]*financials[[#This Row],[Discounts]]</f>
        <v>48960</v>
      </c>
      <c r="J3286" s="9">
        <f>VLOOKUP(financials[[#This Row],[productid]],Products!$B$2:$H$10,3)</f>
        <v>9.1</v>
      </c>
      <c r="K3286" s="9">
        <f>financials[[#This Row],[Sales]]-financials[[#This Row],[COGS]]</f>
        <v>48950.9</v>
      </c>
      <c r="L3286" s="17">
        <f t="shared" ca="1" si="103"/>
        <v>45425</v>
      </c>
      <c r="M3286" t="str">
        <f t="shared" ca="1" si="102"/>
        <v>B0001</v>
      </c>
    </row>
    <row r="3287" spans="1:13" x14ac:dyDescent="0.25">
      <c r="A3287" t="s">
        <v>99</v>
      </c>
      <c r="B3287" s="7" t="s">
        <v>628</v>
      </c>
      <c r="C3287" s="15">
        <v>101</v>
      </c>
      <c r="D3287" s="16" t="s">
        <v>101</v>
      </c>
      <c r="E3287">
        <v>192</v>
      </c>
      <c r="F3287" s="9">
        <v>300</v>
      </c>
      <c r="G3287" s="9">
        <f>financials[[#This Row],[Units Sold]]*financials[[#This Row],[Sale Price]]</f>
        <v>57600</v>
      </c>
      <c r="H3287" s="9">
        <f>IF(financials[[#This Row],[Discount Band]]="low",0.1,IF(financials[[#This Row],[Discount Band]]="medium",0.15,0.3))</f>
        <v>0.15</v>
      </c>
      <c r="I3287" s="9">
        <f>financials[[#This Row],[Gross Sales]]-financials[[#This Row],[Gross Sales]]*financials[[#This Row],[Discounts]]</f>
        <v>48960</v>
      </c>
      <c r="J3287" s="9">
        <f>VLOOKUP(financials[[#This Row],[productid]],Products!$B$2:$H$10,3)</f>
        <v>9.9499999999999993</v>
      </c>
      <c r="K3287" s="9">
        <f>financials[[#This Row],[Sales]]-financials[[#This Row],[COGS]]</f>
        <v>48950.05</v>
      </c>
      <c r="L3287" s="17">
        <f t="shared" ca="1" si="103"/>
        <v>45163</v>
      </c>
      <c r="M3287" t="str">
        <f t="shared" ca="1" si="102"/>
        <v>B0101</v>
      </c>
    </row>
    <row r="3288" spans="1:13" x14ac:dyDescent="0.25">
      <c r="A3288" t="s">
        <v>96</v>
      </c>
      <c r="B3288" s="7" t="s">
        <v>135</v>
      </c>
      <c r="C3288" s="15">
        <v>101</v>
      </c>
      <c r="D3288" s="16" t="s">
        <v>94</v>
      </c>
      <c r="E3288">
        <v>4812</v>
      </c>
      <c r="F3288" s="9">
        <v>12</v>
      </c>
      <c r="G3288" s="9">
        <f>financials[[#This Row],[Units Sold]]*financials[[#This Row],[Sale Price]]</f>
        <v>57744</v>
      </c>
      <c r="H3288" s="9">
        <f>IF(financials[[#This Row],[Discount Band]]="low",0.1,IF(financials[[#This Row],[Discount Band]]="medium",0.15,0.3))</f>
        <v>0.3</v>
      </c>
      <c r="I3288" s="9">
        <f>financials[[#This Row],[Gross Sales]]-financials[[#This Row],[Gross Sales]]*financials[[#This Row],[Discounts]]</f>
        <v>40420.800000000003</v>
      </c>
      <c r="J3288" s="9">
        <f>VLOOKUP(financials[[#This Row],[productid]],Products!$B$2:$H$10,3)</f>
        <v>9.9499999999999993</v>
      </c>
      <c r="K3288" s="9">
        <f>financials[[#This Row],[Sales]]-financials[[#This Row],[COGS]]</f>
        <v>40410.850000000006</v>
      </c>
      <c r="L3288" s="17">
        <f t="shared" ca="1" si="103"/>
        <v>44940</v>
      </c>
      <c r="M3288" t="str">
        <f t="shared" ca="1" si="102"/>
        <v>B0001</v>
      </c>
    </row>
    <row r="3289" spans="1:13" x14ac:dyDescent="0.25">
      <c r="A3289" t="s">
        <v>97</v>
      </c>
      <c r="B3289" s="7" t="s">
        <v>656</v>
      </c>
      <c r="C3289" s="15">
        <v>108</v>
      </c>
      <c r="D3289" s="16" t="s">
        <v>94</v>
      </c>
      <c r="E3289">
        <v>165</v>
      </c>
      <c r="F3289" s="9">
        <v>350</v>
      </c>
      <c r="G3289" s="9">
        <f>financials[[#This Row],[Units Sold]]*financials[[#This Row],[Sale Price]]</f>
        <v>57750</v>
      </c>
      <c r="H3289" s="9">
        <f>IF(financials[[#This Row],[Discount Band]]="low",0.1,IF(financials[[#This Row],[Discount Band]]="medium",0.15,0.3))</f>
        <v>0.3</v>
      </c>
      <c r="I3289" s="9">
        <f>financials[[#This Row],[Gross Sales]]-financials[[#This Row],[Gross Sales]]*financials[[#This Row],[Discounts]]</f>
        <v>40425</v>
      </c>
      <c r="J3289" s="9">
        <f>VLOOKUP(financials[[#This Row],[productid]],Products!$B$2:$H$10,3)</f>
        <v>3.99</v>
      </c>
      <c r="K3289" s="9">
        <f>financials[[#This Row],[Sales]]-financials[[#This Row],[COGS]]</f>
        <v>40421.01</v>
      </c>
      <c r="L3289" s="17">
        <f t="shared" ca="1" si="103"/>
        <v>44751</v>
      </c>
      <c r="M3289" t="str">
        <f t="shared" ca="1" si="102"/>
        <v>B0001</v>
      </c>
    </row>
    <row r="3290" spans="1:13" x14ac:dyDescent="0.25">
      <c r="A3290" t="s">
        <v>97</v>
      </c>
      <c r="B3290" s="7" t="s">
        <v>277</v>
      </c>
      <c r="C3290" s="15">
        <v>101</v>
      </c>
      <c r="D3290" s="16" t="s">
        <v>102</v>
      </c>
      <c r="E3290">
        <v>165</v>
      </c>
      <c r="F3290" s="9">
        <v>350</v>
      </c>
      <c r="G3290" s="9">
        <f>financials[[#This Row],[Units Sold]]*financials[[#This Row],[Sale Price]]</f>
        <v>57750</v>
      </c>
      <c r="H3290" s="9">
        <f>IF(financials[[#This Row],[Discount Band]]="low",0.1,IF(financials[[#This Row],[Discount Band]]="medium",0.15,0.3))</f>
        <v>0.1</v>
      </c>
      <c r="I3290" s="9">
        <f>financials[[#This Row],[Gross Sales]]-financials[[#This Row],[Gross Sales]]*financials[[#This Row],[Discounts]]</f>
        <v>51975</v>
      </c>
      <c r="J3290" s="9">
        <f>VLOOKUP(financials[[#This Row],[productid]],Products!$B$2:$H$10,3)</f>
        <v>9.9499999999999993</v>
      </c>
      <c r="K3290" s="9">
        <f>financials[[#This Row],[Sales]]-financials[[#This Row],[COGS]]</f>
        <v>51965.05</v>
      </c>
      <c r="L3290" s="17">
        <f t="shared" ca="1" si="103"/>
        <v>44937</v>
      </c>
      <c r="M3290" t="str">
        <f t="shared" ca="1" si="102"/>
        <v>B0001</v>
      </c>
    </row>
    <row r="3291" spans="1:13" x14ac:dyDescent="0.25">
      <c r="A3291" t="s">
        <v>97</v>
      </c>
      <c r="B3291" s="7" t="s">
        <v>628</v>
      </c>
      <c r="C3291" s="15">
        <v>103</v>
      </c>
      <c r="D3291" s="16" t="s">
        <v>94</v>
      </c>
      <c r="E3291">
        <v>165</v>
      </c>
      <c r="F3291" s="9">
        <v>350</v>
      </c>
      <c r="G3291" s="9">
        <f>financials[[#This Row],[Units Sold]]*financials[[#This Row],[Sale Price]]</f>
        <v>57750</v>
      </c>
      <c r="H3291" s="9">
        <f>IF(financials[[#This Row],[Discount Band]]="low",0.1,IF(financials[[#This Row],[Discount Band]]="medium",0.15,0.3))</f>
        <v>0.3</v>
      </c>
      <c r="I3291" s="9">
        <f>financials[[#This Row],[Gross Sales]]-financials[[#This Row],[Gross Sales]]*financials[[#This Row],[Discounts]]</f>
        <v>40425</v>
      </c>
      <c r="J3291" s="9">
        <f>VLOOKUP(financials[[#This Row],[productid]],Products!$B$2:$H$10,3)</f>
        <v>15</v>
      </c>
      <c r="K3291" s="9">
        <f>financials[[#This Row],[Sales]]-financials[[#This Row],[COGS]]</f>
        <v>40410</v>
      </c>
      <c r="L3291" s="17">
        <f t="shared" ca="1" si="103"/>
        <v>44947</v>
      </c>
      <c r="M3291" t="str">
        <f t="shared" ca="1" si="102"/>
        <v>A0001</v>
      </c>
    </row>
    <row r="3292" spans="1:13" x14ac:dyDescent="0.25">
      <c r="A3292" t="s">
        <v>99</v>
      </c>
      <c r="B3292" s="7" t="s">
        <v>169</v>
      </c>
      <c r="C3292" s="13">
        <v>109</v>
      </c>
      <c r="D3292" s="10" t="s">
        <v>94</v>
      </c>
      <c r="E3292">
        <v>193</v>
      </c>
      <c r="F3292" s="9">
        <v>300</v>
      </c>
      <c r="G3292" s="9">
        <f>financials[[#This Row],[Units Sold]]*financials[[#This Row],[Sale Price]]</f>
        <v>57900</v>
      </c>
      <c r="H3292" s="9">
        <f>IF(financials[[#This Row],[Discount Band]]="low",0.1,IF(financials[[#This Row],[Discount Band]]="medium",0.15,0.3))</f>
        <v>0.3</v>
      </c>
      <c r="I3292" s="9">
        <f>financials[[#This Row],[Gross Sales]]-financials[[#This Row],[Gross Sales]]*financials[[#This Row],[Discounts]]</f>
        <v>40530</v>
      </c>
      <c r="J3292" s="9">
        <f>VLOOKUP(financials[[#This Row],[productid]],Products!$B$2:$H$10,3)</f>
        <v>16.8</v>
      </c>
      <c r="K3292" s="9">
        <f>financials[[#This Row],[Sales]]-financials[[#This Row],[COGS]]</f>
        <v>40513.199999999997</v>
      </c>
      <c r="L3292" s="17">
        <f t="shared" ca="1" si="103"/>
        <v>45504</v>
      </c>
      <c r="M3292" t="str">
        <f t="shared" ca="1" si="102"/>
        <v>B0101</v>
      </c>
    </row>
    <row r="3293" spans="1:13" x14ac:dyDescent="0.25">
      <c r="A3293" t="s">
        <v>99</v>
      </c>
      <c r="B3293" s="7" t="s">
        <v>656</v>
      </c>
      <c r="C3293" s="15">
        <v>104</v>
      </c>
      <c r="D3293" s="16" t="s">
        <v>101</v>
      </c>
      <c r="E3293">
        <v>193</v>
      </c>
      <c r="F3293" s="9">
        <v>300</v>
      </c>
      <c r="G3293" s="9">
        <f>financials[[#This Row],[Units Sold]]*financials[[#This Row],[Sale Price]]</f>
        <v>57900</v>
      </c>
      <c r="H3293" s="9">
        <f>IF(financials[[#This Row],[Discount Band]]="low",0.1,IF(financials[[#This Row],[Discount Band]]="medium",0.15,0.3))</f>
        <v>0.15</v>
      </c>
      <c r="I3293" s="9">
        <f>financials[[#This Row],[Gross Sales]]-financials[[#This Row],[Gross Sales]]*financials[[#This Row],[Discounts]]</f>
        <v>49215</v>
      </c>
      <c r="J3293" s="9">
        <f>VLOOKUP(financials[[#This Row],[productid]],Products!$B$2:$H$10,3)</f>
        <v>2.9</v>
      </c>
      <c r="K3293" s="9">
        <f>financials[[#This Row],[Sales]]-financials[[#This Row],[COGS]]</f>
        <v>49212.1</v>
      </c>
      <c r="L3293" s="17">
        <f t="shared" ca="1" si="103"/>
        <v>44731</v>
      </c>
      <c r="M3293" t="str">
        <f t="shared" ca="1" si="102"/>
        <v>C0003</v>
      </c>
    </row>
    <row r="3294" spans="1:13" x14ac:dyDescent="0.25">
      <c r="A3294" t="s">
        <v>99</v>
      </c>
      <c r="B3294" s="7" t="s">
        <v>136</v>
      </c>
      <c r="C3294" s="15">
        <v>108</v>
      </c>
      <c r="D3294" s="16" t="s">
        <v>94</v>
      </c>
      <c r="E3294">
        <v>193</v>
      </c>
      <c r="F3294" s="9">
        <v>300</v>
      </c>
      <c r="G3294" s="9">
        <f>financials[[#This Row],[Units Sold]]*financials[[#This Row],[Sale Price]]</f>
        <v>57900</v>
      </c>
      <c r="H3294" s="9">
        <f>IF(financials[[#This Row],[Discount Band]]="low",0.1,IF(financials[[#This Row],[Discount Band]]="medium",0.15,0.3))</f>
        <v>0.3</v>
      </c>
      <c r="I3294" s="9">
        <f>financials[[#This Row],[Gross Sales]]-financials[[#This Row],[Gross Sales]]*financials[[#This Row],[Discounts]]</f>
        <v>40530</v>
      </c>
      <c r="J3294" s="9">
        <f>VLOOKUP(financials[[#This Row],[productid]],Products!$B$2:$H$10,3)</f>
        <v>3.99</v>
      </c>
      <c r="K3294" s="9">
        <f>financials[[#This Row],[Sales]]-financials[[#This Row],[COGS]]</f>
        <v>40526.01</v>
      </c>
      <c r="L3294" s="17">
        <f t="shared" ca="1" si="103"/>
        <v>45254</v>
      </c>
      <c r="M3294" t="str">
        <f t="shared" ca="1" si="102"/>
        <v>A0001</v>
      </c>
    </row>
    <row r="3295" spans="1:13" x14ac:dyDescent="0.25">
      <c r="A3295" t="s">
        <v>97</v>
      </c>
      <c r="B3295" s="7" t="s">
        <v>170</v>
      </c>
      <c r="C3295" s="15">
        <v>106</v>
      </c>
      <c r="D3295" s="16" t="s">
        <v>102</v>
      </c>
      <c r="E3295">
        <v>2897</v>
      </c>
      <c r="F3295" s="9">
        <v>20</v>
      </c>
      <c r="G3295" s="9">
        <f>financials[[#This Row],[Units Sold]]*financials[[#This Row],[Sale Price]]</f>
        <v>57940</v>
      </c>
      <c r="H3295" s="9">
        <f>IF(financials[[#This Row],[Discount Band]]="low",0.1,IF(financials[[#This Row],[Discount Band]]="medium",0.15,0.3))</f>
        <v>0.1</v>
      </c>
      <c r="I3295" s="9">
        <f>financials[[#This Row],[Gross Sales]]-financials[[#This Row],[Gross Sales]]*financials[[#This Row],[Discounts]]</f>
        <v>52146</v>
      </c>
      <c r="J3295" s="9">
        <f>VLOOKUP(financials[[#This Row],[productid]],Products!$B$2:$H$10,3)</f>
        <v>9.1</v>
      </c>
      <c r="K3295" s="9">
        <f>financials[[#This Row],[Sales]]-financials[[#This Row],[COGS]]</f>
        <v>52136.9</v>
      </c>
      <c r="L3295" s="17">
        <f t="shared" ca="1" si="103"/>
        <v>45229</v>
      </c>
      <c r="M3295" t="str">
        <f t="shared" ca="1" si="102"/>
        <v>C0003</v>
      </c>
    </row>
    <row r="3296" spans="1:13" x14ac:dyDescent="0.25">
      <c r="A3296" t="s">
        <v>96</v>
      </c>
      <c r="B3296" s="7" t="s">
        <v>135</v>
      </c>
      <c r="C3296" s="13">
        <v>102</v>
      </c>
      <c r="D3296" s="10" t="s">
        <v>94</v>
      </c>
      <c r="E3296">
        <v>4832</v>
      </c>
      <c r="F3296" s="9">
        <v>12</v>
      </c>
      <c r="G3296" s="9">
        <f>financials[[#This Row],[Units Sold]]*financials[[#This Row],[Sale Price]]</f>
        <v>57984</v>
      </c>
      <c r="H3296" s="9">
        <f>IF(financials[[#This Row],[Discount Band]]="low",0.1,IF(financials[[#This Row],[Discount Band]]="medium",0.15,0.3))</f>
        <v>0.3</v>
      </c>
      <c r="I3296" s="9">
        <f>financials[[#This Row],[Gross Sales]]-financials[[#This Row],[Gross Sales]]*financials[[#This Row],[Discounts]]</f>
        <v>40588.800000000003</v>
      </c>
      <c r="J3296" s="9">
        <f>VLOOKUP(financials[[#This Row],[productid]],Products!$B$2:$H$10,3)</f>
        <v>13.95</v>
      </c>
      <c r="K3296" s="9">
        <f>financials[[#This Row],[Sales]]-financials[[#This Row],[COGS]]</f>
        <v>40574.850000000006</v>
      </c>
      <c r="L3296" s="17">
        <f t="shared" ca="1" si="103"/>
        <v>44836</v>
      </c>
      <c r="M3296" t="str">
        <f t="shared" ca="1" si="102"/>
        <v>C0002</v>
      </c>
    </row>
    <row r="3297" spans="1:13" x14ac:dyDescent="0.25">
      <c r="A3297" t="s">
        <v>100</v>
      </c>
      <c r="B3297" s="7" t="s">
        <v>170</v>
      </c>
      <c r="C3297" s="15">
        <v>108</v>
      </c>
      <c r="D3297" s="16" t="s">
        <v>101</v>
      </c>
      <c r="E3297">
        <v>3872</v>
      </c>
      <c r="F3297" s="9">
        <v>15</v>
      </c>
      <c r="G3297" s="9">
        <f>financials[[#This Row],[Units Sold]]*financials[[#This Row],[Sale Price]]</f>
        <v>58080</v>
      </c>
      <c r="H3297" s="9">
        <f>IF(financials[[#This Row],[Discount Band]]="low",0.1,IF(financials[[#This Row],[Discount Band]]="medium",0.15,0.3))</f>
        <v>0.15</v>
      </c>
      <c r="I3297" s="9">
        <f>financials[[#This Row],[Gross Sales]]-financials[[#This Row],[Gross Sales]]*financials[[#This Row],[Discounts]]</f>
        <v>49368</v>
      </c>
      <c r="J3297" s="9">
        <f>VLOOKUP(financials[[#This Row],[productid]],Products!$B$2:$H$10,3)</f>
        <v>3.99</v>
      </c>
      <c r="K3297" s="9">
        <f>financials[[#This Row],[Sales]]-financials[[#This Row],[COGS]]</f>
        <v>49364.01</v>
      </c>
      <c r="L3297" s="17">
        <f t="shared" ca="1" si="103"/>
        <v>45356</v>
      </c>
      <c r="M3297" t="str">
        <f t="shared" ca="1" si="102"/>
        <v>C0003</v>
      </c>
    </row>
    <row r="3298" spans="1:13" x14ac:dyDescent="0.25">
      <c r="A3298" t="s">
        <v>97</v>
      </c>
      <c r="B3298" s="7" t="s">
        <v>169</v>
      </c>
      <c r="C3298" s="15">
        <v>102</v>
      </c>
      <c r="D3298" s="16" t="s">
        <v>102</v>
      </c>
      <c r="E3298">
        <v>166</v>
      </c>
      <c r="F3298" s="9">
        <v>350</v>
      </c>
      <c r="G3298" s="9">
        <f>financials[[#This Row],[Units Sold]]*financials[[#This Row],[Sale Price]]</f>
        <v>58100</v>
      </c>
      <c r="H3298" s="9">
        <f>IF(financials[[#This Row],[Discount Band]]="low",0.1,IF(financials[[#This Row],[Discount Band]]="medium",0.15,0.3))</f>
        <v>0.1</v>
      </c>
      <c r="I3298" s="9">
        <f>financials[[#This Row],[Gross Sales]]-financials[[#This Row],[Gross Sales]]*financials[[#This Row],[Discounts]]</f>
        <v>52290</v>
      </c>
      <c r="J3298" s="9">
        <f>VLOOKUP(financials[[#This Row],[productid]],Products!$B$2:$H$10,3)</f>
        <v>13.95</v>
      </c>
      <c r="K3298" s="9">
        <f>financials[[#This Row],[Sales]]-financials[[#This Row],[COGS]]</f>
        <v>52276.05</v>
      </c>
      <c r="L3298" s="17">
        <f t="shared" ca="1" si="103"/>
        <v>44748</v>
      </c>
      <c r="M3298" t="str">
        <f t="shared" ca="1" si="102"/>
        <v>B0101</v>
      </c>
    </row>
    <row r="3299" spans="1:13" x14ac:dyDescent="0.25">
      <c r="A3299" t="s">
        <v>97</v>
      </c>
      <c r="B3299" s="7" t="s">
        <v>628</v>
      </c>
      <c r="C3299" s="15">
        <v>105</v>
      </c>
      <c r="D3299" s="16" t="s">
        <v>101</v>
      </c>
      <c r="E3299">
        <v>166</v>
      </c>
      <c r="F3299" s="9">
        <v>350</v>
      </c>
      <c r="G3299" s="9">
        <f>financials[[#This Row],[Units Sold]]*financials[[#This Row],[Sale Price]]</f>
        <v>58100</v>
      </c>
      <c r="H3299" s="9">
        <f>IF(financials[[#This Row],[Discount Band]]="low",0.1,IF(financials[[#This Row],[Discount Band]]="medium",0.15,0.3))</f>
        <v>0.15</v>
      </c>
      <c r="I3299" s="9">
        <f>financials[[#This Row],[Gross Sales]]-financials[[#This Row],[Gross Sales]]*financials[[#This Row],[Discounts]]</f>
        <v>49385</v>
      </c>
      <c r="J3299" s="9">
        <f>VLOOKUP(financials[[#This Row],[productid]],Products!$B$2:$H$10,3)</f>
        <v>10</v>
      </c>
      <c r="K3299" s="9">
        <f>financials[[#This Row],[Sales]]-financials[[#This Row],[COGS]]</f>
        <v>49375</v>
      </c>
      <c r="L3299" s="17">
        <f t="shared" ca="1" si="103"/>
        <v>45344</v>
      </c>
      <c r="M3299" t="str">
        <f t="shared" ca="1" si="102"/>
        <v>B0101</v>
      </c>
    </row>
    <row r="3300" spans="1:13" x14ac:dyDescent="0.25">
      <c r="A3300" t="s">
        <v>97</v>
      </c>
      <c r="B3300" s="7" t="s">
        <v>136</v>
      </c>
      <c r="C3300" s="15">
        <v>109</v>
      </c>
      <c r="D3300" s="16" t="s">
        <v>102</v>
      </c>
      <c r="E3300">
        <v>166</v>
      </c>
      <c r="F3300" s="9">
        <v>350</v>
      </c>
      <c r="G3300" s="9">
        <f>financials[[#This Row],[Units Sold]]*financials[[#This Row],[Sale Price]]</f>
        <v>58100</v>
      </c>
      <c r="H3300" s="9">
        <f>IF(financials[[#This Row],[Discount Band]]="low",0.1,IF(financials[[#This Row],[Discount Band]]="medium",0.15,0.3))</f>
        <v>0.1</v>
      </c>
      <c r="I3300" s="9">
        <f>financials[[#This Row],[Gross Sales]]-financials[[#This Row],[Gross Sales]]*financials[[#This Row],[Discounts]]</f>
        <v>52290</v>
      </c>
      <c r="J3300" s="9">
        <f>VLOOKUP(financials[[#This Row],[productid]],Products!$B$2:$H$10,3)</f>
        <v>16.8</v>
      </c>
      <c r="K3300" s="9">
        <f>financials[[#This Row],[Sales]]-financials[[#This Row],[COGS]]</f>
        <v>52273.2</v>
      </c>
      <c r="L3300" s="17">
        <f t="shared" ca="1" si="103"/>
        <v>44569</v>
      </c>
      <c r="M3300" t="str">
        <f t="shared" ca="1" si="102"/>
        <v>A0001</v>
      </c>
    </row>
    <row r="3301" spans="1:13" x14ac:dyDescent="0.25">
      <c r="A3301" t="s">
        <v>99</v>
      </c>
      <c r="B3301" s="7" t="s">
        <v>556</v>
      </c>
      <c r="C3301" s="15">
        <v>108</v>
      </c>
      <c r="D3301" s="16" t="s">
        <v>103</v>
      </c>
      <c r="E3301">
        <v>194</v>
      </c>
      <c r="F3301" s="9">
        <v>300</v>
      </c>
      <c r="G3301" s="9">
        <f>financials[[#This Row],[Units Sold]]*financials[[#This Row],[Sale Price]]</f>
        <v>58200</v>
      </c>
      <c r="H3301" s="9">
        <f>IF(financials[[#This Row],[Discount Band]]="low",0.1,IF(financials[[#This Row],[Discount Band]]="medium",0.15,0.3))</f>
        <v>0.3</v>
      </c>
      <c r="I3301" s="9">
        <f>financials[[#This Row],[Gross Sales]]-financials[[#This Row],[Gross Sales]]*financials[[#This Row],[Discounts]]</f>
        <v>40740</v>
      </c>
      <c r="J3301" s="9">
        <f>VLOOKUP(financials[[#This Row],[productid]],Products!$B$2:$H$10,3)</f>
        <v>3.99</v>
      </c>
      <c r="K3301" s="9">
        <f>financials[[#This Row],[Sales]]-financials[[#This Row],[COGS]]</f>
        <v>40736.01</v>
      </c>
      <c r="L3301" s="17">
        <f t="shared" ca="1" si="103"/>
        <v>45496</v>
      </c>
      <c r="M3301" t="str">
        <f t="shared" ca="1" si="102"/>
        <v>B0101</v>
      </c>
    </row>
    <row r="3302" spans="1:13" x14ac:dyDescent="0.25">
      <c r="A3302" t="s">
        <v>100</v>
      </c>
      <c r="B3302" s="7" t="s">
        <v>170</v>
      </c>
      <c r="C3302" s="13">
        <v>104</v>
      </c>
      <c r="D3302" s="10" t="s">
        <v>102</v>
      </c>
      <c r="E3302">
        <v>3899</v>
      </c>
      <c r="F3302" s="9">
        <v>15</v>
      </c>
      <c r="G3302" s="9">
        <f>financials[[#This Row],[Units Sold]]*financials[[#This Row],[Sale Price]]</f>
        <v>58485</v>
      </c>
      <c r="H3302" s="9">
        <f>IF(financials[[#This Row],[Discount Band]]="low",0.1,IF(financials[[#This Row],[Discount Band]]="medium",0.15,0.3))</f>
        <v>0.1</v>
      </c>
      <c r="I3302" s="9">
        <f>financials[[#This Row],[Gross Sales]]-financials[[#This Row],[Gross Sales]]*financials[[#This Row],[Discounts]]</f>
        <v>52636.5</v>
      </c>
      <c r="J3302" s="9">
        <f>VLOOKUP(financials[[#This Row],[productid]],Products!$B$2:$H$10,3)</f>
        <v>2.9</v>
      </c>
      <c r="K3302" s="9">
        <f>financials[[#This Row],[Sales]]-financials[[#This Row],[COGS]]</f>
        <v>52633.599999999999</v>
      </c>
      <c r="L3302" s="17">
        <f t="shared" ca="1" si="103"/>
        <v>45083</v>
      </c>
      <c r="M3302" t="str">
        <f t="shared" ca="1" si="102"/>
        <v>C0002</v>
      </c>
    </row>
    <row r="3303" spans="1:13" x14ac:dyDescent="0.25">
      <c r="A3303" t="s">
        <v>98</v>
      </c>
      <c r="B3303" s="7" t="s">
        <v>279</v>
      </c>
      <c r="C3303" s="15">
        <v>105</v>
      </c>
      <c r="D3303" s="16" t="s">
        <v>102</v>
      </c>
      <c r="E3303">
        <v>468</v>
      </c>
      <c r="F3303" s="9">
        <v>125</v>
      </c>
      <c r="G3303" s="9">
        <f>financials[[#This Row],[Units Sold]]*financials[[#This Row],[Sale Price]]</f>
        <v>58500</v>
      </c>
      <c r="H3303" s="9">
        <f>IF(financials[[#This Row],[Discount Band]]="low",0.1,IF(financials[[#This Row],[Discount Band]]="medium",0.15,0.3))</f>
        <v>0.1</v>
      </c>
      <c r="I3303" s="9">
        <f>financials[[#This Row],[Gross Sales]]-financials[[#This Row],[Gross Sales]]*financials[[#This Row],[Discounts]]</f>
        <v>52650</v>
      </c>
      <c r="J3303" s="9">
        <f>VLOOKUP(financials[[#This Row],[productid]],Products!$B$2:$H$10,3)</f>
        <v>10</v>
      </c>
      <c r="K3303" s="9">
        <f>financials[[#This Row],[Sales]]-financials[[#This Row],[COGS]]</f>
        <v>52640</v>
      </c>
      <c r="L3303" s="17">
        <f t="shared" ca="1" si="103"/>
        <v>45198</v>
      </c>
      <c r="M3303" t="str">
        <f t="shared" ca="1" si="102"/>
        <v>C0002</v>
      </c>
    </row>
    <row r="3304" spans="1:13" x14ac:dyDescent="0.25">
      <c r="A3304" t="s">
        <v>96</v>
      </c>
      <c r="B3304" s="7" t="s">
        <v>135</v>
      </c>
      <c r="C3304" s="15">
        <v>106</v>
      </c>
      <c r="D3304" s="16" t="s">
        <v>94</v>
      </c>
      <c r="E3304">
        <v>4876</v>
      </c>
      <c r="F3304" s="9">
        <v>12</v>
      </c>
      <c r="G3304" s="9">
        <f>financials[[#This Row],[Units Sold]]*financials[[#This Row],[Sale Price]]</f>
        <v>58512</v>
      </c>
      <c r="H3304" s="9">
        <f>IF(financials[[#This Row],[Discount Band]]="low",0.1,IF(financials[[#This Row],[Discount Band]]="medium",0.15,0.3))</f>
        <v>0.3</v>
      </c>
      <c r="I3304" s="9">
        <f>financials[[#This Row],[Gross Sales]]-financials[[#This Row],[Gross Sales]]*financials[[#This Row],[Discounts]]</f>
        <v>40958.400000000001</v>
      </c>
      <c r="J3304" s="9">
        <f>VLOOKUP(financials[[#This Row],[productid]],Products!$B$2:$H$10,3)</f>
        <v>9.1</v>
      </c>
      <c r="K3304" s="9">
        <f>financials[[#This Row],[Sales]]-financials[[#This Row],[COGS]]</f>
        <v>40949.300000000003</v>
      </c>
      <c r="L3304" s="17">
        <f t="shared" ca="1" si="103"/>
        <v>44566</v>
      </c>
      <c r="M3304" t="str">
        <f t="shared" ca="1" si="102"/>
        <v>B0101</v>
      </c>
    </row>
    <row r="3305" spans="1:13" x14ac:dyDescent="0.25">
      <c r="A3305" t="s">
        <v>97</v>
      </c>
      <c r="B3305" s="7" t="s">
        <v>170</v>
      </c>
      <c r="C3305" s="13">
        <v>102</v>
      </c>
      <c r="D3305" s="10" t="s">
        <v>102</v>
      </c>
      <c r="E3305">
        <v>2926</v>
      </c>
      <c r="F3305" s="9">
        <v>20</v>
      </c>
      <c r="G3305" s="9">
        <f>financials[[#This Row],[Units Sold]]*financials[[#This Row],[Sale Price]]</f>
        <v>58520</v>
      </c>
      <c r="H3305" s="9">
        <f>IF(financials[[#This Row],[Discount Band]]="low",0.1,IF(financials[[#This Row],[Discount Band]]="medium",0.15,0.3))</f>
        <v>0.1</v>
      </c>
      <c r="I3305" s="9">
        <f>financials[[#This Row],[Gross Sales]]-financials[[#This Row],[Gross Sales]]*financials[[#This Row],[Discounts]]</f>
        <v>52668</v>
      </c>
      <c r="J3305" s="9">
        <f>VLOOKUP(financials[[#This Row],[productid]],Products!$B$2:$H$10,3)</f>
        <v>13.95</v>
      </c>
      <c r="K3305" s="9">
        <f>financials[[#This Row],[Sales]]-financials[[#This Row],[COGS]]</f>
        <v>52654.05</v>
      </c>
      <c r="L3305" s="17">
        <f t="shared" ca="1" si="103"/>
        <v>45061</v>
      </c>
      <c r="M3305" t="str">
        <f t="shared" ca="1" si="102"/>
        <v>B0001</v>
      </c>
    </row>
    <row r="3306" spans="1:13" x14ac:dyDescent="0.25">
      <c r="A3306" t="s">
        <v>97</v>
      </c>
      <c r="B3306" s="7" t="s">
        <v>251</v>
      </c>
      <c r="C3306" s="13">
        <v>105</v>
      </c>
      <c r="D3306" s="10" t="s">
        <v>102</v>
      </c>
      <c r="E3306">
        <v>168</v>
      </c>
      <c r="F3306" s="9">
        <v>350</v>
      </c>
      <c r="G3306" s="9">
        <f>financials[[#This Row],[Units Sold]]*financials[[#This Row],[Sale Price]]</f>
        <v>58800</v>
      </c>
      <c r="H3306" s="9">
        <f>IF(financials[[#This Row],[Discount Band]]="low",0.1,IF(financials[[#This Row],[Discount Band]]="medium",0.15,0.3))</f>
        <v>0.1</v>
      </c>
      <c r="I3306" s="9">
        <f>financials[[#This Row],[Gross Sales]]-financials[[#This Row],[Gross Sales]]*financials[[#This Row],[Discounts]]</f>
        <v>52920</v>
      </c>
      <c r="J3306" s="9">
        <f>VLOOKUP(financials[[#This Row],[productid]],Products!$B$2:$H$10,3)</f>
        <v>10</v>
      </c>
      <c r="K3306" s="9">
        <f>financials[[#This Row],[Sales]]-financials[[#This Row],[COGS]]</f>
        <v>52910</v>
      </c>
      <c r="L3306" s="17">
        <f t="shared" ca="1" si="103"/>
        <v>45097</v>
      </c>
      <c r="M3306" t="str">
        <f t="shared" ca="1" si="102"/>
        <v>B0001</v>
      </c>
    </row>
    <row r="3307" spans="1:13" x14ac:dyDescent="0.25">
      <c r="A3307" t="s">
        <v>97</v>
      </c>
      <c r="B3307" s="7" t="s">
        <v>251</v>
      </c>
      <c r="C3307" s="15">
        <v>108</v>
      </c>
      <c r="D3307" s="16" t="s">
        <v>94</v>
      </c>
      <c r="E3307">
        <v>168</v>
      </c>
      <c r="F3307" s="9">
        <v>350</v>
      </c>
      <c r="G3307" s="9">
        <f>financials[[#This Row],[Units Sold]]*financials[[#This Row],[Sale Price]]</f>
        <v>58800</v>
      </c>
      <c r="H3307" s="9">
        <f>IF(financials[[#This Row],[Discount Band]]="low",0.1,IF(financials[[#This Row],[Discount Band]]="medium",0.15,0.3))</f>
        <v>0.3</v>
      </c>
      <c r="I3307" s="9">
        <f>financials[[#This Row],[Gross Sales]]-financials[[#This Row],[Gross Sales]]*financials[[#This Row],[Discounts]]</f>
        <v>41160</v>
      </c>
      <c r="J3307" s="9">
        <f>VLOOKUP(financials[[#This Row],[productid]],Products!$B$2:$H$10,3)</f>
        <v>3.99</v>
      </c>
      <c r="K3307" s="9">
        <f>financials[[#This Row],[Sales]]-financials[[#This Row],[COGS]]</f>
        <v>41156.01</v>
      </c>
      <c r="L3307" s="17">
        <f t="shared" ca="1" si="103"/>
        <v>45383</v>
      </c>
      <c r="M3307" t="str">
        <f t="shared" ca="1" si="102"/>
        <v>C0003</v>
      </c>
    </row>
    <row r="3308" spans="1:13" x14ac:dyDescent="0.25">
      <c r="A3308" t="s">
        <v>97</v>
      </c>
      <c r="B3308" s="7" t="s">
        <v>628</v>
      </c>
      <c r="C3308" s="15">
        <v>106</v>
      </c>
      <c r="D3308" s="16" t="s">
        <v>94</v>
      </c>
      <c r="E3308">
        <v>168</v>
      </c>
      <c r="F3308" s="9">
        <v>350</v>
      </c>
      <c r="G3308" s="9">
        <f>financials[[#This Row],[Units Sold]]*financials[[#This Row],[Sale Price]]</f>
        <v>58800</v>
      </c>
      <c r="H3308" s="9">
        <f>IF(financials[[#This Row],[Discount Band]]="low",0.1,IF(financials[[#This Row],[Discount Band]]="medium",0.15,0.3))</f>
        <v>0.3</v>
      </c>
      <c r="I3308" s="9">
        <f>financials[[#This Row],[Gross Sales]]-financials[[#This Row],[Gross Sales]]*financials[[#This Row],[Discounts]]</f>
        <v>41160</v>
      </c>
      <c r="J3308" s="9">
        <f>VLOOKUP(financials[[#This Row],[productid]],Products!$B$2:$H$10,3)</f>
        <v>9.1</v>
      </c>
      <c r="K3308" s="9">
        <f>financials[[#This Row],[Sales]]-financials[[#This Row],[COGS]]</f>
        <v>41150.9</v>
      </c>
      <c r="L3308" s="17">
        <f t="shared" ca="1" si="103"/>
        <v>44919</v>
      </c>
      <c r="M3308" t="str">
        <f t="shared" ca="1" si="102"/>
        <v>C0002</v>
      </c>
    </row>
    <row r="3309" spans="1:13" x14ac:dyDescent="0.25">
      <c r="A3309" t="s">
        <v>97</v>
      </c>
      <c r="B3309" s="7" t="s">
        <v>656</v>
      </c>
      <c r="C3309" s="15">
        <v>107</v>
      </c>
      <c r="D3309" s="16" t="s">
        <v>102</v>
      </c>
      <c r="E3309">
        <v>168</v>
      </c>
      <c r="F3309" s="9">
        <v>350</v>
      </c>
      <c r="G3309" s="9">
        <f>financials[[#This Row],[Units Sold]]*financials[[#This Row],[Sale Price]]</f>
        <v>58800</v>
      </c>
      <c r="H3309" s="9">
        <f>IF(financials[[#This Row],[Discount Band]]="low",0.1,IF(financials[[#This Row],[Discount Band]]="medium",0.15,0.3))</f>
        <v>0.1</v>
      </c>
      <c r="I3309" s="9">
        <f>financials[[#This Row],[Gross Sales]]-financials[[#This Row],[Gross Sales]]*financials[[#This Row],[Discounts]]</f>
        <v>52920</v>
      </c>
      <c r="J3309" s="9">
        <f>VLOOKUP(financials[[#This Row],[productid]],Products!$B$2:$H$10,3)</f>
        <v>5.5</v>
      </c>
      <c r="K3309" s="9">
        <f>financials[[#This Row],[Sales]]-financials[[#This Row],[COGS]]</f>
        <v>52914.5</v>
      </c>
      <c r="L3309" s="17">
        <f t="shared" ca="1" si="103"/>
        <v>44639</v>
      </c>
      <c r="M3309" t="str">
        <f t="shared" ca="1" si="102"/>
        <v>C0002</v>
      </c>
    </row>
    <row r="3310" spans="1:13" x14ac:dyDescent="0.25">
      <c r="A3310" t="s">
        <v>99</v>
      </c>
      <c r="B3310" s="7" t="s">
        <v>104</v>
      </c>
      <c r="C3310" s="15">
        <v>105</v>
      </c>
      <c r="D3310" s="16" t="s">
        <v>101</v>
      </c>
      <c r="E3310">
        <v>196</v>
      </c>
      <c r="F3310" s="9">
        <v>300</v>
      </c>
      <c r="G3310" s="9">
        <f>financials[[#This Row],[Units Sold]]*financials[[#This Row],[Sale Price]]</f>
        <v>58800</v>
      </c>
      <c r="H3310" s="9">
        <f>IF(financials[[#This Row],[Discount Band]]="low",0.1,IF(financials[[#This Row],[Discount Band]]="medium",0.15,0.3))</f>
        <v>0.15</v>
      </c>
      <c r="I3310" s="9">
        <f>financials[[#This Row],[Gross Sales]]-financials[[#This Row],[Gross Sales]]*financials[[#This Row],[Discounts]]</f>
        <v>49980</v>
      </c>
      <c r="J3310" s="9">
        <f>VLOOKUP(financials[[#This Row],[productid]],Products!$B$2:$H$10,3)</f>
        <v>10</v>
      </c>
      <c r="K3310" s="9">
        <f>financials[[#This Row],[Sales]]-financials[[#This Row],[COGS]]</f>
        <v>49970</v>
      </c>
      <c r="L3310" s="17">
        <f t="shared" ca="1" si="103"/>
        <v>45075</v>
      </c>
      <c r="M3310" t="str">
        <f t="shared" ca="1" si="102"/>
        <v>B0001</v>
      </c>
    </row>
    <row r="3311" spans="1:13" x14ac:dyDescent="0.25">
      <c r="A3311" t="s">
        <v>100</v>
      </c>
      <c r="B3311" s="7" t="s">
        <v>135</v>
      </c>
      <c r="C3311" s="13">
        <v>102</v>
      </c>
      <c r="D3311" s="10" t="s">
        <v>94</v>
      </c>
      <c r="E3311">
        <v>3934</v>
      </c>
      <c r="F3311" s="9">
        <v>15</v>
      </c>
      <c r="G3311" s="9">
        <f>financials[[#This Row],[Units Sold]]*financials[[#This Row],[Sale Price]]</f>
        <v>59010</v>
      </c>
      <c r="H3311" s="9">
        <f>IF(financials[[#This Row],[Discount Band]]="low",0.1,IF(financials[[#This Row],[Discount Band]]="medium",0.15,0.3))</f>
        <v>0.3</v>
      </c>
      <c r="I3311" s="9">
        <f>financials[[#This Row],[Gross Sales]]-financials[[#This Row],[Gross Sales]]*financials[[#This Row],[Discounts]]</f>
        <v>41307</v>
      </c>
      <c r="J3311" s="9">
        <f>VLOOKUP(financials[[#This Row],[productid]],Products!$B$2:$H$10,3)</f>
        <v>13.95</v>
      </c>
      <c r="K3311" s="9">
        <f>financials[[#This Row],[Sales]]-financials[[#This Row],[COGS]]</f>
        <v>41293.050000000003</v>
      </c>
      <c r="L3311" s="17">
        <f t="shared" ca="1" si="103"/>
        <v>45243</v>
      </c>
      <c r="M3311" t="str">
        <f t="shared" ca="1" si="102"/>
        <v>B0001</v>
      </c>
    </row>
    <row r="3312" spans="1:13" x14ac:dyDescent="0.25">
      <c r="A3312" t="s">
        <v>98</v>
      </c>
      <c r="B3312" s="7" t="s">
        <v>209</v>
      </c>
      <c r="C3312" s="15">
        <v>103</v>
      </c>
      <c r="D3312" s="16" t="s">
        <v>103</v>
      </c>
      <c r="E3312">
        <v>473</v>
      </c>
      <c r="F3312" s="9">
        <v>125</v>
      </c>
      <c r="G3312" s="9">
        <f>financials[[#This Row],[Units Sold]]*financials[[#This Row],[Sale Price]]</f>
        <v>59125</v>
      </c>
      <c r="H3312" s="9">
        <f>IF(financials[[#This Row],[Discount Band]]="low",0.1,IF(financials[[#This Row],[Discount Band]]="medium",0.15,0.3))</f>
        <v>0.3</v>
      </c>
      <c r="I3312" s="9">
        <f>financials[[#This Row],[Gross Sales]]-financials[[#This Row],[Gross Sales]]*financials[[#This Row],[Discounts]]</f>
        <v>41387.5</v>
      </c>
      <c r="J3312" s="9">
        <f>VLOOKUP(financials[[#This Row],[productid]],Products!$B$2:$H$10,3)</f>
        <v>15</v>
      </c>
      <c r="K3312" s="9">
        <f>financials[[#This Row],[Sales]]-financials[[#This Row],[COGS]]</f>
        <v>41372.5</v>
      </c>
      <c r="L3312" s="17">
        <f t="shared" ca="1" si="103"/>
        <v>45405</v>
      </c>
      <c r="M3312" t="str">
        <f t="shared" ca="1" si="102"/>
        <v>A0001</v>
      </c>
    </row>
    <row r="3313" spans="1:13" x14ac:dyDescent="0.25">
      <c r="A3313" t="s">
        <v>97</v>
      </c>
      <c r="B3313" s="7" t="s">
        <v>298</v>
      </c>
      <c r="C3313" s="13">
        <v>101</v>
      </c>
      <c r="D3313" s="10" t="s">
        <v>102</v>
      </c>
      <c r="E3313">
        <v>169</v>
      </c>
      <c r="F3313" s="9">
        <v>350</v>
      </c>
      <c r="G3313" s="9">
        <f>financials[[#This Row],[Units Sold]]*financials[[#This Row],[Sale Price]]</f>
        <v>59150</v>
      </c>
      <c r="H3313" s="9">
        <f>IF(financials[[#This Row],[Discount Band]]="low",0.1,IF(financials[[#This Row],[Discount Band]]="medium",0.15,0.3))</f>
        <v>0.1</v>
      </c>
      <c r="I3313" s="9">
        <f>financials[[#This Row],[Gross Sales]]-financials[[#This Row],[Gross Sales]]*financials[[#This Row],[Discounts]]</f>
        <v>53235</v>
      </c>
      <c r="J3313" s="9">
        <f>VLOOKUP(financials[[#This Row],[productid]],Products!$B$2:$H$10,3)</f>
        <v>9.9499999999999993</v>
      </c>
      <c r="K3313" s="9">
        <f>financials[[#This Row],[Sales]]-financials[[#This Row],[COGS]]</f>
        <v>53225.05</v>
      </c>
      <c r="L3313" s="17">
        <f t="shared" ca="1" si="103"/>
        <v>45496</v>
      </c>
      <c r="M3313" t="str">
        <f t="shared" ca="1" si="102"/>
        <v>A0001</v>
      </c>
    </row>
    <row r="3314" spans="1:13" x14ac:dyDescent="0.25">
      <c r="A3314" t="s">
        <v>97</v>
      </c>
      <c r="B3314" s="7" t="s">
        <v>170</v>
      </c>
      <c r="C3314" s="15">
        <v>108</v>
      </c>
      <c r="D3314" s="16" t="s">
        <v>101</v>
      </c>
      <c r="E3314">
        <v>2962</v>
      </c>
      <c r="F3314" s="9">
        <v>20</v>
      </c>
      <c r="G3314" s="9">
        <f>financials[[#This Row],[Units Sold]]*financials[[#This Row],[Sale Price]]</f>
        <v>59240</v>
      </c>
      <c r="H3314" s="9">
        <f>IF(financials[[#This Row],[Discount Band]]="low",0.1,IF(financials[[#This Row],[Discount Band]]="medium",0.15,0.3))</f>
        <v>0.15</v>
      </c>
      <c r="I3314" s="9">
        <f>financials[[#This Row],[Gross Sales]]-financials[[#This Row],[Gross Sales]]*financials[[#This Row],[Discounts]]</f>
        <v>50354</v>
      </c>
      <c r="J3314" s="9">
        <f>VLOOKUP(financials[[#This Row],[productid]],Products!$B$2:$H$10,3)</f>
        <v>3.99</v>
      </c>
      <c r="K3314" s="9">
        <f>financials[[#This Row],[Sales]]-financials[[#This Row],[COGS]]</f>
        <v>50350.01</v>
      </c>
      <c r="L3314" s="17">
        <f t="shared" ca="1" si="103"/>
        <v>45430</v>
      </c>
      <c r="M3314" t="str">
        <f t="shared" ca="1" si="102"/>
        <v>C0002</v>
      </c>
    </row>
    <row r="3315" spans="1:13" x14ac:dyDescent="0.25">
      <c r="A3315" t="s">
        <v>98</v>
      </c>
      <c r="B3315" s="7" t="s">
        <v>105</v>
      </c>
      <c r="C3315" s="15">
        <v>103</v>
      </c>
      <c r="D3315" s="16" t="s">
        <v>103</v>
      </c>
      <c r="E3315">
        <v>474</v>
      </c>
      <c r="F3315" s="9">
        <v>125</v>
      </c>
      <c r="G3315" s="9">
        <f>financials[[#This Row],[Units Sold]]*financials[[#This Row],[Sale Price]]</f>
        <v>59250</v>
      </c>
      <c r="H3315" s="9">
        <f>IF(financials[[#This Row],[Discount Band]]="low",0.1,IF(financials[[#This Row],[Discount Band]]="medium",0.15,0.3))</f>
        <v>0.3</v>
      </c>
      <c r="I3315" s="9">
        <f>financials[[#This Row],[Gross Sales]]-financials[[#This Row],[Gross Sales]]*financials[[#This Row],[Discounts]]</f>
        <v>41475</v>
      </c>
      <c r="J3315" s="9">
        <f>VLOOKUP(financials[[#This Row],[productid]],Products!$B$2:$H$10,3)</f>
        <v>15</v>
      </c>
      <c r="K3315" s="9">
        <f>financials[[#This Row],[Sales]]-financials[[#This Row],[COGS]]</f>
        <v>41460</v>
      </c>
      <c r="L3315" s="17">
        <f t="shared" ca="1" si="103"/>
        <v>44800</v>
      </c>
      <c r="M3315" t="str">
        <f t="shared" ca="1" si="102"/>
        <v>B0001</v>
      </c>
    </row>
    <row r="3316" spans="1:13" x14ac:dyDescent="0.25">
      <c r="A3316" t="s">
        <v>97</v>
      </c>
      <c r="B3316" s="7" t="s">
        <v>170</v>
      </c>
      <c r="C3316" s="15">
        <v>101</v>
      </c>
      <c r="D3316" s="16" t="s">
        <v>101</v>
      </c>
      <c r="E3316">
        <v>2965</v>
      </c>
      <c r="F3316" s="9">
        <v>20</v>
      </c>
      <c r="G3316" s="9">
        <f>financials[[#This Row],[Units Sold]]*financials[[#This Row],[Sale Price]]</f>
        <v>59300</v>
      </c>
      <c r="H3316" s="9">
        <f>IF(financials[[#This Row],[Discount Band]]="low",0.1,IF(financials[[#This Row],[Discount Band]]="medium",0.15,0.3))</f>
        <v>0.15</v>
      </c>
      <c r="I3316" s="9">
        <f>financials[[#This Row],[Gross Sales]]-financials[[#This Row],[Gross Sales]]*financials[[#This Row],[Discounts]]</f>
        <v>50405</v>
      </c>
      <c r="J3316" s="9">
        <f>VLOOKUP(financials[[#This Row],[productid]],Products!$B$2:$H$10,3)</f>
        <v>9.9499999999999993</v>
      </c>
      <c r="K3316" s="9">
        <f>financials[[#This Row],[Sales]]-financials[[#This Row],[COGS]]</f>
        <v>50395.05</v>
      </c>
      <c r="L3316" s="17">
        <f t="shared" ca="1" si="103"/>
        <v>45136</v>
      </c>
      <c r="M3316" t="str">
        <f t="shared" ca="1" si="102"/>
        <v>B0001</v>
      </c>
    </row>
    <row r="3317" spans="1:13" x14ac:dyDescent="0.25">
      <c r="A3317" t="s">
        <v>100</v>
      </c>
      <c r="B3317" s="7" t="s">
        <v>135</v>
      </c>
      <c r="C3317" s="15">
        <v>107</v>
      </c>
      <c r="D3317" s="16" t="s">
        <v>103</v>
      </c>
      <c r="E3317">
        <v>3956</v>
      </c>
      <c r="F3317" s="9">
        <v>15</v>
      </c>
      <c r="G3317" s="9">
        <f>financials[[#This Row],[Units Sold]]*financials[[#This Row],[Sale Price]]</f>
        <v>59340</v>
      </c>
      <c r="H3317" s="9">
        <f>IF(financials[[#This Row],[Discount Band]]="low",0.1,IF(financials[[#This Row],[Discount Band]]="medium",0.15,0.3))</f>
        <v>0.3</v>
      </c>
      <c r="I3317" s="9">
        <f>financials[[#This Row],[Gross Sales]]-financials[[#This Row],[Gross Sales]]*financials[[#This Row],[Discounts]]</f>
        <v>41538</v>
      </c>
      <c r="J3317" s="9">
        <f>VLOOKUP(financials[[#This Row],[productid]],Products!$B$2:$H$10,3)</f>
        <v>5.5</v>
      </c>
      <c r="K3317" s="9">
        <f>financials[[#This Row],[Sales]]-financials[[#This Row],[COGS]]</f>
        <v>41532.5</v>
      </c>
      <c r="L3317" s="17">
        <f t="shared" ca="1" si="103"/>
        <v>45116</v>
      </c>
      <c r="M3317" t="str">
        <f t="shared" ca="1" si="102"/>
        <v>C0003</v>
      </c>
    </row>
    <row r="3318" spans="1:13" x14ac:dyDescent="0.25">
      <c r="A3318" t="s">
        <v>100</v>
      </c>
      <c r="B3318" s="7" t="s">
        <v>170</v>
      </c>
      <c r="C3318" s="15">
        <v>105</v>
      </c>
      <c r="D3318" s="16" t="s">
        <v>102</v>
      </c>
      <c r="E3318">
        <v>3960</v>
      </c>
      <c r="F3318" s="9">
        <v>15</v>
      </c>
      <c r="G3318" s="9">
        <f>financials[[#This Row],[Units Sold]]*financials[[#This Row],[Sale Price]]</f>
        <v>59400</v>
      </c>
      <c r="H3318" s="9">
        <f>IF(financials[[#This Row],[Discount Band]]="low",0.1,IF(financials[[#This Row],[Discount Band]]="medium",0.15,0.3))</f>
        <v>0.1</v>
      </c>
      <c r="I3318" s="9">
        <f>financials[[#This Row],[Gross Sales]]-financials[[#This Row],[Gross Sales]]*financials[[#This Row],[Discounts]]</f>
        <v>53460</v>
      </c>
      <c r="J3318" s="9">
        <f>VLOOKUP(financials[[#This Row],[productid]],Products!$B$2:$H$10,3)</f>
        <v>10</v>
      </c>
      <c r="K3318" s="9">
        <f>financials[[#This Row],[Sales]]-financials[[#This Row],[COGS]]</f>
        <v>53450</v>
      </c>
      <c r="L3318" s="17">
        <f t="shared" ca="1" si="103"/>
        <v>44733</v>
      </c>
      <c r="M3318" t="str">
        <f t="shared" ca="1" si="102"/>
        <v>B0001</v>
      </c>
    </row>
    <row r="3319" spans="1:13" x14ac:dyDescent="0.25">
      <c r="A3319" t="s">
        <v>100</v>
      </c>
      <c r="B3319" s="7" t="s">
        <v>135</v>
      </c>
      <c r="C3319" s="15">
        <v>105</v>
      </c>
      <c r="D3319" s="16" t="s">
        <v>94</v>
      </c>
      <c r="E3319">
        <v>3961</v>
      </c>
      <c r="F3319" s="9">
        <v>15</v>
      </c>
      <c r="G3319" s="9">
        <f>financials[[#This Row],[Units Sold]]*financials[[#This Row],[Sale Price]]</f>
        <v>59415</v>
      </c>
      <c r="H3319" s="9">
        <f>IF(financials[[#This Row],[Discount Band]]="low",0.1,IF(financials[[#This Row],[Discount Band]]="medium",0.15,0.3))</f>
        <v>0.3</v>
      </c>
      <c r="I3319" s="9">
        <f>financials[[#This Row],[Gross Sales]]-financials[[#This Row],[Gross Sales]]*financials[[#This Row],[Discounts]]</f>
        <v>41590.5</v>
      </c>
      <c r="J3319" s="9">
        <f>VLOOKUP(financials[[#This Row],[productid]],Products!$B$2:$H$10,3)</f>
        <v>10</v>
      </c>
      <c r="K3319" s="9">
        <f>financials[[#This Row],[Sales]]-financials[[#This Row],[COGS]]</f>
        <v>41580.5</v>
      </c>
      <c r="L3319" s="17">
        <f t="shared" ca="1" si="103"/>
        <v>45083</v>
      </c>
      <c r="M3319" t="str">
        <f t="shared" ca="1" si="102"/>
        <v>B0001</v>
      </c>
    </row>
    <row r="3320" spans="1:13" x14ac:dyDescent="0.25">
      <c r="A3320" t="s">
        <v>97</v>
      </c>
      <c r="B3320" s="7" t="s">
        <v>208</v>
      </c>
      <c r="C3320" s="15">
        <v>102</v>
      </c>
      <c r="D3320" s="16" t="s">
        <v>94</v>
      </c>
      <c r="E3320">
        <v>170</v>
      </c>
      <c r="F3320" s="9">
        <v>350</v>
      </c>
      <c r="G3320" s="9">
        <f>financials[[#This Row],[Units Sold]]*financials[[#This Row],[Sale Price]]</f>
        <v>59500</v>
      </c>
      <c r="H3320" s="9">
        <f>IF(financials[[#This Row],[Discount Band]]="low",0.1,IF(financials[[#This Row],[Discount Band]]="medium",0.15,0.3))</f>
        <v>0.3</v>
      </c>
      <c r="I3320" s="9">
        <f>financials[[#This Row],[Gross Sales]]-financials[[#This Row],[Gross Sales]]*financials[[#This Row],[Discounts]]</f>
        <v>41650</v>
      </c>
      <c r="J3320" s="9">
        <f>VLOOKUP(financials[[#This Row],[productid]],Products!$B$2:$H$10,3)</f>
        <v>13.95</v>
      </c>
      <c r="K3320" s="9">
        <f>financials[[#This Row],[Sales]]-financials[[#This Row],[COGS]]</f>
        <v>41636.050000000003</v>
      </c>
      <c r="L3320" s="17">
        <f t="shared" ca="1" si="103"/>
        <v>45441</v>
      </c>
      <c r="M3320" t="str">
        <f t="shared" ca="1" si="102"/>
        <v>C0003</v>
      </c>
    </row>
    <row r="3321" spans="1:13" x14ac:dyDescent="0.25">
      <c r="A3321" t="s">
        <v>100</v>
      </c>
      <c r="B3321" s="7" t="s">
        <v>170</v>
      </c>
      <c r="C3321" s="15">
        <v>101</v>
      </c>
      <c r="D3321" s="16" t="s">
        <v>94</v>
      </c>
      <c r="E3321">
        <v>3967</v>
      </c>
      <c r="F3321" s="9">
        <v>15</v>
      </c>
      <c r="G3321" s="9">
        <f>financials[[#This Row],[Units Sold]]*financials[[#This Row],[Sale Price]]</f>
        <v>59505</v>
      </c>
      <c r="H3321" s="9">
        <f>IF(financials[[#This Row],[Discount Band]]="low",0.1,IF(financials[[#This Row],[Discount Band]]="medium",0.15,0.3))</f>
        <v>0.3</v>
      </c>
      <c r="I3321" s="9">
        <f>financials[[#This Row],[Gross Sales]]-financials[[#This Row],[Gross Sales]]*financials[[#This Row],[Discounts]]</f>
        <v>41653.5</v>
      </c>
      <c r="J3321" s="9">
        <f>VLOOKUP(financials[[#This Row],[productid]],Products!$B$2:$H$10,3)</f>
        <v>9.9499999999999993</v>
      </c>
      <c r="K3321" s="9">
        <f>financials[[#This Row],[Sales]]-financials[[#This Row],[COGS]]</f>
        <v>41643.550000000003</v>
      </c>
      <c r="L3321" s="17">
        <f t="shared" ca="1" si="103"/>
        <v>44992</v>
      </c>
      <c r="M3321" t="str">
        <f t="shared" ca="1" si="102"/>
        <v>B0101</v>
      </c>
    </row>
    <row r="3322" spans="1:13" x14ac:dyDescent="0.25">
      <c r="A3322" t="s">
        <v>97</v>
      </c>
      <c r="B3322" s="7" t="s">
        <v>135</v>
      </c>
      <c r="C3322" s="15">
        <v>108</v>
      </c>
      <c r="D3322" s="16" t="s">
        <v>101</v>
      </c>
      <c r="E3322">
        <v>2980</v>
      </c>
      <c r="F3322" s="9">
        <v>20</v>
      </c>
      <c r="G3322" s="9">
        <f>financials[[#This Row],[Units Sold]]*financials[[#This Row],[Sale Price]]</f>
        <v>59600</v>
      </c>
      <c r="H3322" s="9">
        <f>IF(financials[[#This Row],[Discount Band]]="low",0.1,IF(financials[[#This Row],[Discount Band]]="medium",0.15,0.3))</f>
        <v>0.15</v>
      </c>
      <c r="I3322" s="9">
        <f>financials[[#This Row],[Gross Sales]]-financials[[#This Row],[Gross Sales]]*financials[[#This Row],[Discounts]]</f>
        <v>50660</v>
      </c>
      <c r="J3322" s="9">
        <f>VLOOKUP(financials[[#This Row],[productid]],Products!$B$2:$H$10,3)</f>
        <v>3.99</v>
      </c>
      <c r="K3322" s="9">
        <f>financials[[#This Row],[Sales]]-financials[[#This Row],[COGS]]</f>
        <v>50656.01</v>
      </c>
      <c r="L3322" s="17">
        <f t="shared" ca="1" si="103"/>
        <v>45188</v>
      </c>
      <c r="M3322" t="str">
        <f t="shared" ca="1" si="102"/>
        <v>A0001</v>
      </c>
    </row>
    <row r="3323" spans="1:13" x14ac:dyDescent="0.25">
      <c r="A3323" t="s">
        <v>98</v>
      </c>
      <c r="B3323" s="7" t="s">
        <v>279</v>
      </c>
      <c r="C3323" s="15">
        <v>108</v>
      </c>
      <c r="D3323" s="16" t="s">
        <v>94</v>
      </c>
      <c r="E3323">
        <v>477</v>
      </c>
      <c r="F3323" s="9">
        <v>125</v>
      </c>
      <c r="G3323" s="9">
        <f>financials[[#This Row],[Units Sold]]*financials[[#This Row],[Sale Price]]</f>
        <v>59625</v>
      </c>
      <c r="H3323" s="9">
        <f>IF(financials[[#This Row],[Discount Band]]="low",0.1,IF(financials[[#This Row],[Discount Band]]="medium",0.15,0.3))</f>
        <v>0.3</v>
      </c>
      <c r="I3323" s="9">
        <f>financials[[#This Row],[Gross Sales]]-financials[[#This Row],[Gross Sales]]*financials[[#This Row],[Discounts]]</f>
        <v>41737.5</v>
      </c>
      <c r="J3323" s="9">
        <f>VLOOKUP(financials[[#This Row],[productid]],Products!$B$2:$H$10,3)</f>
        <v>3.99</v>
      </c>
      <c r="K3323" s="9">
        <f>financials[[#This Row],[Sales]]-financials[[#This Row],[COGS]]</f>
        <v>41733.51</v>
      </c>
      <c r="L3323" s="17">
        <f t="shared" ca="1" si="103"/>
        <v>45136</v>
      </c>
      <c r="M3323" t="str">
        <f t="shared" ca="1" si="102"/>
        <v>A0001</v>
      </c>
    </row>
    <row r="3324" spans="1:13" x14ac:dyDescent="0.25">
      <c r="A3324" t="s">
        <v>99</v>
      </c>
      <c r="B3324" s="7" t="s">
        <v>136</v>
      </c>
      <c r="C3324" s="13">
        <v>106</v>
      </c>
      <c r="D3324" s="10" t="s">
        <v>101</v>
      </c>
      <c r="E3324">
        <v>199</v>
      </c>
      <c r="F3324" s="9">
        <v>300</v>
      </c>
      <c r="G3324" s="9">
        <f>financials[[#This Row],[Units Sold]]*financials[[#This Row],[Sale Price]]</f>
        <v>59700</v>
      </c>
      <c r="H3324" s="9">
        <f>IF(financials[[#This Row],[Discount Band]]="low",0.1,IF(financials[[#This Row],[Discount Band]]="medium",0.15,0.3))</f>
        <v>0.15</v>
      </c>
      <c r="I3324" s="9">
        <f>financials[[#This Row],[Gross Sales]]-financials[[#This Row],[Gross Sales]]*financials[[#This Row],[Discounts]]</f>
        <v>50745</v>
      </c>
      <c r="J3324" s="9">
        <f>VLOOKUP(financials[[#This Row],[productid]],Products!$B$2:$H$10,3)</f>
        <v>9.1</v>
      </c>
      <c r="K3324" s="9">
        <f>financials[[#This Row],[Sales]]-financials[[#This Row],[COGS]]</f>
        <v>50735.9</v>
      </c>
      <c r="L3324" s="17">
        <f t="shared" ca="1" si="103"/>
        <v>44742</v>
      </c>
      <c r="M3324" t="str">
        <f t="shared" ca="1" si="102"/>
        <v>B0001</v>
      </c>
    </row>
    <row r="3325" spans="1:13" x14ac:dyDescent="0.25">
      <c r="A3325" t="s">
        <v>99</v>
      </c>
      <c r="B3325" s="7" t="s">
        <v>104</v>
      </c>
      <c r="C3325" s="13">
        <v>101</v>
      </c>
      <c r="D3325" s="10" t="s">
        <v>101</v>
      </c>
      <c r="E3325">
        <v>199</v>
      </c>
      <c r="F3325" s="9">
        <v>300</v>
      </c>
      <c r="G3325" s="9">
        <f>financials[[#This Row],[Units Sold]]*financials[[#This Row],[Sale Price]]</f>
        <v>59700</v>
      </c>
      <c r="H3325" s="9">
        <f>IF(financials[[#This Row],[Discount Band]]="low",0.1,IF(financials[[#This Row],[Discount Band]]="medium",0.15,0.3))</f>
        <v>0.15</v>
      </c>
      <c r="I3325" s="9">
        <f>financials[[#This Row],[Gross Sales]]-financials[[#This Row],[Gross Sales]]*financials[[#This Row],[Discounts]]</f>
        <v>50745</v>
      </c>
      <c r="J3325" s="9">
        <f>VLOOKUP(financials[[#This Row],[productid]],Products!$B$2:$H$10,3)</f>
        <v>9.9499999999999993</v>
      </c>
      <c r="K3325" s="9">
        <f>financials[[#This Row],[Sales]]-financials[[#This Row],[COGS]]</f>
        <v>50735.05</v>
      </c>
      <c r="L3325" s="17">
        <f t="shared" ca="1" si="103"/>
        <v>45041</v>
      </c>
      <c r="M3325" t="str">
        <f t="shared" ca="1" si="102"/>
        <v>B0001</v>
      </c>
    </row>
    <row r="3326" spans="1:13" x14ac:dyDescent="0.25">
      <c r="A3326" t="s">
        <v>99</v>
      </c>
      <c r="B3326" s="7" t="s">
        <v>628</v>
      </c>
      <c r="C3326" s="15">
        <v>106</v>
      </c>
      <c r="D3326" s="16" t="s">
        <v>94</v>
      </c>
      <c r="E3326">
        <v>199</v>
      </c>
      <c r="F3326" s="9">
        <v>300</v>
      </c>
      <c r="G3326" s="9">
        <f>financials[[#This Row],[Units Sold]]*financials[[#This Row],[Sale Price]]</f>
        <v>59700</v>
      </c>
      <c r="H3326" s="9">
        <f>IF(financials[[#This Row],[Discount Band]]="low",0.1,IF(financials[[#This Row],[Discount Band]]="medium",0.15,0.3))</f>
        <v>0.3</v>
      </c>
      <c r="I3326" s="9">
        <f>financials[[#This Row],[Gross Sales]]-financials[[#This Row],[Gross Sales]]*financials[[#This Row],[Discounts]]</f>
        <v>41790</v>
      </c>
      <c r="J3326" s="9">
        <f>VLOOKUP(financials[[#This Row],[productid]],Products!$B$2:$H$10,3)</f>
        <v>9.1</v>
      </c>
      <c r="K3326" s="9">
        <f>financials[[#This Row],[Sales]]-financials[[#This Row],[COGS]]</f>
        <v>41780.9</v>
      </c>
      <c r="L3326" s="17">
        <f t="shared" ca="1" si="103"/>
        <v>44606</v>
      </c>
      <c r="M3326" t="str">
        <f t="shared" ca="1" si="102"/>
        <v>B0001</v>
      </c>
    </row>
    <row r="3327" spans="1:13" x14ac:dyDescent="0.25">
      <c r="A3327" t="s">
        <v>98</v>
      </c>
      <c r="B3327" s="7" t="s">
        <v>279</v>
      </c>
      <c r="C3327" s="13">
        <v>108</v>
      </c>
      <c r="D3327" s="10" t="s">
        <v>94</v>
      </c>
      <c r="E3327">
        <v>478</v>
      </c>
      <c r="F3327" s="9">
        <v>125</v>
      </c>
      <c r="G3327" s="9">
        <f>financials[[#This Row],[Units Sold]]*financials[[#This Row],[Sale Price]]</f>
        <v>59750</v>
      </c>
      <c r="H3327" s="9">
        <f>IF(financials[[#This Row],[Discount Band]]="low",0.1,IF(financials[[#This Row],[Discount Band]]="medium",0.15,0.3))</f>
        <v>0.3</v>
      </c>
      <c r="I3327" s="9">
        <f>financials[[#This Row],[Gross Sales]]-financials[[#This Row],[Gross Sales]]*financials[[#This Row],[Discounts]]</f>
        <v>41825</v>
      </c>
      <c r="J3327" s="9">
        <f>VLOOKUP(financials[[#This Row],[productid]],Products!$B$2:$H$10,3)</f>
        <v>3.99</v>
      </c>
      <c r="K3327" s="9">
        <f>financials[[#This Row],[Sales]]-financials[[#This Row],[COGS]]</f>
        <v>41821.01</v>
      </c>
      <c r="L3327" s="17">
        <f t="shared" ca="1" si="103"/>
        <v>44883</v>
      </c>
      <c r="M3327" t="str">
        <f t="shared" ca="1" si="102"/>
        <v>C0003</v>
      </c>
    </row>
    <row r="3328" spans="1:13" x14ac:dyDescent="0.25">
      <c r="A3328" t="s">
        <v>97</v>
      </c>
      <c r="B3328" s="7" t="s">
        <v>170</v>
      </c>
      <c r="C3328" s="15">
        <v>104</v>
      </c>
      <c r="D3328" s="16" t="s">
        <v>94</v>
      </c>
      <c r="E3328">
        <v>2993</v>
      </c>
      <c r="F3328" s="9">
        <v>20</v>
      </c>
      <c r="G3328" s="9">
        <f>financials[[#This Row],[Units Sold]]*financials[[#This Row],[Sale Price]]</f>
        <v>59860</v>
      </c>
      <c r="H3328" s="9">
        <f>IF(financials[[#This Row],[Discount Band]]="low",0.1,IF(financials[[#This Row],[Discount Band]]="medium",0.15,0.3))</f>
        <v>0.3</v>
      </c>
      <c r="I3328" s="9">
        <f>financials[[#This Row],[Gross Sales]]-financials[[#This Row],[Gross Sales]]*financials[[#This Row],[Discounts]]</f>
        <v>41902</v>
      </c>
      <c r="J3328" s="9">
        <f>VLOOKUP(financials[[#This Row],[productid]],Products!$B$2:$H$10,3)</f>
        <v>2.9</v>
      </c>
      <c r="K3328" s="9">
        <f>financials[[#This Row],[Sales]]-financials[[#This Row],[COGS]]</f>
        <v>41899.1</v>
      </c>
      <c r="L3328" s="17">
        <f t="shared" ca="1" si="103"/>
        <v>44913</v>
      </c>
      <c r="M3328" t="str">
        <f t="shared" ca="1" si="102"/>
        <v>C0003</v>
      </c>
    </row>
    <row r="3329" spans="1:13" x14ac:dyDescent="0.25">
      <c r="A3329" t="s">
        <v>98</v>
      </c>
      <c r="B3329" s="7" t="s">
        <v>105</v>
      </c>
      <c r="C3329" s="15">
        <v>107</v>
      </c>
      <c r="D3329" s="16" t="s">
        <v>101</v>
      </c>
      <c r="E3329">
        <v>479</v>
      </c>
      <c r="F3329" s="9">
        <v>125</v>
      </c>
      <c r="G3329" s="9">
        <f>financials[[#This Row],[Units Sold]]*financials[[#This Row],[Sale Price]]</f>
        <v>59875</v>
      </c>
      <c r="H3329" s="9">
        <f>IF(financials[[#This Row],[Discount Band]]="low",0.1,IF(financials[[#This Row],[Discount Band]]="medium",0.15,0.3))</f>
        <v>0.15</v>
      </c>
      <c r="I3329" s="9">
        <f>financials[[#This Row],[Gross Sales]]-financials[[#This Row],[Gross Sales]]*financials[[#This Row],[Discounts]]</f>
        <v>50893.75</v>
      </c>
      <c r="J3329" s="9">
        <f>VLOOKUP(financials[[#This Row],[productid]],Products!$B$2:$H$10,3)</f>
        <v>5.5</v>
      </c>
      <c r="K3329" s="9">
        <f>financials[[#This Row],[Sales]]-financials[[#This Row],[COGS]]</f>
        <v>50888.25</v>
      </c>
      <c r="L3329" s="17">
        <f t="shared" ca="1" si="103"/>
        <v>45207</v>
      </c>
      <c r="M3329" t="str">
        <f t="shared" ca="1" si="102"/>
        <v>C0002</v>
      </c>
    </row>
    <row r="3330" spans="1:13" x14ac:dyDescent="0.25">
      <c r="A3330" t="s">
        <v>100</v>
      </c>
      <c r="B3330" s="7" t="s">
        <v>135</v>
      </c>
      <c r="C3330" s="15">
        <v>102</v>
      </c>
      <c r="D3330" s="16" t="s">
        <v>94</v>
      </c>
      <c r="E3330">
        <v>3997</v>
      </c>
      <c r="F3330" s="9">
        <v>15</v>
      </c>
      <c r="G3330" s="9">
        <f>financials[[#This Row],[Units Sold]]*financials[[#This Row],[Sale Price]]</f>
        <v>59955</v>
      </c>
      <c r="H3330" s="9">
        <f>IF(financials[[#This Row],[Discount Band]]="low",0.1,IF(financials[[#This Row],[Discount Band]]="medium",0.15,0.3))</f>
        <v>0.3</v>
      </c>
      <c r="I3330" s="9">
        <f>financials[[#This Row],[Gross Sales]]-financials[[#This Row],[Gross Sales]]*financials[[#This Row],[Discounts]]</f>
        <v>41968.5</v>
      </c>
      <c r="J3330" s="9">
        <f>VLOOKUP(financials[[#This Row],[productid]],Products!$B$2:$H$10,3)</f>
        <v>13.95</v>
      </c>
      <c r="K3330" s="9">
        <f>financials[[#This Row],[Sales]]-financials[[#This Row],[COGS]]</f>
        <v>41954.55</v>
      </c>
      <c r="L3330" s="17">
        <f t="shared" ca="1" si="103"/>
        <v>45194</v>
      </c>
      <c r="M3330" t="str">
        <f t="shared" ref="M3330:M3393" ca="1" si="104">VLOOKUP(RANDBETWEEN(1,5),rnlsalesperson,2)</f>
        <v>A0001</v>
      </c>
    </row>
    <row r="3331" spans="1:13" x14ac:dyDescent="0.25">
      <c r="A3331" t="s">
        <v>100</v>
      </c>
      <c r="B3331" s="7" t="s">
        <v>170</v>
      </c>
      <c r="C3331" s="15">
        <v>106</v>
      </c>
      <c r="D3331" s="16" t="s">
        <v>102</v>
      </c>
      <c r="E3331">
        <v>3998</v>
      </c>
      <c r="F3331" s="9">
        <v>15</v>
      </c>
      <c r="G3331" s="9">
        <f>financials[[#This Row],[Units Sold]]*financials[[#This Row],[Sale Price]]</f>
        <v>59970</v>
      </c>
      <c r="H3331" s="9">
        <f>IF(financials[[#This Row],[Discount Band]]="low",0.1,IF(financials[[#This Row],[Discount Band]]="medium",0.15,0.3))</f>
        <v>0.1</v>
      </c>
      <c r="I3331" s="9">
        <f>financials[[#This Row],[Gross Sales]]-financials[[#This Row],[Gross Sales]]*financials[[#This Row],[Discounts]]</f>
        <v>53973</v>
      </c>
      <c r="J3331" s="9">
        <f>VLOOKUP(financials[[#This Row],[productid]],Products!$B$2:$H$10,3)</f>
        <v>9.1</v>
      </c>
      <c r="K3331" s="9">
        <f>financials[[#This Row],[Sales]]-financials[[#This Row],[COGS]]</f>
        <v>53963.9</v>
      </c>
      <c r="L3331" s="17">
        <f t="shared" ref="L3331:L3394" ca="1" si="105">RANDBETWEEN(44562,45534)</f>
        <v>44650</v>
      </c>
      <c r="M3331" t="str">
        <f t="shared" ca="1" si="104"/>
        <v>B0001</v>
      </c>
    </row>
    <row r="3332" spans="1:13" x14ac:dyDescent="0.25">
      <c r="A3332" t="s">
        <v>100</v>
      </c>
      <c r="B3332" s="7" t="s">
        <v>170</v>
      </c>
      <c r="C3332" s="13">
        <v>101</v>
      </c>
      <c r="D3332" s="10" t="s">
        <v>101</v>
      </c>
      <c r="E3332">
        <v>4000</v>
      </c>
      <c r="F3332" s="9">
        <v>15</v>
      </c>
      <c r="G3332" s="9">
        <f>financials[[#This Row],[Units Sold]]*financials[[#This Row],[Sale Price]]</f>
        <v>60000</v>
      </c>
      <c r="H3332" s="9">
        <f>IF(financials[[#This Row],[Discount Band]]="low",0.1,IF(financials[[#This Row],[Discount Band]]="medium",0.15,0.3))</f>
        <v>0.15</v>
      </c>
      <c r="I3332" s="9">
        <f>financials[[#This Row],[Gross Sales]]-financials[[#This Row],[Gross Sales]]*financials[[#This Row],[Discounts]]</f>
        <v>51000</v>
      </c>
      <c r="J3332" s="9">
        <f>VLOOKUP(financials[[#This Row],[productid]],Products!$B$2:$H$10,3)</f>
        <v>9.9499999999999993</v>
      </c>
      <c r="K3332" s="9">
        <f>financials[[#This Row],[Sales]]-financials[[#This Row],[COGS]]</f>
        <v>50990.05</v>
      </c>
      <c r="L3332" s="17">
        <f t="shared" ca="1" si="105"/>
        <v>44787</v>
      </c>
      <c r="M3332" t="str">
        <f t="shared" ca="1" si="104"/>
        <v>C0002</v>
      </c>
    </row>
    <row r="3333" spans="1:13" x14ac:dyDescent="0.25">
      <c r="A3333" t="s">
        <v>99</v>
      </c>
      <c r="B3333" s="7" t="s">
        <v>136</v>
      </c>
      <c r="C3333" s="15">
        <v>103</v>
      </c>
      <c r="D3333" s="16" t="s">
        <v>102</v>
      </c>
      <c r="E3333">
        <v>200</v>
      </c>
      <c r="F3333" s="9">
        <v>300</v>
      </c>
      <c r="G3333" s="9">
        <f>financials[[#This Row],[Units Sold]]*financials[[#This Row],[Sale Price]]</f>
        <v>60000</v>
      </c>
      <c r="H3333" s="9">
        <f>IF(financials[[#This Row],[Discount Band]]="low",0.1,IF(financials[[#This Row],[Discount Band]]="medium",0.15,0.3))</f>
        <v>0.1</v>
      </c>
      <c r="I3333" s="9">
        <f>financials[[#This Row],[Gross Sales]]-financials[[#This Row],[Gross Sales]]*financials[[#This Row],[Discounts]]</f>
        <v>54000</v>
      </c>
      <c r="J3333" s="9">
        <f>VLOOKUP(financials[[#This Row],[productid]],Products!$B$2:$H$10,3)</f>
        <v>15</v>
      </c>
      <c r="K3333" s="9">
        <f>financials[[#This Row],[Sales]]-financials[[#This Row],[COGS]]</f>
        <v>53985</v>
      </c>
      <c r="L3333" s="17">
        <f t="shared" ca="1" si="105"/>
        <v>45304</v>
      </c>
      <c r="M3333" t="str">
        <f t="shared" ca="1" si="104"/>
        <v>B0001</v>
      </c>
    </row>
    <row r="3334" spans="1:13" x14ac:dyDescent="0.25">
      <c r="A3334" t="s">
        <v>99</v>
      </c>
      <c r="B3334" s="7" t="s">
        <v>107</v>
      </c>
      <c r="C3334" s="15">
        <v>105</v>
      </c>
      <c r="D3334" s="16" t="s">
        <v>101</v>
      </c>
      <c r="E3334">
        <v>200</v>
      </c>
      <c r="F3334" s="9">
        <v>300</v>
      </c>
      <c r="G3334" s="9">
        <f>financials[[#This Row],[Units Sold]]*financials[[#This Row],[Sale Price]]</f>
        <v>60000</v>
      </c>
      <c r="H3334" s="9">
        <f>IF(financials[[#This Row],[Discount Band]]="low",0.1,IF(financials[[#This Row],[Discount Band]]="medium",0.15,0.3))</f>
        <v>0.15</v>
      </c>
      <c r="I3334" s="9">
        <f>financials[[#This Row],[Gross Sales]]-financials[[#This Row],[Gross Sales]]*financials[[#This Row],[Discounts]]</f>
        <v>51000</v>
      </c>
      <c r="J3334" s="9">
        <f>VLOOKUP(financials[[#This Row],[productid]],Products!$B$2:$H$10,3)</f>
        <v>10</v>
      </c>
      <c r="K3334" s="9">
        <f>financials[[#This Row],[Sales]]-financials[[#This Row],[COGS]]</f>
        <v>50990</v>
      </c>
      <c r="L3334" s="17">
        <f t="shared" ca="1" si="105"/>
        <v>45339</v>
      </c>
      <c r="M3334" t="str">
        <f t="shared" ca="1" si="104"/>
        <v>C0002</v>
      </c>
    </row>
    <row r="3335" spans="1:13" x14ac:dyDescent="0.25">
      <c r="A3335" t="s">
        <v>97</v>
      </c>
      <c r="B3335" s="7" t="s">
        <v>135</v>
      </c>
      <c r="C3335" s="15">
        <v>109</v>
      </c>
      <c r="D3335" s="16" t="s">
        <v>94</v>
      </c>
      <c r="E3335">
        <v>3004</v>
      </c>
      <c r="F3335" s="9">
        <v>20</v>
      </c>
      <c r="G3335" s="9">
        <f>financials[[#This Row],[Units Sold]]*financials[[#This Row],[Sale Price]]</f>
        <v>60080</v>
      </c>
      <c r="H3335" s="9">
        <f>IF(financials[[#This Row],[Discount Band]]="low",0.1,IF(financials[[#This Row],[Discount Band]]="medium",0.15,0.3))</f>
        <v>0.3</v>
      </c>
      <c r="I3335" s="9">
        <f>financials[[#This Row],[Gross Sales]]-financials[[#This Row],[Gross Sales]]*financials[[#This Row],[Discounts]]</f>
        <v>42056</v>
      </c>
      <c r="J3335" s="9">
        <f>VLOOKUP(financials[[#This Row],[productid]],Products!$B$2:$H$10,3)</f>
        <v>16.8</v>
      </c>
      <c r="K3335" s="9">
        <f>financials[[#This Row],[Sales]]-financials[[#This Row],[COGS]]</f>
        <v>42039.199999999997</v>
      </c>
      <c r="L3335" s="17">
        <f t="shared" ca="1" si="105"/>
        <v>45319</v>
      </c>
      <c r="M3335" t="str">
        <f t="shared" ca="1" si="104"/>
        <v>A0001</v>
      </c>
    </row>
    <row r="3336" spans="1:13" x14ac:dyDescent="0.25">
      <c r="A3336" t="s">
        <v>98</v>
      </c>
      <c r="B3336" s="7" t="s">
        <v>105</v>
      </c>
      <c r="C3336" s="15">
        <v>106</v>
      </c>
      <c r="D3336" s="16" t="s">
        <v>101</v>
      </c>
      <c r="E3336">
        <v>481</v>
      </c>
      <c r="F3336" s="9">
        <v>125</v>
      </c>
      <c r="G3336" s="9">
        <f>financials[[#This Row],[Units Sold]]*financials[[#This Row],[Sale Price]]</f>
        <v>60125</v>
      </c>
      <c r="H3336" s="9">
        <f>IF(financials[[#This Row],[Discount Band]]="low",0.1,IF(financials[[#This Row],[Discount Band]]="medium",0.15,0.3))</f>
        <v>0.15</v>
      </c>
      <c r="I3336" s="9">
        <f>financials[[#This Row],[Gross Sales]]-financials[[#This Row],[Gross Sales]]*financials[[#This Row],[Discounts]]</f>
        <v>51106.25</v>
      </c>
      <c r="J3336" s="9">
        <f>VLOOKUP(financials[[#This Row],[productid]],Products!$B$2:$H$10,3)</f>
        <v>9.1</v>
      </c>
      <c r="K3336" s="9">
        <f>financials[[#This Row],[Sales]]-financials[[#This Row],[COGS]]</f>
        <v>51097.15</v>
      </c>
      <c r="L3336" s="17">
        <f t="shared" ca="1" si="105"/>
        <v>45372</v>
      </c>
      <c r="M3336" t="str">
        <f t="shared" ca="1" si="104"/>
        <v>C0002</v>
      </c>
    </row>
    <row r="3337" spans="1:13" x14ac:dyDescent="0.25">
      <c r="A3337" t="s">
        <v>97</v>
      </c>
      <c r="B3337" s="7" t="s">
        <v>159</v>
      </c>
      <c r="C3337" s="15">
        <v>106</v>
      </c>
      <c r="D3337" s="16" t="s">
        <v>103</v>
      </c>
      <c r="E3337">
        <v>172</v>
      </c>
      <c r="F3337" s="9">
        <v>350</v>
      </c>
      <c r="G3337" s="9">
        <f>financials[[#This Row],[Units Sold]]*financials[[#This Row],[Sale Price]]</f>
        <v>60200</v>
      </c>
      <c r="H3337" s="9">
        <f>IF(financials[[#This Row],[Discount Band]]="low",0.1,IF(financials[[#This Row],[Discount Band]]="medium",0.15,0.3))</f>
        <v>0.3</v>
      </c>
      <c r="I3337" s="9">
        <f>financials[[#This Row],[Gross Sales]]-financials[[#This Row],[Gross Sales]]*financials[[#This Row],[Discounts]]</f>
        <v>42140</v>
      </c>
      <c r="J3337" s="9">
        <f>VLOOKUP(financials[[#This Row],[productid]],Products!$B$2:$H$10,3)</f>
        <v>9.1</v>
      </c>
      <c r="K3337" s="9">
        <f>financials[[#This Row],[Sales]]-financials[[#This Row],[COGS]]</f>
        <v>42130.9</v>
      </c>
      <c r="L3337" s="17">
        <f t="shared" ca="1" si="105"/>
        <v>45525</v>
      </c>
      <c r="M3337" t="str">
        <f t="shared" ca="1" si="104"/>
        <v>B0001</v>
      </c>
    </row>
    <row r="3338" spans="1:13" x14ac:dyDescent="0.25">
      <c r="A3338" t="s">
        <v>97</v>
      </c>
      <c r="B3338" s="7" t="s">
        <v>298</v>
      </c>
      <c r="C3338" s="15">
        <v>103</v>
      </c>
      <c r="D3338" s="16" t="s">
        <v>94</v>
      </c>
      <c r="E3338">
        <v>172</v>
      </c>
      <c r="F3338" s="9">
        <v>350</v>
      </c>
      <c r="G3338" s="9">
        <f>financials[[#This Row],[Units Sold]]*financials[[#This Row],[Sale Price]]</f>
        <v>60200</v>
      </c>
      <c r="H3338" s="9">
        <f>IF(financials[[#This Row],[Discount Band]]="low",0.1,IF(financials[[#This Row],[Discount Band]]="medium",0.15,0.3))</f>
        <v>0.3</v>
      </c>
      <c r="I3338" s="9">
        <f>financials[[#This Row],[Gross Sales]]-financials[[#This Row],[Gross Sales]]*financials[[#This Row],[Discounts]]</f>
        <v>42140</v>
      </c>
      <c r="J3338" s="9">
        <f>VLOOKUP(financials[[#This Row],[productid]],Products!$B$2:$H$10,3)</f>
        <v>15</v>
      </c>
      <c r="K3338" s="9">
        <f>financials[[#This Row],[Sales]]-financials[[#This Row],[COGS]]</f>
        <v>42125</v>
      </c>
      <c r="L3338" s="17">
        <f t="shared" ca="1" si="105"/>
        <v>44660</v>
      </c>
      <c r="M3338" t="str">
        <f t="shared" ca="1" si="104"/>
        <v>C0003</v>
      </c>
    </row>
    <row r="3339" spans="1:13" x14ac:dyDescent="0.25">
      <c r="A3339" t="s">
        <v>98</v>
      </c>
      <c r="B3339" s="7" t="s">
        <v>106</v>
      </c>
      <c r="C3339" s="15">
        <v>103</v>
      </c>
      <c r="D3339" s="16" t="s">
        <v>102</v>
      </c>
      <c r="E3339">
        <v>482</v>
      </c>
      <c r="F3339" s="9">
        <v>125</v>
      </c>
      <c r="G3339" s="9">
        <f>financials[[#This Row],[Units Sold]]*financials[[#This Row],[Sale Price]]</f>
        <v>60250</v>
      </c>
      <c r="H3339" s="9">
        <f>IF(financials[[#This Row],[Discount Band]]="low",0.1,IF(financials[[#This Row],[Discount Band]]="medium",0.15,0.3))</f>
        <v>0.1</v>
      </c>
      <c r="I3339" s="9">
        <f>financials[[#This Row],[Gross Sales]]-financials[[#This Row],[Gross Sales]]*financials[[#This Row],[Discounts]]</f>
        <v>54225</v>
      </c>
      <c r="J3339" s="9">
        <f>VLOOKUP(financials[[#This Row],[productid]],Products!$B$2:$H$10,3)</f>
        <v>15</v>
      </c>
      <c r="K3339" s="9">
        <f>financials[[#This Row],[Sales]]-financials[[#This Row],[COGS]]</f>
        <v>54210</v>
      </c>
      <c r="L3339" s="17">
        <f t="shared" ca="1" si="105"/>
        <v>45381</v>
      </c>
      <c r="M3339" t="str">
        <f t="shared" ca="1" si="104"/>
        <v>C0003</v>
      </c>
    </row>
    <row r="3340" spans="1:13" x14ac:dyDescent="0.25">
      <c r="A3340" t="s">
        <v>99</v>
      </c>
      <c r="B3340" s="7" t="s">
        <v>279</v>
      </c>
      <c r="C3340" s="15">
        <v>102</v>
      </c>
      <c r="D3340" s="16" t="s">
        <v>101</v>
      </c>
      <c r="E3340">
        <v>201</v>
      </c>
      <c r="F3340" s="9">
        <v>300</v>
      </c>
      <c r="G3340" s="9">
        <f>financials[[#This Row],[Units Sold]]*financials[[#This Row],[Sale Price]]</f>
        <v>60300</v>
      </c>
      <c r="H3340" s="9">
        <f>IF(financials[[#This Row],[Discount Band]]="low",0.1,IF(financials[[#This Row],[Discount Band]]="medium",0.15,0.3))</f>
        <v>0.15</v>
      </c>
      <c r="I3340" s="9">
        <f>financials[[#This Row],[Gross Sales]]-financials[[#This Row],[Gross Sales]]*financials[[#This Row],[Discounts]]</f>
        <v>51255</v>
      </c>
      <c r="J3340" s="9">
        <f>VLOOKUP(financials[[#This Row],[productid]],Products!$B$2:$H$10,3)</f>
        <v>13.95</v>
      </c>
      <c r="K3340" s="9">
        <f>financials[[#This Row],[Sales]]-financials[[#This Row],[COGS]]</f>
        <v>51241.05</v>
      </c>
      <c r="L3340" s="17">
        <f t="shared" ca="1" si="105"/>
        <v>44823</v>
      </c>
      <c r="M3340" t="str">
        <f t="shared" ca="1" si="104"/>
        <v>A0001</v>
      </c>
    </row>
    <row r="3341" spans="1:13" x14ac:dyDescent="0.25">
      <c r="A3341" t="s">
        <v>99</v>
      </c>
      <c r="B3341" s="7" t="s">
        <v>107</v>
      </c>
      <c r="C3341" s="15">
        <v>103</v>
      </c>
      <c r="D3341" s="16" t="s">
        <v>94</v>
      </c>
      <c r="E3341">
        <v>201</v>
      </c>
      <c r="F3341" s="9">
        <v>300</v>
      </c>
      <c r="G3341" s="9">
        <f>financials[[#This Row],[Units Sold]]*financials[[#This Row],[Sale Price]]</f>
        <v>60300</v>
      </c>
      <c r="H3341" s="9">
        <f>IF(financials[[#This Row],[Discount Band]]="low",0.1,IF(financials[[#This Row],[Discount Band]]="medium",0.15,0.3))</f>
        <v>0.3</v>
      </c>
      <c r="I3341" s="9">
        <f>financials[[#This Row],[Gross Sales]]-financials[[#This Row],[Gross Sales]]*financials[[#This Row],[Discounts]]</f>
        <v>42210</v>
      </c>
      <c r="J3341" s="9">
        <f>VLOOKUP(financials[[#This Row],[productid]],Products!$B$2:$H$10,3)</f>
        <v>15</v>
      </c>
      <c r="K3341" s="9">
        <f>financials[[#This Row],[Sales]]-financials[[#This Row],[COGS]]</f>
        <v>42195</v>
      </c>
      <c r="L3341" s="17">
        <f t="shared" ca="1" si="105"/>
        <v>45295</v>
      </c>
      <c r="M3341" t="str">
        <f t="shared" ca="1" si="104"/>
        <v>C0002</v>
      </c>
    </row>
    <row r="3342" spans="1:13" x14ac:dyDescent="0.25">
      <c r="A3342" t="s">
        <v>100</v>
      </c>
      <c r="B3342" s="7" t="s">
        <v>135</v>
      </c>
      <c r="C3342" s="15">
        <v>106</v>
      </c>
      <c r="D3342" s="16" t="s">
        <v>94</v>
      </c>
      <c r="E3342">
        <v>4026</v>
      </c>
      <c r="F3342" s="9">
        <v>15</v>
      </c>
      <c r="G3342" s="9">
        <f>financials[[#This Row],[Units Sold]]*financials[[#This Row],[Sale Price]]</f>
        <v>60390</v>
      </c>
      <c r="H3342" s="9">
        <f>IF(financials[[#This Row],[Discount Band]]="low",0.1,IF(financials[[#This Row],[Discount Band]]="medium",0.15,0.3))</f>
        <v>0.3</v>
      </c>
      <c r="I3342" s="9">
        <f>financials[[#This Row],[Gross Sales]]-financials[[#This Row],[Gross Sales]]*financials[[#This Row],[Discounts]]</f>
        <v>42273</v>
      </c>
      <c r="J3342" s="9">
        <f>VLOOKUP(financials[[#This Row],[productid]],Products!$B$2:$H$10,3)</f>
        <v>9.1</v>
      </c>
      <c r="K3342" s="9">
        <f>financials[[#This Row],[Sales]]-financials[[#This Row],[COGS]]</f>
        <v>42263.9</v>
      </c>
      <c r="L3342" s="17">
        <f t="shared" ca="1" si="105"/>
        <v>44943</v>
      </c>
      <c r="M3342" t="str">
        <f t="shared" ca="1" si="104"/>
        <v>B0101</v>
      </c>
    </row>
    <row r="3343" spans="1:13" x14ac:dyDescent="0.25">
      <c r="A3343" t="s">
        <v>99</v>
      </c>
      <c r="B3343" s="7" t="s">
        <v>104</v>
      </c>
      <c r="C3343" s="15">
        <v>103</v>
      </c>
      <c r="D3343" s="16" t="s">
        <v>102</v>
      </c>
      <c r="E3343">
        <v>202</v>
      </c>
      <c r="F3343" s="9">
        <v>300</v>
      </c>
      <c r="G3343" s="9">
        <f>financials[[#This Row],[Units Sold]]*financials[[#This Row],[Sale Price]]</f>
        <v>60600</v>
      </c>
      <c r="H3343" s="9">
        <f>IF(financials[[#This Row],[Discount Band]]="low",0.1,IF(financials[[#This Row],[Discount Band]]="medium",0.15,0.3))</f>
        <v>0.1</v>
      </c>
      <c r="I3343" s="9">
        <f>financials[[#This Row],[Gross Sales]]-financials[[#This Row],[Gross Sales]]*financials[[#This Row],[Discounts]]</f>
        <v>54540</v>
      </c>
      <c r="J3343" s="9">
        <f>VLOOKUP(financials[[#This Row],[productid]],Products!$B$2:$H$10,3)</f>
        <v>15</v>
      </c>
      <c r="K3343" s="9">
        <f>financials[[#This Row],[Sales]]-financials[[#This Row],[COGS]]</f>
        <v>54525</v>
      </c>
      <c r="L3343" s="17">
        <f t="shared" ca="1" si="105"/>
        <v>45120</v>
      </c>
      <c r="M3343" t="str">
        <f t="shared" ca="1" si="104"/>
        <v>A0001</v>
      </c>
    </row>
    <row r="3344" spans="1:13" x14ac:dyDescent="0.25">
      <c r="A3344" t="s">
        <v>99</v>
      </c>
      <c r="B3344" s="7" t="s">
        <v>107</v>
      </c>
      <c r="C3344" s="15">
        <v>104</v>
      </c>
      <c r="D3344" s="16" t="s">
        <v>94</v>
      </c>
      <c r="E3344">
        <v>202</v>
      </c>
      <c r="F3344" s="9">
        <v>300</v>
      </c>
      <c r="G3344" s="9">
        <f>financials[[#This Row],[Units Sold]]*financials[[#This Row],[Sale Price]]</f>
        <v>60600</v>
      </c>
      <c r="H3344" s="9">
        <f>IF(financials[[#This Row],[Discount Band]]="low",0.1,IF(financials[[#This Row],[Discount Band]]="medium",0.15,0.3))</f>
        <v>0.3</v>
      </c>
      <c r="I3344" s="9">
        <f>financials[[#This Row],[Gross Sales]]-financials[[#This Row],[Gross Sales]]*financials[[#This Row],[Discounts]]</f>
        <v>42420</v>
      </c>
      <c r="J3344" s="9">
        <f>VLOOKUP(financials[[#This Row],[productid]],Products!$B$2:$H$10,3)</f>
        <v>2.9</v>
      </c>
      <c r="K3344" s="9">
        <f>financials[[#This Row],[Sales]]-financials[[#This Row],[COGS]]</f>
        <v>42417.1</v>
      </c>
      <c r="L3344" s="17">
        <f t="shared" ca="1" si="105"/>
        <v>44573</v>
      </c>
      <c r="M3344" t="str">
        <f t="shared" ca="1" si="104"/>
        <v>A0001</v>
      </c>
    </row>
    <row r="3345" spans="1:13" x14ac:dyDescent="0.25">
      <c r="A3345" t="s">
        <v>97</v>
      </c>
      <c r="B3345" s="7" t="s">
        <v>170</v>
      </c>
      <c r="C3345" s="13">
        <v>109</v>
      </c>
      <c r="D3345" s="10" t="s">
        <v>101</v>
      </c>
      <c r="E3345">
        <v>3038</v>
      </c>
      <c r="F3345" s="9">
        <v>20</v>
      </c>
      <c r="G3345" s="9">
        <f>financials[[#This Row],[Units Sold]]*financials[[#This Row],[Sale Price]]</f>
        <v>60760</v>
      </c>
      <c r="H3345" s="9">
        <f>IF(financials[[#This Row],[Discount Band]]="low",0.1,IF(financials[[#This Row],[Discount Band]]="medium",0.15,0.3))</f>
        <v>0.15</v>
      </c>
      <c r="I3345" s="9">
        <f>financials[[#This Row],[Gross Sales]]-financials[[#This Row],[Gross Sales]]*financials[[#This Row],[Discounts]]</f>
        <v>51646</v>
      </c>
      <c r="J3345" s="9">
        <f>VLOOKUP(financials[[#This Row],[productid]],Products!$B$2:$H$10,3)</f>
        <v>16.8</v>
      </c>
      <c r="K3345" s="9">
        <f>financials[[#This Row],[Sales]]-financials[[#This Row],[COGS]]</f>
        <v>51629.2</v>
      </c>
      <c r="L3345" s="17">
        <f t="shared" ca="1" si="105"/>
        <v>44569</v>
      </c>
      <c r="M3345" t="str">
        <f t="shared" ca="1" si="104"/>
        <v>A0001</v>
      </c>
    </row>
    <row r="3346" spans="1:13" x14ac:dyDescent="0.25">
      <c r="A3346" t="s">
        <v>97</v>
      </c>
      <c r="B3346" s="7" t="s">
        <v>135</v>
      </c>
      <c r="C3346" s="15">
        <v>105</v>
      </c>
      <c r="D3346" s="16" t="s">
        <v>94</v>
      </c>
      <c r="E3346">
        <v>3039</v>
      </c>
      <c r="F3346" s="9">
        <v>20</v>
      </c>
      <c r="G3346" s="9">
        <f>financials[[#This Row],[Units Sold]]*financials[[#This Row],[Sale Price]]</f>
        <v>60780</v>
      </c>
      <c r="H3346" s="9">
        <f>IF(financials[[#This Row],[Discount Band]]="low",0.1,IF(financials[[#This Row],[Discount Band]]="medium",0.15,0.3))</f>
        <v>0.3</v>
      </c>
      <c r="I3346" s="9">
        <f>financials[[#This Row],[Gross Sales]]-financials[[#This Row],[Gross Sales]]*financials[[#This Row],[Discounts]]</f>
        <v>42546</v>
      </c>
      <c r="J3346" s="9">
        <f>VLOOKUP(financials[[#This Row],[productid]],Products!$B$2:$H$10,3)</f>
        <v>10</v>
      </c>
      <c r="K3346" s="9">
        <f>financials[[#This Row],[Sales]]-financials[[#This Row],[COGS]]</f>
        <v>42536</v>
      </c>
      <c r="L3346" s="17">
        <f t="shared" ca="1" si="105"/>
        <v>44927</v>
      </c>
      <c r="M3346" t="str">
        <f t="shared" ca="1" si="104"/>
        <v>C0002</v>
      </c>
    </row>
    <row r="3347" spans="1:13" x14ac:dyDescent="0.25">
      <c r="A3347" t="s">
        <v>98</v>
      </c>
      <c r="B3347" s="7" t="s">
        <v>287</v>
      </c>
      <c r="C3347" s="15">
        <v>101</v>
      </c>
      <c r="D3347" s="16" t="s">
        <v>94</v>
      </c>
      <c r="E3347">
        <v>487</v>
      </c>
      <c r="F3347" s="9">
        <v>125</v>
      </c>
      <c r="G3347" s="9">
        <f>financials[[#This Row],[Units Sold]]*financials[[#This Row],[Sale Price]]</f>
        <v>60875</v>
      </c>
      <c r="H3347" s="9">
        <f>IF(financials[[#This Row],[Discount Band]]="low",0.1,IF(financials[[#This Row],[Discount Band]]="medium",0.15,0.3))</f>
        <v>0.3</v>
      </c>
      <c r="I3347" s="9">
        <f>financials[[#This Row],[Gross Sales]]-financials[[#This Row],[Gross Sales]]*financials[[#This Row],[Discounts]]</f>
        <v>42612.5</v>
      </c>
      <c r="J3347" s="9">
        <f>VLOOKUP(financials[[#This Row],[productid]],Products!$B$2:$H$10,3)</f>
        <v>9.9499999999999993</v>
      </c>
      <c r="K3347" s="9">
        <f>financials[[#This Row],[Sales]]-financials[[#This Row],[COGS]]</f>
        <v>42602.55</v>
      </c>
      <c r="L3347" s="17">
        <f t="shared" ca="1" si="105"/>
        <v>44785</v>
      </c>
      <c r="M3347" t="str">
        <f t="shared" ca="1" si="104"/>
        <v>C0003</v>
      </c>
    </row>
    <row r="3348" spans="1:13" x14ac:dyDescent="0.25">
      <c r="A3348" t="s">
        <v>97</v>
      </c>
      <c r="B3348" s="7" t="s">
        <v>135</v>
      </c>
      <c r="C3348" s="15">
        <v>109</v>
      </c>
      <c r="D3348" s="16" t="s">
        <v>94</v>
      </c>
      <c r="E3348">
        <v>3044</v>
      </c>
      <c r="F3348" s="9">
        <v>20</v>
      </c>
      <c r="G3348" s="9">
        <f>financials[[#This Row],[Units Sold]]*financials[[#This Row],[Sale Price]]</f>
        <v>60880</v>
      </c>
      <c r="H3348" s="9">
        <f>IF(financials[[#This Row],[Discount Band]]="low",0.1,IF(financials[[#This Row],[Discount Band]]="medium",0.15,0.3))</f>
        <v>0.3</v>
      </c>
      <c r="I3348" s="9">
        <f>financials[[#This Row],[Gross Sales]]-financials[[#This Row],[Gross Sales]]*financials[[#This Row],[Discounts]]</f>
        <v>42616</v>
      </c>
      <c r="J3348" s="9">
        <f>VLOOKUP(financials[[#This Row],[productid]],Products!$B$2:$H$10,3)</f>
        <v>16.8</v>
      </c>
      <c r="K3348" s="9">
        <f>financials[[#This Row],[Sales]]-financials[[#This Row],[COGS]]</f>
        <v>42599.199999999997</v>
      </c>
      <c r="L3348" s="17">
        <f t="shared" ca="1" si="105"/>
        <v>45035</v>
      </c>
      <c r="M3348" t="str">
        <f t="shared" ca="1" si="104"/>
        <v>B0101</v>
      </c>
    </row>
    <row r="3349" spans="1:13" x14ac:dyDescent="0.25">
      <c r="A3349" t="s">
        <v>99</v>
      </c>
      <c r="B3349" s="7" t="s">
        <v>628</v>
      </c>
      <c r="C3349" s="13">
        <v>108</v>
      </c>
      <c r="D3349" s="10" t="s">
        <v>94</v>
      </c>
      <c r="E3349">
        <v>203</v>
      </c>
      <c r="F3349" s="9">
        <v>300</v>
      </c>
      <c r="G3349" s="9">
        <f>financials[[#This Row],[Units Sold]]*financials[[#This Row],[Sale Price]]</f>
        <v>60900</v>
      </c>
      <c r="H3349" s="9">
        <f>IF(financials[[#This Row],[Discount Band]]="low",0.1,IF(financials[[#This Row],[Discount Band]]="medium",0.15,0.3))</f>
        <v>0.3</v>
      </c>
      <c r="I3349" s="9">
        <f>financials[[#This Row],[Gross Sales]]-financials[[#This Row],[Gross Sales]]*financials[[#This Row],[Discounts]]</f>
        <v>42630</v>
      </c>
      <c r="J3349" s="9">
        <f>VLOOKUP(financials[[#This Row],[productid]],Products!$B$2:$H$10,3)</f>
        <v>3.99</v>
      </c>
      <c r="K3349" s="9">
        <f>financials[[#This Row],[Sales]]-financials[[#This Row],[COGS]]</f>
        <v>42626.01</v>
      </c>
      <c r="L3349" s="17">
        <f t="shared" ca="1" si="105"/>
        <v>44580</v>
      </c>
      <c r="M3349" t="str">
        <f t="shared" ca="1" si="104"/>
        <v>C0002</v>
      </c>
    </row>
    <row r="3350" spans="1:13" x14ac:dyDescent="0.25">
      <c r="A3350" t="s">
        <v>99</v>
      </c>
      <c r="B3350" s="7" t="s">
        <v>628</v>
      </c>
      <c r="C3350" s="15">
        <v>104</v>
      </c>
      <c r="D3350" s="16" t="s">
        <v>101</v>
      </c>
      <c r="E3350">
        <v>203</v>
      </c>
      <c r="F3350" s="9">
        <v>300</v>
      </c>
      <c r="G3350" s="9">
        <f>financials[[#This Row],[Units Sold]]*financials[[#This Row],[Sale Price]]</f>
        <v>60900</v>
      </c>
      <c r="H3350" s="9">
        <f>IF(financials[[#This Row],[Discount Band]]="low",0.1,IF(financials[[#This Row],[Discount Band]]="medium",0.15,0.3))</f>
        <v>0.15</v>
      </c>
      <c r="I3350" s="9">
        <f>financials[[#This Row],[Gross Sales]]-financials[[#This Row],[Gross Sales]]*financials[[#This Row],[Discounts]]</f>
        <v>51765</v>
      </c>
      <c r="J3350" s="9">
        <f>VLOOKUP(financials[[#This Row],[productid]],Products!$B$2:$H$10,3)</f>
        <v>2.9</v>
      </c>
      <c r="K3350" s="9">
        <f>financials[[#This Row],[Sales]]-financials[[#This Row],[COGS]]</f>
        <v>51762.1</v>
      </c>
      <c r="L3350" s="17">
        <f t="shared" ca="1" si="105"/>
        <v>44927</v>
      </c>
      <c r="M3350" t="str">
        <f t="shared" ca="1" si="104"/>
        <v>C0003</v>
      </c>
    </row>
    <row r="3351" spans="1:13" x14ac:dyDescent="0.25">
      <c r="A3351" t="s">
        <v>99</v>
      </c>
      <c r="B3351" s="7" t="s">
        <v>251</v>
      </c>
      <c r="C3351" s="15">
        <v>101</v>
      </c>
      <c r="D3351" s="16" t="s">
        <v>102</v>
      </c>
      <c r="E3351">
        <v>203</v>
      </c>
      <c r="F3351" s="9">
        <v>300</v>
      </c>
      <c r="G3351" s="9">
        <f>financials[[#This Row],[Units Sold]]*financials[[#This Row],[Sale Price]]</f>
        <v>60900</v>
      </c>
      <c r="H3351" s="9">
        <f>IF(financials[[#This Row],[Discount Band]]="low",0.1,IF(financials[[#This Row],[Discount Band]]="medium",0.15,0.3))</f>
        <v>0.1</v>
      </c>
      <c r="I3351" s="9">
        <f>financials[[#This Row],[Gross Sales]]-financials[[#This Row],[Gross Sales]]*financials[[#This Row],[Discounts]]</f>
        <v>54810</v>
      </c>
      <c r="J3351" s="9">
        <f>VLOOKUP(financials[[#This Row],[productid]],Products!$B$2:$H$10,3)</f>
        <v>9.9499999999999993</v>
      </c>
      <c r="K3351" s="9">
        <f>financials[[#This Row],[Sales]]-financials[[#This Row],[COGS]]</f>
        <v>54800.05</v>
      </c>
      <c r="L3351" s="17">
        <f t="shared" ca="1" si="105"/>
        <v>45300</v>
      </c>
      <c r="M3351" t="str">
        <f t="shared" ca="1" si="104"/>
        <v>C0002</v>
      </c>
    </row>
    <row r="3352" spans="1:13" x14ac:dyDescent="0.25">
      <c r="A3352" t="s">
        <v>97</v>
      </c>
      <c r="B3352" s="7" t="s">
        <v>159</v>
      </c>
      <c r="C3352" s="15">
        <v>103</v>
      </c>
      <c r="D3352" s="16" t="s">
        <v>101</v>
      </c>
      <c r="E3352">
        <v>174</v>
      </c>
      <c r="F3352" s="9">
        <v>350</v>
      </c>
      <c r="G3352" s="9">
        <f>financials[[#This Row],[Units Sold]]*financials[[#This Row],[Sale Price]]</f>
        <v>60900</v>
      </c>
      <c r="H3352" s="9">
        <f>IF(financials[[#This Row],[Discount Band]]="low",0.1,IF(financials[[#This Row],[Discount Band]]="medium",0.15,0.3))</f>
        <v>0.15</v>
      </c>
      <c r="I3352" s="9">
        <f>financials[[#This Row],[Gross Sales]]-financials[[#This Row],[Gross Sales]]*financials[[#This Row],[Discounts]]</f>
        <v>51765</v>
      </c>
      <c r="J3352" s="9">
        <f>VLOOKUP(financials[[#This Row],[productid]],Products!$B$2:$H$10,3)</f>
        <v>15</v>
      </c>
      <c r="K3352" s="9">
        <f>financials[[#This Row],[Sales]]-financials[[#This Row],[COGS]]</f>
        <v>51750</v>
      </c>
      <c r="L3352" s="17">
        <f t="shared" ca="1" si="105"/>
        <v>45463</v>
      </c>
      <c r="M3352" t="str">
        <f t="shared" ca="1" si="104"/>
        <v>B0001</v>
      </c>
    </row>
    <row r="3353" spans="1:13" x14ac:dyDescent="0.25">
      <c r="A3353" t="s">
        <v>99</v>
      </c>
      <c r="B3353" s="7" t="s">
        <v>279</v>
      </c>
      <c r="C3353" s="15">
        <v>109</v>
      </c>
      <c r="D3353" s="16" t="s">
        <v>101</v>
      </c>
      <c r="E3353">
        <v>203</v>
      </c>
      <c r="F3353" s="9">
        <v>300</v>
      </c>
      <c r="G3353" s="9">
        <f>financials[[#This Row],[Units Sold]]*financials[[#This Row],[Sale Price]]</f>
        <v>60900</v>
      </c>
      <c r="H3353" s="9">
        <f>IF(financials[[#This Row],[Discount Band]]="low",0.1,IF(financials[[#This Row],[Discount Band]]="medium",0.15,0.3))</f>
        <v>0.15</v>
      </c>
      <c r="I3353" s="9">
        <f>financials[[#This Row],[Gross Sales]]-financials[[#This Row],[Gross Sales]]*financials[[#This Row],[Discounts]]</f>
        <v>51765</v>
      </c>
      <c r="J3353" s="9">
        <f>VLOOKUP(financials[[#This Row],[productid]],Products!$B$2:$H$10,3)</f>
        <v>16.8</v>
      </c>
      <c r="K3353" s="9">
        <f>financials[[#This Row],[Sales]]-financials[[#This Row],[COGS]]</f>
        <v>51748.2</v>
      </c>
      <c r="L3353" s="17">
        <f t="shared" ca="1" si="105"/>
        <v>45074</v>
      </c>
      <c r="M3353" t="str">
        <f t="shared" ca="1" si="104"/>
        <v>C0003</v>
      </c>
    </row>
    <row r="3354" spans="1:13" x14ac:dyDescent="0.25">
      <c r="A3354" t="s">
        <v>97</v>
      </c>
      <c r="B3354" s="7" t="s">
        <v>170</v>
      </c>
      <c r="C3354" s="15">
        <v>105</v>
      </c>
      <c r="D3354" s="16" t="s">
        <v>101</v>
      </c>
      <c r="E3354">
        <v>3048</v>
      </c>
      <c r="F3354" s="9">
        <v>20</v>
      </c>
      <c r="G3354" s="9">
        <f>financials[[#This Row],[Units Sold]]*financials[[#This Row],[Sale Price]]</f>
        <v>60960</v>
      </c>
      <c r="H3354" s="9">
        <f>IF(financials[[#This Row],[Discount Band]]="low",0.1,IF(financials[[#This Row],[Discount Band]]="medium",0.15,0.3))</f>
        <v>0.15</v>
      </c>
      <c r="I3354" s="9">
        <f>financials[[#This Row],[Gross Sales]]-financials[[#This Row],[Gross Sales]]*financials[[#This Row],[Discounts]]</f>
        <v>51816</v>
      </c>
      <c r="J3354" s="9">
        <f>VLOOKUP(financials[[#This Row],[productid]],Products!$B$2:$H$10,3)</f>
        <v>10</v>
      </c>
      <c r="K3354" s="9">
        <f>financials[[#This Row],[Sales]]-financials[[#This Row],[COGS]]</f>
        <v>51806</v>
      </c>
      <c r="L3354" s="17">
        <f t="shared" ca="1" si="105"/>
        <v>45473</v>
      </c>
      <c r="M3354" t="str">
        <f t="shared" ca="1" si="104"/>
        <v>C0002</v>
      </c>
    </row>
    <row r="3355" spans="1:13" x14ac:dyDescent="0.25">
      <c r="A3355" t="s">
        <v>98</v>
      </c>
      <c r="B3355" s="7" t="s">
        <v>105</v>
      </c>
      <c r="C3355" s="15">
        <v>102</v>
      </c>
      <c r="D3355" s="16" t="s">
        <v>94</v>
      </c>
      <c r="E3355">
        <v>488</v>
      </c>
      <c r="F3355" s="9">
        <v>125</v>
      </c>
      <c r="G3355" s="9">
        <f>financials[[#This Row],[Units Sold]]*financials[[#This Row],[Sale Price]]</f>
        <v>61000</v>
      </c>
      <c r="H3355" s="9">
        <f>IF(financials[[#This Row],[Discount Band]]="low",0.1,IF(financials[[#This Row],[Discount Band]]="medium",0.15,0.3))</f>
        <v>0.3</v>
      </c>
      <c r="I3355" s="9">
        <f>financials[[#This Row],[Gross Sales]]-financials[[#This Row],[Gross Sales]]*financials[[#This Row],[Discounts]]</f>
        <v>42700</v>
      </c>
      <c r="J3355" s="9">
        <f>VLOOKUP(financials[[#This Row],[productid]],Products!$B$2:$H$10,3)</f>
        <v>13.95</v>
      </c>
      <c r="K3355" s="9">
        <f>financials[[#This Row],[Sales]]-financials[[#This Row],[COGS]]</f>
        <v>42686.05</v>
      </c>
      <c r="L3355" s="17">
        <f t="shared" ca="1" si="105"/>
        <v>44820</v>
      </c>
      <c r="M3355" t="str">
        <f t="shared" ca="1" si="104"/>
        <v>B0001</v>
      </c>
    </row>
    <row r="3356" spans="1:13" x14ac:dyDescent="0.25">
      <c r="A3356" t="s">
        <v>98</v>
      </c>
      <c r="B3356" s="7" t="s">
        <v>287</v>
      </c>
      <c r="C3356" s="15">
        <v>102</v>
      </c>
      <c r="D3356" s="16" t="s">
        <v>101</v>
      </c>
      <c r="E3356">
        <v>489</v>
      </c>
      <c r="F3356" s="9">
        <v>125</v>
      </c>
      <c r="G3356" s="9">
        <f>financials[[#This Row],[Units Sold]]*financials[[#This Row],[Sale Price]]</f>
        <v>61125</v>
      </c>
      <c r="H3356" s="9">
        <f>IF(financials[[#This Row],[Discount Band]]="low",0.1,IF(financials[[#This Row],[Discount Band]]="medium",0.15,0.3))</f>
        <v>0.15</v>
      </c>
      <c r="I3356" s="9">
        <f>financials[[#This Row],[Gross Sales]]-financials[[#This Row],[Gross Sales]]*financials[[#This Row],[Discounts]]</f>
        <v>51956.25</v>
      </c>
      <c r="J3356" s="9">
        <f>VLOOKUP(financials[[#This Row],[productid]],Products!$B$2:$H$10,3)</f>
        <v>13.95</v>
      </c>
      <c r="K3356" s="9">
        <f>financials[[#This Row],[Sales]]-financials[[#This Row],[COGS]]</f>
        <v>51942.3</v>
      </c>
      <c r="L3356" s="17">
        <f t="shared" ca="1" si="105"/>
        <v>44669</v>
      </c>
      <c r="M3356" t="str">
        <f t="shared" ca="1" si="104"/>
        <v>B0101</v>
      </c>
    </row>
    <row r="3357" spans="1:13" x14ac:dyDescent="0.25">
      <c r="A3357" t="s">
        <v>99</v>
      </c>
      <c r="B3357" s="7" t="s">
        <v>628</v>
      </c>
      <c r="C3357" s="15">
        <v>105</v>
      </c>
      <c r="D3357" s="16" t="s">
        <v>94</v>
      </c>
      <c r="E3357">
        <v>204</v>
      </c>
      <c r="F3357" s="9">
        <v>300</v>
      </c>
      <c r="G3357" s="9">
        <f>financials[[#This Row],[Units Sold]]*financials[[#This Row],[Sale Price]]</f>
        <v>61200</v>
      </c>
      <c r="H3357" s="9">
        <f>IF(financials[[#This Row],[Discount Band]]="low",0.1,IF(financials[[#This Row],[Discount Band]]="medium",0.15,0.3))</f>
        <v>0.3</v>
      </c>
      <c r="I3357" s="9">
        <f>financials[[#This Row],[Gross Sales]]-financials[[#This Row],[Gross Sales]]*financials[[#This Row],[Discounts]]</f>
        <v>42840</v>
      </c>
      <c r="J3357" s="9">
        <f>VLOOKUP(financials[[#This Row],[productid]],Products!$B$2:$H$10,3)</f>
        <v>10</v>
      </c>
      <c r="K3357" s="9">
        <f>financials[[#This Row],[Sales]]-financials[[#This Row],[COGS]]</f>
        <v>42830</v>
      </c>
      <c r="L3357" s="17">
        <f t="shared" ca="1" si="105"/>
        <v>45212</v>
      </c>
      <c r="M3357" t="str">
        <f t="shared" ca="1" si="104"/>
        <v>C0002</v>
      </c>
    </row>
    <row r="3358" spans="1:13" x14ac:dyDescent="0.25">
      <c r="A3358" t="s">
        <v>97</v>
      </c>
      <c r="B3358" s="7" t="s">
        <v>251</v>
      </c>
      <c r="C3358" s="15">
        <v>103</v>
      </c>
      <c r="D3358" s="16" t="s">
        <v>101</v>
      </c>
      <c r="E3358">
        <v>175</v>
      </c>
      <c r="F3358" s="9">
        <v>350</v>
      </c>
      <c r="G3358" s="9">
        <f>financials[[#This Row],[Units Sold]]*financials[[#This Row],[Sale Price]]</f>
        <v>61250</v>
      </c>
      <c r="H3358" s="9">
        <f>IF(financials[[#This Row],[Discount Band]]="low",0.1,IF(financials[[#This Row],[Discount Band]]="medium",0.15,0.3))</f>
        <v>0.15</v>
      </c>
      <c r="I3358" s="9">
        <f>financials[[#This Row],[Gross Sales]]-financials[[#This Row],[Gross Sales]]*financials[[#This Row],[Discounts]]</f>
        <v>52062.5</v>
      </c>
      <c r="J3358" s="9">
        <f>VLOOKUP(financials[[#This Row],[productid]],Products!$B$2:$H$10,3)</f>
        <v>15</v>
      </c>
      <c r="K3358" s="9">
        <f>financials[[#This Row],[Sales]]-financials[[#This Row],[COGS]]</f>
        <v>52047.5</v>
      </c>
      <c r="L3358" s="17">
        <f t="shared" ca="1" si="105"/>
        <v>44635</v>
      </c>
      <c r="M3358" t="str">
        <f t="shared" ca="1" si="104"/>
        <v>C0002</v>
      </c>
    </row>
    <row r="3359" spans="1:13" x14ac:dyDescent="0.25">
      <c r="A3359" t="s">
        <v>97</v>
      </c>
      <c r="B3359" s="7" t="s">
        <v>628</v>
      </c>
      <c r="C3359" s="15">
        <v>104</v>
      </c>
      <c r="D3359" s="16" t="s">
        <v>94</v>
      </c>
      <c r="E3359">
        <v>175</v>
      </c>
      <c r="F3359" s="9">
        <v>350</v>
      </c>
      <c r="G3359" s="9">
        <f>financials[[#This Row],[Units Sold]]*financials[[#This Row],[Sale Price]]</f>
        <v>61250</v>
      </c>
      <c r="H3359" s="9">
        <f>IF(financials[[#This Row],[Discount Band]]="low",0.1,IF(financials[[#This Row],[Discount Band]]="medium",0.15,0.3))</f>
        <v>0.3</v>
      </c>
      <c r="I3359" s="9">
        <f>financials[[#This Row],[Gross Sales]]-financials[[#This Row],[Gross Sales]]*financials[[#This Row],[Discounts]]</f>
        <v>42875</v>
      </c>
      <c r="J3359" s="9">
        <f>VLOOKUP(financials[[#This Row],[productid]],Products!$B$2:$H$10,3)</f>
        <v>2.9</v>
      </c>
      <c r="K3359" s="9">
        <f>financials[[#This Row],[Sales]]-financials[[#This Row],[COGS]]</f>
        <v>42872.1</v>
      </c>
      <c r="L3359" s="17">
        <f t="shared" ca="1" si="105"/>
        <v>44769</v>
      </c>
      <c r="M3359" t="str">
        <f t="shared" ca="1" si="104"/>
        <v>C0002</v>
      </c>
    </row>
    <row r="3360" spans="1:13" x14ac:dyDescent="0.25">
      <c r="A3360" t="s">
        <v>99</v>
      </c>
      <c r="B3360" s="7" t="s">
        <v>251</v>
      </c>
      <c r="C3360" s="15">
        <v>109</v>
      </c>
      <c r="D3360" s="16" t="s">
        <v>101</v>
      </c>
      <c r="E3360">
        <v>205</v>
      </c>
      <c r="F3360" s="9">
        <v>300</v>
      </c>
      <c r="G3360" s="9">
        <f>financials[[#This Row],[Units Sold]]*financials[[#This Row],[Sale Price]]</f>
        <v>61500</v>
      </c>
      <c r="H3360" s="9">
        <f>IF(financials[[#This Row],[Discount Band]]="low",0.1,IF(financials[[#This Row],[Discount Band]]="medium",0.15,0.3))</f>
        <v>0.15</v>
      </c>
      <c r="I3360" s="9">
        <f>financials[[#This Row],[Gross Sales]]-financials[[#This Row],[Gross Sales]]*financials[[#This Row],[Discounts]]</f>
        <v>52275</v>
      </c>
      <c r="J3360" s="9">
        <f>VLOOKUP(financials[[#This Row],[productid]],Products!$B$2:$H$10,3)</f>
        <v>16.8</v>
      </c>
      <c r="K3360" s="9">
        <f>financials[[#This Row],[Sales]]-financials[[#This Row],[COGS]]</f>
        <v>52258.2</v>
      </c>
      <c r="L3360" s="17">
        <f t="shared" ca="1" si="105"/>
        <v>45527</v>
      </c>
      <c r="M3360" t="str">
        <f t="shared" ca="1" si="104"/>
        <v>C0003</v>
      </c>
    </row>
    <row r="3361" spans="1:13" x14ac:dyDescent="0.25">
      <c r="A3361" t="s">
        <v>98</v>
      </c>
      <c r="B3361" s="7" t="s">
        <v>279</v>
      </c>
      <c r="C3361" s="15">
        <v>104</v>
      </c>
      <c r="D3361" s="16" t="s">
        <v>102</v>
      </c>
      <c r="E3361">
        <v>492</v>
      </c>
      <c r="F3361" s="9">
        <v>125</v>
      </c>
      <c r="G3361" s="9">
        <f>financials[[#This Row],[Units Sold]]*financials[[#This Row],[Sale Price]]</f>
        <v>61500</v>
      </c>
      <c r="H3361" s="9">
        <f>IF(financials[[#This Row],[Discount Band]]="low",0.1,IF(financials[[#This Row],[Discount Band]]="medium",0.15,0.3))</f>
        <v>0.1</v>
      </c>
      <c r="I3361" s="9">
        <f>financials[[#This Row],[Gross Sales]]-financials[[#This Row],[Gross Sales]]*financials[[#This Row],[Discounts]]</f>
        <v>55350</v>
      </c>
      <c r="J3361" s="9">
        <f>VLOOKUP(financials[[#This Row],[productid]],Products!$B$2:$H$10,3)</f>
        <v>2.9</v>
      </c>
      <c r="K3361" s="9">
        <f>financials[[#This Row],[Sales]]-financials[[#This Row],[COGS]]</f>
        <v>55347.1</v>
      </c>
      <c r="L3361" s="17">
        <f t="shared" ca="1" si="105"/>
        <v>45396</v>
      </c>
      <c r="M3361" t="str">
        <f t="shared" ca="1" si="104"/>
        <v>C0002</v>
      </c>
    </row>
    <row r="3362" spans="1:13" x14ac:dyDescent="0.25">
      <c r="A3362" t="s">
        <v>99</v>
      </c>
      <c r="B3362" s="7" t="s">
        <v>243</v>
      </c>
      <c r="C3362" s="15">
        <v>107</v>
      </c>
      <c r="D3362" s="16" t="s">
        <v>103</v>
      </c>
      <c r="E3362">
        <v>205</v>
      </c>
      <c r="F3362" s="9">
        <v>300</v>
      </c>
      <c r="G3362" s="9">
        <f>financials[[#This Row],[Units Sold]]*financials[[#This Row],[Sale Price]]</f>
        <v>61500</v>
      </c>
      <c r="H3362" s="9">
        <f>IF(financials[[#This Row],[Discount Band]]="low",0.1,IF(financials[[#This Row],[Discount Band]]="medium",0.15,0.3))</f>
        <v>0.3</v>
      </c>
      <c r="I3362" s="9">
        <f>financials[[#This Row],[Gross Sales]]-financials[[#This Row],[Gross Sales]]*financials[[#This Row],[Discounts]]</f>
        <v>43050</v>
      </c>
      <c r="J3362" s="9">
        <f>VLOOKUP(financials[[#This Row],[productid]],Products!$B$2:$H$10,3)</f>
        <v>5.5</v>
      </c>
      <c r="K3362" s="9">
        <f>financials[[#This Row],[Sales]]-financials[[#This Row],[COGS]]</f>
        <v>43044.5</v>
      </c>
      <c r="L3362" s="17">
        <f t="shared" ca="1" si="105"/>
        <v>45510</v>
      </c>
      <c r="M3362" t="str">
        <f t="shared" ca="1" si="104"/>
        <v>A0001</v>
      </c>
    </row>
    <row r="3363" spans="1:13" x14ac:dyDescent="0.25">
      <c r="A3363" t="s">
        <v>97</v>
      </c>
      <c r="B3363" s="7" t="s">
        <v>170</v>
      </c>
      <c r="C3363" s="15">
        <v>104</v>
      </c>
      <c r="D3363" s="16" t="s">
        <v>103</v>
      </c>
      <c r="E3363">
        <v>3077</v>
      </c>
      <c r="F3363" s="9">
        <v>20</v>
      </c>
      <c r="G3363" s="9">
        <f>financials[[#This Row],[Units Sold]]*financials[[#This Row],[Sale Price]]</f>
        <v>61540</v>
      </c>
      <c r="H3363" s="9">
        <f>IF(financials[[#This Row],[Discount Band]]="low",0.1,IF(financials[[#This Row],[Discount Band]]="medium",0.15,0.3))</f>
        <v>0.3</v>
      </c>
      <c r="I3363" s="9">
        <f>financials[[#This Row],[Gross Sales]]-financials[[#This Row],[Gross Sales]]*financials[[#This Row],[Discounts]]</f>
        <v>43078</v>
      </c>
      <c r="J3363" s="9">
        <f>VLOOKUP(financials[[#This Row],[productid]],Products!$B$2:$H$10,3)</f>
        <v>2.9</v>
      </c>
      <c r="K3363" s="9">
        <f>financials[[#This Row],[Sales]]-financials[[#This Row],[COGS]]</f>
        <v>43075.1</v>
      </c>
      <c r="L3363" s="17">
        <f t="shared" ca="1" si="105"/>
        <v>45347</v>
      </c>
      <c r="M3363" t="str">
        <f t="shared" ca="1" si="104"/>
        <v>C0003</v>
      </c>
    </row>
    <row r="3364" spans="1:13" x14ac:dyDescent="0.25">
      <c r="A3364" t="s">
        <v>97</v>
      </c>
      <c r="B3364" s="7" t="s">
        <v>656</v>
      </c>
      <c r="C3364" s="15">
        <v>101</v>
      </c>
      <c r="D3364" s="16" t="s">
        <v>94</v>
      </c>
      <c r="E3364">
        <v>176</v>
      </c>
      <c r="F3364" s="9">
        <v>350</v>
      </c>
      <c r="G3364" s="9">
        <f>financials[[#This Row],[Units Sold]]*financials[[#This Row],[Sale Price]]</f>
        <v>61600</v>
      </c>
      <c r="H3364" s="9">
        <f>IF(financials[[#This Row],[Discount Band]]="low",0.1,IF(financials[[#This Row],[Discount Band]]="medium",0.15,0.3))</f>
        <v>0.3</v>
      </c>
      <c r="I3364" s="9">
        <f>financials[[#This Row],[Gross Sales]]-financials[[#This Row],[Gross Sales]]*financials[[#This Row],[Discounts]]</f>
        <v>43120</v>
      </c>
      <c r="J3364" s="9">
        <f>VLOOKUP(financials[[#This Row],[productid]],Products!$B$2:$H$10,3)</f>
        <v>9.9499999999999993</v>
      </c>
      <c r="K3364" s="9">
        <f>financials[[#This Row],[Sales]]-financials[[#This Row],[COGS]]</f>
        <v>43110.05</v>
      </c>
      <c r="L3364" s="17">
        <f t="shared" ca="1" si="105"/>
        <v>45036</v>
      </c>
      <c r="M3364" t="str">
        <f t="shared" ca="1" si="104"/>
        <v>C0002</v>
      </c>
    </row>
    <row r="3365" spans="1:13" x14ac:dyDescent="0.25">
      <c r="A3365" t="s">
        <v>97</v>
      </c>
      <c r="B3365" s="7" t="s">
        <v>277</v>
      </c>
      <c r="C3365" s="15">
        <v>109</v>
      </c>
      <c r="D3365" s="16" t="s">
        <v>103</v>
      </c>
      <c r="E3365">
        <v>176</v>
      </c>
      <c r="F3365" s="9">
        <v>350</v>
      </c>
      <c r="G3365" s="9">
        <f>financials[[#This Row],[Units Sold]]*financials[[#This Row],[Sale Price]]</f>
        <v>61600</v>
      </c>
      <c r="H3365" s="9">
        <f>IF(financials[[#This Row],[Discount Band]]="low",0.1,IF(financials[[#This Row],[Discount Band]]="medium",0.15,0.3))</f>
        <v>0.3</v>
      </c>
      <c r="I3365" s="9">
        <f>financials[[#This Row],[Gross Sales]]-financials[[#This Row],[Gross Sales]]*financials[[#This Row],[Discounts]]</f>
        <v>43120</v>
      </c>
      <c r="J3365" s="9">
        <f>VLOOKUP(financials[[#This Row],[productid]],Products!$B$2:$H$10,3)</f>
        <v>16.8</v>
      </c>
      <c r="K3365" s="9">
        <f>financials[[#This Row],[Sales]]-financials[[#This Row],[COGS]]</f>
        <v>43103.199999999997</v>
      </c>
      <c r="L3365" s="17">
        <f t="shared" ca="1" si="105"/>
        <v>45054</v>
      </c>
      <c r="M3365" t="str">
        <f t="shared" ca="1" si="104"/>
        <v>B0101</v>
      </c>
    </row>
    <row r="3366" spans="1:13" x14ac:dyDescent="0.25">
      <c r="A3366" t="s">
        <v>98</v>
      </c>
      <c r="B3366" s="7" t="s">
        <v>287</v>
      </c>
      <c r="C3366" s="15">
        <v>109</v>
      </c>
      <c r="D3366" s="16" t="s">
        <v>94</v>
      </c>
      <c r="E3366">
        <v>494</v>
      </c>
      <c r="F3366" s="9">
        <v>125</v>
      </c>
      <c r="G3366" s="9">
        <f>financials[[#This Row],[Units Sold]]*financials[[#This Row],[Sale Price]]</f>
        <v>61750</v>
      </c>
      <c r="H3366" s="9">
        <f>IF(financials[[#This Row],[Discount Band]]="low",0.1,IF(financials[[#This Row],[Discount Band]]="medium",0.15,0.3))</f>
        <v>0.3</v>
      </c>
      <c r="I3366" s="9">
        <f>financials[[#This Row],[Gross Sales]]-financials[[#This Row],[Gross Sales]]*financials[[#This Row],[Discounts]]</f>
        <v>43225</v>
      </c>
      <c r="J3366" s="9">
        <f>VLOOKUP(financials[[#This Row],[productid]],Products!$B$2:$H$10,3)</f>
        <v>16.8</v>
      </c>
      <c r="K3366" s="9">
        <f>financials[[#This Row],[Sales]]-financials[[#This Row],[COGS]]</f>
        <v>43208.2</v>
      </c>
      <c r="L3366" s="17">
        <f t="shared" ca="1" si="105"/>
        <v>45012</v>
      </c>
      <c r="M3366" t="str">
        <f t="shared" ca="1" si="104"/>
        <v>B0101</v>
      </c>
    </row>
    <row r="3367" spans="1:13" x14ac:dyDescent="0.25">
      <c r="A3367" t="s">
        <v>99</v>
      </c>
      <c r="B3367" s="7" t="s">
        <v>136</v>
      </c>
      <c r="C3367" s="15">
        <v>103</v>
      </c>
      <c r="D3367" s="16" t="s">
        <v>102</v>
      </c>
      <c r="E3367">
        <v>206</v>
      </c>
      <c r="F3367" s="9">
        <v>300</v>
      </c>
      <c r="G3367" s="9">
        <f>financials[[#This Row],[Units Sold]]*financials[[#This Row],[Sale Price]]</f>
        <v>61800</v>
      </c>
      <c r="H3367" s="9">
        <f>IF(financials[[#This Row],[Discount Band]]="low",0.1,IF(financials[[#This Row],[Discount Band]]="medium",0.15,0.3))</f>
        <v>0.1</v>
      </c>
      <c r="I3367" s="9">
        <f>financials[[#This Row],[Gross Sales]]-financials[[#This Row],[Gross Sales]]*financials[[#This Row],[Discounts]]</f>
        <v>55620</v>
      </c>
      <c r="J3367" s="9">
        <f>VLOOKUP(financials[[#This Row],[productid]],Products!$B$2:$H$10,3)</f>
        <v>15</v>
      </c>
      <c r="K3367" s="9">
        <f>financials[[#This Row],[Sales]]-financials[[#This Row],[COGS]]</f>
        <v>55605</v>
      </c>
      <c r="L3367" s="17">
        <f t="shared" ca="1" si="105"/>
        <v>44598</v>
      </c>
      <c r="M3367" t="str">
        <f t="shared" ca="1" si="104"/>
        <v>B0001</v>
      </c>
    </row>
    <row r="3368" spans="1:13" x14ac:dyDescent="0.25">
      <c r="A3368" t="s">
        <v>99</v>
      </c>
      <c r="B3368" s="7" t="s">
        <v>251</v>
      </c>
      <c r="C3368" s="15">
        <v>102</v>
      </c>
      <c r="D3368" s="16" t="s">
        <v>101</v>
      </c>
      <c r="E3368">
        <v>206</v>
      </c>
      <c r="F3368" s="9">
        <v>300</v>
      </c>
      <c r="G3368" s="9">
        <f>financials[[#This Row],[Units Sold]]*financials[[#This Row],[Sale Price]]</f>
        <v>61800</v>
      </c>
      <c r="H3368" s="9">
        <f>IF(financials[[#This Row],[Discount Band]]="low",0.1,IF(financials[[#This Row],[Discount Band]]="medium",0.15,0.3))</f>
        <v>0.15</v>
      </c>
      <c r="I3368" s="9">
        <f>financials[[#This Row],[Gross Sales]]-financials[[#This Row],[Gross Sales]]*financials[[#This Row],[Discounts]]</f>
        <v>52530</v>
      </c>
      <c r="J3368" s="9">
        <f>VLOOKUP(financials[[#This Row],[productid]],Products!$B$2:$H$10,3)</f>
        <v>13.95</v>
      </c>
      <c r="K3368" s="9">
        <f>financials[[#This Row],[Sales]]-financials[[#This Row],[COGS]]</f>
        <v>52516.05</v>
      </c>
      <c r="L3368" s="17">
        <f t="shared" ca="1" si="105"/>
        <v>45103</v>
      </c>
      <c r="M3368" t="str">
        <f t="shared" ca="1" si="104"/>
        <v>B0101</v>
      </c>
    </row>
    <row r="3369" spans="1:13" x14ac:dyDescent="0.25">
      <c r="A3369" t="s">
        <v>99</v>
      </c>
      <c r="B3369" s="7" t="s">
        <v>239</v>
      </c>
      <c r="C3369" s="15">
        <v>104</v>
      </c>
      <c r="D3369" s="16" t="s">
        <v>94</v>
      </c>
      <c r="E3369">
        <v>206</v>
      </c>
      <c r="F3369" s="9">
        <v>300</v>
      </c>
      <c r="G3369" s="9">
        <f>financials[[#This Row],[Units Sold]]*financials[[#This Row],[Sale Price]]</f>
        <v>61800</v>
      </c>
      <c r="H3369" s="9">
        <f>IF(financials[[#This Row],[Discount Band]]="low",0.1,IF(financials[[#This Row],[Discount Band]]="medium",0.15,0.3))</f>
        <v>0.3</v>
      </c>
      <c r="I3369" s="9">
        <f>financials[[#This Row],[Gross Sales]]-financials[[#This Row],[Gross Sales]]*financials[[#This Row],[Discounts]]</f>
        <v>43260</v>
      </c>
      <c r="J3369" s="9">
        <f>VLOOKUP(financials[[#This Row],[productid]],Products!$B$2:$H$10,3)</f>
        <v>2.9</v>
      </c>
      <c r="K3369" s="9">
        <f>financials[[#This Row],[Sales]]-financials[[#This Row],[COGS]]</f>
        <v>43257.1</v>
      </c>
      <c r="L3369" s="17">
        <f t="shared" ca="1" si="105"/>
        <v>44681</v>
      </c>
      <c r="M3369" t="str">
        <f t="shared" ca="1" si="104"/>
        <v>A0001</v>
      </c>
    </row>
    <row r="3370" spans="1:13" x14ac:dyDescent="0.25">
      <c r="A3370" t="s">
        <v>97</v>
      </c>
      <c r="B3370" s="7" t="s">
        <v>170</v>
      </c>
      <c r="C3370" s="15">
        <v>108</v>
      </c>
      <c r="D3370" s="16" t="s">
        <v>101</v>
      </c>
      <c r="E3370">
        <v>3092</v>
      </c>
      <c r="F3370" s="9">
        <v>20</v>
      </c>
      <c r="G3370" s="9">
        <f>financials[[#This Row],[Units Sold]]*financials[[#This Row],[Sale Price]]</f>
        <v>61840</v>
      </c>
      <c r="H3370" s="9">
        <f>IF(financials[[#This Row],[Discount Band]]="low",0.1,IF(financials[[#This Row],[Discount Band]]="medium",0.15,0.3))</f>
        <v>0.15</v>
      </c>
      <c r="I3370" s="9">
        <f>financials[[#This Row],[Gross Sales]]-financials[[#This Row],[Gross Sales]]*financials[[#This Row],[Discounts]]</f>
        <v>52564</v>
      </c>
      <c r="J3370" s="9">
        <f>VLOOKUP(financials[[#This Row],[productid]],Products!$B$2:$H$10,3)</f>
        <v>3.99</v>
      </c>
      <c r="K3370" s="9">
        <f>financials[[#This Row],[Sales]]-financials[[#This Row],[COGS]]</f>
        <v>52560.01</v>
      </c>
      <c r="L3370" s="17">
        <f t="shared" ca="1" si="105"/>
        <v>45184</v>
      </c>
      <c r="M3370" t="str">
        <f t="shared" ca="1" si="104"/>
        <v>A0001</v>
      </c>
    </row>
    <row r="3371" spans="1:13" x14ac:dyDescent="0.25">
      <c r="A3371" t="s">
        <v>98</v>
      </c>
      <c r="B3371" s="7" t="s">
        <v>106</v>
      </c>
      <c r="C3371" s="15">
        <v>107</v>
      </c>
      <c r="D3371" s="16" t="s">
        <v>102</v>
      </c>
      <c r="E3371">
        <v>495</v>
      </c>
      <c r="F3371" s="9">
        <v>125</v>
      </c>
      <c r="G3371" s="9">
        <f>financials[[#This Row],[Units Sold]]*financials[[#This Row],[Sale Price]]</f>
        <v>61875</v>
      </c>
      <c r="H3371" s="9">
        <f>IF(financials[[#This Row],[Discount Band]]="low",0.1,IF(financials[[#This Row],[Discount Band]]="medium",0.15,0.3))</f>
        <v>0.1</v>
      </c>
      <c r="I3371" s="9">
        <f>financials[[#This Row],[Gross Sales]]-financials[[#This Row],[Gross Sales]]*financials[[#This Row],[Discounts]]</f>
        <v>55687.5</v>
      </c>
      <c r="J3371" s="9">
        <f>VLOOKUP(financials[[#This Row],[productid]],Products!$B$2:$H$10,3)</f>
        <v>5.5</v>
      </c>
      <c r="K3371" s="9">
        <f>financials[[#This Row],[Sales]]-financials[[#This Row],[COGS]]</f>
        <v>55682</v>
      </c>
      <c r="L3371" s="17">
        <f t="shared" ca="1" si="105"/>
        <v>45065</v>
      </c>
      <c r="M3371" t="str">
        <f t="shared" ca="1" si="104"/>
        <v>A0001</v>
      </c>
    </row>
    <row r="3372" spans="1:13" x14ac:dyDescent="0.25">
      <c r="A3372" t="s">
        <v>100</v>
      </c>
      <c r="B3372" s="7" t="s">
        <v>135</v>
      </c>
      <c r="C3372" s="15">
        <v>105</v>
      </c>
      <c r="D3372" s="16" t="s">
        <v>94</v>
      </c>
      <c r="E3372">
        <v>4131</v>
      </c>
      <c r="F3372" s="9">
        <v>15</v>
      </c>
      <c r="G3372" s="9">
        <f>financials[[#This Row],[Units Sold]]*financials[[#This Row],[Sale Price]]</f>
        <v>61965</v>
      </c>
      <c r="H3372" s="9">
        <f>IF(financials[[#This Row],[Discount Band]]="low",0.1,IF(financials[[#This Row],[Discount Band]]="medium",0.15,0.3))</f>
        <v>0.3</v>
      </c>
      <c r="I3372" s="9">
        <f>financials[[#This Row],[Gross Sales]]-financials[[#This Row],[Gross Sales]]*financials[[#This Row],[Discounts]]</f>
        <v>43375.5</v>
      </c>
      <c r="J3372" s="9">
        <f>VLOOKUP(financials[[#This Row],[productid]],Products!$B$2:$H$10,3)</f>
        <v>10</v>
      </c>
      <c r="K3372" s="9">
        <f>financials[[#This Row],[Sales]]-financials[[#This Row],[COGS]]</f>
        <v>43365.5</v>
      </c>
      <c r="L3372" s="17">
        <f t="shared" ca="1" si="105"/>
        <v>45007</v>
      </c>
      <c r="M3372" t="str">
        <f t="shared" ca="1" si="104"/>
        <v>A0001</v>
      </c>
    </row>
    <row r="3373" spans="1:13" x14ac:dyDescent="0.25">
      <c r="A3373" t="s">
        <v>97</v>
      </c>
      <c r="B3373" s="7" t="s">
        <v>107</v>
      </c>
      <c r="C3373" s="13">
        <v>106</v>
      </c>
      <c r="D3373" s="10" t="s">
        <v>102</v>
      </c>
      <c r="E3373">
        <v>178</v>
      </c>
      <c r="F3373" s="9">
        <v>350</v>
      </c>
      <c r="G3373" s="9">
        <f>financials[[#This Row],[Units Sold]]*financials[[#This Row],[Sale Price]]</f>
        <v>62300</v>
      </c>
      <c r="H3373" s="9">
        <f>IF(financials[[#This Row],[Discount Band]]="low",0.1,IF(financials[[#This Row],[Discount Band]]="medium",0.15,0.3))</f>
        <v>0.1</v>
      </c>
      <c r="I3373" s="9">
        <f>financials[[#This Row],[Gross Sales]]-financials[[#This Row],[Gross Sales]]*financials[[#This Row],[Discounts]]</f>
        <v>56070</v>
      </c>
      <c r="J3373" s="9">
        <f>VLOOKUP(financials[[#This Row],[productid]],Products!$B$2:$H$10,3)</f>
        <v>9.1</v>
      </c>
      <c r="K3373" s="9">
        <f>financials[[#This Row],[Sales]]-financials[[#This Row],[COGS]]</f>
        <v>56060.9</v>
      </c>
      <c r="L3373" s="17">
        <f t="shared" ca="1" si="105"/>
        <v>45156</v>
      </c>
      <c r="M3373" t="str">
        <f t="shared" ca="1" si="104"/>
        <v>C0003</v>
      </c>
    </row>
    <row r="3374" spans="1:13" x14ac:dyDescent="0.25">
      <c r="A3374" t="s">
        <v>97</v>
      </c>
      <c r="B3374" s="7" t="s">
        <v>169</v>
      </c>
      <c r="C3374" s="15">
        <v>106</v>
      </c>
      <c r="D3374" s="16" t="s">
        <v>94</v>
      </c>
      <c r="E3374">
        <v>178</v>
      </c>
      <c r="F3374" s="9">
        <v>350</v>
      </c>
      <c r="G3374" s="9">
        <f>financials[[#This Row],[Units Sold]]*financials[[#This Row],[Sale Price]]</f>
        <v>62300</v>
      </c>
      <c r="H3374" s="9">
        <f>IF(financials[[#This Row],[Discount Band]]="low",0.1,IF(financials[[#This Row],[Discount Band]]="medium",0.15,0.3))</f>
        <v>0.3</v>
      </c>
      <c r="I3374" s="9">
        <f>financials[[#This Row],[Gross Sales]]-financials[[#This Row],[Gross Sales]]*financials[[#This Row],[Discounts]]</f>
        <v>43610</v>
      </c>
      <c r="J3374" s="9">
        <f>VLOOKUP(financials[[#This Row],[productid]],Products!$B$2:$H$10,3)</f>
        <v>9.1</v>
      </c>
      <c r="K3374" s="9">
        <f>financials[[#This Row],[Sales]]-financials[[#This Row],[COGS]]</f>
        <v>43600.9</v>
      </c>
      <c r="L3374" s="17">
        <f t="shared" ca="1" si="105"/>
        <v>45421</v>
      </c>
      <c r="M3374" t="str">
        <f t="shared" ca="1" si="104"/>
        <v>C0003</v>
      </c>
    </row>
    <row r="3375" spans="1:13" x14ac:dyDescent="0.25">
      <c r="A3375" t="s">
        <v>98</v>
      </c>
      <c r="B3375" s="7" t="s">
        <v>279</v>
      </c>
      <c r="C3375" s="15">
        <v>103</v>
      </c>
      <c r="D3375" s="16" t="s">
        <v>103</v>
      </c>
      <c r="E3375">
        <v>499</v>
      </c>
      <c r="F3375" s="9">
        <v>125</v>
      </c>
      <c r="G3375" s="9">
        <f>financials[[#This Row],[Units Sold]]*financials[[#This Row],[Sale Price]]</f>
        <v>62375</v>
      </c>
      <c r="H3375" s="9">
        <f>IF(financials[[#This Row],[Discount Band]]="low",0.1,IF(financials[[#This Row],[Discount Band]]="medium",0.15,0.3))</f>
        <v>0.3</v>
      </c>
      <c r="I3375" s="9">
        <f>financials[[#This Row],[Gross Sales]]-financials[[#This Row],[Gross Sales]]*financials[[#This Row],[Discounts]]</f>
        <v>43662.5</v>
      </c>
      <c r="J3375" s="9">
        <f>VLOOKUP(financials[[#This Row],[productid]],Products!$B$2:$H$10,3)</f>
        <v>15</v>
      </c>
      <c r="K3375" s="9">
        <f>financials[[#This Row],[Sales]]-financials[[#This Row],[COGS]]</f>
        <v>43647.5</v>
      </c>
      <c r="L3375" s="17">
        <f t="shared" ca="1" si="105"/>
        <v>45075</v>
      </c>
      <c r="M3375" t="str">
        <f t="shared" ca="1" si="104"/>
        <v>C0003</v>
      </c>
    </row>
    <row r="3376" spans="1:13" x14ac:dyDescent="0.25">
      <c r="A3376" t="s">
        <v>98</v>
      </c>
      <c r="B3376" s="7" t="s">
        <v>287</v>
      </c>
      <c r="C3376" s="15">
        <v>106</v>
      </c>
      <c r="D3376" s="16" t="s">
        <v>102</v>
      </c>
      <c r="E3376">
        <v>499</v>
      </c>
      <c r="F3376" s="9">
        <v>125</v>
      </c>
      <c r="G3376" s="9">
        <f>financials[[#This Row],[Units Sold]]*financials[[#This Row],[Sale Price]]</f>
        <v>62375</v>
      </c>
      <c r="H3376" s="9">
        <f>IF(financials[[#This Row],[Discount Band]]="low",0.1,IF(financials[[#This Row],[Discount Band]]="medium",0.15,0.3))</f>
        <v>0.1</v>
      </c>
      <c r="I3376" s="9">
        <f>financials[[#This Row],[Gross Sales]]-financials[[#This Row],[Gross Sales]]*financials[[#This Row],[Discounts]]</f>
        <v>56137.5</v>
      </c>
      <c r="J3376" s="9">
        <f>VLOOKUP(financials[[#This Row],[productid]],Products!$B$2:$H$10,3)</f>
        <v>9.1</v>
      </c>
      <c r="K3376" s="9">
        <f>financials[[#This Row],[Sales]]-financials[[#This Row],[COGS]]</f>
        <v>56128.4</v>
      </c>
      <c r="L3376" s="17">
        <f t="shared" ca="1" si="105"/>
        <v>45436</v>
      </c>
      <c r="M3376" t="str">
        <f t="shared" ca="1" si="104"/>
        <v>A0001</v>
      </c>
    </row>
    <row r="3377" spans="1:13" x14ac:dyDescent="0.25">
      <c r="A3377" t="s">
        <v>99</v>
      </c>
      <c r="B3377" s="7" t="s">
        <v>106</v>
      </c>
      <c r="C3377" s="15">
        <v>103</v>
      </c>
      <c r="D3377" s="16" t="s">
        <v>94</v>
      </c>
      <c r="E3377">
        <v>208</v>
      </c>
      <c r="F3377" s="9">
        <v>300</v>
      </c>
      <c r="G3377" s="9">
        <f>financials[[#This Row],[Units Sold]]*financials[[#This Row],[Sale Price]]</f>
        <v>62400</v>
      </c>
      <c r="H3377" s="9">
        <f>IF(financials[[#This Row],[Discount Band]]="low",0.1,IF(financials[[#This Row],[Discount Band]]="medium",0.15,0.3))</f>
        <v>0.3</v>
      </c>
      <c r="I3377" s="9">
        <f>financials[[#This Row],[Gross Sales]]-financials[[#This Row],[Gross Sales]]*financials[[#This Row],[Discounts]]</f>
        <v>43680</v>
      </c>
      <c r="J3377" s="9">
        <f>VLOOKUP(financials[[#This Row],[productid]],Products!$B$2:$H$10,3)</f>
        <v>15</v>
      </c>
      <c r="K3377" s="9">
        <f>financials[[#This Row],[Sales]]-financials[[#This Row],[COGS]]</f>
        <v>43665</v>
      </c>
      <c r="L3377" s="17">
        <f t="shared" ca="1" si="105"/>
        <v>45436</v>
      </c>
      <c r="M3377" t="str">
        <f t="shared" ca="1" si="104"/>
        <v>B0001</v>
      </c>
    </row>
    <row r="3378" spans="1:13" x14ac:dyDescent="0.25">
      <c r="A3378" t="s">
        <v>98</v>
      </c>
      <c r="B3378" s="7" t="s">
        <v>287</v>
      </c>
      <c r="C3378" s="15">
        <v>108</v>
      </c>
      <c r="D3378" s="16" t="s">
        <v>102</v>
      </c>
      <c r="E3378">
        <v>501</v>
      </c>
      <c r="F3378" s="9">
        <v>125</v>
      </c>
      <c r="G3378" s="9">
        <f>financials[[#This Row],[Units Sold]]*financials[[#This Row],[Sale Price]]</f>
        <v>62625</v>
      </c>
      <c r="H3378" s="9">
        <f>IF(financials[[#This Row],[Discount Band]]="low",0.1,IF(financials[[#This Row],[Discount Band]]="medium",0.15,0.3))</f>
        <v>0.1</v>
      </c>
      <c r="I3378" s="9">
        <f>financials[[#This Row],[Gross Sales]]-financials[[#This Row],[Gross Sales]]*financials[[#This Row],[Discounts]]</f>
        <v>56362.5</v>
      </c>
      <c r="J3378" s="9">
        <f>VLOOKUP(financials[[#This Row],[productid]],Products!$B$2:$H$10,3)</f>
        <v>3.99</v>
      </c>
      <c r="K3378" s="9">
        <f>financials[[#This Row],[Sales]]-financials[[#This Row],[COGS]]</f>
        <v>56358.51</v>
      </c>
      <c r="L3378" s="17">
        <f t="shared" ca="1" si="105"/>
        <v>45035</v>
      </c>
      <c r="M3378" t="str">
        <f t="shared" ca="1" si="104"/>
        <v>C0003</v>
      </c>
    </row>
    <row r="3379" spans="1:13" x14ac:dyDescent="0.25">
      <c r="A3379" t="s">
        <v>97</v>
      </c>
      <c r="B3379" s="7" t="s">
        <v>169</v>
      </c>
      <c r="C3379" s="15">
        <v>101</v>
      </c>
      <c r="D3379" s="16" t="s">
        <v>101</v>
      </c>
      <c r="E3379">
        <v>179</v>
      </c>
      <c r="F3379" s="9">
        <v>350</v>
      </c>
      <c r="G3379" s="9">
        <f>financials[[#This Row],[Units Sold]]*financials[[#This Row],[Sale Price]]</f>
        <v>62650</v>
      </c>
      <c r="H3379" s="9">
        <f>IF(financials[[#This Row],[Discount Band]]="low",0.1,IF(financials[[#This Row],[Discount Band]]="medium",0.15,0.3))</f>
        <v>0.15</v>
      </c>
      <c r="I3379" s="9">
        <f>financials[[#This Row],[Gross Sales]]-financials[[#This Row],[Gross Sales]]*financials[[#This Row],[Discounts]]</f>
        <v>53252.5</v>
      </c>
      <c r="J3379" s="9">
        <f>VLOOKUP(financials[[#This Row],[productid]],Products!$B$2:$H$10,3)</f>
        <v>9.9499999999999993</v>
      </c>
      <c r="K3379" s="9">
        <f>financials[[#This Row],[Sales]]-financials[[#This Row],[COGS]]</f>
        <v>53242.55</v>
      </c>
      <c r="L3379" s="17">
        <f t="shared" ca="1" si="105"/>
        <v>44694</v>
      </c>
      <c r="M3379" t="str">
        <f t="shared" ca="1" si="104"/>
        <v>B0101</v>
      </c>
    </row>
    <row r="3380" spans="1:13" x14ac:dyDescent="0.25">
      <c r="A3380" t="s">
        <v>97</v>
      </c>
      <c r="B3380" s="7" t="s">
        <v>169</v>
      </c>
      <c r="C3380" s="15">
        <v>109</v>
      </c>
      <c r="D3380" s="16" t="s">
        <v>94</v>
      </c>
      <c r="E3380">
        <v>179</v>
      </c>
      <c r="F3380" s="9">
        <v>350</v>
      </c>
      <c r="G3380" s="9">
        <f>financials[[#This Row],[Units Sold]]*financials[[#This Row],[Sale Price]]</f>
        <v>62650</v>
      </c>
      <c r="H3380" s="9">
        <f>IF(financials[[#This Row],[Discount Band]]="low",0.1,IF(financials[[#This Row],[Discount Band]]="medium",0.15,0.3))</f>
        <v>0.3</v>
      </c>
      <c r="I3380" s="9">
        <f>financials[[#This Row],[Gross Sales]]-financials[[#This Row],[Gross Sales]]*financials[[#This Row],[Discounts]]</f>
        <v>43855</v>
      </c>
      <c r="J3380" s="9">
        <f>VLOOKUP(financials[[#This Row],[productid]],Products!$B$2:$H$10,3)</f>
        <v>16.8</v>
      </c>
      <c r="K3380" s="9">
        <f>financials[[#This Row],[Sales]]-financials[[#This Row],[COGS]]</f>
        <v>43838.2</v>
      </c>
      <c r="L3380" s="17">
        <f t="shared" ca="1" si="105"/>
        <v>44856</v>
      </c>
      <c r="M3380" t="str">
        <f t="shared" ca="1" si="104"/>
        <v>C0002</v>
      </c>
    </row>
    <row r="3381" spans="1:13" x14ac:dyDescent="0.25">
      <c r="A3381" t="s">
        <v>97</v>
      </c>
      <c r="B3381" s="7" t="s">
        <v>285</v>
      </c>
      <c r="C3381" s="15">
        <v>102</v>
      </c>
      <c r="D3381" s="16" t="s">
        <v>102</v>
      </c>
      <c r="E3381">
        <v>179</v>
      </c>
      <c r="F3381" s="9">
        <v>350</v>
      </c>
      <c r="G3381" s="9">
        <f>financials[[#This Row],[Units Sold]]*financials[[#This Row],[Sale Price]]</f>
        <v>62650</v>
      </c>
      <c r="H3381" s="9">
        <f>IF(financials[[#This Row],[Discount Band]]="low",0.1,IF(financials[[#This Row],[Discount Band]]="medium",0.15,0.3))</f>
        <v>0.1</v>
      </c>
      <c r="I3381" s="9">
        <f>financials[[#This Row],[Gross Sales]]-financials[[#This Row],[Gross Sales]]*financials[[#This Row],[Discounts]]</f>
        <v>56385</v>
      </c>
      <c r="J3381" s="9">
        <f>VLOOKUP(financials[[#This Row],[productid]],Products!$B$2:$H$10,3)</f>
        <v>13.95</v>
      </c>
      <c r="K3381" s="9">
        <f>financials[[#This Row],[Sales]]-financials[[#This Row],[COGS]]</f>
        <v>56371.05</v>
      </c>
      <c r="L3381" s="17">
        <f t="shared" ca="1" si="105"/>
        <v>45082</v>
      </c>
      <c r="M3381" t="str">
        <f t="shared" ca="1" si="104"/>
        <v>B0101</v>
      </c>
    </row>
    <row r="3382" spans="1:13" x14ac:dyDescent="0.25">
      <c r="A3382" t="s">
        <v>99</v>
      </c>
      <c r="B3382" s="7" t="s">
        <v>239</v>
      </c>
      <c r="C3382" s="15">
        <v>105</v>
      </c>
      <c r="D3382" s="16" t="s">
        <v>94</v>
      </c>
      <c r="E3382">
        <v>209</v>
      </c>
      <c r="F3382" s="9">
        <v>300</v>
      </c>
      <c r="G3382" s="9">
        <f>financials[[#This Row],[Units Sold]]*financials[[#This Row],[Sale Price]]</f>
        <v>62700</v>
      </c>
      <c r="H3382" s="9">
        <f>IF(financials[[#This Row],[Discount Band]]="low",0.1,IF(financials[[#This Row],[Discount Band]]="medium",0.15,0.3))</f>
        <v>0.3</v>
      </c>
      <c r="I3382" s="9">
        <f>financials[[#This Row],[Gross Sales]]-financials[[#This Row],[Gross Sales]]*financials[[#This Row],[Discounts]]</f>
        <v>43890</v>
      </c>
      <c r="J3382" s="9">
        <f>VLOOKUP(financials[[#This Row],[productid]],Products!$B$2:$H$10,3)</f>
        <v>10</v>
      </c>
      <c r="K3382" s="9">
        <f>financials[[#This Row],[Sales]]-financials[[#This Row],[COGS]]</f>
        <v>43880</v>
      </c>
      <c r="L3382" s="17">
        <f t="shared" ca="1" si="105"/>
        <v>45420</v>
      </c>
      <c r="M3382" t="str">
        <f t="shared" ca="1" si="104"/>
        <v>A0001</v>
      </c>
    </row>
    <row r="3383" spans="1:13" x14ac:dyDescent="0.25">
      <c r="A3383" t="s">
        <v>99</v>
      </c>
      <c r="B3383" s="7" t="s">
        <v>107</v>
      </c>
      <c r="C3383" s="15">
        <v>107</v>
      </c>
      <c r="D3383" s="16" t="s">
        <v>94</v>
      </c>
      <c r="E3383">
        <v>209</v>
      </c>
      <c r="F3383" s="9">
        <v>300</v>
      </c>
      <c r="G3383" s="9">
        <f>financials[[#This Row],[Units Sold]]*financials[[#This Row],[Sale Price]]</f>
        <v>62700</v>
      </c>
      <c r="H3383" s="9">
        <f>IF(financials[[#This Row],[Discount Band]]="low",0.1,IF(financials[[#This Row],[Discount Band]]="medium",0.15,0.3))</f>
        <v>0.3</v>
      </c>
      <c r="I3383" s="9">
        <f>financials[[#This Row],[Gross Sales]]-financials[[#This Row],[Gross Sales]]*financials[[#This Row],[Discounts]]</f>
        <v>43890</v>
      </c>
      <c r="J3383" s="9">
        <f>VLOOKUP(financials[[#This Row],[productid]],Products!$B$2:$H$10,3)</f>
        <v>5.5</v>
      </c>
      <c r="K3383" s="9">
        <f>financials[[#This Row],[Sales]]-financials[[#This Row],[COGS]]</f>
        <v>43884.5</v>
      </c>
      <c r="L3383" s="17">
        <f t="shared" ca="1" si="105"/>
        <v>45508</v>
      </c>
      <c r="M3383" t="str">
        <f t="shared" ca="1" si="104"/>
        <v>A0001</v>
      </c>
    </row>
    <row r="3384" spans="1:13" x14ac:dyDescent="0.25">
      <c r="A3384" t="s">
        <v>97</v>
      </c>
      <c r="B3384" s="7" t="s">
        <v>135</v>
      </c>
      <c r="C3384" s="15">
        <v>101</v>
      </c>
      <c r="D3384" s="16" t="s">
        <v>102</v>
      </c>
      <c r="E3384">
        <v>3143</v>
      </c>
      <c r="F3384" s="9">
        <v>20</v>
      </c>
      <c r="G3384" s="9">
        <f>financials[[#This Row],[Units Sold]]*financials[[#This Row],[Sale Price]]</f>
        <v>62860</v>
      </c>
      <c r="H3384" s="9">
        <f>IF(financials[[#This Row],[Discount Band]]="low",0.1,IF(financials[[#This Row],[Discount Band]]="medium",0.15,0.3))</f>
        <v>0.1</v>
      </c>
      <c r="I3384" s="9">
        <f>financials[[#This Row],[Gross Sales]]-financials[[#This Row],[Gross Sales]]*financials[[#This Row],[Discounts]]</f>
        <v>56574</v>
      </c>
      <c r="J3384" s="9">
        <f>VLOOKUP(financials[[#This Row],[productid]],Products!$B$2:$H$10,3)</f>
        <v>9.9499999999999993</v>
      </c>
      <c r="K3384" s="9">
        <f>financials[[#This Row],[Sales]]-financials[[#This Row],[COGS]]</f>
        <v>56564.05</v>
      </c>
      <c r="L3384" s="17">
        <f t="shared" ca="1" si="105"/>
        <v>44766</v>
      </c>
      <c r="M3384" t="str">
        <f t="shared" ca="1" si="104"/>
        <v>A0001</v>
      </c>
    </row>
    <row r="3385" spans="1:13" x14ac:dyDescent="0.25">
      <c r="A3385" t="s">
        <v>99</v>
      </c>
      <c r="B3385" s="7" t="s">
        <v>169</v>
      </c>
      <c r="C3385" s="13">
        <v>101</v>
      </c>
      <c r="D3385" s="10" t="s">
        <v>101</v>
      </c>
      <c r="E3385">
        <v>210</v>
      </c>
      <c r="F3385" s="9">
        <v>300</v>
      </c>
      <c r="G3385" s="9">
        <f>financials[[#This Row],[Units Sold]]*financials[[#This Row],[Sale Price]]</f>
        <v>63000</v>
      </c>
      <c r="H3385" s="9">
        <f>IF(financials[[#This Row],[Discount Band]]="low",0.1,IF(financials[[#This Row],[Discount Band]]="medium",0.15,0.3))</f>
        <v>0.15</v>
      </c>
      <c r="I3385" s="9">
        <f>financials[[#This Row],[Gross Sales]]-financials[[#This Row],[Gross Sales]]*financials[[#This Row],[Discounts]]</f>
        <v>53550</v>
      </c>
      <c r="J3385" s="9">
        <f>VLOOKUP(financials[[#This Row],[productid]],Products!$B$2:$H$10,3)</f>
        <v>9.9499999999999993</v>
      </c>
      <c r="K3385" s="9">
        <f>financials[[#This Row],[Sales]]-financials[[#This Row],[COGS]]</f>
        <v>53540.05</v>
      </c>
      <c r="L3385" s="17">
        <f t="shared" ca="1" si="105"/>
        <v>44699</v>
      </c>
      <c r="M3385" t="str">
        <f t="shared" ca="1" si="104"/>
        <v>B0001</v>
      </c>
    </row>
    <row r="3386" spans="1:13" x14ac:dyDescent="0.25">
      <c r="A3386" t="s">
        <v>99</v>
      </c>
      <c r="B3386" s="7" t="s">
        <v>628</v>
      </c>
      <c r="C3386" s="15">
        <v>106</v>
      </c>
      <c r="D3386" s="16" t="s">
        <v>102</v>
      </c>
      <c r="E3386">
        <v>210</v>
      </c>
      <c r="F3386" s="9">
        <v>300</v>
      </c>
      <c r="G3386" s="9">
        <f>financials[[#This Row],[Units Sold]]*financials[[#This Row],[Sale Price]]</f>
        <v>63000</v>
      </c>
      <c r="H3386" s="9">
        <f>IF(financials[[#This Row],[Discount Band]]="low",0.1,IF(financials[[#This Row],[Discount Band]]="medium",0.15,0.3))</f>
        <v>0.1</v>
      </c>
      <c r="I3386" s="9">
        <f>financials[[#This Row],[Gross Sales]]-financials[[#This Row],[Gross Sales]]*financials[[#This Row],[Discounts]]</f>
        <v>56700</v>
      </c>
      <c r="J3386" s="9">
        <f>VLOOKUP(financials[[#This Row],[productid]],Products!$B$2:$H$10,3)</f>
        <v>9.1</v>
      </c>
      <c r="K3386" s="9">
        <f>financials[[#This Row],[Sales]]-financials[[#This Row],[COGS]]</f>
        <v>56690.9</v>
      </c>
      <c r="L3386" s="17">
        <f t="shared" ca="1" si="105"/>
        <v>45309</v>
      </c>
      <c r="M3386" t="str">
        <f t="shared" ca="1" si="104"/>
        <v>A0001</v>
      </c>
    </row>
    <row r="3387" spans="1:13" x14ac:dyDescent="0.25">
      <c r="A3387" t="s">
        <v>99</v>
      </c>
      <c r="B3387" s="7" t="s">
        <v>159</v>
      </c>
      <c r="C3387" s="15">
        <v>108</v>
      </c>
      <c r="D3387" s="16" t="s">
        <v>94</v>
      </c>
      <c r="E3387">
        <v>210</v>
      </c>
      <c r="F3387" s="9">
        <v>300</v>
      </c>
      <c r="G3387" s="9">
        <f>financials[[#This Row],[Units Sold]]*financials[[#This Row],[Sale Price]]</f>
        <v>63000</v>
      </c>
      <c r="H3387" s="9">
        <f>IF(financials[[#This Row],[Discount Band]]="low",0.1,IF(financials[[#This Row],[Discount Band]]="medium",0.15,0.3))</f>
        <v>0.3</v>
      </c>
      <c r="I3387" s="9">
        <f>financials[[#This Row],[Gross Sales]]-financials[[#This Row],[Gross Sales]]*financials[[#This Row],[Discounts]]</f>
        <v>44100</v>
      </c>
      <c r="J3387" s="9">
        <f>VLOOKUP(financials[[#This Row],[productid]],Products!$B$2:$H$10,3)</f>
        <v>3.99</v>
      </c>
      <c r="K3387" s="9">
        <f>financials[[#This Row],[Sales]]-financials[[#This Row],[COGS]]</f>
        <v>44096.01</v>
      </c>
      <c r="L3387" s="17">
        <f t="shared" ca="1" si="105"/>
        <v>45513</v>
      </c>
      <c r="M3387" t="str">
        <f t="shared" ca="1" si="104"/>
        <v>C0002</v>
      </c>
    </row>
    <row r="3388" spans="1:13" x14ac:dyDescent="0.25">
      <c r="A3388" t="s">
        <v>97</v>
      </c>
      <c r="B3388" s="7" t="s">
        <v>170</v>
      </c>
      <c r="C3388" s="13">
        <v>105</v>
      </c>
      <c r="D3388" s="10" t="s">
        <v>94</v>
      </c>
      <c r="E3388">
        <v>3153</v>
      </c>
      <c r="F3388" s="9">
        <v>20</v>
      </c>
      <c r="G3388" s="9">
        <f>financials[[#This Row],[Units Sold]]*financials[[#This Row],[Sale Price]]</f>
        <v>63060</v>
      </c>
      <c r="H3388" s="9">
        <f>IF(financials[[#This Row],[Discount Band]]="low",0.1,IF(financials[[#This Row],[Discount Band]]="medium",0.15,0.3))</f>
        <v>0.3</v>
      </c>
      <c r="I3388" s="9">
        <f>financials[[#This Row],[Gross Sales]]-financials[[#This Row],[Gross Sales]]*financials[[#This Row],[Discounts]]</f>
        <v>44142</v>
      </c>
      <c r="J3388" s="9">
        <f>VLOOKUP(financials[[#This Row],[productid]],Products!$B$2:$H$10,3)</f>
        <v>10</v>
      </c>
      <c r="K3388" s="9">
        <f>financials[[#This Row],[Sales]]-financials[[#This Row],[COGS]]</f>
        <v>44132</v>
      </c>
      <c r="L3388" s="17">
        <f t="shared" ca="1" si="105"/>
        <v>45038</v>
      </c>
      <c r="M3388" t="str">
        <f t="shared" ca="1" si="104"/>
        <v>A0001</v>
      </c>
    </row>
    <row r="3389" spans="1:13" x14ac:dyDescent="0.25">
      <c r="A3389" t="s">
        <v>100</v>
      </c>
      <c r="B3389" s="7" t="s">
        <v>135</v>
      </c>
      <c r="C3389" s="15">
        <v>102</v>
      </c>
      <c r="D3389" s="16" t="s">
        <v>103</v>
      </c>
      <c r="E3389">
        <v>4209</v>
      </c>
      <c r="F3389" s="9">
        <v>15</v>
      </c>
      <c r="G3389" s="9">
        <f>financials[[#This Row],[Units Sold]]*financials[[#This Row],[Sale Price]]</f>
        <v>63135</v>
      </c>
      <c r="H3389" s="9">
        <f>IF(financials[[#This Row],[Discount Band]]="low",0.1,IF(financials[[#This Row],[Discount Band]]="medium",0.15,0.3))</f>
        <v>0.3</v>
      </c>
      <c r="I3389" s="9">
        <f>financials[[#This Row],[Gross Sales]]-financials[[#This Row],[Gross Sales]]*financials[[#This Row],[Discounts]]</f>
        <v>44194.5</v>
      </c>
      <c r="J3389" s="9">
        <f>VLOOKUP(financials[[#This Row],[productid]],Products!$B$2:$H$10,3)</f>
        <v>13.95</v>
      </c>
      <c r="K3389" s="9">
        <f>financials[[#This Row],[Sales]]-financials[[#This Row],[COGS]]</f>
        <v>44180.55</v>
      </c>
      <c r="L3389" s="17">
        <f t="shared" ca="1" si="105"/>
        <v>45482</v>
      </c>
      <c r="M3389" t="str">
        <f t="shared" ca="1" si="104"/>
        <v>C0003</v>
      </c>
    </row>
    <row r="3390" spans="1:13" x14ac:dyDescent="0.25">
      <c r="A3390" t="s">
        <v>97</v>
      </c>
      <c r="B3390" s="7" t="s">
        <v>170</v>
      </c>
      <c r="C3390" s="15">
        <v>107</v>
      </c>
      <c r="D3390" s="16" t="s">
        <v>94</v>
      </c>
      <c r="E3390">
        <v>3163</v>
      </c>
      <c r="F3390" s="9">
        <v>20</v>
      </c>
      <c r="G3390" s="9">
        <f>financials[[#This Row],[Units Sold]]*financials[[#This Row],[Sale Price]]</f>
        <v>63260</v>
      </c>
      <c r="H3390" s="9">
        <f>IF(financials[[#This Row],[Discount Band]]="low",0.1,IF(financials[[#This Row],[Discount Band]]="medium",0.15,0.3))</f>
        <v>0.3</v>
      </c>
      <c r="I3390" s="9">
        <f>financials[[#This Row],[Gross Sales]]-financials[[#This Row],[Gross Sales]]*financials[[#This Row],[Discounts]]</f>
        <v>44282</v>
      </c>
      <c r="J3390" s="9">
        <f>VLOOKUP(financials[[#This Row],[productid]],Products!$B$2:$H$10,3)</f>
        <v>5.5</v>
      </c>
      <c r="K3390" s="9">
        <f>financials[[#This Row],[Sales]]-financials[[#This Row],[COGS]]</f>
        <v>44276.5</v>
      </c>
      <c r="L3390" s="17">
        <f t="shared" ca="1" si="105"/>
        <v>44572</v>
      </c>
      <c r="M3390" t="str">
        <f t="shared" ca="1" si="104"/>
        <v>A0001</v>
      </c>
    </row>
    <row r="3391" spans="1:13" x14ac:dyDescent="0.25">
      <c r="A3391" t="s">
        <v>99</v>
      </c>
      <c r="B3391" s="7" t="s">
        <v>285</v>
      </c>
      <c r="C3391" s="13">
        <v>106</v>
      </c>
      <c r="D3391" s="10" t="s">
        <v>94</v>
      </c>
      <c r="E3391">
        <v>211</v>
      </c>
      <c r="F3391" s="9">
        <v>300</v>
      </c>
      <c r="G3391" s="9">
        <f>financials[[#This Row],[Units Sold]]*financials[[#This Row],[Sale Price]]</f>
        <v>63300</v>
      </c>
      <c r="H3391" s="9">
        <f>IF(financials[[#This Row],[Discount Band]]="low",0.1,IF(financials[[#This Row],[Discount Band]]="medium",0.15,0.3))</f>
        <v>0.3</v>
      </c>
      <c r="I3391" s="9">
        <f>financials[[#This Row],[Gross Sales]]-financials[[#This Row],[Gross Sales]]*financials[[#This Row],[Discounts]]</f>
        <v>44310</v>
      </c>
      <c r="J3391" s="9">
        <f>VLOOKUP(financials[[#This Row],[productid]],Products!$B$2:$H$10,3)</f>
        <v>9.1</v>
      </c>
      <c r="K3391" s="9">
        <f>financials[[#This Row],[Sales]]-financials[[#This Row],[COGS]]</f>
        <v>44300.9</v>
      </c>
      <c r="L3391" s="17">
        <f t="shared" ca="1" si="105"/>
        <v>44697</v>
      </c>
      <c r="M3391" t="str">
        <f t="shared" ca="1" si="104"/>
        <v>A0001</v>
      </c>
    </row>
    <row r="3392" spans="1:13" x14ac:dyDescent="0.25">
      <c r="A3392" t="s">
        <v>99</v>
      </c>
      <c r="B3392" s="7" t="s">
        <v>239</v>
      </c>
      <c r="C3392" s="15">
        <v>102</v>
      </c>
      <c r="D3392" s="16" t="s">
        <v>103</v>
      </c>
      <c r="E3392">
        <v>211</v>
      </c>
      <c r="F3392" s="9">
        <v>300</v>
      </c>
      <c r="G3392" s="9">
        <f>financials[[#This Row],[Units Sold]]*financials[[#This Row],[Sale Price]]</f>
        <v>63300</v>
      </c>
      <c r="H3392" s="9">
        <f>IF(financials[[#This Row],[Discount Band]]="low",0.1,IF(financials[[#This Row],[Discount Band]]="medium",0.15,0.3))</f>
        <v>0.3</v>
      </c>
      <c r="I3392" s="9">
        <f>financials[[#This Row],[Gross Sales]]-financials[[#This Row],[Gross Sales]]*financials[[#This Row],[Discounts]]</f>
        <v>44310</v>
      </c>
      <c r="J3392" s="9">
        <f>VLOOKUP(financials[[#This Row],[productid]],Products!$B$2:$H$10,3)</f>
        <v>13.95</v>
      </c>
      <c r="K3392" s="9">
        <f>financials[[#This Row],[Sales]]-financials[[#This Row],[COGS]]</f>
        <v>44296.05</v>
      </c>
      <c r="L3392" s="17">
        <f t="shared" ca="1" si="105"/>
        <v>45121</v>
      </c>
      <c r="M3392" t="str">
        <f t="shared" ca="1" si="104"/>
        <v>B0001</v>
      </c>
    </row>
    <row r="3393" spans="1:13" x14ac:dyDescent="0.25">
      <c r="A3393" t="s">
        <v>99</v>
      </c>
      <c r="B3393" s="7" t="s">
        <v>239</v>
      </c>
      <c r="C3393" s="15">
        <v>102</v>
      </c>
      <c r="D3393" s="16" t="s">
        <v>94</v>
      </c>
      <c r="E3393">
        <v>211</v>
      </c>
      <c r="F3393" s="9">
        <v>300</v>
      </c>
      <c r="G3393" s="9">
        <f>financials[[#This Row],[Units Sold]]*financials[[#This Row],[Sale Price]]</f>
        <v>63300</v>
      </c>
      <c r="H3393" s="9">
        <f>IF(financials[[#This Row],[Discount Band]]="low",0.1,IF(financials[[#This Row],[Discount Band]]="medium",0.15,0.3))</f>
        <v>0.3</v>
      </c>
      <c r="I3393" s="9">
        <f>financials[[#This Row],[Gross Sales]]-financials[[#This Row],[Gross Sales]]*financials[[#This Row],[Discounts]]</f>
        <v>44310</v>
      </c>
      <c r="J3393" s="9">
        <f>VLOOKUP(financials[[#This Row],[productid]],Products!$B$2:$H$10,3)</f>
        <v>13.95</v>
      </c>
      <c r="K3393" s="9">
        <f>financials[[#This Row],[Sales]]-financials[[#This Row],[COGS]]</f>
        <v>44296.05</v>
      </c>
      <c r="L3393" s="17">
        <f t="shared" ca="1" si="105"/>
        <v>44919</v>
      </c>
      <c r="M3393" t="str">
        <f t="shared" ca="1" si="104"/>
        <v>B0001</v>
      </c>
    </row>
    <row r="3394" spans="1:13" x14ac:dyDescent="0.25">
      <c r="A3394" t="s">
        <v>97</v>
      </c>
      <c r="B3394" s="7" t="s">
        <v>170</v>
      </c>
      <c r="C3394" s="15">
        <v>107</v>
      </c>
      <c r="D3394" s="16" t="s">
        <v>94</v>
      </c>
      <c r="E3394">
        <v>3166</v>
      </c>
      <c r="F3394" s="9">
        <v>20</v>
      </c>
      <c r="G3394" s="9">
        <f>financials[[#This Row],[Units Sold]]*financials[[#This Row],[Sale Price]]</f>
        <v>63320</v>
      </c>
      <c r="H3394" s="9">
        <f>IF(financials[[#This Row],[Discount Band]]="low",0.1,IF(financials[[#This Row],[Discount Band]]="medium",0.15,0.3))</f>
        <v>0.3</v>
      </c>
      <c r="I3394" s="9">
        <f>financials[[#This Row],[Gross Sales]]-financials[[#This Row],[Gross Sales]]*financials[[#This Row],[Discounts]]</f>
        <v>44324</v>
      </c>
      <c r="J3394" s="9">
        <f>VLOOKUP(financials[[#This Row],[productid]],Products!$B$2:$H$10,3)</f>
        <v>5.5</v>
      </c>
      <c r="K3394" s="9">
        <f>financials[[#This Row],[Sales]]-financials[[#This Row],[COGS]]</f>
        <v>44318.5</v>
      </c>
      <c r="L3394" s="17">
        <f t="shared" ca="1" si="105"/>
        <v>45021</v>
      </c>
      <c r="M3394" t="str">
        <f t="shared" ref="M3394:M3457" ca="1" si="106">VLOOKUP(RANDBETWEEN(1,5),rnlsalesperson,2)</f>
        <v>C0003</v>
      </c>
    </row>
    <row r="3395" spans="1:13" x14ac:dyDescent="0.25">
      <c r="A3395" t="s">
        <v>97</v>
      </c>
      <c r="B3395" s="7" t="s">
        <v>628</v>
      </c>
      <c r="C3395" s="13">
        <v>103</v>
      </c>
      <c r="D3395" s="10" t="s">
        <v>101</v>
      </c>
      <c r="E3395">
        <v>181</v>
      </c>
      <c r="F3395" s="9">
        <v>350</v>
      </c>
      <c r="G3395" s="9">
        <f>financials[[#This Row],[Units Sold]]*financials[[#This Row],[Sale Price]]</f>
        <v>63350</v>
      </c>
      <c r="H3395" s="9">
        <f>IF(financials[[#This Row],[Discount Band]]="low",0.1,IF(financials[[#This Row],[Discount Band]]="medium",0.15,0.3))</f>
        <v>0.15</v>
      </c>
      <c r="I3395" s="9">
        <f>financials[[#This Row],[Gross Sales]]-financials[[#This Row],[Gross Sales]]*financials[[#This Row],[Discounts]]</f>
        <v>53847.5</v>
      </c>
      <c r="J3395" s="9">
        <f>VLOOKUP(financials[[#This Row],[productid]],Products!$B$2:$H$10,3)</f>
        <v>15</v>
      </c>
      <c r="K3395" s="9">
        <f>financials[[#This Row],[Sales]]-financials[[#This Row],[COGS]]</f>
        <v>53832.5</v>
      </c>
      <c r="L3395" s="17">
        <f t="shared" ref="L3395:L3458" ca="1" si="107">RANDBETWEEN(44562,45534)</f>
        <v>45175</v>
      </c>
      <c r="M3395" t="str">
        <f t="shared" ca="1" si="106"/>
        <v>B0101</v>
      </c>
    </row>
    <row r="3396" spans="1:13" x14ac:dyDescent="0.25">
      <c r="A3396" t="s">
        <v>97</v>
      </c>
      <c r="B3396" s="7" t="s">
        <v>159</v>
      </c>
      <c r="C3396" s="15">
        <v>107</v>
      </c>
      <c r="D3396" s="16" t="s">
        <v>101</v>
      </c>
      <c r="E3396">
        <v>181</v>
      </c>
      <c r="F3396" s="9">
        <v>350</v>
      </c>
      <c r="G3396" s="9">
        <f>financials[[#This Row],[Units Sold]]*financials[[#This Row],[Sale Price]]</f>
        <v>63350</v>
      </c>
      <c r="H3396" s="9">
        <f>IF(financials[[#This Row],[Discount Band]]="low",0.1,IF(financials[[#This Row],[Discount Band]]="medium",0.15,0.3))</f>
        <v>0.15</v>
      </c>
      <c r="I3396" s="9">
        <f>financials[[#This Row],[Gross Sales]]-financials[[#This Row],[Gross Sales]]*financials[[#This Row],[Discounts]]</f>
        <v>53847.5</v>
      </c>
      <c r="J3396" s="9">
        <f>VLOOKUP(financials[[#This Row],[productid]],Products!$B$2:$H$10,3)</f>
        <v>5.5</v>
      </c>
      <c r="K3396" s="9">
        <f>financials[[#This Row],[Sales]]-financials[[#This Row],[COGS]]</f>
        <v>53842</v>
      </c>
      <c r="L3396" s="17">
        <f t="shared" ca="1" si="107"/>
        <v>45134</v>
      </c>
      <c r="M3396" t="str">
        <f t="shared" ca="1" si="106"/>
        <v>C0003</v>
      </c>
    </row>
    <row r="3397" spans="1:13" x14ac:dyDescent="0.25">
      <c r="A3397" t="s">
        <v>99</v>
      </c>
      <c r="B3397" s="7" t="s">
        <v>136</v>
      </c>
      <c r="C3397" s="13">
        <v>107</v>
      </c>
      <c r="D3397" s="10" t="s">
        <v>94</v>
      </c>
      <c r="E3397">
        <v>212</v>
      </c>
      <c r="F3397" s="9">
        <v>300</v>
      </c>
      <c r="G3397" s="9">
        <f>financials[[#This Row],[Units Sold]]*financials[[#This Row],[Sale Price]]</f>
        <v>63600</v>
      </c>
      <c r="H3397" s="9">
        <f>IF(financials[[#This Row],[Discount Band]]="low",0.1,IF(financials[[#This Row],[Discount Band]]="medium",0.15,0.3))</f>
        <v>0.3</v>
      </c>
      <c r="I3397" s="9">
        <f>financials[[#This Row],[Gross Sales]]-financials[[#This Row],[Gross Sales]]*financials[[#This Row],[Discounts]]</f>
        <v>44520</v>
      </c>
      <c r="J3397" s="9">
        <f>VLOOKUP(financials[[#This Row],[productid]],Products!$B$2:$H$10,3)</f>
        <v>5.5</v>
      </c>
      <c r="K3397" s="9">
        <f>financials[[#This Row],[Sales]]-financials[[#This Row],[COGS]]</f>
        <v>44514.5</v>
      </c>
      <c r="L3397" s="17">
        <f t="shared" ca="1" si="107"/>
        <v>45373</v>
      </c>
      <c r="M3397" t="str">
        <f t="shared" ca="1" si="106"/>
        <v>C0003</v>
      </c>
    </row>
    <row r="3398" spans="1:13" x14ac:dyDescent="0.25">
      <c r="A3398" t="s">
        <v>99</v>
      </c>
      <c r="B3398" s="7" t="s">
        <v>159</v>
      </c>
      <c r="C3398" s="13">
        <v>103</v>
      </c>
      <c r="D3398" s="10" t="s">
        <v>101</v>
      </c>
      <c r="E3398">
        <v>212</v>
      </c>
      <c r="F3398" s="9">
        <v>300</v>
      </c>
      <c r="G3398" s="9">
        <f>financials[[#This Row],[Units Sold]]*financials[[#This Row],[Sale Price]]</f>
        <v>63600</v>
      </c>
      <c r="H3398" s="9">
        <f>IF(financials[[#This Row],[Discount Band]]="low",0.1,IF(financials[[#This Row],[Discount Band]]="medium",0.15,0.3))</f>
        <v>0.15</v>
      </c>
      <c r="I3398" s="9">
        <f>financials[[#This Row],[Gross Sales]]-financials[[#This Row],[Gross Sales]]*financials[[#This Row],[Discounts]]</f>
        <v>54060</v>
      </c>
      <c r="J3398" s="9">
        <f>VLOOKUP(financials[[#This Row],[productid]],Products!$B$2:$H$10,3)</f>
        <v>15</v>
      </c>
      <c r="K3398" s="9">
        <f>financials[[#This Row],[Sales]]-financials[[#This Row],[COGS]]</f>
        <v>54045</v>
      </c>
      <c r="L3398" s="17">
        <f t="shared" ca="1" si="107"/>
        <v>45062</v>
      </c>
      <c r="M3398" t="str">
        <f t="shared" ca="1" si="106"/>
        <v>B0101</v>
      </c>
    </row>
    <row r="3399" spans="1:13" x14ac:dyDescent="0.25">
      <c r="A3399" t="s">
        <v>99</v>
      </c>
      <c r="B3399" s="7" t="s">
        <v>239</v>
      </c>
      <c r="C3399" s="15">
        <v>102</v>
      </c>
      <c r="D3399" s="16" t="s">
        <v>94</v>
      </c>
      <c r="E3399">
        <v>212</v>
      </c>
      <c r="F3399" s="9">
        <v>300</v>
      </c>
      <c r="G3399" s="9">
        <f>financials[[#This Row],[Units Sold]]*financials[[#This Row],[Sale Price]]</f>
        <v>63600</v>
      </c>
      <c r="H3399" s="9">
        <f>IF(financials[[#This Row],[Discount Band]]="low",0.1,IF(financials[[#This Row],[Discount Band]]="medium",0.15,0.3))</f>
        <v>0.3</v>
      </c>
      <c r="I3399" s="9">
        <f>financials[[#This Row],[Gross Sales]]-financials[[#This Row],[Gross Sales]]*financials[[#This Row],[Discounts]]</f>
        <v>44520</v>
      </c>
      <c r="J3399" s="9">
        <f>VLOOKUP(financials[[#This Row],[productid]],Products!$B$2:$H$10,3)</f>
        <v>13.95</v>
      </c>
      <c r="K3399" s="9">
        <f>financials[[#This Row],[Sales]]-financials[[#This Row],[COGS]]</f>
        <v>44506.05</v>
      </c>
      <c r="L3399" s="17">
        <f t="shared" ca="1" si="107"/>
        <v>44707</v>
      </c>
      <c r="M3399" t="str">
        <f t="shared" ca="1" si="106"/>
        <v>B0001</v>
      </c>
    </row>
    <row r="3400" spans="1:13" x14ac:dyDescent="0.25">
      <c r="A3400" t="s">
        <v>99</v>
      </c>
      <c r="B3400" s="7" t="s">
        <v>656</v>
      </c>
      <c r="C3400" s="15">
        <v>104</v>
      </c>
      <c r="D3400" s="16" t="s">
        <v>102</v>
      </c>
      <c r="E3400">
        <v>212</v>
      </c>
      <c r="F3400" s="9">
        <v>300</v>
      </c>
      <c r="G3400" s="9">
        <f>financials[[#This Row],[Units Sold]]*financials[[#This Row],[Sale Price]]</f>
        <v>63600</v>
      </c>
      <c r="H3400" s="9">
        <f>IF(financials[[#This Row],[Discount Band]]="low",0.1,IF(financials[[#This Row],[Discount Band]]="medium",0.15,0.3))</f>
        <v>0.1</v>
      </c>
      <c r="I3400" s="9">
        <f>financials[[#This Row],[Gross Sales]]-financials[[#This Row],[Gross Sales]]*financials[[#This Row],[Discounts]]</f>
        <v>57240</v>
      </c>
      <c r="J3400" s="9">
        <f>VLOOKUP(financials[[#This Row],[productid]],Products!$B$2:$H$10,3)</f>
        <v>2.9</v>
      </c>
      <c r="K3400" s="9">
        <f>financials[[#This Row],[Sales]]-financials[[#This Row],[COGS]]</f>
        <v>57237.1</v>
      </c>
      <c r="L3400" s="17">
        <f t="shared" ca="1" si="107"/>
        <v>44747</v>
      </c>
      <c r="M3400" t="str">
        <f t="shared" ca="1" si="106"/>
        <v>B0101</v>
      </c>
    </row>
    <row r="3401" spans="1:13" x14ac:dyDescent="0.25">
      <c r="A3401" t="s">
        <v>99</v>
      </c>
      <c r="B3401" s="7" t="s">
        <v>285</v>
      </c>
      <c r="C3401" s="15">
        <v>104</v>
      </c>
      <c r="D3401" s="16" t="s">
        <v>94</v>
      </c>
      <c r="E3401">
        <v>212</v>
      </c>
      <c r="F3401" s="9">
        <v>300</v>
      </c>
      <c r="G3401" s="9">
        <f>financials[[#This Row],[Units Sold]]*financials[[#This Row],[Sale Price]]</f>
        <v>63600</v>
      </c>
      <c r="H3401" s="9">
        <f>IF(financials[[#This Row],[Discount Band]]="low",0.1,IF(financials[[#This Row],[Discount Band]]="medium",0.15,0.3))</f>
        <v>0.3</v>
      </c>
      <c r="I3401" s="9">
        <f>financials[[#This Row],[Gross Sales]]-financials[[#This Row],[Gross Sales]]*financials[[#This Row],[Discounts]]</f>
        <v>44520</v>
      </c>
      <c r="J3401" s="9">
        <f>VLOOKUP(financials[[#This Row],[productid]],Products!$B$2:$H$10,3)</f>
        <v>2.9</v>
      </c>
      <c r="K3401" s="9">
        <f>financials[[#This Row],[Sales]]-financials[[#This Row],[COGS]]</f>
        <v>44517.1</v>
      </c>
      <c r="L3401" s="17">
        <f t="shared" ca="1" si="107"/>
        <v>44815</v>
      </c>
      <c r="M3401" t="str">
        <f t="shared" ca="1" si="106"/>
        <v>B0001</v>
      </c>
    </row>
    <row r="3402" spans="1:13" x14ac:dyDescent="0.25">
      <c r="A3402" t="s">
        <v>97</v>
      </c>
      <c r="B3402" s="7" t="s">
        <v>298</v>
      </c>
      <c r="C3402" s="15">
        <v>101</v>
      </c>
      <c r="D3402" s="16" t="s">
        <v>102</v>
      </c>
      <c r="E3402">
        <v>182</v>
      </c>
      <c r="F3402" s="9">
        <v>350</v>
      </c>
      <c r="G3402" s="9">
        <f>financials[[#This Row],[Units Sold]]*financials[[#This Row],[Sale Price]]</f>
        <v>63700</v>
      </c>
      <c r="H3402" s="9">
        <f>IF(financials[[#This Row],[Discount Band]]="low",0.1,IF(financials[[#This Row],[Discount Band]]="medium",0.15,0.3))</f>
        <v>0.1</v>
      </c>
      <c r="I3402" s="9">
        <f>financials[[#This Row],[Gross Sales]]-financials[[#This Row],[Gross Sales]]*financials[[#This Row],[Discounts]]</f>
        <v>57330</v>
      </c>
      <c r="J3402" s="9">
        <f>VLOOKUP(financials[[#This Row],[productid]],Products!$B$2:$H$10,3)</f>
        <v>9.9499999999999993</v>
      </c>
      <c r="K3402" s="9">
        <f>financials[[#This Row],[Sales]]-financials[[#This Row],[COGS]]</f>
        <v>57320.05</v>
      </c>
      <c r="L3402" s="17">
        <f t="shared" ca="1" si="107"/>
        <v>45160</v>
      </c>
      <c r="M3402" t="str">
        <f t="shared" ca="1" si="106"/>
        <v>A0001</v>
      </c>
    </row>
    <row r="3403" spans="1:13" x14ac:dyDescent="0.25">
      <c r="A3403" t="s">
        <v>97</v>
      </c>
      <c r="B3403" s="7" t="s">
        <v>169</v>
      </c>
      <c r="C3403" s="15">
        <v>101</v>
      </c>
      <c r="D3403" s="16" t="s">
        <v>94</v>
      </c>
      <c r="E3403">
        <v>182</v>
      </c>
      <c r="F3403" s="9">
        <v>350</v>
      </c>
      <c r="G3403" s="9">
        <f>financials[[#This Row],[Units Sold]]*financials[[#This Row],[Sale Price]]</f>
        <v>63700</v>
      </c>
      <c r="H3403" s="9">
        <f>IF(financials[[#This Row],[Discount Band]]="low",0.1,IF(financials[[#This Row],[Discount Band]]="medium",0.15,0.3))</f>
        <v>0.3</v>
      </c>
      <c r="I3403" s="9">
        <f>financials[[#This Row],[Gross Sales]]-financials[[#This Row],[Gross Sales]]*financials[[#This Row],[Discounts]]</f>
        <v>44590</v>
      </c>
      <c r="J3403" s="9">
        <f>VLOOKUP(financials[[#This Row],[productid]],Products!$B$2:$H$10,3)</f>
        <v>9.9499999999999993</v>
      </c>
      <c r="K3403" s="9">
        <f>financials[[#This Row],[Sales]]-financials[[#This Row],[COGS]]</f>
        <v>44580.05</v>
      </c>
      <c r="L3403" s="17">
        <f t="shared" ca="1" si="107"/>
        <v>44622</v>
      </c>
      <c r="M3403" t="str">
        <f t="shared" ca="1" si="106"/>
        <v>B0101</v>
      </c>
    </row>
    <row r="3404" spans="1:13" x14ac:dyDescent="0.25">
      <c r="A3404" t="s">
        <v>97</v>
      </c>
      <c r="B3404" s="7" t="s">
        <v>251</v>
      </c>
      <c r="C3404" s="15">
        <v>101</v>
      </c>
      <c r="D3404" s="16" t="s">
        <v>102</v>
      </c>
      <c r="E3404">
        <v>182</v>
      </c>
      <c r="F3404" s="9">
        <v>350</v>
      </c>
      <c r="G3404" s="9">
        <f>financials[[#This Row],[Units Sold]]*financials[[#This Row],[Sale Price]]</f>
        <v>63700</v>
      </c>
      <c r="H3404" s="9">
        <f>IF(financials[[#This Row],[Discount Band]]="low",0.1,IF(financials[[#This Row],[Discount Band]]="medium",0.15,0.3))</f>
        <v>0.1</v>
      </c>
      <c r="I3404" s="9">
        <f>financials[[#This Row],[Gross Sales]]-financials[[#This Row],[Gross Sales]]*financials[[#This Row],[Discounts]]</f>
        <v>57330</v>
      </c>
      <c r="J3404" s="9">
        <f>VLOOKUP(financials[[#This Row],[productid]],Products!$B$2:$H$10,3)</f>
        <v>9.9499999999999993</v>
      </c>
      <c r="K3404" s="9">
        <f>financials[[#This Row],[Sales]]-financials[[#This Row],[COGS]]</f>
        <v>57320.05</v>
      </c>
      <c r="L3404" s="17">
        <f t="shared" ca="1" si="107"/>
        <v>45265</v>
      </c>
      <c r="M3404" t="str">
        <f t="shared" ca="1" si="106"/>
        <v>C0002</v>
      </c>
    </row>
    <row r="3405" spans="1:13" x14ac:dyDescent="0.25">
      <c r="A3405" t="s">
        <v>97</v>
      </c>
      <c r="B3405" s="7" t="s">
        <v>159</v>
      </c>
      <c r="C3405" s="15">
        <v>105</v>
      </c>
      <c r="D3405" s="16" t="s">
        <v>102</v>
      </c>
      <c r="E3405">
        <v>182</v>
      </c>
      <c r="F3405" s="9">
        <v>350</v>
      </c>
      <c r="G3405" s="9">
        <f>financials[[#This Row],[Units Sold]]*financials[[#This Row],[Sale Price]]</f>
        <v>63700</v>
      </c>
      <c r="H3405" s="9">
        <f>IF(financials[[#This Row],[Discount Band]]="low",0.1,IF(financials[[#This Row],[Discount Band]]="medium",0.15,0.3))</f>
        <v>0.1</v>
      </c>
      <c r="I3405" s="9">
        <f>financials[[#This Row],[Gross Sales]]-financials[[#This Row],[Gross Sales]]*financials[[#This Row],[Discounts]]</f>
        <v>57330</v>
      </c>
      <c r="J3405" s="9">
        <f>VLOOKUP(financials[[#This Row],[productid]],Products!$B$2:$H$10,3)</f>
        <v>10</v>
      </c>
      <c r="K3405" s="9">
        <f>financials[[#This Row],[Sales]]-financials[[#This Row],[COGS]]</f>
        <v>57320</v>
      </c>
      <c r="L3405" s="17">
        <f t="shared" ca="1" si="107"/>
        <v>44989</v>
      </c>
      <c r="M3405" t="str">
        <f t="shared" ca="1" si="106"/>
        <v>C0003</v>
      </c>
    </row>
    <row r="3406" spans="1:13" x14ac:dyDescent="0.25">
      <c r="A3406" t="s">
        <v>98</v>
      </c>
      <c r="B3406" s="7" t="s">
        <v>284</v>
      </c>
      <c r="C3406" s="15">
        <v>104</v>
      </c>
      <c r="D3406" s="16" t="s">
        <v>102</v>
      </c>
      <c r="E3406">
        <v>511</v>
      </c>
      <c r="F3406" s="9">
        <v>125</v>
      </c>
      <c r="G3406" s="9">
        <f>financials[[#This Row],[Units Sold]]*financials[[#This Row],[Sale Price]]</f>
        <v>63875</v>
      </c>
      <c r="H3406" s="9">
        <f>IF(financials[[#This Row],[Discount Band]]="low",0.1,IF(financials[[#This Row],[Discount Band]]="medium",0.15,0.3))</f>
        <v>0.1</v>
      </c>
      <c r="I3406" s="9">
        <f>financials[[#This Row],[Gross Sales]]-financials[[#This Row],[Gross Sales]]*financials[[#This Row],[Discounts]]</f>
        <v>57487.5</v>
      </c>
      <c r="J3406" s="9">
        <f>VLOOKUP(financials[[#This Row],[productid]],Products!$B$2:$H$10,3)</f>
        <v>2.9</v>
      </c>
      <c r="K3406" s="9">
        <f>financials[[#This Row],[Sales]]-financials[[#This Row],[COGS]]</f>
        <v>57484.6</v>
      </c>
      <c r="L3406" s="17">
        <f t="shared" ca="1" si="107"/>
        <v>45044</v>
      </c>
      <c r="M3406" t="str">
        <f t="shared" ca="1" si="106"/>
        <v>C0002</v>
      </c>
    </row>
    <row r="3407" spans="1:13" x14ac:dyDescent="0.25">
      <c r="A3407" t="s">
        <v>100</v>
      </c>
      <c r="B3407" s="7" t="s">
        <v>135</v>
      </c>
      <c r="C3407" s="15">
        <v>107</v>
      </c>
      <c r="D3407" s="16" t="s">
        <v>102</v>
      </c>
      <c r="E3407">
        <v>4260</v>
      </c>
      <c r="F3407" s="9">
        <v>15</v>
      </c>
      <c r="G3407" s="9">
        <f>financials[[#This Row],[Units Sold]]*financials[[#This Row],[Sale Price]]</f>
        <v>63900</v>
      </c>
      <c r="H3407" s="9">
        <f>IF(financials[[#This Row],[Discount Band]]="low",0.1,IF(financials[[#This Row],[Discount Band]]="medium",0.15,0.3))</f>
        <v>0.1</v>
      </c>
      <c r="I3407" s="9">
        <f>financials[[#This Row],[Gross Sales]]-financials[[#This Row],[Gross Sales]]*financials[[#This Row],[Discounts]]</f>
        <v>57510</v>
      </c>
      <c r="J3407" s="9">
        <f>VLOOKUP(financials[[#This Row],[productid]],Products!$B$2:$H$10,3)</f>
        <v>5.5</v>
      </c>
      <c r="K3407" s="9">
        <f>financials[[#This Row],[Sales]]-financials[[#This Row],[COGS]]</f>
        <v>57504.5</v>
      </c>
      <c r="L3407" s="17">
        <f t="shared" ca="1" si="107"/>
        <v>45364</v>
      </c>
      <c r="M3407" t="str">
        <f t="shared" ca="1" si="106"/>
        <v>B0001</v>
      </c>
    </row>
    <row r="3408" spans="1:13" x14ac:dyDescent="0.25">
      <c r="A3408" t="s">
        <v>99</v>
      </c>
      <c r="B3408" s="7" t="s">
        <v>251</v>
      </c>
      <c r="C3408" s="15">
        <v>104</v>
      </c>
      <c r="D3408" s="16" t="s">
        <v>101</v>
      </c>
      <c r="E3408">
        <v>213</v>
      </c>
      <c r="F3408" s="9">
        <v>300</v>
      </c>
      <c r="G3408" s="9">
        <f>financials[[#This Row],[Units Sold]]*financials[[#This Row],[Sale Price]]</f>
        <v>63900</v>
      </c>
      <c r="H3408" s="9">
        <f>IF(financials[[#This Row],[Discount Band]]="low",0.1,IF(financials[[#This Row],[Discount Band]]="medium",0.15,0.3))</f>
        <v>0.15</v>
      </c>
      <c r="I3408" s="9">
        <f>financials[[#This Row],[Gross Sales]]-financials[[#This Row],[Gross Sales]]*financials[[#This Row],[Discounts]]</f>
        <v>54315</v>
      </c>
      <c r="J3408" s="9">
        <f>VLOOKUP(financials[[#This Row],[productid]],Products!$B$2:$H$10,3)</f>
        <v>2.9</v>
      </c>
      <c r="K3408" s="9">
        <f>financials[[#This Row],[Sales]]-financials[[#This Row],[COGS]]</f>
        <v>54312.1</v>
      </c>
      <c r="L3408" s="17">
        <f t="shared" ca="1" si="107"/>
        <v>44974</v>
      </c>
      <c r="M3408" t="str">
        <f t="shared" ca="1" si="106"/>
        <v>A0001</v>
      </c>
    </row>
    <row r="3409" spans="1:13" x14ac:dyDescent="0.25">
      <c r="A3409" t="s">
        <v>100</v>
      </c>
      <c r="B3409" s="7" t="s">
        <v>135</v>
      </c>
      <c r="C3409" s="15">
        <v>109</v>
      </c>
      <c r="D3409" s="16" t="s">
        <v>101</v>
      </c>
      <c r="E3409">
        <v>4261</v>
      </c>
      <c r="F3409" s="9">
        <v>15</v>
      </c>
      <c r="G3409" s="9">
        <f>financials[[#This Row],[Units Sold]]*financials[[#This Row],[Sale Price]]</f>
        <v>63915</v>
      </c>
      <c r="H3409" s="9">
        <f>IF(financials[[#This Row],[Discount Band]]="low",0.1,IF(financials[[#This Row],[Discount Band]]="medium",0.15,0.3))</f>
        <v>0.15</v>
      </c>
      <c r="I3409" s="9">
        <f>financials[[#This Row],[Gross Sales]]-financials[[#This Row],[Gross Sales]]*financials[[#This Row],[Discounts]]</f>
        <v>54327.75</v>
      </c>
      <c r="J3409" s="9">
        <f>VLOOKUP(financials[[#This Row],[productid]],Products!$B$2:$H$10,3)</f>
        <v>16.8</v>
      </c>
      <c r="K3409" s="9">
        <f>financials[[#This Row],[Sales]]-financials[[#This Row],[COGS]]</f>
        <v>54310.95</v>
      </c>
      <c r="L3409" s="17">
        <f t="shared" ca="1" si="107"/>
        <v>45077</v>
      </c>
      <c r="M3409" t="str">
        <f t="shared" ca="1" si="106"/>
        <v>C0002</v>
      </c>
    </row>
    <row r="3410" spans="1:13" x14ac:dyDescent="0.25">
      <c r="A3410" t="s">
        <v>97</v>
      </c>
      <c r="B3410" s="7" t="s">
        <v>135</v>
      </c>
      <c r="C3410" s="15">
        <v>102</v>
      </c>
      <c r="D3410" s="16" t="s">
        <v>101</v>
      </c>
      <c r="E3410">
        <v>3196</v>
      </c>
      <c r="F3410" s="9">
        <v>20</v>
      </c>
      <c r="G3410" s="9">
        <f>financials[[#This Row],[Units Sold]]*financials[[#This Row],[Sale Price]]</f>
        <v>63920</v>
      </c>
      <c r="H3410" s="9">
        <f>IF(financials[[#This Row],[Discount Band]]="low",0.1,IF(financials[[#This Row],[Discount Band]]="medium",0.15,0.3))</f>
        <v>0.15</v>
      </c>
      <c r="I3410" s="9">
        <f>financials[[#This Row],[Gross Sales]]-financials[[#This Row],[Gross Sales]]*financials[[#This Row],[Discounts]]</f>
        <v>54332</v>
      </c>
      <c r="J3410" s="9">
        <f>VLOOKUP(financials[[#This Row],[productid]],Products!$B$2:$H$10,3)</f>
        <v>13.95</v>
      </c>
      <c r="K3410" s="9">
        <f>financials[[#This Row],[Sales]]-financials[[#This Row],[COGS]]</f>
        <v>54318.05</v>
      </c>
      <c r="L3410" s="17">
        <f t="shared" ca="1" si="107"/>
        <v>45316</v>
      </c>
      <c r="M3410" t="str">
        <f t="shared" ca="1" si="106"/>
        <v>C0002</v>
      </c>
    </row>
    <row r="3411" spans="1:13" x14ac:dyDescent="0.25">
      <c r="A3411" t="s">
        <v>97</v>
      </c>
      <c r="B3411" s="7" t="s">
        <v>170</v>
      </c>
      <c r="C3411" s="15">
        <v>102</v>
      </c>
      <c r="D3411" s="16" t="s">
        <v>94</v>
      </c>
      <c r="E3411">
        <v>3202</v>
      </c>
      <c r="F3411" s="9">
        <v>20</v>
      </c>
      <c r="G3411" s="9">
        <f>financials[[#This Row],[Units Sold]]*financials[[#This Row],[Sale Price]]</f>
        <v>64040</v>
      </c>
      <c r="H3411" s="9">
        <f>IF(financials[[#This Row],[Discount Band]]="low",0.1,IF(financials[[#This Row],[Discount Band]]="medium",0.15,0.3))</f>
        <v>0.3</v>
      </c>
      <c r="I3411" s="9">
        <f>financials[[#This Row],[Gross Sales]]-financials[[#This Row],[Gross Sales]]*financials[[#This Row],[Discounts]]</f>
        <v>44828</v>
      </c>
      <c r="J3411" s="9">
        <f>VLOOKUP(financials[[#This Row],[productid]],Products!$B$2:$H$10,3)</f>
        <v>13.95</v>
      </c>
      <c r="K3411" s="9">
        <f>financials[[#This Row],[Sales]]-financials[[#This Row],[COGS]]</f>
        <v>44814.05</v>
      </c>
      <c r="L3411" s="17">
        <f t="shared" ca="1" si="107"/>
        <v>44850</v>
      </c>
      <c r="M3411" t="str">
        <f t="shared" ca="1" si="106"/>
        <v>B0101</v>
      </c>
    </row>
    <row r="3412" spans="1:13" x14ac:dyDescent="0.25">
      <c r="A3412" t="s">
        <v>97</v>
      </c>
      <c r="B3412" s="7" t="s">
        <v>628</v>
      </c>
      <c r="C3412" s="15">
        <v>102</v>
      </c>
      <c r="D3412" s="16" t="s">
        <v>102</v>
      </c>
      <c r="E3412">
        <v>183</v>
      </c>
      <c r="F3412" s="9">
        <v>350</v>
      </c>
      <c r="G3412" s="9">
        <f>financials[[#This Row],[Units Sold]]*financials[[#This Row],[Sale Price]]</f>
        <v>64050</v>
      </c>
      <c r="H3412" s="9">
        <f>IF(financials[[#This Row],[Discount Band]]="low",0.1,IF(financials[[#This Row],[Discount Band]]="medium",0.15,0.3))</f>
        <v>0.1</v>
      </c>
      <c r="I3412" s="9">
        <f>financials[[#This Row],[Gross Sales]]-financials[[#This Row],[Gross Sales]]*financials[[#This Row],[Discounts]]</f>
        <v>57645</v>
      </c>
      <c r="J3412" s="9">
        <f>VLOOKUP(financials[[#This Row],[productid]],Products!$B$2:$H$10,3)</f>
        <v>13.95</v>
      </c>
      <c r="K3412" s="9">
        <f>financials[[#This Row],[Sales]]-financials[[#This Row],[COGS]]</f>
        <v>57631.05</v>
      </c>
      <c r="L3412" s="17">
        <f t="shared" ca="1" si="107"/>
        <v>45077</v>
      </c>
      <c r="M3412" t="str">
        <f t="shared" ca="1" si="106"/>
        <v>B0001</v>
      </c>
    </row>
    <row r="3413" spans="1:13" x14ac:dyDescent="0.25">
      <c r="A3413" t="s">
        <v>97</v>
      </c>
      <c r="B3413" s="7" t="s">
        <v>277</v>
      </c>
      <c r="C3413" s="15">
        <v>107</v>
      </c>
      <c r="D3413" s="16" t="s">
        <v>102</v>
      </c>
      <c r="E3413">
        <v>183</v>
      </c>
      <c r="F3413" s="9">
        <v>350</v>
      </c>
      <c r="G3413" s="9">
        <f>financials[[#This Row],[Units Sold]]*financials[[#This Row],[Sale Price]]</f>
        <v>64050</v>
      </c>
      <c r="H3413" s="9">
        <f>IF(financials[[#This Row],[Discount Band]]="low",0.1,IF(financials[[#This Row],[Discount Band]]="medium",0.15,0.3))</f>
        <v>0.1</v>
      </c>
      <c r="I3413" s="9">
        <f>financials[[#This Row],[Gross Sales]]-financials[[#This Row],[Gross Sales]]*financials[[#This Row],[Discounts]]</f>
        <v>57645</v>
      </c>
      <c r="J3413" s="9">
        <f>VLOOKUP(financials[[#This Row],[productid]],Products!$B$2:$H$10,3)</f>
        <v>5.5</v>
      </c>
      <c r="K3413" s="9">
        <f>financials[[#This Row],[Sales]]-financials[[#This Row],[COGS]]</f>
        <v>57639.5</v>
      </c>
      <c r="L3413" s="17">
        <f t="shared" ca="1" si="107"/>
        <v>45023</v>
      </c>
      <c r="M3413" t="str">
        <f t="shared" ca="1" si="106"/>
        <v>B0001</v>
      </c>
    </row>
    <row r="3414" spans="1:13" x14ac:dyDescent="0.25">
      <c r="A3414" t="s">
        <v>97</v>
      </c>
      <c r="B3414" s="7" t="s">
        <v>285</v>
      </c>
      <c r="C3414" s="15">
        <v>108</v>
      </c>
      <c r="D3414" s="16" t="s">
        <v>94</v>
      </c>
      <c r="E3414">
        <v>183</v>
      </c>
      <c r="F3414" s="9">
        <v>350</v>
      </c>
      <c r="G3414" s="9">
        <f>financials[[#This Row],[Units Sold]]*financials[[#This Row],[Sale Price]]</f>
        <v>64050</v>
      </c>
      <c r="H3414" s="9">
        <f>IF(financials[[#This Row],[Discount Band]]="low",0.1,IF(financials[[#This Row],[Discount Band]]="medium",0.15,0.3))</f>
        <v>0.3</v>
      </c>
      <c r="I3414" s="9">
        <f>financials[[#This Row],[Gross Sales]]-financials[[#This Row],[Gross Sales]]*financials[[#This Row],[Discounts]]</f>
        <v>44835</v>
      </c>
      <c r="J3414" s="9">
        <f>VLOOKUP(financials[[#This Row],[productid]],Products!$B$2:$H$10,3)</f>
        <v>3.99</v>
      </c>
      <c r="K3414" s="9">
        <f>financials[[#This Row],[Sales]]-financials[[#This Row],[COGS]]</f>
        <v>44831.01</v>
      </c>
      <c r="L3414" s="17">
        <f t="shared" ca="1" si="107"/>
        <v>45039</v>
      </c>
      <c r="M3414" t="str">
        <f t="shared" ca="1" si="106"/>
        <v>C0002</v>
      </c>
    </row>
    <row r="3415" spans="1:13" x14ac:dyDescent="0.25">
      <c r="A3415" t="s">
        <v>99</v>
      </c>
      <c r="B3415" s="7" t="s">
        <v>656</v>
      </c>
      <c r="C3415" s="15">
        <v>109</v>
      </c>
      <c r="D3415" s="16" t="s">
        <v>102</v>
      </c>
      <c r="E3415">
        <v>214</v>
      </c>
      <c r="F3415" s="9">
        <v>300</v>
      </c>
      <c r="G3415" s="9">
        <f>financials[[#This Row],[Units Sold]]*financials[[#This Row],[Sale Price]]</f>
        <v>64200</v>
      </c>
      <c r="H3415" s="9">
        <f>IF(financials[[#This Row],[Discount Band]]="low",0.1,IF(financials[[#This Row],[Discount Band]]="medium",0.15,0.3))</f>
        <v>0.1</v>
      </c>
      <c r="I3415" s="9">
        <f>financials[[#This Row],[Gross Sales]]-financials[[#This Row],[Gross Sales]]*financials[[#This Row],[Discounts]]</f>
        <v>57780</v>
      </c>
      <c r="J3415" s="9">
        <f>VLOOKUP(financials[[#This Row],[productid]],Products!$B$2:$H$10,3)</f>
        <v>16.8</v>
      </c>
      <c r="K3415" s="9">
        <f>financials[[#This Row],[Sales]]-financials[[#This Row],[COGS]]</f>
        <v>57763.199999999997</v>
      </c>
      <c r="L3415" s="17">
        <f t="shared" ca="1" si="107"/>
        <v>44915</v>
      </c>
      <c r="M3415" t="str">
        <f t="shared" ca="1" si="106"/>
        <v>A0001</v>
      </c>
    </row>
    <row r="3416" spans="1:13" x14ac:dyDescent="0.25">
      <c r="A3416" t="s">
        <v>99</v>
      </c>
      <c r="B3416" s="7" t="s">
        <v>105</v>
      </c>
      <c r="C3416" s="15">
        <v>102</v>
      </c>
      <c r="D3416" s="16" t="s">
        <v>101</v>
      </c>
      <c r="E3416">
        <v>214</v>
      </c>
      <c r="F3416" s="9">
        <v>300</v>
      </c>
      <c r="G3416" s="9">
        <f>financials[[#This Row],[Units Sold]]*financials[[#This Row],[Sale Price]]</f>
        <v>64200</v>
      </c>
      <c r="H3416" s="9">
        <f>IF(financials[[#This Row],[Discount Band]]="low",0.1,IF(financials[[#This Row],[Discount Band]]="medium",0.15,0.3))</f>
        <v>0.15</v>
      </c>
      <c r="I3416" s="9">
        <f>financials[[#This Row],[Gross Sales]]-financials[[#This Row],[Gross Sales]]*financials[[#This Row],[Discounts]]</f>
        <v>54570</v>
      </c>
      <c r="J3416" s="9">
        <f>VLOOKUP(financials[[#This Row],[productid]],Products!$B$2:$H$10,3)</f>
        <v>13.95</v>
      </c>
      <c r="K3416" s="9">
        <f>financials[[#This Row],[Sales]]-financials[[#This Row],[COGS]]</f>
        <v>54556.05</v>
      </c>
      <c r="L3416" s="17">
        <f t="shared" ca="1" si="107"/>
        <v>44844</v>
      </c>
      <c r="M3416" t="str">
        <f t="shared" ca="1" si="106"/>
        <v>C0002</v>
      </c>
    </row>
    <row r="3417" spans="1:13" x14ac:dyDescent="0.25">
      <c r="A3417" t="s">
        <v>98</v>
      </c>
      <c r="B3417" s="7" t="s">
        <v>287</v>
      </c>
      <c r="C3417" s="15">
        <v>106</v>
      </c>
      <c r="D3417" s="16" t="s">
        <v>101</v>
      </c>
      <c r="E3417">
        <v>515</v>
      </c>
      <c r="F3417" s="9">
        <v>125</v>
      </c>
      <c r="G3417" s="9">
        <f>financials[[#This Row],[Units Sold]]*financials[[#This Row],[Sale Price]]</f>
        <v>64375</v>
      </c>
      <c r="H3417" s="9">
        <f>IF(financials[[#This Row],[Discount Band]]="low",0.1,IF(financials[[#This Row],[Discount Band]]="medium",0.15,0.3))</f>
        <v>0.15</v>
      </c>
      <c r="I3417" s="9">
        <f>financials[[#This Row],[Gross Sales]]-financials[[#This Row],[Gross Sales]]*financials[[#This Row],[Discounts]]</f>
        <v>54718.75</v>
      </c>
      <c r="J3417" s="9">
        <f>VLOOKUP(financials[[#This Row],[productid]],Products!$B$2:$H$10,3)</f>
        <v>9.1</v>
      </c>
      <c r="K3417" s="9">
        <f>financials[[#This Row],[Sales]]-financials[[#This Row],[COGS]]</f>
        <v>54709.65</v>
      </c>
      <c r="L3417" s="17">
        <f t="shared" ca="1" si="107"/>
        <v>44990</v>
      </c>
      <c r="M3417" t="str">
        <f t="shared" ca="1" si="106"/>
        <v>B0001</v>
      </c>
    </row>
    <row r="3418" spans="1:13" x14ac:dyDescent="0.25">
      <c r="A3418" t="s">
        <v>97</v>
      </c>
      <c r="B3418" s="7" t="s">
        <v>170</v>
      </c>
      <c r="C3418" s="13">
        <v>105</v>
      </c>
      <c r="D3418" s="10" t="s">
        <v>101</v>
      </c>
      <c r="E3418">
        <v>3219</v>
      </c>
      <c r="F3418" s="9">
        <v>20</v>
      </c>
      <c r="G3418" s="9">
        <f>financials[[#This Row],[Units Sold]]*financials[[#This Row],[Sale Price]]</f>
        <v>64380</v>
      </c>
      <c r="H3418" s="9">
        <f>IF(financials[[#This Row],[Discount Band]]="low",0.1,IF(financials[[#This Row],[Discount Band]]="medium",0.15,0.3))</f>
        <v>0.15</v>
      </c>
      <c r="I3418" s="9">
        <f>financials[[#This Row],[Gross Sales]]-financials[[#This Row],[Gross Sales]]*financials[[#This Row],[Discounts]]</f>
        <v>54723</v>
      </c>
      <c r="J3418" s="9">
        <f>VLOOKUP(financials[[#This Row],[productid]],Products!$B$2:$H$10,3)</f>
        <v>10</v>
      </c>
      <c r="K3418" s="9">
        <f>financials[[#This Row],[Sales]]-financials[[#This Row],[COGS]]</f>
        <v>54713</v>
      </c>
      <c r="L3418" s="17">
        <f t="shared" ca="1" si="107"/>
        <v>44904</v>
      </c>
      <c r="M3418" t="str">
        <f t="shared" ca="1" si="106"/>
        <v>B0101</v>
      </c>
    </row>
    <row r="3419" spans="1:13" x14ac:dyDescent="0.25">
      <c r="A3419" t="s">
        <v>97</v>
      </c>
      <c r="B3419" s="7" t="s">
        <v>136</v>
      </c>
      <c r="C3419" s="13">
        <v>106</v>
      </c>
      <c r="D3419" s="10" t="s">
        <v>101</v>
      </c>
      <c r="E3419">
        <v>184</v>
      </c>
      <c r="F3419" s="9">
        <v>350</v>
      </c>
      <c r="G3419" s="9">
        <f>financials[[#This Row],[Units Sold]]*financials[[#This Row],[Sale Price]]</f>
        <v>64400</v>
      </c>
      <c r="H3419" s="9">
        <f>IF(financials[[#This Row],[Discount Band]]="low",0.1,IF(financials[[#This Row],[Discount Band]]="medium",0.15,0.3))</f>
        <v>0.15</v>
      </c>
      <c r="I3419" s="9">
        <f>financials[[#This Row],[Gross Sales]]-financials[[#This Row],[Gross Sales]]*financials[[#This Row],[Discounts]]</f>
        <v>54740</v>
      </c>
      <c r="J3419" s="9">
        <f>VLOOKUP(financials[[#This Row],[productid]],Products!$B$2:$H$10,3)</f>
        <v>9.1</v>
      </c>
      <c r="K3419" s="9">
        <f>financials[[#This Row],[Sales]]-financials[[#This Row],[COGS]]</f>
        <v>54730.9</v>
      </c>
      <c r="L3419" s="17">
        <f t="shared" ca="1" si="107"/>
        <v>45271</v>
      </c>
      <c r="M3419" t="str">
        <f t="shared" ca="1" si="106"/>
        <v>B0001</v>
      </c>
    </row>
    <row r="3420" spans="1:13" x14ac:dyDescent="0.25">
      <c r="A3420" t="s">
        <v>97</v>
      </c>
      <c r="B3420" s="7" t="s">
        <v>656</v>
      </c>
      <c r="C3420" s="15">
        <v>108</v>
      </c>
      <c r="D3420" s="16" t="s">
        <v>103</v>
      </c>
      <c r="E3420">
        <v>184</v>
      </c>
      <c r="F3420" s="9">
        <v>350</v>
      </c>
      <c r="G3420" s="9">
        <f>financials[[#This Row],[Units Sold]]*financials[[#This Row],[Sale Price]]</f>
        <v>64400</v>
      </c>
      <c r="H3420" s="9">
        <f>IF(financials[[#This Row],[Discount Band]]="low",0.1,IF(financials[[#This Row],[Discount Band]]="medium",0.15,0.3))</f>
        <v>0.3</v>
      </c>
      <c r="I3420" s="9">
        <f>financials[[#This Row],[Gross Sales]]-financials[[#This Row],[Gross Sales]]*financials[[#This Row],[Discounts]]</f>
        <v>45080</v>
      </c>
      <c r="J3420" s="9">
        <f>VLOOKUP(financials[[#This Row],[productid]],Products!$B$2:$H$10,3)</f>
        <v>3.99</v>
      </c>
      <c r="K3420" s="9">
        <f>financials[[#This Row],[Sales]]-financials[[#This Row],[COGS]]</f>
        <v>45076.01</v>
      </c>
      <c r="L3420" s="17">
        <f t="shared" ca="1" si="107"/>
        <v>45300</v>
      </c>
      <c r="M3420" t="str">
        <f t="shared" ca="1" si="106"/>
        <v>C0003</v>
      </c>
    </row>
    <row r="3421" spans="1:13" x14ac:dyDescent="0.25">
      <c r="A3421" t="s">
        <v>97</v>
      </c>
      <c r="B3421" s="7" t="s">
        <v>104</v>
      </c>
      <c r="C3421" s="15">
        <v>101</v>
      </c>
      <c r="D3421" s="16" t="s">
        <v>102</v>
      </c>
      <c r="E3421">
        <v>184</v>
      </c>
      <c r="F3421" s="9">
        <v>350</v>
      </c>
      <c r="G3421" s="9">
        <f>financials[[#This Row],[Units Sold]]*financials[[#This Row],[Sale Price]]</f>
        <v>64400</v>
      </c>
      <c r="H3421" s="9">
        <f>IF(financials[[#This Row],[Discount Band]]="low",0.1,IF(financials[[#This Row],[Discount Band]]="medium",0.15,0.3))</f>
        <v>0.1</v>
      </c>
      <c r="I3421" s="9">
        <f>financials[[#This Row],[Gross Sales]]-financials[[#This Row],[Gross Sales]]*financials[[#This Row],[Discounts]]</f>
        <v>57960</v>
      </c>
      <c r="J3421" s="9">
        <f>VLOOKUP(financials[[#This Row],[productid]],Products!$B$2:$H$10,3)</f>
        <v>9.9499999999999993</v>
      </c>
      <c r="K3421" s="9">
        <f>financials[[#This Row],[Sales]]-financials[[#This Row],[COGS]]</f>
        <v>57950.05</v>
      </c>
      <c r="L3421" s="17">
        <f t="shared" ca="1" si="107"/>
        <v>45412</v>
      </c>
      <c r="M3421" t="str">
        <f t="shared" ca="1" si="106"/>
        <v>B0101</v>
      </c>
    </row>
    <row r="3422" spans="1:13" x14ac:dyDescent="0.25">
      <c r="A3422" t="s">
        <v>97</v>
      </c>
      <c r="B3422" s="7" t="s">
        <v>170</v>
      </c>
      <c r="C3422" s="13">
        <v>104</v>
      </c>
      <c r="D3422" s="10" t="s">
        <v>94</v>
      </c>
      <c r="E3422">
        <v>3222</v>
      </c>
      <c r="F3422" s="9">
        <v>20</v>
      </c>
      <c r="G3422" s="9">
        <f>financials[[#This Row],[Units Sold]]*financials[[#This Row],[Sale Price]]</f>
        <v>64440</v>
      </c>
      <c r="H3422" s="9">
        <f>IF(financials[[#This Row],[Discount Band]]="low",0.1,IF(financials[[#This Row],[Discount Band]]="medium",0.15,0.3))</f>
        <v>0.3</v>
      </c>
      <c r="I3422" s="9">
        <f>financials[[#This Row],[Gross Sales]]-financials[[#This Row],[Gross Sales]]*financials[[#This Row],[Discounts]]</f>
        <v>45108</v>
      </c>
      <c r="J3422" s="9">
        <f>VLOOKUP(financials[[#This Row],[productid]],Products!$B$2:$H$10,3)</f>
        <v>2.9</v>
      </c>
      <c r="K3422" s="9">
        <f>financials[[#This Row],[Sales]]-financials[[#This Row],[COGS]]</f>
        <v>45105.1</v>
      </c>
      <c r="L3422" s="17">
        <f t="shared" ca="1" si="107"/>
        <v>45277</v>
      </c>
      <c r="M3422" t="str">
        <f t="shared" ca="1" si="106"/>
        <v>B0001</v>
      </c>
    </row>
    <row r="3423" spans="1:13" x14ac:dyDescent="0.25">
      <c r="A3423" t="s">
        <v>99</v>
      </c>
      <c r="B3423" s="7" t="s">
        <v>208</v>
      </c>
      <c r="C3423" s="13">
        <v>102</v>
      </c>
      <c r="D3423" s="10" t="s">
        <v>102</v>
      </c>
      <c r="E3423">
        <v>215</v>
      </c>
      <c r="F3423" s="9">
        <v>300</v>
      </c>
      <c r="G3423" s="9">
        <f>financials[[#This Row],[Units Sold]]*financials[[#This Row],[Sale Price]]</f>
        <v>64500</v>
      </c>
      <c r="H3423" s="9">
        <f>IF(financials[[#This Row],[Discount Band]]="low",0.1,IF(financials[[#This Row],[Discount Band]]="medium",0.15,0.3))</f>
        <v>0.1</v>
      </c>
      <c r="I3423" s="9">
        <f>financials[[#This Row],[Gross Sales]]-financials[[#This Row],[Gross Sales]]*financials[[#This Row],[Discounts]]</f>
        <v>58050</v>
      </c>
      <c r="J3423" s="9">
        <f>VLOOKUP(financials[[#This Row],[productid]],Products!$B$2:$H$10,3)</f>
        <v>13.95</v>
      </c>
      <c r="K3423" s="9">
        <f>financials[[#This Row],[Sales]]-financials[[#This Row],[COGS]]</f>
        <v>58036.05</v>
      </c>
      <c r="L3423" s="17">
        <f t="shared" ca="1" si="107"/>
        <v>45370</v>
      </c>
      <c r="M3423" t="str">
        <f t="shared" ca="1" si="106"/>
        <v>C0002</v>
      </c>
    </row>
    <row r="3424" spans="1:13" x14ac:dyDescent="0.25">
      <c r="A3424" t="s">
        <v>99</v>
      </c>
      <c r="B3424" s="7" t="s">
        <v>159</v>
      </c>
      <c r="C3424" s="15">
        <v>108</v>
      </c>
      <c r="D3424" s="16" t="s">
        <v>94</v>
      </c>
      <c r="E3424">
        <v>215</v>
      </c>
      <c r="F3424" s="9">
        <v>300</v>
      </c>
      <c r="G3424" s="9">
        <f>financials[[#This Row],[Units Sold]]*financials[[#This Row],[Sale Price]]</f>
        <v>64500</v>
      </c>
      <c r="H3424" s="9">
        <f>IF(financials[[#This Row],[Discount Band]]="low",0.1,IF(financials[[#This Row],[Discount Band]]="medium",0.15,0.3))</f>
        <v>0.3</v>
      </c>
      <c r="I3424" s="9">
        <f>financials[[#This Row],[Gross Sales]]-financials[[#This Row],[Gross Sales]]*financials[[#This Row],[Discounts]]</f>
        <v>45150</v>
      </c>
      <c r="J3424" s="9">
        <f>VLOOKUP(financials[[#This Row],[productid]],Products!$B$2:$H$10,3)</f>
        <v>3.99</v>
      </c>
      <c r="K3424" s="9">
        <f>financials[[#This Row],[Sales]]-financials[[#This Row],[COGS]]</f>
        <v>45146.01</v>
      </c>
      <c r="L3424" s="17">
        <f t="shared" ca="1" si="107"/>
        <v>44822</v>
      </c>
      <c r="M3424" t="str">
        <f t="shared" ca="1" si="106"/>
        <v>C0003</v>
      </c>
    </row>
    <row r="3425" spans="1:13" x14ac:dyDescent="0.25">
      <c r="A3425" t="s">
        <v>99</v>
      </c>
      <c r="B3425" s="7" t="s">
        <v>107</v>
      </c>
      <c r="C3425" s="15">
        <v>105</v>
      </c>
      <c r="D3425" s="16" t="s">
        <v>94</v>
      </c>
      <c r="E3425">
        <v>215</v>
      </c>
      <c r="F3425" s="9">
        <v>300</v>
      </c>
      <c r="G3425" s="9">
        <f>financials[[#This Row],[Units Sold]]*financials[[#This Row],[Sale Price]]</f>
        <v>64500</v>
      </c>
      <c r="H3425" s="9">
        <f>IF(financials[[#This Row],[Discount Band]]="low",0.1,IF(financials[[#This Row],[Discount Band]]="medium",0.15,0.3))</f>
        <v>0.3</v>
      </c>
      <c r="I3425" s="9">
        <f>financials[[#This Row],[Gross Sales]]-financials[[#This Row],[Gross Sales]]*financials[[#This Row],[Discounts]]</f>
        <v>45150</v>
      </c>
      <c r="J3425" s="9">
        <f>VLOOKUP(financials[[#This Row],[productid]],Products!$B$2:$H$10,3)</f>
        <v>10</v>
      </c>
      <c r="K3425" s="9">
        <f>financials[[#This Row],[Sales]]-financials[[#This Row],[COGS]]</f>
        <v>45140</v>
      </c>
      <c r="L3425" s="17">
        <f t="shared" ca="1" si="107"/>
        <v>44752</v>
      </c>
      <c r="M3425" t="str">
        <f t="shared" ca="1" si="106"/>
        <v>C0002</v>
      </c>
    </row>
    <row r="3426" spans="1:13" x14ac:dyDescent="0.25">
      <c r="A3426" t="s">
        <v>98</v>
      </c>
      <c r="B3426" s="7" t="s">
        <v>284</v>
      </c>
      <c r="C3426" s="15">
        <v>104</v>
      </c>
      <c r="D3426" s="16" t="s">
        <v>101</v>
      </c>
      <c r="E3426">
        <v>517</v>
      </c>
      <c r="F3426" s="9">
        <v>125</v>
      </c>
      <c r="G3426" s="9">
        <f>financials[[#This Row],[Units Sold]]*financials[[#This Row],[Sale Price]]</f>
        <v>64625</v>
      </c>
      <c r="H3426" s="9">
        <f>IF(financials[[#This Row],[Discount Band]]="low",0.1,IF(financials[[#This Row],[Discount Band]]="medium",0.15,0.3))</f>
        <v>0.15</v>
      </c>
      <c r="I3426" s="9">
        <f>financials[[#This Row],[Gross Sales]]-financials[[#This Row],[Gross Sales]]*financials[[#This Row],[Discounts]]</f>
        <v>54931.25</v>
      </c>
      <c r="J3426" s="9">
        <f>VLOOKUP(financials[[#This Row],[productid]],Products!$B$2:$H$10,3)</f>
        <v>2.9</v>
      </c>
      <c r="K3426" s="9">
        <f>financials[[#This Row],[Sales]]-financials[[#This Row],[COGS]]</f>
        <v>54928.35</v>
      </c>
      <c r="L3426" s="17">
        <f t="shared" ca="1" si="107"/>
        <v>44674</v>
      </c>
      <c r="M3426" t="str">
        <f t="shared" ca="1" si="106"/>
        <v>C0003</v>
      </c>
    </row>
    <row r="3427" spans="1:13" x14ac:dyDescent="0.25">
      <c r="A3427" t="s">
        <v>99</v>
      </c>
      <c r="B3427" s="7" t="s">
        <v>279</v>
      </c>
      <c r="C3427" s="15">
        <v>109</v>
      </c>
      <c r="D3427" s="16" t="s">
        <v>101</v>
      </c>
      <c r="E3427">
        <v>216</v>
      </c>
      <c r="F3427" s="9">
        <v>300</v>
      </c>
      <c r="G3427" s="9">
        <f>financials[[#This Row],[Units Sold]]*financials[[#This Row],[Sale Price]]</f>
        <v>64800</v>
      </c>
      <c r="H3427" s="9">
        <f>IF(financials[[#This Row],[Discount Band]]="low",0.1,IF(financials[[#This Row],[Discount Band]]="medium",0.15,0.3))</f>
        <v>0.15</v>
      </c>
      <c r="I3427" s="9">
        <f>financials[[#This Row],[Gross Sales]]-financials[[#This Row],[Gross Sales]]*financials[[#This Row],[Discounts]]</f>
        <v>55080</v>
      </c>
      <c r="J3427" s="9">
        <f>VLOOKUP(financials[[#This Row],[productid]],Products!$B$2:$H$10,3)</f>
        <v>16.8</v>
      </c>
      <c r="K3427" s="9">
        <f>financials[[#This Row],[Sales]]-financials[[#This Row],[COGS]]</f>
        <v>55063.199999999997</v>
      </c>
      <c r="L3427" s="17">
        <f t="shared" ca="1" si="107"/>
        <v>45181</v>
      </c>
      <c r="M3427" t="str">
        <f t="shared" ca="1" si="106"/>
        <v>B0101</v>
      </c>
    </row>
    <row r="3428" spans="1:13" x14ac:dyDescent="0.25">
      <c r="A3428" t="s">
        <v>99</v>
      </c>
      <c r="B3428" s="7" t="s">
        <v>178</v>
      </c>
      <c r="C3428" s="15">
        <v>105</v>
      </c>
      <c r="D3428" s="16" t="s">
        <v>101</v>
      </c>
      <c r="E3428">
        <v>216</v>
      </c>
      <c r="F3428" s="9">
        <v>300</v>
      </c>
      <c r="G3428" s="9">
        <f>financials[[#This Row],[Units Sold]]*financials[[#This Row],[Sale Price]]</f>
        <v>64800</v>
      </c>
      <c r="H3428" s="9">
        <f>IF(financials[[#This Row],[Discount Band]]="low",0.1,IF(financials[[#This Row],[Discount Band]]="medium",0.15,0.3))</f>
        <v>0.15</v>
      </c>
      <c r="I3428" s="9">
        <f>financials[[#This Row],[Gross Sales]]-financials[[#This Row],[Gross Sales]]*financials[[#This Row],[Discounts]]</f>
        <v>55080</v>
      </c>
      <c r="J3428" s="9">
        <f>VLOOKUP(financials[[#This Row],[productid]],Products!$B$2:$H$10,3)</f>
        <v>10</v>
      </c>
      <c r="K3428" s="9">
        <f>financials[[#This Row],[Sales]]-financials[[#This Row],[COGS]]</f>
        <v>55070</v>
      </c>
      <c r="L3428" s="17">
        <f t="shared" ca="1" si="107"/>
        <v>45051</v>
      </c>
      <c r="M3428" t="str">
        <f t="shared" ca="1" si="106"/>
        <v>C0002</v>
      </c>
    </row>
    <row r="3429" spans="1:13" x14ac:dyDescent="0.25">
      <c r="A3429" t="s">
        <v>99</v>
      </c>
      <c r="B3429" s="7" t="s">
        <v>251</v>
      </c>
      <c r="C3429" s="15">
        <v>102</v>
      </c>
      <c r="D3429" s="16" t="s">
        <v>101</v>
      </c>
      <c r="E3429">
        <v>216</v>
      </c>
      <c r="F3429" s="9">
        <v>300</v>
      </c>
      <c r="G3429" s="9">
        <f>financials[[#This Row],[Units Sold]]*financials[[#This Row],[Sale Price]]</f>
        <v>64800</v>
      </c>
      <c r="H3429" s="9">
        <f>IF(financials[[#This Row],[Discount Band]]="low",0.1,IF(financials[[#This Row],[Discount Band]]="medium",0.15,0.3))</f>
        <v>0.15</v>
      </c>
      <c r="I3429" s="9">
        <f>financials[[#This Row],[Gross Sales]]-financials[[#This Row],[Gross Sales]]*financials[[#This Row],[Discounts]]</f>
        <v>55080</v>
      </c>
      <c r="J3429" s="9">
        <f>VLOOKUP(financials[[#This Row],[productid]],Products!$B$2:$H$10,3)</f>
        <v>13.95</v>
      </c>
      <c r="K3429" s="9">
        <f>financials[[#This Row],[Sales]]-financials[[#This Row],[COGS]]</f>
        <v>55066.05</v>
      </c>
      <c r="L3429" s="17">
        <f t="shared" ca="1" si="107"/>
        <v>45315</v>
      </c>
      <c r="M3429" t="str">
        <f t="shared" ca="1" si="106"/>
        <v>B0001</v>
      </c>
    </row>
    <row r="3430" spans="1:13" x14ac:dyDescent="0.25">
      <c r="A3430" t="s">
        <v>99</v>
      </c>
      <c r="B3430" s="7" t="s">
        <v>298</v>
      </c>
      <c r="C3430" s="15">
        <v>107</v>
      </c>
      <c r="D3430" s="16" t="s">
        <v>101</v>
      </c>
      <c r="E3430">
        <v>217</v>
      </c>
      <c r="F3430" s="9">
        <v>300</v>
      </c>
      <c r="G3430" s="9">
        <f>financials[[#This Row],[Units Sold]]*financials[[#This Row],[Sale Price]]</f>
        <v>65100</v>
      </c>
      <c r="H3430" s="9">
        <f>IF(financials[[#This Row],[Discount Band]]="low",0.1,IF(financials[[#This Row],[Discount Band]]="medium",0.15,0.3))</f>
        <v>0.15</v>
      </c>
      <c r="I3430" s="9">
        <f>financials[[#This Row],[Gross Sales]]-financials[[#This Row],[Gross Sales]]*financials[[#This Row],[Discounts]]</f>
        <v>55335</v>
      </c>
      <c r="J3430" s="9">
        <f>VLOOKUP(financials[[#This Row],[productid]],Products!$B$2:$H$10,3)</f>
        <v>5.5</v>
      </c>
      <c r="K3430" s="9">
        <f>financials[[#This Row],[Sales]]-financials[[#This Row],[COGS]]</f>
        <v>55329.5</v>
      </c>
      <c r="L3430" s="17">
        <f t="shared" ca="1" si="107"/>
        <v>45517</v>
      </c>
      <c r="M3430" t="str">
        <f t="shared" ca="1" si="106"/>
        <v>B0001</v>
      </c>
    </row>
    <row r="3431" spans="1:13" x14ac:dyDescent="0.25">
      <c r="A3431" t="s">
        <v>99</v>
      </c>
      <c r="B3431" s="7" t="s">
        <v>239</v>
      </c>
      <c r="C3431" s="15">
        <v>101</v>
      </c>
      <c r="D3431" s="16" t="s">
        <v>94</v>
      </c>
      <c r="E3431">
        <v>217</v>
      </c>
      <c r="F3431" s="9">
        <v>300</v>
      </c>
      <c r="G3431" s="9">
        <f>financials[[#This Row],[Units Sold]]*financials[[#This Row],[Sale Price]]</f>
        <v>65100</v>
      </c>
      <c r="H3431" s="9">
        <f>IF(financials[[#This Row],[Discount Band]]="low",0.1,IF(financials[[#This Row],[Discount Band]]="medium",0.15,0.3))</f>
        <v>0.3</v>
      </c>
      <c r="I3431" s="9">
        <f>financials[[#This Row],[Gross Sales]]-financials[[#This Row],[Gross Sales]]*financials[[#This Row],[Discounts]]</f>
        <v>45570</v>
      </c>
      <c r="J3431" s="9">
        <f>VLOOKUP(financials[[#This Row],[productid]],Products!$B$2:$H$10,3)</f>
        <v>9.9499999999999993</v>
      </c>
      <c r="K3431" s="9">
        <f>financials[[#This Row],[Sales]]-financials[[#This Row],[COGS]]</f>
        <v>45560.05</v>
      </c>
      <c r="L3431" s="17">
        <f t="shared" ca="1" si="107"/>
        <v>45516</v>
      </c>
      <c r="M3431" t="str">
        <f t="shared" ca="1" si="106"/>
        <v>A0001</v>
      </c>
    </row>
    <row r="3432" spans="1:13" x14ac:dyDescent="0.25">
      <c r="A3432" t="s">
        <v>99</v>
      </c>
      <c r="B3432" s="7" t="s">
        <v>251</v>
      </c>
      <c r="C3432" s="15">
        <v>108</v>
      </c>
      <c r="D3432" s="16" t="s">
        <v>101</v>
      </c>
      <c r="E3432">
        <v>217</v>
      </c>
      <c r="F3432" s="9">
        <v>300</v>
      </c>
      <c r="G3432" s="9">
        <f>financials[[#This Row],[Units Sold]]*financials[[#This Row],[Sale Price]]</f>
        <v>65100</v>
      </c>
      <c r="H3432" s="9">
        <f>IF(financials[[#This Row],[Discount Band]]="low",0.1,IF(financials[[#This Row],[Discount Band]]="medium",0.15,0.3))</f>
        <v>0.15</v>
      </c>
      <c r="I3432" s="9">
        <f>financials[[#This Row],[Gross Sales]]-financials[[#This Row],[Gross Sales]]*financials[[#This Row],[Discounts]]</f>
        <v>55335</v>
      </c>
      <c r="J3432" s="9">
        <f>VLOOKUP(financials[[#This Row],[productid]],Products!$B$2:$H$10,3)</f>
        <v>3.99</v>
      </c>
      <c r="K3432" s="9">
        <f>financials[[#This Row],[Sales]]-financials[[#This Row],[COGS]]</f>
        <v>55331.01</v>
      </c>
      <c r="L3432" s="17">
        <f t="shared" ca="1" si="107"/>
        <v>44810</v>
      </c>
      <c r="M3432" t="str">
        <f t="shared" ca="1" si="106"/>
        <v>B0101</v>
      </c>
    </row>
    <row r="3433" spans="1:13" x14ac:dyDescent="0.25">
      <c r="A3433" t="s">
        <v>97</v>
      </c>
      <c r="B3433" s="7" t="s">
        <v>135</v>
      </c>
      <c r="C3433" s="15">
        <v>102</v>
      </c>
      <c r="D3433" s="16" t="s">
        <v>101</v>
      </c>
      <c r="E3433">
        <v>3259</v>
      </c>
      <c r="F3433" s="9">
        <v>20</v>
      </c>
      <c r="G3433" s="9">
        <f>financials[[#This Row],[Units Sold]]*financials[[#This Row],[Sale Price]]</f>
        <v>65180</v>
      </c>
      <c r="H3433" s="9">
        <f>IF(financials[[#This Row],[Discount Band]]="low",0.1,IF(financials[[#This Row],[Discount Band]]="medium",0.15,0.3))</f>
        <v>0.15</v>
      </c>
      <c r="I3433" s="9">
        <f>financials[[#This Row],[Gross Sales]]-financials[[#This Row],[Gross Sales]]*financials[[#This Row],[Discounts]]</f>
        <v>55403</v>
      </c>
      <c r="J3433" s="9">
        <f>VLOOKUP(financials[[#This Row],[productid]],Products!$B$2:$H$10,3)</f>
        <v>13.95</v>
      </c>
      <c r="K3433" s="9">
        <f>financials[[#This Row],[Sales]]-financials[[#This Row],[COGS]]</f>
        <v>55389.05</v>
      </c>
      <c r="L3433" s="17">
        <f t="shared" ca="1" si="107"/>
        <v>45090</v>
      </c>
      <c r="M3433" t="str">
        <f t="shared" ca="1" si="106"/>
        <v>A0001</v>
      </c>
    </row>
    <row r="3434" spans="1:13" x14ac:dyDescent="0.25">
      <c r="A3434" t="s">
        <v>97</v>
      </c>
      <c r="B3434" s="7" t="s">
        <v>170</v>
      </c>
      <c r="C3434" s="15">
        <v>104</v>
      </c>
      <c r="D3434" s="16" t="s">
        <v>94</v>
      </c>
      <c r="E3434">
        <v>3261</v>
      </c>
      <c r="F3434" s="9">
        <v>20</v>
      </c>
      <c r="G3434" s="9">
        <f>financials[[#This Row],[Units Sold]]*financials[[#This Row],[Sale Price]]</f>
        <v>65220</v>
      </c>
      <c r="H3434" s="9">
        <f>IF(financials[[#This Row],[Discount Band]]="low",0.1,IF(financials[[#This Row],[Discount Band]]="medium",0.15,0.3))</f>
        <v>0.3</v>
      </c>
      <c r="I3434" s="9">
        <f>financials[[#This Row],[Gross Sales]]-financials[[#This Row],[Gross Sales]]*financials[[#This Row],[Discounts]]</f>
        <v>45654</v>
      </c>
      <c r="J3434" s="9">
        <f>VLOOKUP(financials[[#This Row],[productid]],Products!$B$2:$H$10,3)</f>
        <v>2.9</v>
      </c>
      <c r="K3434" s="9">
        <f>financials[[#This Row],[Sales]]-financials[[#This Row],[COGS]]</f>
        <v>45651.1</v>
      </c>
      <c r="L3434" s="17">
        <f t="shared" ca="1" si="107"/>
        <v>45477</v>
      </c>
      <c r="M3434" t="str">
        <f t="shared" ca="1" si="106"/>
        <v>B0001</v>
      </c>
    </row>
    <row r="3435" spans="1:13" x14ac:dyDescent="0.25">
      <c r="A3435" t="s">
        <v>97</v>
      </c>
      <c r="B3435" s="7" t="s">
        <v>135</v>
      </c>
      <c r="C3435" s="15">
        <v>108</v>
      </c>
      <c r="D3435" s="16" t="s">
        <v>101</v>
      </c>
      <c r="E3435">
        <v>3265</v>
      </c>
      <c r="F3435" s="9">
        <v>20</v>
      </c>
      <c r="G3435" s="9">
        <f>financials[[#This Row],[Units Sold]]*financials[[#This Row],[Sale Price]]</f>
        <v>65300</v>
      </c>
      <c r="H3435" s="9">
        <f>IF(financials[[#This Row],[Discount Band]]="low",0.1,IF(financials[[#This Row],[Discount Band]]="medium",0.15,0.3))</f>
        <v>0.15</v>
      </c>
      <c r="I3435" s="9">
        <f>financials[[#This Row],[Gross Sales]]-financials[[#This Row],[Gross Sales]]*financials[[#This Row],[Discounts]]</f>
        <v>55505</v>
      </c>
      <c r="J3435" s="9">
        <f>VLOOKUP(financials[[#This Row],[productid]],Products!$B$2:$H$10,3)</f>
        <v>3.99</v>
      </c>
      <c r="K3435" s="9">
        <f>financials[[#This Row],[Sales]]-financials[[#This Row],[COGS]]</f>
        <v>55501.01</v>
      </c>
      <c r="L3435" s="17">
        <f t="shared" ca="1" si="107"/>
        <v>45085</v>
      </c>
      <c r="M3435" t="str">
        <f t="shared" ca="1" si="106"/>
        <v>C0002</v>
      </c>
    </row>
    <row r="3436" spans="1:13" x14ac:dyDescent="0.25">
      <c r="A3436" t="s">
        <v>99</v>
      </c>
      <c r="B3436" s="7" t="s">
        <v>251</v>
      </c>
      <c r="C3436" s="15">
        <v>105</v>
      </c>
      <c r="D3436" s="16" t="s">
        <v>101</v>
      </c>
      <c r="E3436">
        <v>218</v>
      </c>
      <c r="F3436" s="9">
        <v>300</v>
      </c>
      <c r="G3436" s="9">
        <f>financials[[#This Row],[Units Sold]]*financials[[#This Row],[Sale Price]]</f>
        <v>65400</v>
      </c>
      <c r="H3436" s="9">
        <f>IF(financials[[#This Row],[Discount Band]]="low",0.1,IF(financials[[#This Row],[Discount Band]]="medium",0.15,0.3))</f>
        <v>0.15</v>
      </c>
      <c r="I3436" s="9">
        <f>financials[[#This Row],[Gross Sales]]-financials[[#This Row],[Gross Sales]]*financials[[#This Row],[Discounts]]</f>
        <v>55590</v>
      </c>
      <c r="J3436" s="9">
        <f>VLOOKUP(financials[[#This Row],[productid]],Products!$B$2:$H$10,3)</f>
        <v>10</v>
      </c>
      <c r="K3436" s="9">
        <f>financials[[#This Row],[Sales]]-financials[[#This Row],[COGS]]</f>
        <v>55580</v>
      </c>
      <c r="L3436" s="17">
        <f t="shared" ca="1" si="107"/>
        <v>45301</v>
      </c>
      <c r="M3436" t="str">
        <f t="shared" ca="1" si="106"/>
        <v>A0001</v>
      </c>
    </row>
    <row r="3437" spans="1:13" x14ac:dyDescent="0.25">
      <c r="A3437" t="s">
        <v>98</v>
      </c>
      <c r="B3437" s="7" t="s">
        <v>284</v>
      </c>
      <c r="C3437" s="15">
        <v>106</v>
      </c>
      <c r="D3437" s="16" t="s">
        <v>94</v>
      </c>
      <c r="E3437">
        <v>524</v>
      </c>
      <c r="F3437" s="9">
        <v>125</v>
      </c>
      <c r="G3437" s="9">
        <f>financials[[#This Row],[Units Sold]]*financials[[#This Row],[Sale Price]]</f>
        <v>65500</v>
      </c>
      <c r="H3437" s="9">
        <f>IF(financials[[#This Row],[Discount Band]]="low",0.1,IF(financials[[#This Row],[Discount Band]]="medium",0.15,0.3))</f>
        <v>0.3</v>
      </c>
      <c r="I3437" s="9">
        <f>financials[[#This Row],[Gross Sales]]-financials[[#This Row],[Gross Sales]]*financials[[#This Row],[Discounts]]</f>
        <v>45850</v>
      </c>
      <c r="J3437" s="9">
        <f>VLOOKUP(financials[[#This Row],[productid]],Products!$B$2:$H$10,3)</f>
        <v>9.1</v>
      </c>
      <c r="K3437" s="9">
        <f>financials[[#This Row],[Sales]]-financials[[#This Row],[COGS]]</f>
        <v>45840.9</v>
      </c>
      <c r="L3437" s="17">
        <f t="shared" ca="1" si="107"/>
        <v>45401</v>
      </c>
      <c r="M3437" t="str">
        <f t="shared" ca="1" si="106"/>
        <v>A0001</v>
      </c>
    </row>
    <row r="3438" spans="1:13" x14ac:dyDescent="0.25">
      <c r="A3438" t="s">
        <v>100</v>
      </c>
      <c r="B3438" s="7" t="s">
        <v>135</v>
      </c>
      <c r="C3438" s="15">
        <v>106</v>
      </c>
      <c r="D3438" s="16" t="s">
        <v>94</v>
      </c>
      <c r="E3438">
        <v>4374</v>
      </c>
      <c r="F3438" s="9">
        <v>15</v>
      </c>
      <c r="G3438" s="9">
        <f>financials[[#This Row],[Units Sold]]*financials[[#This Row],[Sale Price]]</f>
        <v>65610</v>
      </c>
      <c r="H3438" s="9">
        <f>IF(financials[[#This Row],[Discount Band]]="low",0.1,IF(financials[[#This Row],[Discount Band]]="medium",0.15,0.3))</f>
        <v>0.3</v>
      </c>
      <c r="I3438" s="9">
        <f>financials[[#This Row],[Gross Sales]]-financials[[#This Row],[Gross Sales]]*financials[[#This Row],[Discounts]]</f>
        <v>45927</v>
      </c>
      <c r="J3438" s="9">
        <f>VLOOKUP(financials[[#This Row],[productid]],Products!$B$2:$H$10,3)</f>
        <v>9.1</v>
      </c>
      <c r="K3438" s="9">
        <f>financials[[#This Row],[Sales]]-financials[[#This Row],[COGS]]</f>
        <v>45917.9</v>
      </c>
      <c r="L3438" s="17">
        <f t="shared" ca="1" si="107"/>
        <v>45130</v>
      </c>
      <c r="M3438" t="str">
        <f t="shared" ca="1" si="106"/>
        <v>B0001</v>
      </c>
    </row>
    <row r="3439" spans="1:13" x14ac:dyDescent="0.25">
      <c r="A3439" t="s">
        <v>99</v>
      </c>
      <c r="B3439" s="7" t="s">
        <v>104</v>
      </c>
      <c r="C3439" s="15">
        <v>105</v>
      </c>
      <c r="D3439" s="16" t="s">
        <v>101</v>
      </c>
      <c r="E3439">
        <v>219</v>
      </c>
      <c r="F3439" s="9">
        <v>300</v>
      </c>
      <c r="G3439" s="9">
        <f>financials[[#This Row],[Units Sold]]*financials[[#This Row],[Sale Price]]</f>
        <v>65700</v>
      </c>
      <c r="H3439" s="9">
        <f>IF(financials[[#This Row],[Discount Band]]="low",0.1,IF(financials[[#This Row],[Discount Band]]="medium",0.15,0.3))</f>
        <v>0.15</v>
      </c>
      <c r="I3439" s="9">
        <f>financials[[#This Row],[Gross Sales]]-financials[[#This Row],[Gross Sales]]*financials[[#This Row],[Discounts]]</f>
        <v>55845</v>
      </c>
      <c r="J3439" s="9">
        <f>VLOOKUP(financials[[#This Row],[productid]],Products!$B$2:$H$10,3)</f>
        <v>10</v>
      </c>
      <c r="K3439" s="9">
        <f>financials[[#This Row],[Sales]]-financials[[#This Row],[COGS]]</f>
        <v>55835</v>
      </c>
      <c r="L3439" s="17">
        <f t="shared" ca="1" si="107"/>
        <v>45456</v>
      </c>
      <c r="M3439" t="str">
        <f t="shared" ca="1" si="106"/>
        <v>C0002</v>
      </c>
    </row>
    <row r="3440" spans="1:13" x14ac:dyDescent="0.25">
      <c r="A3440" t="s">
        <v>99</v>
      </c>
      <c r="B3440" s="7" t="s">
        <v>178</v>
      </c>
      <c r="C3440" s="15">
        <v>102</v>
      </c>
      <c r="D3440" s="16" t="s">
        <v>94</v>
      </c>
      <c r="E3440">
        <v>219</v>
      </c>
      <c r="F3440" s="9">
        <v>300</v>
      </c>
      <c r="G3440" s="9">
        <f>financials[[#This Row],[Units Sold]]*financials[[#This Row],[Sale Price]]</f>
        <v>65700</v>
      </c>
      <c r="H3440" s="9">
        <f>IF(financials[[#This Row],[Discount Band]]="low",0.1,IF(financials[[#This Row],[Discount Band]]="medium",0.15,0.3))</f>
        <v>0.3</v>
      </c>
      <c r="I3440" s="9">
        <f>financials[[#This Row],[Gross Sales]]-financials[[#This Row],[Gross Sales]]*financials[[#This Row],[Discounts]]</f>
        <v>45990</v>
      </c>
      <c r="J3440" s="9">
        <f>VLOOKUP(financials[[#This Row],[productid]],Products!$B$2:$H$10,3)</f>
        <v>13.95</v>
      </c>
      <c r="K3440" s="9">
        <f>financials[[#This Row],[Sales]]-financials[[#This Row],[COGS]]</f>
        <v>45976.05</v>
      </c>
      <c r="L3440" s="17">
        <f t="shared" ca="1" si="107"/>
        <v>45179</v>
      </c>
      <c r="M3440" t="str">
        <f t="shared" ca="1" si="106"/>
        <v>C0003</v>
      </c>
    </row>
    <row r="3441" spans="1:13" x14ac:dyDescent="0.25">
      <c r="A3441" t="s">
        <v>100</v>
      </c>
      <c r="B3441" s="7" t="s">
        <v>135</v>
      </c>
      <c r="C3441" s="15">
        <v>101</v>
      </c>
      <c r="D3441" s="16" t="s">
        <v>101</v>
      </c>
      <c r="E3441">
        <v>4381</v>
      </c>
      <c r="F3441" s="9">
        <v>15</v>
      </c>
      <c r="G3441" s="9">
        <f>financials[[#This Row],[Units Sold]]*financials[[#This Row],[Sale Price]]</f>
        <v>65715</v>
      </c>
      <c r="H3441" s="9">
        <f>IF(financials[[#This Row],[Discount Band]]="low",0.1,IF(financials[[#This Row],[Discount Band]]="medium",0.15,0.3))</f>
        <v>0.15</v>
      </c>
      <c r="I3441" s="9">
        <f>financials[[#This Row],[Gross Sales]]-financials[[#This Row],[Gross Sales]]*financials[[#This Row],[Discounts]]</f>
        <v>55857.75</v>
      </c>
      <c r="J3441" s="9">
        <f>VLOOKUP(financials[[#This Row],[productid]],Products!$B$2:$H$10,3)</f>
        <v>9.9499999999999993</v>
      </c>
      <c r="K3441" s="9">
        <f>financials[[#This Row],[Sales]]-financials[[#This Row],[COGS]]</f>
        <v>55847.8</v>
      </c>
      <c r="L3441" s="17">
        <f t="shared" ca="1" si="107"/>
        <v>45063</v>
      </c>
      <c r="M3441" t="str">
        <f t="shared" ca="1" si="106"/>
        <v>C0002</v>
      </c>
    </row>
    <row r="3442" spans="1:13" x14ac:dyDescent="0.25">
      <c r="A3442" t="s">
        <v>97</v>
      </c>
      <c r="B3442" s="7" t="s">
        <v>170</v>
      </c>
      <c r="C3442" s="15">
        <v>109</v>
      </c>
      <c r="D3442" s="16" t="s">
        <v>102</v>
      </c>
      <c r="E3442">
        <v>3291</v>
      </c>
      <c r="F3442" s="9">
        <v>20</v>
      </c>
      <c r="G3442" s="9">
        <f>financials[[#This Row],[Units Sold]]*financials[[#This Row],[Sale Price]]</f>
        <v>65820</v>
      </c>
      <c r="H3442" s="9">
        <f>IF(financials[[#This Row],[Discount Band]]="low",0.1,IF(financials[[#This Row],[Discount Band]]="medium",0.15,0.3))</f>
        <v>0.1</v>
      </c>
      <c r="I3442" s="9">
        <f>financials[[#This Row],[Gross Sales]]-financials[[#This Row],[Gross Sales]]*financials[[#This Row],[Discounts]]</f>
        <v>59238</v>
      </c>
      <c r="J3442" s="9">
        <f>VLOOKUP(financials[[#This Row],[productid]],Products!$B$2:$H$10,3)</f>
        <v>16.8</v>
      </c>
      <c r="K3442" s="9">
        <f>financials[[#This Row],[Sales]]-financials[[#This Row],[COGS]]</f>
        <v>59221.2</v>
      </c>
      <c r="L3442" s="17">
        <f t="shared" ca="1" si="107"/>
        <v>45066</v>
      </c>
      <c r="M3442" t="str">
        <f t="shared" ca="1" si="106"/>
        <v>C0003</v>
      </c>
    </row>
    <row r="3443" spans="1:13" x14ac:dyDescent="0.25">
      <c r="A3443" t="s">
        <v>100</v>
      </c>
      <c r="B3443" s="7" t="s">
        <v>135</v>
      </c>
      <c r="C3443" s="15">
        <v>101</v>
      </c>
      <c r="D3443" s="16" t="s">
        <v>94</v>
      </c>
      <c r="E3443">
        <v>4397</v>
      </c>
      <c r="F3443" s="9">
        <v>15</v>
      </c>
      <c r="G3443" s="9">
        <f>financials[[#This Row],[Units Sold]]*financials[[#This Row],[Sale Price]]</f>
        <v>65955</v>
      </c>
      <c r="H3443" s="9">
        <f>IF(financials[[#This Row],[Discount Band]]="low",0.1,IF(financials[[#This Row],[Discount Band]]="medium",0.15,0.3))</f>
        <v>0.3</v>
      </c>
      <c r="I3443" s="9">
        <f>financials[[#This Row],[Gross Sales]]-financials[[#This Row],[Gross Sales]]*financials[[#This Row],[Discounts]]</f>
        <v>46168.5</v>
      </c>
      <c r="J3443" s="9">
        <f>VLOOKUP(financials[[#This Row],[productid]],Products!$B$2:$H$10,3)</f>
        <v>9.9499999999999993</v>
      </c>
      <c r="K3443" s="9">
        <f>financials[[#This Row],[Sales]]-financials[[#This Row],[COGS]]</f>
        <v>46158.55</v>
      </c>
      <c r="L3443" s="17">
        <f t="shared" ca="1" si="107"/>
        <v>45448</v>
      </c>
      <c r="M3443" t="str">
        <f t="shared" ca="1" si="106"/>
        <v>B0101</v>
      </c>
    </row>
    <row r="3444" spans="1:13" x14ac:dyDescent="0.25">
      <c r="A3444" t="s">
        <v>99</v>
      </c>
      <c r="B3444" s="7" t="s">
        <v>285</v>
      </c>
      <c r="C3444" s="15">
        <v>102</v>
      </c>
      <c r="D3444" s="16" t="s">
        <v>101</v>
      </c>
      <c r="E3444">
        <v>220</v>
      </c>
      <c r="F3444" s="9">
        <v>300</v>
      </c>
      <c r="G3444" s="9">
        <f>financials[[#This Row],[Units Sold]]*financials[[#This Row],[Sale Price]]</f>
        <v>66000</v>
      </c>
      <c r="H3444" s="9">
        <f>IF(financials[[#This Row],[Discount Band]]="low",0.1,IF(financials[[#This Row],[Discount Band]]="medium",0.15,0.3))</f>
        <v>0.15</v>
      </c>
      <c r="I3444" s="9">
        <f>financials[[#This Row],[Gross Sales]]-financials[[#This Row],[Gross Sales]]*financials[[#This Row],[Discounts]]</f>
        <v>56100</v>
      </c>
      <c r="J3444" s="9">
        <f>VLOOKUP(financials[[#This Row],[productid]],Products!$B$2:$H$10,3)</f>
        <v>13.95</v>
      </c>
      <c r="K3444" s="9">
        <f>financials[[#This Row],[Sales]]-financials[[#This Row],[COGS]]</f>
        <v>56086.05</v>
      </c>
      <c r="L3444" s="17">
        <f t="shared" ca="1" si="107"/>
        <v>45393</v>
      </c>
      <c r="M3444" t="str">
        <f t="shared" ca="1" si="106"/>
        <v>C0003</v>
      </c>
    </row>
    <row r="3445" spans="1:13" x14ac:dyDescent="0.25">
      <c r="A3445" t="s">
        <v>97</v>
      </c>
      <c r="B3445" s="7" t="s">
        <v>628</v>
      </c>
      <c r="C3445" s="13">
        <v>105</v>
      </c>
      <c r="D3445" s="10" t="s">
        <v>101</v>
      </c>
      <c r="E3445">
        <v>189</v>
      </c>
      <c r="F3445" s="9">
        <v>350</v>
      </c>
      <c r="G3445" s="9">
        <f>financials[[#This Row],[Units Sold]]*financials[[#This Row],[Sale Price]]</f>
        <v>66150</v>
      </c>
      <c r="H3445" s="9">
        <f>IF(financials[[#This Row],[Discount Band]]="low",0.1,IF(financials[[#This Row],[Discount Band]]="medium",0.15,0.3))</f>
        <v>0.15</v>
      </c>
      <c r="I3445" s="9">
        <f>financials[[#This Row],[Gross Sales]]-financials[[#This Row],[Gross Sales]]*financials[[#This Row],[Discounts]]</f>
        <v>56227.5</v>
      </c>
      <c r="J3445" s="9">
        <f>VLOOKUP(financials[[#This Row],[productid]],Products!$B$2:$H$10,3)</f>
        <v>10</v>
      </c>
      <c r="K3445" s="9">
        <f>financials[[#This Row],[Sales]]-financials[[#This Row],[COGS]]</f>
        <v>56217.5</v>
      </c>
      <c r="L3445" s="17">
        <f t="shared" ca="1" si="107"/>
        <v>45065</v>
      </c>
      <c r="M3445" t="str">
        <f t="shared" ca="1" si="106"/>
        <v>A0001</v>
      </c>
    </row>
    <row r="3446" spans="1:13" x14ac:dyDescent="0.25">
      <c r="A3446" t="s">
        <v>100</v>
      </c>
      <c r="B3446" s="7" t="s">
        <v>135</v>
      </c>
      <c r="C3446" s="15">
        <v>109</v>
      </c>
      <c r="D3446" s="16" t="s">
        <v>94</v>
      </c>
      <c r="E3446">
        <v>4416</v>
      </c>
      <c r="F3446" s="9">
        <v>15</v>
      </c>
      <c r="G3446" s="9">
        <f>financials[[#This Row],[Units Sold]]*financials[[#This Row],[Sale Price]]</f>
        <v>66240</v>
      </c>
      <c r="H3446" s="9">
        <f>IF(financials[[#This Row],[Discount Band]]="low",0.1,IF(financials[[#This Row],[Discount Band]]="medium",0.15,0.3))</f>
        <v>0.3</v>
      </c>
      <c r="I3446" s="9">
        <f>financials[[#This Row],[Gross Sales]]-financials[[#This Row],[Gross Sales]]*financials[[#This Row],[Discounts]]</f>
        <v>46368</v>
      </c>
      <c r="J3446" s="9">
        <f>VLOOKUP(financials[[#This Row],[productid]],Products!$B$2:$H$10,3)</f>
        <v>16.8</v>
      </c>
      <c r="K3446" s="9">
        <f>financials[[#This Row],[Sales]]-financials[[#This Row],[COGS]]</f>
        <v>46351.199999999997</v>
      </c>
      <c r="L3446" s="17">
        <f t="shared" ca="1" si="107"/>
        <v>45313</v>
      </c>
      <c r="M3446" t="str">
        <f t="shared" ca="1" si="106"/>
        <v>B0001</v>
      </c>
    </row>
    <row r="3447" spans="1:13" x14ac:dyDescent="0.25">
      <c r="A3447" t="s">
        <v>100</v>
      </c>
      <c r="B3447" s="7" t="s">
        <v>135</v>
      </c>
      <c r="C3447" s="15">
        <v>105</v>
      </c>
      <c r="D3447" s="16" t="s">
        <v>94</v>
      </c>
      <c r="E3447">
        <v>4418</v>
      </c>
      <c r="F3447" s="9">
        <v>15</v>
      </c>
      <c r="G3447" s="9">
        <f>financials[[#This Row],[Units Sold]]*financials[[#This Row],[Sale Price]]</f>
        <v>66270</v>
      </c>
      <c r="H3447" s="9">
        <f>IF(financials[[#This Row],[Discount Band]]="low",0.1,IF(financials[[#This Row],[Discount Band]]="medium",0.15,0.3))</f>
        <v>0.3</v>
      </c>
      <c r="I3447" s="9">
        <f>financials[[#This Row],[Gross Sales]]-financials[[#This Row],[Gross Sales]]*financials[[#This Row],[Discounts]]</f>
        <v>46389</v>
      </c>
      <c r="J3447" s="9">
        <f>VLOOKUP(financials[[#This Row],[productid]],Products!$B$2:$H$10,3)</f>
        <v>10</v>
      </c>
      <c r="K3447" s="9">
        <f>financials[[#This Row],[Sales]]-financials[[#This Row],[COGS]]</f>
        <v>46379</v>
      </c>
      <c r="L3447" s="17">
        <f t="shared" ca="1" si="107"/>
        <v>45164</v>
      </c>
      <c r="M3447" t="str">
        <f t="shared" ca="1" si="106"/>
        <v>A0001</v>
      </c>
    </row>
    <row r="3448" spans="1:13" x14ac:dyDescent="0.25">
      <c r="A3448" t="s">
        <v>97</v>
      </c>
      <c r="B3448" s="7" t="s">
        <v>170</v>
      </c>
      <c r="C3448" s="15">
        <v>104</v>
      </c>
      <c r="D3448" s="16" t="s">
        <v>101</v>
      </c>
      <c r="E3448">
        <v>3314</v>
      </c>
      <c r="F3448" s="9">
        <v>20</v>
      </c>
      <c r="G3448" s="9">
        <f>financials[[#This Row],[Units Sold]]*financials[[#This Row],[Sale Price]]</f>
        <v>66280</v>
      </c>
      <c r="H3448" s="9">
        <f>IF(financials[[#This Row],[Discount Band]]="low",0.1,IF(financials[[#This Row],[Discount Band]]="medium",0.15,0.3))</f>
        <v>0.15</v>
      </c>
      <c r="I3448" s="9">
        <f>financials[[#This Row],[Gross Sales]]-financials[[#This Row],[Gross Sales]]*financials[[#This Row],[Discounts]]</f>
        <v>56338</v>
      </c>
      <c r="J3448" s="9">
        <f>VLOOKUP(financials[[#This Row],[productid]],Products!$B$2:$H$10,3)</f>
        <v>2.9</v>
      </c>
      <c r="K3448" s="9">
        <f>financials[[#This Row],[Sales]]-financials[[#This Row],[COGS]]</f>
        <v>56335.1</v>
      </c>
      <c r="L3448" s="17">
        <f t="shared" ca="1" si="107"/>
        <v>44681</v>
      </c>
      <c r="M3448" t="str">
        <f t="shared" ca="1" si="106"/>
        <v>C0003</v>
      </c>
    </row>
    <row r="3449" spans="1:13" x14ac:dyDescent="0.25">
      <c r="A3449" t="s">
        <v>99</v>
      </c>
      <c r="B3449" s="7" t="s">
        <v>178</v>
      </c>
      <c r="C3449" s="15">
        <v>104</v>
      </c>
      <c r="D3449" s="16" t="s">
        <v>102</v>
      </c>
      <c r="E3449">
        <v>221</v>
      </c>
      <c r="F3449" s="9">
        <v>300</v>
      </c>
      <c r="G3449" s="9">
        <f>financials[[#This Row],[Units Sold]]*financials[[#This Row],[Sale Price]]</f>
        <v>66300</v>
      </c>
      <c r="H3449" s="9">
        <f>IF(financials[[#This Row],[Discount Band]]="low",0.1,IF(financials[[#This Row],[Discount Band]]="medium",0.15,0.3))</f>
        <v>0.1</v>
      </c>
      <c r="I3449" s="9">
        <f>financials[[#This Row],[Gross Sales]]-financials[[#This Row],[Gross Sales]]*financials[[#This Row],[Discounts]]</f>
        <v>59670</v>
      </c>
      <c r="J3449" s="9">
        <f>VLOOKUP(financials[[#This Row],[productid]],Products!$B$2:$H$10,3)</f>
        <v>2.9</v>
      </c>
      <c r="K3449" s="9">
        <f>financials[[#This Row],[Sales]]-financials[[#This Row],[COGS]]</f>
        <v>59667.1</v>
      </c>
      <c r="L3449" s="17">
        <f t="shared" ca="1" si="107"/>
        <v>45533</v>
      </c>
      <c r="M3449" t="str">
        <f t="shared" ca="1" si="106"/>
        <v>C0003</v>
      </c>
    </row>
    <row r="3450" spans="1:13" x14ac:dyDescent="0.25">
      <c r="A3450" t="s">
        <v>99</v>
      </c>
      <c r="B3450" s="7" t="s">
        <v>136</v>
      </c>
      <c r="C3450" s="15">
        <v>102</v>
      </c>
      <c r="D3450" s="16" t="s">
        <v>102</v>
      </c>
      <c r="E3450">
        <v>221</v>
      </c>
      <c r="F3450" s="9">
        <v>300</v>
      </c>
      <c r="G3450" s="9">
        <f>financials[[#This Row],[Units Sold]]*financials[[#This Row],[Sale Price]]</f>
        <v>66300</v>
      </c>
      <c r="H3450" s="9">
        <f>IF(financials[[#This Row],[Discount Band]]="low",0.1,IF(financials[[#This Row],[Discount Band]]="medium",0.15,0.3))</f>
        <v>0.1</v>
      </c>
      <c r="I3450" s="9">
        <f>financials[[#This Row],[Gross Sales]]-financials[[#This Row],[Gross Sales]]*financials[[#This Row],[Discounts]]</f>
        <v>59670</v>
      </c>
      <c r="J3450" s="9">
        <f>VLOOKUP(financials[[#This Row],[productid]],Products!$B$2:$H$10,3)</f>
        <v>13.95</v>
      </c>
      <c r="K3450" s="9">
        <f>financials[[#This Row],[Sales]]-financials[[#This Row],[COGS]]</f>
        <v>59656.05</v>
      </c>
      <c r="L3450" s="17">
        <f t="shared" ca="1" si="107"/>
        <v>45440</v>
      </c>
      <c r="M3450" t="str">
        <f t="shared" ca="1" si="106"/>
        <v>A0001</v>
      </c>
    </row>
    <row r="3451" spans="1:13" x14ac:dyDescent="0.25">
      <c r="A3451" t="s">
        <v>99</v>
      </c>
      <c r="B3451" s="7" t="s">
        <v>243</v>
      </c>
      <c r="C3451" s="15">
        <v>109</v>
      </c>
      <c r="D3451" s="16" t="s">
        <v>94</v>
      </c>
      <c r="E3451">
        <v>221</v>
      </c>
      <c r="F3451" s="9">
        <v>300</v>
      </c>
      <c r="G3451" s="9">
        <f>financials[[#This Row],[Units Sold]]*financials[[#This Row],[Sale Price]]</f>
        <v>66300</v>
      </c>
      <c r="H3451" s="9">
        <f>IF(financials[[#This Row],[Discount Band]]="low",0.1,IF(financials[[#This Row],[Discount Band]]="medium",0.15,0.3))</f>
        <v>0.3</v>
      </c>
      <c r="I3451" s="9">
        <f>financials[[#This Row],[Gross Sales]]-financials[[#This Row],[Gross Sales]]*financials[[#This Row],[Discounts]]</f>
        <v>46410</v>
      </c>
      <c r="J3451" s="9">
        <f>VLOOKUP(financials[[#This Row],[productid]],Products!$B$2:$H$10,3)</f>
        <v>16.8</v>
      </c>
      <c r="K3451" s="9">
        <f>financials[[#This Row],[Sales]]-financials[[#This Row],[COGS]]</f>
        <v>46393.2</v>
      </c>
      <c r="L3451" s="17">
        <f t="shared" ca="1" si="107"/>
        <v>44862</v>
      </c>
      <c r="M3451" t="str">
        <f t="shared" ca="1" si="106"/>
        <v>C0002</v>
      </c>
    </row>
    <row r="3452" spans="1:13" x14ac:dyDescent="0.25">
      <c r="A3452" t="s">
        <v>99</v>
      </c>
      <c r="B3452" s="7" t="s">
        <v>159</v>
      </c>
      <c r="C3452" s="15">
        <v>107</v>
      </c>
      <c r="D3452" s="16" t="s">
        <v>94</v>
      </c>
      <c r="E3452">
        <v>221</v>
      </c>
      <c r="F3452" s="9">
        <v>300</v>
      </c>
      <c r="G3452" s="9">
        <f>financials[[#This Row],[Units Sold]]*financials[[#This Row],[Sale Price]]</f>
        <v>66300</v>
      </c>
      <c r="H3452" s="9">
        <f>IF(financials[[#This Row],[Discount Band]]="low",0.1,IF(financials[[#This Row],[Discount Band]]="medium",0.15,0.3))</f>
        <v>0.3</v>
      </c>
      <c r="I3452" s="9">
        <f>financials[[#This Row],[Gross Sales]]-financials[[#This Row],[Gross Sales]]*financials[[#This Row],[Discounts]]</f>
        <v>46410</v>
      </c>
      <c r="J3452" s="9">
        <f>VLOOKUP(financials[[#This Row],[productid]],Products!$B$2:$H$10,3)</f>
        <v>5.5</v>
      </c>
      <c r="K3452" s="9">
        <f>financials[[#This Row],[Sales]]-financials[[#This Row],[COGS]]</f>
        <v>46404.5</v>
      </c>
      <c r="L3452" s="17">
        <f t="shared" ca="1" si="107"/>
        <v>45175</v>
      </c>
      <c r="M3452" t="str">
        <f t="shared" ca="1" si="106"/>
        <v>C0003</v>
      </c>
    </row>
    <row r="3453" spans="1:13" x14ac:dyDescent="0.25">
      <c r="A3453" t="s">
        <v>97</v>
      </c>
      <c r="B3453" s="7" t="s">
        <v>135</v>
      </c>
      <c r="C3453" s="15">
        <v>102</v>
      </c>
      <c r="D3453" s="16" t="s">
        <v>94</v>
      </c>
      <c r="E3453">
        <v>3320</v>
      </c>
      <c r="F3453" s="9">
        <v>20</v>
      </c>
      <c r="G3453" s="9">
        <f>financials[[#This Row],[Units Sold]]*financials[[#This Row],[Sale Price]]</f>
        <v>66400</v>
      </c>
      <c r="H3453" s="9">
        <f>IF(financials[[#This Row],[Discount Band]]="low",0.1,IF(financials[[#This Row],[Discount Band]]="medium",0.15,0.3))</f>
        <v>0.3</v>
      </c>
      <c r="I3453" s="9">
        <f>financials[[#This Row],[Gross Sales]]-financials[[#This Row],[Gross Sales]]*financials[[#This Row],[Discounts]]</f>
        <v>46480</v>
      </c>
      <c r="J3453" s="9">
        <f>VLOOKUP(financials[[#This Row],[productid]],Products!$B$2:$H$10,3)</f>
        <v>13.95</v>
      </c>
      <c r="K3453" s="9">
        <f>financials[[#This Row],[Sales]]-financials[[#This Row],[COGS]]</f>
        <v>46466.05</v>
      </c>
      <c r="L3453" s="17">
        <f t="shared" ca="1" si="107"/>
        <v>45313</v>
      </c>
      <c r="M3453" t="str">
        <f t="shared" ca="1" si="106"/>
        <v>C0002</v>
      </c>
    </row>
    <row r="3454" spans="1:13" x14ac:dyDescent="0.25">
      <c r="A3454" t="s">
        <v>97</v>
      </c>
      <c r="B3454" s="7" t="s">
        <v>170</v>
      </c>
      <c r="C3454" s="13">
        <v>106</v>
      </c>
      <c r="D3454" s="10" t="s">
        <v>103</v>
      </c>
      <c r="E3454">
        <v>3322</v>
      </c>
      <c r="F3454" s="9">
        <v>20</v>
      </c>
      <c r="G3454" s="9">
        <f>financials[[#This Row],[Units Sold]]*financials[[#This Row],[Sale Price]]</f>
        <v>66440</v>
      </c>
      <c r="H3454" s="9">
        <f>IF(financials[[#This Row],[Discount Band]]="low",0.1,IF(financials[[#This Row],[Discount Band]]="medium",0.15,0.3))</f>
        <v>0.3</v>
      </c>
      <c r="I3454" s="9">
        <f>financials[[#This Row],[Gross Sales]]-financials[[#This Row],[Gross Sales]]*financials[[#This Row],[Discounts]]</f>
        <v>46508</v>
      </c>
      <c r="J3454" s="9">
        <f>VLOOKUP(financials[[#This Row],[productid]],Products!$B$2:$H$10,3)</f>
        <v>9.1</v>
      </c>
      <c r="K3454" s="9">
        <f>financials[[#This Row],[Sales]]-financials[[#This Row],[COGS]]</f>
        <v>46498.9</v>
      </c>
      <c r="L3454" s="17">
        <f t="shared" ca="1" si="107"/>
        <v>45397</v>
      </c>
      <c r="M3454" t="str">
        <f t="shared" ca="1" si="106"/>
        <v>C0003</v>
      </c>
    </row>
    <row r="3455" spans="1:13" x14ac:dyDescent="0.25">
      <c r="A3455" t="s">
        <v>97</v>
      </c>
      <c r="B3455" s="7" t="s">
        <v>556</v>
      </c>
      <c r="C3455" s="15">
        <v>107</v>
      </c>
      <c r="D3455" s="16" t="s">
        <v>103</v>
      </c>
      <c r="E3455">
        <v>190</v>
      </c>
      <c r="F3455" s="9">
        <v>350</v>
      </c>
      <c r="G3455" s="9">
        <f>financials[[#This Row],[Units Sold]]*financials[[#This Row],[Sale Price]]</f>
        <v>66500</v>
      </c>
      <c r="H3455" s="9">
        <f>IF(financials[[#This Row],[Discount Band]]="low",0.1,IF(financials[[#This Row],[Discount Band]]="medium",0.15,0.3))</f>
        <v>0.3</v>
      </c>
      <c r="I3455" s="9">
        <f>financials[[#This Row],[Gross Sales]]-financials[[#This Row],[Gross Sales]]*financials[[#This Row],[Discounts]]</f>
        <v>46550</v>
      </c>
      <c r="J3455" s="9">
        <f>VLOOKUP(financials[[#This Row],[productid]],Products!$B$2:$H$10,3)</f>
        <v>5.5</v>
      </c>
      <c r="K3455" s="9">
        <f>financials[[#This Row],[Sales]]-financials[[#This Row],[COGS]]</f>
        <v>46544.5</v>
      </c>
      <c r="L3455" s="17">
        <f t="shared" ca="1" si="107"/>
        <v>44740</v>
      </c>
      <c r="M3455" t="str">
        <f t="shared" ca="1" si="106"/>
        <v>A0001</v>
      </c>
    </row>
    <row r="3456" spans="1:13" x14ac:dyDescent="0.25">
      <c r="A3456" t="s">
        <v>99</v>
      </c>
      <c r="B3456" s="7" t="s">
        <v>239</v>
      </c>
      <c r="C3456" s="15">
        <v>102</v>
      </c>
      <c r="D3456" s="16" t="s">
        <v>94</v>
      </c>
      <c r="E3456">
        <v>222</v>
      </c>
      <c r="F3456" s="9">
        <v>300</v>
      </c>
      <c r="G3456" s="9">
        <f>financials[[#This Row],[Units Sold]]*financials[[#This Row],[Sale Price]]</f>
        <v>66600</v>
      </c>
      <c r="H3456" s="9">
        <f>IF(financials[[#This Row],[Discount Band]]="low",0.1,IF(financials[[#This Row],[Discount Band]]="medium",0.15,0.3))</f>
        <v>0.3</v>
      </c>
      <c r="I3456" s="9">
        <f>financials[[#This Row],[Gross Sales]]-financials[[#This Row],[Gross Sales]]*financials[[#This Row],[Discounts]]</f>
        <v>46620</v>
      </c>
      <c r="J3456" s="9">
        <f>VLOOKUP(financials[[#This Row],[productid]],Products!$B$2:$H$10,3)</f>
        <v>13.95</v>
      </c>
      <c r="K3456" s="9">
        <f>financials[[#This Row],[Sales]]-financials[[#This Row],[COGS]]</f>
        <v>46606.05</v>
      </c>
      <c r="L3456" s="17">
        <f t="shared" ca="1" si="107"/>
        <v>45190</v>
      </c>
      <c r="M3456" t="str">
        <f t="shared" ca="1" si="106"/>
        <v>A0001</v>
      </c>
    </row>
    <row r="3457" spans="1:13" x14ac:dyDescent="0.25">
      <c r="A3457" t="s">
        <v>99</v>
      </c>
      <c r="B3457" s="7" t="s">
        <v>279</v>
      </c>
      <c r="C3457" s="15">
        <v>103</v>
      </c>
      <c r="D3457" s="16" t="s">
        <v>101</v>
      </c>
      <c r="E3457">
        <v>222</v>
      </c>
      <c r="F3457" s="9">
        <v>300</v>
      </c>
      <c r="G3457" s="9">
        <f>financials[[#This Row],[Units Sold]]*financials[[#This Row],[Sale Price]]</f>
        <v>66600</v>
      </c>
      <c r="H3457" s="9">
        <f>IF(financials[[#This Row],[Discount Band]]="low",0.1,IF(financials[[#This Row],[Discount Band]]="medium",0.15,0.3))</f>
        <v>0.15</v>
      </c>
      <c r="I3457" s="9">
        <f>financials[[#This Row],[Gross Sales]]-financials[[#This Row],[Gross Sales]]*financials[[#This Row],[Discounts]]</f>
        <v>56610</v>
      </c>
      <c r="J3457" s="9">
        <f>VLOOKUP(financials[[#This Row],[productid]],Products!$B$2:$H$10,3)</f>
        <v>15</v>
      </c>
      <c r="K3457" s="9">
        <f>financials[[#This Row],[Sales]]-financials[[#This Row],[COGS]]</f>
        <v>56595</v>
      </c>
      <c r="L3457" s="17">
        <f t="shared" ca="1" si="107"/>
        <v>44891</v>
      </c>
      <c r="M3457" t="str">
        <f t="shared" ca="1" si="106"/>
        <v>C0003</v>
      </c>
    </row>
    <row r="3458" spans="1:13" x14ac:dyDescent="0.25">
      <c r="A3458" t="s">
        <v>97</v>
      </c>
      <c r="B3458" s="7" t="s">
        <v>170</v>
      </c>
      <c r="C3458" s="15">
        <v>101</v>
      </c>
      <c r="D3458" s="16" t="s">
        <v>102</v>
      </c>
      <c r="E3458">
        <v>3339</v>
      </c>
      <c r="F3458" s="9">
        <v>20</v>
      </c>
      <c r="G3458" s="9">
        <f>financials[[#This Row],[Units Sold]]*financials[[#This Row],[Sale Price]]</f>
        <v>66780</v>
      </c>
      <c r="H3458" s="9">
        <f>IF(financials[[#This Row],[Discount Band]]="low",0.1,IF(financials[[#This Row],[Discount Band]]="medium",0.15,0.3))</f>
        <v>0.1</v>
      </c>
      <c r="I3458" s="9">
        <f>financials[[#This Row],[Gross Sales]]-financials[[#This Row],[Gross Sales]]*financials[[#This Row],[Discounts]]</f>
        <v>60102</v>
      </c>
      <c r="J3458" s="9">
        <f>VLOOKUP(financials[[#This Row],[productid]],Products!$B$2:$H$10,3)</f>
        <v>9.9499999999999993</v>
      </c>
      <c r="K3458" s="9">
        <f>financials[[#This Row],[Sales]]-financials[[#This Row],[COGS]]</f>
        <v>60092.05</v>
      </c>
      <c r="L3458" s="17">
        <f t="shared" ca="1" si="107"/>
        <v>45373</v>
      </c>
      <c r="M3458" t="str">
        <f t="shared" ref="M3458:M3521" ca="1" si="108">VLOOKUP(RANDBETWEEN(1,5),rnlsalesperson,2)</f>
        <v>C0002</v>
      </c>
    </row>
    <row r="3459" spans="1:13" x14ac:dyDescent="0.25">
      <c r="A3459" t="s">
        <v>97</v>
      </c>
      <c r="B3459" s="7" t="s">
        <v>170</v>
      </c>
      <c r="C3459" s="15">
        <v>105</v>
      </c>
      <c r="D3459" s="16" t="s">
        <v>101</v>
      </c>
      <c r="E3459">
        <v>3341</v>
      </c>
      <c r="F3459" s="9">
        <v>20</v>
      </c>
      <c r="G3459" s="9">
        <f>financials[[#This Row],[Units Sold]]*financials[[#This Row],[Sale Price]]</f>
        <v>66820</v>
      </c>
      <c r="H3459" s="9">
        <f>IF(financials[[#This Row],[Discount Band]]="low",0.1,IF(financials[[#This Row],[Discount Band]]="medium",0.15,0.3))</f>
        <v>0.15</v>
      </c>
      <c r="I3459" s="9">
        <f>financials[[#This Row],[Gross Sales]]-financials[[#This Row],[Gross Sales]]*financials[[#This Row],[Discounts]]</f>
        <v>56797</v>
      </c>
      <c r="J3459" s="9">
        <f>VLOOKUP(financials[[#This Row],[productid]],Products!$B$2:$H$10,3)</f>
        <v>10</v>
      </c>
      <c r="K3459" s="9">
        <f>financials[[#This Row],[Sales]]-financials[[#This Row],[COGS]]</f>
        <v>56787</v>
      </c>
      <c r="L3459" s="17">
        <f t="shared" ref="L3459:L3522" ca="1" si="109">RANDBETWEEN(44562,45534)</f>
        <v>44775</v>
      </c>
      <c r="M3459" t="str">
        <f t="shared" ca="1" si="108"/>
        <v>C0002</v>
      </c>
    </row>
    <row r="3460" spans="1:13" x14ac:dyDescent="0.25">
      <c r="A3460" t="s">
        <v>97</v>
      </c>
      <c r="B3460" s="7" t="s">
        <v>628</v>
      </c>
      <c r="C3460" s="13">
        <v>103</v>
      </c>
      <c r="D3460" s="10" t="s">
        <v>102</v>
      </c>
      <c r="E3460">
        <v>191</v>
      </c>
      <c r="F3460" s="9">
        <v>350</v>
      </c>
      <c r="G3460" s="9">
        <f>financials[[#This Row],[Units Sold]]*financials[[#This Row],[Sale Price]]</f>
        <v>66850</v>
      </c>
      <c r="H3460" s="9">
        <f>IF(financials[[#This Row],[Discount Band]]="low",0.1,IF(financials[[#This Row],[Discount Band]]="medium",0.15,0.3))</f>
        <v>0.1</v>
      </c>
      <c r="I3460" s="9">
        <f>financials[[#This Row],[Gross Sales]]-financials[[#This Row],[Gross Sales]]*financials[[#This Row],[Discounts]]</f>
        <v>60165</v>
      </c>
      <c r="J3460" s="9">
        <f>VLOOKUP(financials[[#This Row],[productid]],Products!$B$2:$H$10,3)</f>
        <v>15</v>
      </c>
      <c r="K3460" s="9">
        <f>financials[[#This Row],[Sales]]-financials[[#This Row],[COGS]]</f>
        <v>60150</v>
      </c>
      <c r="L3460" s="17">
        <f t="shared" ca="1" si="109"/>
        <v>45226</v>
      </c>
      <c r="M3460" t="str">
        <f t="shared" ca="1" si="108"/>
        <v>B0101</v>
      </c>
    </row>
    <row r="3461" spans="1:13" x14ac:dyDescent="0.25">
      <c r="A3461" t="s">
        <v>97</v>
      </c>
      <c r="B3461" s="7" t="s">
        <v>135</v>
      </c>
      <c r="C3461" s="15">
        <v>105</v>
      </c>
      <c r="D3461" s="16" t="s">
        <v>101</v>
      </c>
      <c r="E3461">
        <v>3355</v>
      </c>
      <c r="F3461" s="9">
        <v>20</v>
      </c>
      <c r="G3461" s="9">
        <f>financials[[#This Row],[Units Sold]]*financials[[#This Row],[Sale Price]]</f>
        <v>67100</v>
      </c>
      <c r="H3461" s="9">
        <f>IF(financials[[#This Row],[Discount Band]]="low",0.1,IF(financials[[#This Row],[Discount Band]]="medium",0.15,0.3))</f>
        <v>0.15</v>
      </c>
      <c r="I3461" s="9">
        <f>financials[[#This Row],[Gross Sales]]-financials[[#This Row],[Gross Sales]]*financials[[#This Row],[Discounts]]</f>
        <v>57035</v>
      </c>
      <c r="J3461" s="9">
        <f>VLOOKUP(financials[[#This Row],[productid]],Products!$B$2:$H$10,3)</f>
        <v>10</v>
      </c>
      <c r="K3461" s="9">
        <f>financials[[#This Row],[Sales]]-financials[[#This Row],[COGS]]</f>
        <v>57025</v>
      </c>
      <c r="L3461" s="17">
        <f t="shared" ca="1" si="109"/>
        <v>45189</v>
      </c>
      <c r="M3461" t="str">
        <f t="shared" ca="1" si="108"/>
        <v>B0101</v>
      </c>
    </row>
    <row r="3462" spans="1:13" x14ac:dyDescent="0.25">
      <c r="A3462" t="s">
        <v>97</v>
      </c>
      <c r="B3462" s="7" t="s">
        <v>107</v>
      </c>
      <c r="C3462" s="15">
        <v>103</v>
      </c>
      <c r="D3462" s="16" t="s">
        <v>101</v>
      </c>
      <c r="E3462">
        <v>192</v>
      </c>
      <c r="F3462" s="9">
        <v>350</v>
      </c>
      <c r="G3462" s="9">
        <f>financials[[#This Row],[Units Sold]]*financials[[#This Row],[Sale Price]]</f>
        <v>67200</v>
      </c>
      <c r="H3462" s="9">
        <f>IF(financials[[#This Row],[Discount Band]]="low",0.1,IF(financials[[#This Row],[Discount Band]]="medium",0.15,0.3))</f>
        <v>0.15</v>
      </c>
      <c r="I3462" s="9">
        <f>financials[[#This Row],[Gross Sales]]-financials[[#This Row],[Gross Sales]]*financials[[#This Row],[Discounts]]</f>
        <v>57120</v>
      </c>
      <c r="J3462" s="9">
        <f>VLOOKUP(financials[[#This Row],[productid]],Products!$B$2:$H$10,3)</f>
        <v>15</v>
      </c>
      <c r="K3462" s="9">
        <f>financials[[#This Row],[Sales]]-financials[[#This Row],[COGS]]</f>
        <v>57105</v>
      </c>
      <c r="L3462" s="17">
        <f t="shared" ca="1" si="109"/>
        <v>45481</v>
      </c>
      <c r="M3462" t="str">
        <f t="shared" ca="1" si="108"/>
        <v>C0002</v>
      </c>
    </row>
    <row r="3463" spans="1:13" x14ac:dyDescent="0.25">
      <c r="A3463" t="s">
        <v>99</v>
      </c>
      <c r="B3463" s="7" t="s">
        <v>628</v>
      </c>
      <c r="C3463" s="15">
        <v>101</v>
      </c>
      <c r="D3463" s="16" t="s">
        <v>101</v>
      </c>
      <c r="E3463">
        <v>224</v>
      </c>
      <c r="F3463" s="9">
        <v>300</v>
      </c>
      <c r="G3463" s="9">
        <f>financials[[#This Row],[Units Sold]]*financials[[#This Row],[Sale Price]]</f>
        <v>67200</v>
      </c>
      <c r="H3463" s="9">
        <f>IF(financials[[#This Row],[Discount Band]]="low",0.1,IF(financials[[#This Row],[Discount Band]]="medium",0.15,0.3))</f>
        <v>0.15</v>
      </c>
      <c r="I3463" s="9">
        <f>financials[[#This Row],[Gross Sales]]-financials[[#This Row],[Gross Sales]]*financials[[#This Row],[Discounts]]</f>
        <v>57120</v>
      </c>
      <c r="J3463" s="9">
        <f>VLOOKUP(financials[[#This Row],[productid]],Products!$B$2:$H$10,3)</f>
        <v>9.9499999999999993</v>
      </c>
      <c r="K3463" s="9">
        <f>financials[[#This Row],[Sales]]-financials[[#This Row],[COGS]]</f>
        <v>57110.05</v>
      </c>
      <c r="L3463" s="17">
        <f t="shared" ca="1" si="109"/>
        <v>45223</v>
      </c>
      <c r="M3463" t="str">
        <f t="shared" ca="1" si="108"/>
        <v>C0002</v>
      </c>
    </row>
    <row r="3464" spans="1:13" x14ac:dyDescent="0.25">
      <c r="A3464" t="s">
        <v>97</v>
      </c>
      <c r="B3464" s="7" t="s">
        <v>656</v>
      </c>
      <c r="C3464" s="15">
        <v>101</v>
      </c>
      <c r="D3464" s="16" t="s">
        <v>101</v>
      </c>
      <c r="E3464">
        <v>192</v>
      </c>
      <c r="F3464" s="9">
        <v>350</v>
      </c>
      <c r="G3464" s="9">
        <f>financials[[#This Row],[Units Sold]]*financials[[#This Row],[Sale Price]]</f>
        <v>67200</v>
      </c>
      <c r="H3464" s="9">
        <f>IF(financials[[#This Row],[Discount Band]]="low",0.1,IF(financials[[#This Row],[Discount Band]]="medium",0.15,0.3))</f>
        <v>0.15</v>
      </c>
      <c r="I3464" s="9">
        <f>financials[[#This Row],[Gross Sales]]-financials[[#This Row],[Gross Sales]]*financials[[#This Row],[Discounts]]</f>
        <v>57120</v>
      </c>
      <c r="J3464" s="9">
        <f>VLOOKUP(financials[[#This Row],[productid]],Products!$B$2:$H$10,3)</f>
        <v>9.9499999999999993</v>
      </c>
      <c r="K3464" s="9">
        <f>financials[[#This Row],[Sales]]-financials[[#This Row],[COGS]]</f>
        <v>57110.05</v>
      </c>
      <c r="L3464" s="17">
        <f t="shared" ca="1" si="109"/>
        <v>44706</v>
      </c>
      <c r="M3464" t="str">
        <f t="shared" ca="1" si="108"/>
        <v>B0001</v>
      </c>
    </row>
    <row r="3465" spans="1:13" x14ac:dyDescent="0.25">
      <c r="A3465" t="s">
        <v>99</v>
      </c>
      <c r="B3465" s="7" t="s">
        <v>104</v>
      </c>
      <c r="C3465" s="15">
        <v>101</v>
      </c>
      <c r="D3465" s="16" t="s">
        <v>101</v>
      </c>
      <c r="E3465">
        <v>224</v>
      </c>
      <c r="F3465" s="9">
        <v>300</v>
      </c>
      <c r="G3465" s="9">
        <f>financials[[#This Row],[Units Sold]]*financials[[#This Row],[Sale Price]]</f>
        <v>67200</v>
      </c>
      <c r="H3465" s="9">
        <f>IF(financials[[#This Row],[Discount Band]]="low",0.1,IF(financials[[#This Row],[Discount Band]]="medium",0.15,0.3))</f>
        <v>0.15</v>
      </c>
      <c r="I3465" s="9">
        <f>financials[[#This Row],[Gross Sales]]-financials[[#This Row],[Gross Sales]]*financials[[#This Row],[Discounts]]</f>
        <v>57120</v>
      </c>
      <c r="J3465" s="9">
        <f>VLOOKUP(financials[[#This Row],[productid]],Products!$B$2:$H$10,3)</f>
        <v>9.9499999999999993</v>
      </c>
      <c r="K3465" s="9">
        <f>financials[[#This Row],[Sales]]-financials[[#This Row],[COGS]]</f>
        <v>57110.05</v>
      </c>
      <c r="L3465" s="17">
        <f t="shared" ca="1" si="109"/>
        <v>45132</v>
      </c>
      <c r="M3465" t="str">
        <f t="shared" ca="1" si="108"/>
        <v>B0101</v>
      </c>
    </row>
    <row r="3466" spans="1:13" x14ac:dyDescent="0.25">
      <c r="A3466" t="s">
        <v>98</v>
      </c>
      <c r="B3466" s="7" t="s">
        <v>284</v>
      </c>
      <c r="C3466" s="15">
        <v>107</v>
      </c>
      <c r="D3466" s="16" t="s">
        <v>101</v>
      </c>
      <c r="E3466">
        <v>538</v>
      </c>
      <c r="F3466" s="9">
        <v>125</v>
      </c>
      <c r="G3466" s="9">
        <f>financials[[#This Row],[Units Sold]]*financials[[#This Row],[Sale Price]]</f>
        <v>67250</v>
      </c>
      <c r="H3466" s="9">
        <f>IF(financials[[#This Row],[Discount Band]]="low",0.1,IF(financials[[#This Row],[Discount Band]]="medium",0.15,0.3))</f>
        <v>0.15</v>
      </c>
      <c r="I3466" s="9">
        <f>financials[[#This Row],[Gross Sales]]-financials[[#This Row],[Gross Sales]]*financials[[#This Row],[Discounts]]</f>
        <v>57162.5</v>
      </c>
      <c r="J3466" s="9">
        <f>VLOOKUP(financials[[#This Row],[productid]],Products!$B$2:$H$10,3)</f>
        <v>5.5</v>
      </c>
      <c r="K3466" s="9">
        <f>financials[[#This Row],[Sales]]-financials[[#This Row],[COGS]]</f>
        <v>57157</v>
      </c>
      <c r="L3466" s="17">
        <f t="shared" ca="1" si="109"/>
        <v>44611</v>
      </c>
      <c r="M3466" t="str">
        <f t="shared" ca="1" si="108"/>
        <v>C0003</v>
      </c>
    </row>
    <row r="3467" spans="1:13" x14ac:dyDescent="0.25">
      <c r="A3467" t="s">
        <v>98</v>
      </c>
      <c r="B3467" s="7" t="s">
        <v>209</v>
      </c>
      <c r="C3467" s="15">
        <v>109</v>
      </c>
      <c r="D3467" s="16" t="s">
        <v>101</v>
      </c>
      <c r="E3467">
        <v>539</v>
      </c>
      <c r="F3467" s="9">
        <v>125</v>
      </c>
      <c r="G3467" s="9">
        <f>financials[[#This Row],[Units Sold]]*financials[[#This Row],[Sale Price]]</f>
        <v>67375</v>
      </c>
      <c r="H3467" s="9">
        <f>IF(financials[[#This Row],[Discount Band]]="low",0.1,IF(financials[[#This Row],[Discount Band]]="medium",0.15,0.3))</f>
        <v>0.15</v>
      </c>
      <c r="I3467" s="9">
        <f>financials[[#This Row],[Gross Sales]]-financials[[#This Row],[Gross Sales]]*financials[[#This Row],[Discounts]]</f>
        <v>57268.75</v>
      </c>
      <c r="J3467" s="9">
        <f>VLOOKUP(financials[[#This Row],[productid]],Products!$B$2:$H$10,3)</f>
        <v>16.8</v>
      </c>
      <c r="K3467" s="9">
        <f>financials[[#This Row],[Sales]]-financials[[#This Row],[COGS]]</f>
        <v>57251.95</v>
      </c>
      <c r="L3467" s="17">
        <f t="shared" ca="1" si="109"/>
        <v>45034</v>
      </c>
      <c r="M3467" t="str">
        <f t="shared" ca="1" si="108"/>
        <v>A0001</v>
      </c>
    </row>
    <row r="3468" spans="1:13" x14ac:dyDescent="0.25">
      <c r="A3468" t="s">
        <v>97</v>
      </c>
      <c r="B3468" s="7" t="s">
        <v>170</v>
      </c>
      <c r="C3468" s="15">
        <v>104</v>
      </c>
      <c r="D3468" s="16" t="s">
        <v>101</v>
      </c>
      <c r="E3468">
        <v>3376</v>
      </c>
      <c r="F3468" s="9">
        <v>20</v>
      </c>
      <c r="G3468" s="9">
        <f>financials[[#This Row],[Units Sold]]*financials[[#This Row],[Sale Price]]</f>
        <v>67520</v>
      </c>
      <c r="H3468" s="9">
        <f>IF(financials[[#This Row],[Discount Band]]="low",0.1,IF(financials[[#This Row],[Discount Band]]="medium",0.15,0.3))</f>
        <v>0.15</v>
      </c>
      <c r="I3468" s="9">
        <f>financials[[#This Row],[Gross Sales]]-financials[[#This Row],[Gross Sales]]*financials[[#This Row],[Discounts]]</f>
        <v>57392</v>
      </c>
      <c r="J3468" s="9">
        <f>VLOOKUP(financials[[#This Row],[productid]],Products!$B$2:$H$10,3)</f>
        <v>2.9</v>
      </c>
      <c r="K3468" s="9">
        <f>financials[[#This Row],[Sales]]-financials[[#This Row],[COGS]]</f>
        <v>57389.1</v>
      </c>
      <c r="L3468" s="17">
        <f t="shared" ca="1" si="109"/>
        <v>45439</v>
      </c>
      <c r="M3468" t="str">
        <f t="shared" ca="1" si="108"/>
        <v>B0101</v>
      </c>
    </row>
    <row r="3469" spans="1:13" x14ac:dyDescent="0.25">
      <c r="A3469" t="s">
        <v>97</v>
      </c>
      <c r="B3469" s="7" t="s">
        <v>169</v>
      </c>
      <c r="C3469" s="13">
        <v>101</v>
      </c>
      <c r="D3469" s="10" t="s">
        <v>94</v>
      </c>
      <c r="E3469">
        <v>193</v>
      </c>
      <c r="F3469" s="9">
        <v>350</v>
      </c>
      <c r="G3469" s="9">
        <f>financials[[#This Row],[Units Sold]]*financials[[#This Row],[Sale Price]]</f>
        <v>67550</v>
      </c>
      <c r="H3469" s="9">
        <f>IF(financials[[#This Row],[Discount Band]]="low",0.1,IF(financials[[#This Row],[Discount Band]]="medium",0.15,0.3))</f>
        <v>0.3</v>
      </c>
      <c r="I3469" s="9">
        <f>financials[[#This Row],[Gross Sales]]-financials[[#This Row],[Gross Sales]]*financials[[#This Row],[Discounts]]</f>
        <v>47285</v>
      </c>
      <c r="J3469" s="9">
        <f>VLOOKUP(financials[[#This Row],[productid]],Products!$B$2:$H$10,3)</f>
        <v>9.9499999999999993</v>
      </c>
      <c r="K3469" s="9">
        <f>financials[[#This Row],[Sales]]-financials[[#This Row],[COGS]]</f>
        <v>47275.05</v>
      </c>
      <c r="L3469" s="17">
        <f t="shared" ca="1" si="109"/>
        <v>45011</v>
      </c>
      <c r="M3469" t="str">
        <f t="shared" ca="1" si="108"/>
        <v>C0003</v>
      </c>
    </row>
    <row r="3470" spans="1:13" x14ac:dyDescent="0.25">
      <c r="A3470" t="s">
        <v>97</v>
      </c>
      <c r="B3470" s="7" t="s">
        <v>208</v>
      </c>
      <c r="C3470" s="15">
        <v>101</v>
      </c>
      <c r="D3470" s="16" t="s">
        <v>94</v>
      </c>
      <c r="E3470">
        <v>193</v>
      </c>
      <c r="F3470" s="9">
        <v>350</v>
      </c>
      <c r="G3470" s="9">
        <f>financials[[#This Row],[Units Sold]]*financials[[#This Row],[Sale Price]]</f>
        <v>67550</v>
      </c>
      <c r="H3470" s="9">
        <f>IF(financials[[#This Row],[Discount Band]]="low",0.1,IF(financials[[#This Row],[Discount Band]]="medium",0.15,0.3))</f>
        <v>0.3</v>
      </c>
      <c r="I3470" s="9">
        <f>financials[[#This Row],[Gross Sales]]-financials[[#This Row],[Gross Sales]]*financials[[#This Row],[Discounts]]</f>
        <v>47285</v>
      </c>
      <c r="J3470" s="9">
        <f>VLOOKUP(financials[[#This Row],[productid]],Products!$B$2:$H$10,3)</f>
        <v>9.9499999999999993</v>
      </c>
      <c r="K3470" s="9">
        <f>financials[[#This Row],[Sales]]-financials[[#This Row],[COGS]]</f>
        <v>47275.05</v>
      </c>
      <c r="L3470" s="17">
        <f t="shared" ca="1" si="109"/>
        <v>44729</v>
      </c>
      <c r="M3470" t="str">
        <f t="shared" ca="1" si="108"/>
        <v>A0001</v>
      </c>
    </row>
    <row r="3471" spans="1:13" x14ac:dyDescent="0.25">
      <c r="A3471" t="s">
        <v>97</v>
      </c>
      <c r="B3471" s="7" t="s">
        <v>277</v>
      </c>
      <c r="C3471" s="15">
        <v>104</v>
      </c>
      <c r="D3471" s="16" t="s">
        <v>102</v>
      </c>
      <c r="E3471">
        <v>193</v>
      </c>
      <c r="F3471" s="9">
        <v>350</v>
      </c>
      <c r="G3471" s="9">
        <f>financials[[#This Row],[Units Sold]]*financials[[#This Row],[Sale Price]]</f>
        <v>67550</v>
      </c>
      <c r="H3471" s="9">
        <f>IF(financials[[#This Row],[Discount Band]]="low",0.1,IF(financials[[#This Row],[Discount Band]]="medium",0.15,0.3))</f>
        <v>0.1</v>
      </c>
      <c r="I3471" s="9">
        <f>financials[[#This Row],[Gross Sales]]-financials[[#This Row],[Gross Sales]]*financials[[#This Row],[Discounts]]</f>
        <v>60795</v>
      </c>
      <c r="J3471" s="9">
        <f>VLOOKUP(financials[[#This Row],[productid]],Products!$B$2:$H$10,3)</f>
        <v>2.9</v>
      </c>
      <c r="K3471" s="9">
        <f>financials[[#This Row],[Sales]]-financials[[#This Row],[COGS]]</f>
        <v>60792.1</v>
      </c>
      <c r="L3471" s="17">
        <f t="shared" ca="1" si="109"/>
        <v>44757</v>
      </c>
      <c r="M3471" t="str">
        <f t="shared" ca="1" si="108"/>
        <v>B0101</v>
      </c>
    </row>
    <row r="3472" spans="1:13" x14ac:dyDescent="0.25">
      <c r="A3472" t="s">
        <v>100</v>
      </c>
      <c r="B3472" s="7" t="s">
        <v>135</v>
      </c>
      <c r="C3472" s="15">
        <v>108</v>
      </c>
      <c r="D3472" s="16" t="s">
        <v>103</v>
      </c>
      <c r="E3472">
        <v>4515</v>
      </c>
      <c r="F3472" s="9">
        <v>15</v>
      </c>
      <c r="G3472" s="9">
        <f>financials[[#This Row],[Units Sold]]*financials[[#This Row],[Sale Price]]</f>
        <v>67725</v>
      </c>
      <c r="H3472" s="9">
        <f>IF(financials[[#This Row],[Discount Band]]="low",0.1,IF(financials[[#This Row],[Discount Band]]="medium",0.15,0.3))</f>
        <v>0.3</v>
      </c>
      <c r="I3472" s="9">
        <f>financials[[#This Row],[Gross Sales]]-financials[[#This Row],[Gross Sales]]*financials[[#This Row],[Discounts]]</f>
        <v>47407.5</v>
      </c>
      <c r="J3472" s="9">
        <f>VLOOKUP(financials[[#This Row],[productid]],Products!$B$2:$H$10,3)</f>
        <v>3.99</v>
      </c>
      <c r="K3472" s="9">
        <f>financials[[#This Row],[Sales]]-financials[[#This Row],[COGS]]</f>
        <v>47403.51</v>
      </c>
      <c r="L3472" s="17">
        <f t="shared" ca="1" si="109"/>
        <v>45127</v>
      </c>
      <c r="M3472" t="str">
        <f t="shared" ca="1" si="108"/>
        <v>A0001</v>
      </c>
    </row>
    <row r="3473" spans="1:13" x14ac:dyDescent="0.25">
      <c r="A3473" t="s">
        <v>99</v>
      </c>
      <c r="B3473" s="7" t="s">
        <v>208</v>
      </c>
      <c r="C3473" s="13">
        <v>108</v>
      </c>
      <c r="D3473" s="10" t="s">
        <v>102</v>
      </c>
      <c r="E3473">
        <v>226</v>
      </c>
      <c r="F3473" s="9">
        <v>300</v>
      </c>
      <c r="G3473" s="9">
        <f>financials[[#This Row],[Units Sold]]*financials[[#This Row],[Sale Price]]</f>
        <v>67800</v>
      </c>
      <c r="H3473" s="9">
        <f>IF(financials[[#This Row],[Discount Band]]="low",0.1,IF(financials[[#This Row],[Discount Band]]="medium",0.15,0.3))</f>
        <v>0.1</v>
      </c>
      <c r="I3473" s="9">
        <f>financials[[#This Row],[Gross Sales]]-financials[[#This Row],[Gross Sales]]*financials[[#This Row],[Discounts]]</f>
        <v>61020</v>
      </c>
      <c r="J3473" s="9">
        <f>VLOOKUP(financials[[#This Row],[productid]],Products!$B$2:$H$10,3)</f>
        <v>3.99</v>
      </c>
      <c r="K3473" s="9">
        <f>financials[[#This Row],[Sales]]-financials[[#This Row],[COGS]]</f>
        <v>61016.01</v>
      </c>
      <c r="L3473" s="17">
        <f t="shared" ca="1" si="109"/>
        <v>44906</v>
      </c>
      <c r="M3473" t="str">
        <f t="shared" ca="1" si="108"/>
        <v>C0003</v>
      </c>
    </row>
    <row r="3474" spans="1:13" x14ac:dyDescent="0.25">
      <c r="A3474" t="s">
        <v>99</v>
      </c>
      <c r="B3474" s="7" t="s">
        <v>298</v>
      </c>
      <c r="C3474" s="15">
        <v>108</v>
      </c>
      <c r="D3474" s="16" t="s">
        <v>102</v>
      </c>
      <c r="E3474">
        <v>226</v>
      </c>
      <c r="F3474" s="9">
        <v>300</v>
      </c>
      <c r="G3474" s="9">
        <f>financials[[#This Row],[Units Sold]]*financials[[#This Row],[Sale Price]]</f>
        <v>67800</v>
      </c>
      <c r="H3474" s="9">
        <f>IF(financials[[#This Row],[Discount Band]]="low",0.1,IF(financials[[#This Row],[Discount Band]]="medium",0.15,0.3))</f>
        <v>0.1</v>
      </c>
      <c r="I3474" s="9">
        <f>financials[[#This Row],[Gross Sales]]-financials[[#This Row],[Gross Sales]]*financials[[#This Row],[Discounts]]</f>
        <v>61020</v>
      </c>
      <c r="J3474" s="9">
        <f>VLOOKUP(financials[[#This Row],[productid]],Products!$B$2:$H$10,3)</f>
        <v>3.99</v>
      </c>
      <c r="K3474" s="9">
        <f>financials[[#This Row],[Sales]]-financials[[#This Row],[COGS]]</f>
        <v>61016.01</v>
      </c>
      <c r="L3474" s="17">
        <f t="shared" ca="1" si="109"/>
        <v>45326</v>
      </c>
      <c r="M3474" t="str">
        <f t="shared" ca="1" si="108"/>
        <v>B0001</v>
      </c>
    </row>
    <row r="3475" spans="1:13" x14ac:dyDescent="0.25">
      <c r="A3475" t="s">
        <v>99</v>
      </c>
      <c r="B3475" s="7" t="s">
        <v>298</v>
      </c>
      <c r="C3475" s="15">
        <v>101</v>
      </c>
      <c r="D3475" s="16" t="s">
        <v>94</v>
      </c>
      <c r="E3475">
        <v>226</v>
      </c>
      <c r="F3475" s="9">
        <v>300</v>
      </c>
      <c r="G3475" s="9">
        <f>financials[[#This Row],[Units Sold]]*financials[[#This Row],[Sale Price]]</f>
        <v>67800</v>
      </c>
      <c r="H3475" s="9">
        <f>IF(financials[[#This Row],[Discount Band]]="low",0.1,IF(financials[[#This Row],[Discount Band]]="medium",0.15,0.3))</f>
        <v>0.3</v>
      </c>
      <c r="I3475" s="9">
        <f>financials[[#This Row],[Gross Sales]]-financials[[#This Row],[Gross Sales]]*financials[[#This Row],[Discounts]]</f>
        <v>47460</v>
      </c>
      <c r="J3475" s="9">
        <f>VLOOKUP(financials[[#This Row],[productid]],Products!$B$2:$H$10,3)</f>
        <v>9.9499999999999993</v>
      </c>
      <c r="K3475" s="9">
        <f>financials[[#This Row],[Sales]]-financials[[#This Row],[COGS]]</f>
        <v>47450.05</v>
      </c>
      <c r="L3475" s="17">
        <f t="shared" ca="1" si="109"/>
        <v>45505</v>
      </c>
      <c r="M3475" t="str">
        <f t="shared" ca="1" si="108"/>
        <v>B0001</v>
      </c>
    </row>
    <row r="3476" spans="1:13" x14ac:dyDescent="0.25">
      <c r="A3476" t="s">
        <v>98</v>
      </c>
      <c r="B3476" s="7" t="s">
        <v>284</v>
      </c>
      <c r="C3476" s="15">
        <v>105</v>
      </c>
      <c r="D3476" s="16" t="s">
        <v>102</v>
      </c>
      <c r="E3476">
        <v>543</v>
      </c>
      <c r="F3476" s="9">
        <v>125</v>
      </c>
      <c r="G3476" s="9">
        <f>financials[[#This Row],[Units Sold]]*financials[[#This Row],[Sale Price]]</f>
        <v>67875</v>
      </c>
      <c r="H3476" s="9">
        <f>IF(financials[[#This Row],[Discount Band]]="low",0.1,IF(financials[[#This Row],[Discount Band]]="medium",0.15,0.3))</f>
        <v>0.1</v>
      </c>
      <c r="I3476" s="9">
        <f>financials[[#This Row],[Gross Sales]]-financials[[#This Row],[Gross Sales]]*financials[[#This Row],[Discounts]]</f>
        <v>61087.5</v>
      </c>
      <c r="J3476" s="9">
        <f>VLOOKUP(financials[[#This Row],[productid]],Products!$B$2:$H$10,3)</f>
        <v>10</v>
      </c>
      <c r="K3476" s="9">
        <f>financials[[#This Row],[Sales]]-financials[[#This Row],[COGS]]</f>
        <v>61077.5</v>
      </c>
      <c r="L3476" s="17">
        <f t="shared" ca="1" si="109"/>
        <v>44690</v>
      </c>
      <c r="M3476" t="str">
        <f t="shared" ca="1" si="108"/>
        <v>B0101</v>
      </c>
    </row>
    <row r="3477" spans="1:13" x14ac:dyDescent="0.25">
      <c r="A3477" t="s">
        <v>97</v>
      </c>
      <c r="B3477" s="7" t="s">
        <v>135</v>
      </c>
      <c r="C3477" s="15">
        <v>101</v>
      </c>
      <c r="D3477" s="16" t="s">
        <v>101</v>
      </c>
      <c r="E3477">
        <v>3394</v>
      </c>
      <c r="F3477" s="9">
        <v>20</v>
      </c>
      <c r="G3477" s="9">
        <f>financials[[#This Row],[Units Sold]]*financials[[#This Row],[Sale Price]]</f>
        <v>67880</v>
      </c>
      <c r="H3477" s="9">
        <f>IF(financials[[#This Row],[Discount Band]]="low",0.1,IF(financials[[#This Row],[Discount Band]]="medium",0.15,0.3))</f>
        <v>0.15</v>
      </c>
      <c r="I3477" s="9">
        <f>financials[[#This Row],[Gross Sales]]-financials[[#This Row],[Gross Sales]]*financials[[#This Row],[Discounts]]</f>
        <v>57698</v>
      </c>
      <c r="J3477" s="9">
        <f>VLOOKUP(financials[[#This Row],[productid]],Products!$B$2:$H$10,3)</f>
        <v>9.9499999999999993</v>
      </c>
      <c r="K3477" s="9">
        <f>financials[[#This Row],[Sales]]-financials[[#This Row],[COGS]]</f>
        <v>57688.05</v>
      </c>
      <c r="L3477" s="17">
        <f t="shared" ca="1" si="109"/>
        <v>45238</v>
      </c>
      <c r="M3477" t="str">
        <f t="shared" ca="1" si="108"/>
        <v>C0003</v>
      </c>
    </row>
    <row r="3478" spans="1:13" x14ac:dyDescent="0.25">
      <c r="A3478" t="s">
        <v>97</v>
      </c>
      <c r="B3478" s="7" t="s">
        <v>656</v>
      </c>
      <c r="C3478" s="15">
        <v>107</v>
      </c>
      <c r="D3478" s="16" t="s">
        <v>101</v>
      </c>
      <c r="E3478">
        <v>194</v>
      </c>
      <c r="F3478" s="9">
        <v>350</v>
      </c>
      <c r="G3478" s="9">
        <f>financials[[#This Row],[Units Sold]]*financials[[#This Row],[Sale Price]]</f>
        <v>67900</v>
      </c>
      <c r="H3478" s="9">
        <f>IF(financials[[#This Row],[Discount Band]]="low",0.1,IF(financials[[#This Row],[Discount Band]]="medium",0.15,0.3))</f>
        <v>0.15</v>
      </c>
      <c r="I3478" s="9">
        <f>financials[[#This Row],[Gross Sales]]-financials[[#This Row],[Gross Sales]]*financials[[#This Row],[Discounts]]</f>
        <v>57715</v>
      </c>
      <c r="J3478" s="9">
        <f>VLOOKUP(financials[[#This Row],[productid]],Products!$B$2:$H$10,3)</f>
        <v>5.5</v>
      </c>
      <c r="K3478" s="9">
        <f>financials[[#This Row],[Sales]]-financials[[#This Row],[COGS]]</f>
        <v>57709.5</v>
      </c>
      <c r="L3478" s="17">
        <f t="shared" ca="1" si="109"/>
        <v>45340</v>
      </c>
      <c r="M3478" t="str">
        <f t="shared" ca="1" si="108"/>
        <v>C0003</v>
      </c>
    </row>
    <row r="3479" spans="1:13" x14ac:dyDescent="0.25">
      <c r="A3479" t="s">
        <v>97</v>
      </c>
      <c r="B3479" s="7" t="s">
        <v>298</v>
      </c>
      <c r="C3479" s="15">
        <v>101</v>
      </c>
      <c r="D3479" s="16" t="s">
        <v>101</v>
      </c>
      <c r="E3479">
        <v>194</v>
      </c>
      <c r="F3479" s="9">
        <v>350</v>
      </c>
      <c r="G3479" s="9">
        <f>financials[[#This Row],[Units Sold]]*financials[[#This Row],[Sale Price]]</f>
        <v>67900</v>
      </c>
      <c r="H3479" s="9">
        <f>IF(financials[[#This Row],[Discount Band]]="low",0.1,IF(financials[[#This Row],[Discount Band]]="medium",0.15,0.3))</f>
        <v>0.15</v>
      </c>
      <c r="I3479" s="9">
        <f>financials[[#This Row],[Gross Sales]]-financials[[#This Row],[Gross Sales]]*financials[[#This Row],[Discounts]]</f>
        <v>57715</v>
      </c>
      <c r="J3479" s="9">
        <f>VLOOKUP(financials[[#This Row],[productid]],Products!$B$2:$H$10,3)</f>
        <v>9.9499999999999993</v>
      </c>
      <c r="K3479" s="9">
        <f>financials[[#This Row],[Sales]]-financials[[#This Row],[COGS]]</f>
        <v>57705.05</v>
      </c>
      <c r="L3479" s="17">
        <f t="shared" ca="1" si="109"/>
        <v>45258</v>
      </c>
      <c r="M3479" t="str">
        <f t="shared" ca="1" si="108"/>
        <v>C0002</v>
      </c>
    </row>
    <row r="3480" spans="1:13" x14ac:dyDescent="0.25">
      <c r="A3480" t="s">
        <v>97</v>
      </c>
      <c r="B3480" s="7" t="s">
        <v>285</v>
      </c>
      <c r="C3480" s="15">
        <v>105</v>
      </c>
      <c r="D3480" s="16" t="s">
        <v>101</v>
      </c>
      <c r="E3480">
        <v>194</v>
      </c>
      <c r="F3480" s="9">
        <v>350</v>
      </c>
      <c r="G3480" s="9">
        <f>financials[[#This Row],[Units Sold]]*financials[[#This Row],[Sale Price]]</f>
        <v>67900</v>
      </c>
      <c r="H3480" s="9">
        <f>IF(financials[[#This Row],[Discount Band]]="low",0.1,IF(financials[[#This Row],[Discount Band]]="medium",0.15,0.3))</f>
        <v>0.15</v>
      </c>
      <c r="I3480" s="9">
        <f>financials[[#This Row],[Gross Sales]]-financials[[#This Row],[Gross Sales]]*financials[[#This Row],[Discounts]]</f>
        <v>57715</v>
      </c>
      <c r="J3480" s="9">
        <f>VLOOKUP(financials[[#This Row],[productid]],Products!$B$2:$H$10,3)</f>
        <v>10</v>
      </c>
      <c r="K3480" s="9">
        <f>financials[[#This Row],[Sales]]-financials[[#This Row],[COGS]]</f>
        <v>57705</v>
      </c>
      <c r="L3480" s="17">
        <f t="shared" ca="1" si="109"/>
        <v>44693</v>
      </c>
      <c r="M3480" t="str">
        <f t="shared" ca="1" si="108"/>
        <v>B0101</v>
      </c>
    </row>
    <row r="3481" spans="1:13" x14ac:dyDescent="0.25">
      <c r="A3481" t="s">
        <v>98</v>
      </c>
      <c r="B3481" s="7" t="s">
        <v>216</v>
      </c>
      <c r="C3481" s="15">
        <v>101</v>
      </c>
      <c r="D3481" s="16" t="s">
        <v>101</v>
      </c>
      <c r="E3481">
        <v>545</v>
      </c>
      <c r="F3481" s="9">
        <v>125</v>
      </c>
      <c r="G3481" s="9">
        <f>financials[[#This Row],[Units Sold]]*financials[[#This Row],[Sale Price]]</f>
        <v>68125</v>
      </c>
      <c r="H3481" s="9">
        <f>IF(financials[[#This Row],[Discount Band]]="low",0.1,IF(financials[[#This Row],[Discount Band]]="medium",0.15,0.3))</f>
        <v>0.15</v>
      </c>
      <c r="I3481" s="9">
        <f>financials[[#This Row],[Gross Sales]]-financials[[#This Row],[Gross Sales]]*financials[[#This Row],[Discounts]]</f>
        <v>57906.25</v>
      </c>
      <c r="J3481" s="9">
        <f>VLOOKUP(financials[[#This Row],[productid]],Products!$B$2:$H$10,3)</f>
        <v>9.9499999999999993</v>
      </c>
      <c r="K3481" s="9">
        <f>financials[[#This Row],[Sales]]-financials[[#This Row],[COGS]]</f>
        <v>57896.3</v>
      </c>
      <c r="L3481" s="17">
        <f t="shared" ca="1" si="109"/>
        <v>44965</v>
      </c>
      <c r="M3481" t="str">
        <f t="shared" ca="1" si="108"/>
        <v>B0001</v>
      </c>
    </row>
    <row r="3482" spans="1:13" x14ac:dyDescent="0.25">
      <c r="A3482" t="s">
        <v>97</v>
      </c>
      <c r="B3482" s="7" t="s">
        <v>298</v>
      </c>
      <c r="C3482" s="15">
        <v>105</v>
      </c>
      <c r="D3482" s="16" t="s">
        <v>94</v>
      </c>
      <c r="E3482">
        <v>195</v>
      </c>
      <c r="F3482" s="9">
        <v>350</v>
      </c>
      <c r="G3482" s="9">
        <f>financials[[#This Row],[Units Sold]]*financials[[#This Row],[Sale Price]]</f>
        <v>68250</v>
      </c>
      <c r="H3482" s="9">
        <f>IF(financials[[#This Row],[Discount Band]]="low",0.1,IF(financials[[#This Row],[Discount Band]]="medium",0.15,0.3))</f>
        <v>0.3</v>
      </c>
      <c r="I3482" s="9">
        <f>financials[[#This Row],[Gross Sales]]-financials[[#This Row],[Gross Sales]]*financials[[#This Row],[Discounts]]</f>
        <v>47775</v>
      </c>
      <c r="J3482" s="9">
        <f>VLOOKUP(financials[[#This Row],[productid]],Products!$B$2:$H$10,3)</f>
        <v>10</v>
      </c>
      <c r="K3482" s="9">
        <f>financials[[#This Row],[Sales]]-financials[[#This Row],[COGS]]</f>
        <v>47765</v>
      </c>
      <c r="L3482" s="17">
        <f t="shared" ca="1" si="109"/>
        <v>44570</v>
      </c>
      <c r="M3482" t="str">
        <f t="shared" ca="1" si="108"/>
        <v>C0002</v>
      </c>
    </row>
    <row r="3483" spans="1:13" x14ac:dyDescent="0.25">
      <c r="A3483" t="s">
        <v>100</v>
      </c>
      <c r="B3483" s="7" t="s">
        <v>135</v>
      </c>
      <c r="C3483" s="15">
        <v>109</v>
      </c>
      <c r="D3483" s="16" t="s">
        <v>94</v>
      </c>
      <c r="E3483">
        <v>4559</v>
      </c>
      <c r="F3483" s="9">
        <v>15</v>
      </c>
      <c r="G3483" s="9">
        <f>financials[[#This Row],[Units Sold]]*financials[[#This Row],[Sale Price]]</f>
        <v>68385</v>
      </c>
      <c r="H3483" s="9">
        <f>IF(financials[[#This Row],[Discount Band]]="low",0.1,IF(financials[[#This Row],[Discount Band]]="medium",0.15,0.3))</f>
        <v>0.3</v>
      </c>
      <c r="I3483" s="9">
        <f>financials[[#This Row],[Gross Sales]]-financials[[#This Row],[Gross Sales]]*financials[[#This Row],[Discounts]]</f>
        <v>47869.5</v>
      </c>
      <c r="J3483" s="9">
        <f>VLOOKUP(financials[[#This Row],[productid]],Products!$B$2:$H$10,3)</f>
        <v>16.8</v>
      </c>
      <c r="K3483" s="9">
        <f>financials[[#This Row],[Sales]]-financials[[#This Row],[COGS]]</f>
        <v>47852.7</v>
      </c>
      <c r="L3483" s="17">
        <f t="shared" ca="1" si="109"/>
        <v>44824</v>
      </c>
      <c r="M3483" t="str">
        <f t="shared" ca="1" si="108"/>
        <v>C0003</v>
      </c>
    </row>
    <row r="3484" spans="1:13" x14ac:dyDescent="0.25">
      <c r="A3484" t="s">
        <v>99</v>
      </c>
      <c r="B3484" s="7" t="s">
        <v>285</v>
      </c>
      <c r="C3484" s="15">
        <v>105</v>
      </c>
      <c r="D3484" s="16" t="s">
        <v>101</v>
      </c>
      <c r="E3484">
        <v>228</v>
      </c>
      <c r="F3484" s="9">
        <v>300</v>
      </c>
      <c r="G3484" s="9">
        <f>financials[[#This Row],[Units Sold]]*financials[[#This Row],[Sale Price]]</f>
        <v>68400</v>
      </c>
      <c r="H3484" s="9">
        <f>IF(financials[[#This Row],[Discount Band]]="low",0.1,IF(financials[[#This Row],[Discount Band]]="medium",0.15,0.3))</f>
        <v>0.15</v>
      </c>
      <c r="I3484" s="9">
        <f>financials[[#This Row],[Gross Sales]]-financials[[#This Row],[Gross Sales]]*financials[[#This Row],[Discounts]]</f>
        <v>58140</v>
      </c>
      <c r="J3484" s="9">
        <f>VLOOKUP(financials[[#This Row],[productid]],Products!$B$2:$H$10,3)</f>
        <v>10</v>
      </c>
      <c r="K3484" s="9">
        <f>financials[[#This Row],[Sales]]-financials[[#This Row],[COGS]]</f>
        <v>58130</v>
      </c>
      <c r="L3484" s="17">
        <f t="shared" ca="1" si="109"/>
        <v>44695</v>
      </c>
      <c r="M3484" t="str">
        <f t="shared" ca="1" si="108"/>
        <v>B0001</v>
      </c>
    </row>
    <row r="3485" spans="1:13" x14ac:dyDescent="0.25">
      <c r="A3485" t="s">
        <v>99</v>
      </c>
      <c r="B3485" s="7" t="s">
        <v>106</v>
      </c>
      <c r="C3485" s="15">
        <v>107</v>
      </c>
      <c r="D3485" s="16" t="s">
        <v>101</v>
      </c>
      <c r="E3485">
        <v>228</v>
      </c>
      <c r="F3485" s="9">
        <v>300</v>
      </c>
      <c r="G3485" s="9">
        <f>financials[[#This Row],[Units Sold]]*financials[[#This Row],[Sale Price]]</f>
        <v>68400</v>
      </c>
      <c r="H3485" s="9">
        <f>IF(financials[[#This Row],[Discount Band]]="low",0.1,IF(financials[[#This Row],[Discount Band]]="medium",0.15,0.3))</f>
        <v>0.15</v>
      </c>
      <c r="I3485" s="9">
        <f>financials[[#This Row],[Gross Sales]]-financials[[#This Row],[Gross Sales]]*financials[[#This Row],[Discounts]]</f>
        <v>58140</v>
      </c>
      <c r="J3485" s="9">
        <f>VLOOKUP(financials[[#This Row],[productid]],Products!$B$2:$H$10,3)</f>
        <v>5.5</v>
      </c>
      <c r="K3485" s="9">
        <f>financials[[#This Row],[Sales]]-financials[[#This Row],[COGS]]</f>
        <v>58134.5</v>
      </c>
      <c r="L3485" s="17">
        <f t="shared" ca="1" si="109"/>
        <v>45136</v>
      </c>
      <c r="M3485" t="str">
        <f t="shared" ca="1" si="108"/>
        <v>C0002</v>
      </c>
    </row>
    <row r="3486" spans="1:13" x14ac:dyDescent="0.25">
      <c r="A3486" t="s">
        <v>99</v>
      </c>
      <c r="B3486" s="7" t="s">
        <v>106</v>
      </c>
      <c r="C3486" s="15">
        <v>101</v>
      </c>
      <c r="D3486" s="16" t="s">
        <v>102</v>
      </c>
      <c r="E3486">
        <v>228</v>
      </c>
      <c r="F3486" s="9">
        <v>300</v>
      </c>
      <c r="G3486" s="9">
        <f>financials[[#This Row],[Units Sold]]*financials[[#This Row],[Sale Price]]</f>
        <v>68400</v>
      </c>
      <c r="H3486" s="9">
        <f>IF(financials[[#This Row],[Discount Band]]="low",0.1,IF(financials[[#This Row],[Discount Band]]="medium",0.15,0.3))</f>
        <v>0.1</v>
      </c>
      <c r="I3486" s="9">
        <f>financials[[#This Row],[Gross Sales]]-financials[[#This Row],[Gross Sales]]*financials[[#This Row],[Discounts]]</f>
        <v>61560</v>
      </c>
      <c r="J3486" s="9">
        <f>VLOOKUP(financials[[#This Row],[productid]],Products!$B$2:$H$10,3)</f>
        <v>9.9499999999999993</v>
      </c>
      <c r="K3486" s="9">
        <f>financials[[#This Row],[Sales]]-financials[[#This Row],[COGS]]</f>
        <v>61550.05</v>
      </c>
      <c r="L3486" s="17">
        <f t="shared" ca="1" si="109"/>
        <v>44915</v>
      </c>
      <c r="M3486" t="str">
        <f t="shared" ca="1" si="108"/>
        <v>C0003</v>
      </c>
    </row>
    <row r="3487" spans="1:13" x14ac:dyDescent="0.25">
      <c r="A3487" t="s">
        <v>97</v>
      </c>
      <c r="B3487" s="7" t="s">
        <v>298</v>
      </c>
      <c r="C3487" s="15">
        <v>107</v>
      </c>
      <c r="D3487" s="16" t="s">
        <v>101</v>
      </c>
      <c r="E3487">
        <v>196</v>
      </c>
      <c r="F3487" s="9">
        <v>350</v>
      </c>
      <c r="G3487" s="9">
        <f>financials[[#This Row],[Units Sold]]*financials[[#This Row],[Sale Price]]</f>
        <v>68600</v>
      </c>
      <c r="H3487" s="9">
        <f>IF(financials[[#This Row],[Discount Band]]="low",0.1,IF(financials[[#This Row],[Discount Band]]="medium",0.15,0.3))</f>
        <v>0.15</v>
      </c>
      <c r="I3487" s="9">
        <f>financials[[#This Row],[Gross Sales]]-financials[[#This Row],[Gross Sales]]*financials[[#This Row],[Discounts]]</f>
        <v>58310</v>
      </c>
      <c r="J3487" s="9">
        <f>VLOOKUP(financials[[#This Row],[productid]],Products!$B$2:$H$10,3)</f>
        <v>5.5</v>
      </c>
      <c r="K3487" s="9">
        <f>financials[[#This Row],[Sales]]-financials[[#This Row],[COGS]]</f>
        <v>58304.5</v>
      </c>
      <c r="L3487" s="17">
        <f t="shared" ca="1" si="109"/>
        <v>45194</v>
      </c>
      <c r="M3487" t="str">
        <f t="shared" ca="1" si="108"/>
        <v>C0003</v>
      </c>
    </row>
    <row r="3488" spans="1:13" x14ac:dyDescent="0.25">
      <c r="A3488" t="s">
        <v>100</v>
      </c>
      <c r="B3488" s="7" t="s">
        <v>135</v>
      </c>
      <c r="C3488" s="15">
        <v>103</v>
      </c>
      <c r="D3488" s="16" t="s">
        <v>94</v>
      </c>
      <c r="E3488">
        <v>4576</v>
      </c>
      <c r="F3488" s="9">
        <v>15</v>
      </c>
      <c r="G3488" s="9">
        <f>financials[[#This Row],[Units Sold]]*financials[[#This Row],[Sale Price]]</f>
        <v>68640</v>
      </c>
      <c r="H3488" s="9">
        <f>IF(financials[[#This Row],[Discount Band]]="low",0.1,IF(financials[[#This Row],[Discount Band]]="medium",0.15,0.3))</f>
        <v>0.3</v>
      </c>
      <c r="I3488" s="9">
        <f>financials[[#This Row],[Gross Sales]]-financials[[#This Row],[Gross Sales]]*financials[[#This Row],[Discounts]]</f>
        <v>48048</v>
      </c>
      <c r="J3488" s="9">
        <f>VLOOKUP(financials[[#This Row],[productid]],Products!$B$2:$H$10,3)</f>
        <v>15</v>
      </c>
      <c r="K3488" s="9">
        <f>financials[[#This Row],[Sales]]-financials[[#This Row],[COGS]]</f>
        <v>48033</v>
      </c>
      <c r="L3488" s="17">
        <f t="shared" ca="1" si="109"/>
        <v>45412</v>
      </c>
      <c r="M3488" t="str">
        <f t="shared" ca="1" si="108"/>
        <v>B0101</v>
      </c>
    </row>
    <row r="3489" spans="1:13" x14ac:dyDescent="0.25">
      <c r="A3489" t="s">
        <v>99</v>
      </c>
      <c r="B3489" s="7" t="s">
        <v>136</v>
      </c>
      <c r="C3489" s="13">
        <v>102</v>
      </c>
      <c r="D3489" s="10" t="s">
        <v>102</v>
      </c>
      <c r="E3489">
        <v>229</v>
      </c>
      <c r="F3489" s="9">
        <v>300</v>
      </c>
      <c r="G3489" s="9">
        <f>financials[[#This Row],[Units Sold]]*financials[[#This Row],[Sale Price]]</f>
        <v>68700</v>
      </c>
      <c r="H3489" s="9">
        <f>IF(financials[[#This Row],[Discount Band]]="low",0.1,IF(financials[[#This Row],[Discount Band]]="medium",0.15,0.3))</f>
        <v>0.1</v>
      </c>
      <c r="I3489" s="9">
        <f>financials[[#This Row],[Gross Sales]]-financials[[#This Row],[Gross Sales]]*financials[[#This Row],[Discounts]]</f>
        <v>61830</v>
      </c>
      <c r="J3489" s="9">
        <f>VLOOKUP(financials[[#This Row],[productid]],Products!$B$2:$H$10,3)</f>
        <v>13.95</v>
      </c>
      <c r="K3489" s="9">
        <f>financials[[#This Row],[Sales]]-financials[[#This Row],[COGS]]</f>
        <v>61816.05</v>
      </c>
      <c r="L3489" s="17">
        <f t="shared" ca="1" si="109"/>
        <v>45201</v>
      </c>
      <c r="M3489" t="str">
        <f t="shared" ca="1" si="108"/>
        <v>B0001</v>
      </c>
    </row>
    <row r="3490" spans="1:13" x14ac:dyDescent="0.25">
      <c r="A3490" t="s">
        <v>99</v>
      </c>
      <c r="B3490" s="7" t="s">
        <v>285</v>
      </c>
      <c r="C3490" s="15">
        <v>109</v>
      </c>
      <c r="D3490" s="16" t="s">
        <v>101</v>
      </c>
      <c r="E3490">
        <v>229</v>
      </c>
      <c r="F3490" s="9">
        <v>300</v>
      </c>
      <c r="G3490" s="9">
        <f>financials[[#This Row],[Units Sold]]*financials[[#This Row],[Sale Price]]</f>
        <v>68700</v>
      </c>
      <c r="H3490" s="9">
        <f>IF(financials[[#This Row],[Discount Band]]="low",0.1,IF(financials[[#This Row],[Discount Band]]="medium",0.15,0.3))</f>
        <v>0.15</v>
      </c>
      <c r="I3490" s="9">
        <f>financials[[#This Row],[Gross Sales]]-financials[[#This Row],[Gross Sales]]*financials[[#This Row],[Discounts]]</f>
        <v>58395</v>
      </c>
      <c r="J3490" s="9">
        <f>VLOOKUP(financials[[#This Row],[productid]],Products!$B$2:$H$10,3)</f>
        <v>16.8</v>
      </c>
      <c r="K3490" s="9">
        <f>financials[[#This Row],[Sales]]-financials[[#This Row],[COGS]]</f>
        <v>58378.2</v>
      </c>
      <c r="L3490" s="17">
        <f t="shared" ca="1" si="109"/>
        <v>44835</v>
      </c>
      <c r="M3490" t="str">
        <f t="shared" ca="1" si="108"/>
        <v>C0002</v>
      </c>
    </row>
    <row r="3491" spans="1:13" x14ac:dyDescent="0.25">
      <c r="A3491" t="s">
        <v>99</v>
      </c>
      <c r="B3491" s="7" t="s">
        <v>105</v>
      </c>
      <c r="C3491" s="15">
        <v>108</v>
      </c>
      <c r="D3491" s="16" t="s">
        <v>101</v>
      </c>
      <c r="E3491">
        <v>229</v>
      </c>
      <c r="F3491" s="9">
        <v>300</v>
      </c>
      <c r="G3491" s="9">
        <f>financials[[#This Row],[Units Sold]]*financials[[#This Row],[Sale Price]]</f>
        <v>68700</v>
      </c>
      <c r="H3491" s="9">
        <f>IF(financials[[#This Row],[Discount Band]]="low",0.1,IF(financials[[#This Row],[Discount Band]]="medium",0.15,0.3))</f>
        <v>0.15</v>
      </c>
      <c r="I3491" s="9">
        <f>financials[[#This Row],[Gross Sales]]-financials[[#This Row],[Gross Sales]]*financials[[#This Row],[Discounts]]</f>
        <v>58395</v>
      </c>
      <c r="J3491" s="9">
        <f>VLOOKUP(financials[[#This Row],[productid]],Products!$B$2:$H$10,3)</f>
        <v>3.99</v>
      </c>
      <c r="K3491" s="9">
        <f>financials[[#This Row],[Sales]]-financials[[#This Row],[COGS]]</f>
        <v>58391.01</v>
      </c>
      <c r="L3491" s="17">
        <f t="shared" ca="1" si="109"/>
        <v>45434</v>
      </c>
      <c r="M3491" t="str">
        <f t="shared" ca="1" si="108"/>
        <v>B0101</v>
      </c>
    </row>
    <row r="3492" spans="1:13" x14ac:dyDescent="0.25">
      <c r="A3492" t="s">
        <v>99</v>
      </c>
      <c r="B3492" s="7" t="s">
        <v>208</v>
      </c>
      <c r="C3492" s="15">
        <v>108</v>
      </c>
      <c r="D3492" s="16" t="s">
        <v>102</v>
      </c>
      <c r="E3492">
        <v>229</v>
      </c>
      <c r="F3492" s="9">
        <v>300</v>
      </c>
      <c r="G3492" s="9">
        <f>financials[[#This Row],[Units Sold]]*financials[[#This Row],[Sale Price]]</f>
        <v>68700</v>
      </c>
      <c r="H3492" s="9">
        <f>IF(financials[[#This Row],[Discount Band]]="low",0.1,IF(financials[[#This Row],[Discount Band]]="medium",0.15,0.3))</f>
        <v>0.1</v>
      </c>
      <c r="I3492" s="9">
        <f>financials[[#This Row],[Gross Sales]]-financials[[#This Row],[Gross Sales]]*financials[[#This Row],[Discounts]]</f>
        <v>61830</v>
      </c>
      <c r="J3492" s="9">
        <f>VLOOKUP(financials[[#This Row],[productid]],Products!$B$2:$H$10,3)</f>
        <v>3.99</v>
      </c>
      <c r="K3492" s="9">
        <f>financials[[#This Row],[Sales]]-financials[[#This Row],[COGS]]</f>
        <v>61826.01</v>
      </c>
      <c r="L3492" s="17">
        <f t="shared" ca="1" si="109"/>
        <v>44949</v>
      </c>
      <c r="M3492" t="str">
        <f t="shared" ca="1" si="108"/>
        <v>A0001</v>
      </c>
    </row>
    <row r="3493" spans="1:13" x14ac:dyDescent="0.25">
      <c r="A3493" t="s">
        <v>97</v>
      </c>
      <c r="B3493" s="7" t="s">
        <v>170</v>
      </c>
      <c r="C3493" s="15">
        <v>101</v>
      </c>
      <c r="D3493" s="16" t="s">
        <v>94</v>
      </c>
      <c r="E3493">
        <v>3440</v>
      </c>
      <c r="F3493" s="9">
        <v>20</v>
      </c>
      <c r="G3493" s="9">
        <f>financials[[#This Row],[Units Sold]]*financials[[#This Row],[Sale Price]]</f>
        <v>68800</v>
      </c>
      <c r="H3493" s="9">
        <f>IF(financials[[#This Row],[Discount Band]]="low",0.1,IF(financials[[#This Row],[Discount Band]]="medium",0.15,0.3))</f>
        <v>0.3</v>
      </c>
      <c r="I3493" s="9">
        <f>financials[[#This Row],[Gross Sales]]-financials[[#This Row],[Gross Sales]]*financials[[#This Row],[Discounts]]</f>
        <v>48160</v>
      </c>
      <c r="J3493" s="9">
        <f>VLOOKUP(financials[[#This Row],[productid]],Products!$B$2:$H$10,3)</f>
        <v>9.9499999999999993</v>
      </c>
      <c r="K3493" s="9">
        <f>financials[[#This Row],[Sales]]-financials[[#This Row],[COGS]]</f>
        <v>48150.05</v>
      </c>
      <c r="L3493" s="17">
        <f t="shared" ca="1" si="109"/>
        <v>44640</v>
      </c>
      <c r="M3493" t="str">
        <f t="shared" ca="1" si="108"/>
        <v>C0002</v>
      </c>
    </row>
    <row r="3494" spans="1:13" x14ac:dyDescent="0.25">
      <c r="A3494" t="s">
        <v>97</v>
      </c>
      <c r="B3494" s="7" t="s">
        <v>107</v>
      </c>
      <c r="C3494" s="15">
        <v>109</v>
      </c>
      <c r="D3494" s="16" t="s">
        <v>102</v>
      </c>
      <c r="E3494">
        <v>197</v>
      </c>
      <c r="F3494" s="9">
        <v>350</v>
      </c>
      <c r="G3494" s="9">
        <f>financials[[#This Row],[Units Sold]]*financials[[#This Row],[Sale Price]]</f>
        <v>68950</v>
      </c>
      <c r="H3494" s="9">
        <f>IF(financials[[#This Row],[Discount Band]]="low",0.1,IF(financials[[#This Row],[Discount Band]]="medium",0.15,0.3))</f>
        <v>0.1</v>
      </c>
      <c r="I3494" s="9">
        <f>financials[[#This Row],[Gross Sales]]-financials[[#This Row],[Gross Sales]]*financials[[#This Row],[Discounts]]</f>
        <v>62055</v>
      </c>
      <c r="J3494" s="9">
        <f>VLOOKUP(financials[[#This Row],[productid]],Products!$B$2:$H$10,3)</f>
        <v>16.8</v>
      </c>
      <c r="K3494" s="9">
        <f>financials[[#This Row],[Sales]]-financials[[#This Row],[COGS]]</f>
        <v>62038.2</v>
      </c>
      <c r="L3494" s="17">
        <f t="shared" ca="1" si="109"/>
        <v>44956</v>
      </c>
      <c r="M3494" t="str">
        <f t="shared" ca="1" si="108"/>
        <v>C0003</v>
      </c>
    </row>
    <row r="3495" spans="1:13" x14ac:dyDescent="0.25">
      <c r="A3495" t="s">
        <v>97</v>
      </c>
      <c r="B3495" s="7" t="s">
        <v>251</v>
      </c>
      <c r="C3495" s="15">
        <v>108</v>
      </c>
      <c r="D3495" s="16" t="s">
        <v>94</v>
      </c>
      <c r="E3495">
        <v>197</v>
      </c>
      <c r="F3495" s="9">
        <v>350</v>
      </c>
      <c r="G3495" s="9">
        <f>financials[[#This Row],[Units Sold]]*financials[[#This Row],[Sale Price]]</f>
        <v>68950</v>
      </c>
      <c r="H3495" s="9">
        <f>IF(financials[[#This Row],[Discount Band]]="low",0.1,IF(financials[[#This Row],[Discount Band]]="medium",0.15,0.3))</f>
        <v>0.3</v>
      </c>
      <c r="I3495" s="9">
        <f>financials[[#This Row],[Gross Sales]]-financials[[#This Row],[Gross Sales]]*financials[[#This Row],[Discounts]]</f>
        <v>48265</v>
      </c>
      <c r="J3495" s="9">
        <f>VLOOKUP(financials[[#This Row],[productid]],Products!$B$2:$H$10,3)</f>
        <v>3.99</v>
      </c>
      <c r="K3495" s="9">
        <f>financials[[#This Row],[Sales]]-financials[[#This Row],[COGS]]</f>
        <v>48261.01</v>
      </c>
      <c r="L3495" s="17">
        <f t="shared" ca="1" si="109"/>
        <v>45359</v>
      </c>
      <c r="M3495" t="str">
        <f t="shared" ca="1" si="108"/>
        <v>B0101</v>
      </c>
    </row>
    <row r="3496" spans="1:13" x14ac:dyDescent="0.25">
      <c r="A3496" t="s">
        <v>99</v>
      </c>
      <c r="B3496" s="7" t="s">
        <v>243</v>
      </c>
      <c r="C3496" s="15">
        <v>103</v>
      </c>
      <c r="D3496" s="16" t="s">
        <v>102</v>
      </c>
      <c r="E3496">
        <v>230</v>
      </c>
      <c r="F3496" s="9">
        <v>300</v>
      </c>
      <c r="G3496" s="9">
        <f>financials[[#This Row],[Units Sold]]*financials[[#This Row],[Sale Price]]</f>
        <v>69000</v>
      </c>
      <c r="H3496" s="9">
        <f>IF(financials[[#This Row],[Discount Band]]="low",0.1,IF(financials[[#This Row],[Discount Band]]="medium",0.15,0.3))</f>
        <v>0.1</v>
      </c>
      <c r="I3496" s="9">
        <f>financials[[#This Row],[Gross Sales]]-financials[[#This Row],[Gross Sales]]*financials[[#This Row],[Discounts]]</f>
        <v>62100</v>
      </c>
      <c r="J3496" s="9">
        <f>VLOOKUP(financials[[#This Row],[productid]],Products!$B$2:$H$10,3)</f>
        <v>15</v>
      </c>
      <c r="K3496" s="9">
        <f>financials[[#This Row],[Sales]]-financials[[#This Row],[COGS]]</f>
        <v>62085</v>
      </c>
      <c r="L3496" s="17">
        <f t="shared" ca="1" si="109"/>
        <v>44642</v>
      </c>
      <c r="M3496" t="str">
        <f t="shared" ca="1" si="108"/>
        <v>B0001</v>
      </c>
    </row>
    <row r="3497" spans="1:13" x14ac:dyDescent="0.25">
      <c r="A3497" t="s">
        <v>99</v>
      </c>
      <c r="B3497" s="7" t="s">
        <v>298</v>
      </c>
      <c r="C3497" s="15">
        <v>106</v>
      </c>
      <c r="D3497" s="16" t="s">
        <v>101</v>
      </c>
      <c r="E3497">
        <v>230</v>
      </c>
      <c r="F3497" s="9">
        <v>300</v>
      </c>
      <c r="G3497" s="9">
        <f>financials[[#This Row],[Units Sold]]*financials[[#This Row],[Sale Price]]</f>
        <v>69000</v>
      </c>
      <c r="H3497" s="9">
        <f>IF(financials[[#This Row],[Discount Band]]="low",0.1,IF(financials[[#This Row],[Discount Band]]="medium",0.15,0.3))</f>
        <v>0.15</v>
      </c>
      <c r="I3497" s="9">
        <f>financials[[#This Row],[Gross Sales]]-financials[[#This Row],[Gross Sales]]*financials[[#This Row],[Discounts]]</f>
        <v>58650</v>
      </c>
      <c r="J3497" s="9">
        <f>VLOOKUP(financials[[#This Row],[productid]],Products!$B$2:$H$10,3)</f>
        <v>9.1</v>
      </c>
      <c r="K3497" s="9">
        <f>financials[[#This Row],[Sales]]-financials[[#This Row],[COGS]]</f>
        <v>58640.9</v>
      </c>
      <c r="L3497" s="17">
        <f t="shared" ca="1" si="109"/>
        <v>45383</v>
      </c>
      <c r="M3497" t="str">
        <f t="shared" ca="1" si="108"/>
        <v>B0101</v>
      </c>
    </row>
    <row r="3498" spans="1:13" x14ac:dyDescent="0.25">
      <c r="A3498" t="s">
        <v>98</v>
      </c>
      <c r="B3498" s="7" t="s">
        <v>216</v>
      </c>
      <c r="C3498" s="15">
        <v>108</v>
      </c>
      <c r="D3498" s="16" t="s">
        <v>102</v>
      </c>
      <c r="E3498">
        <v>554</v>
      </c>
      <c r="F3498" s="9">
        <v>125</v>
      </c>
      <c r="G3498" s="9">
        <f>financials[[#This Row],[Units Sold]]*financials[[#This Row],[Sale Price]]</f>
        <v>69250</v>
      </c>
      <c r="H3498" s="9">
        <f>IF(financials[[#This Row],[Discount Band]]="low",0.1,IF(financials[[#This Row],[Discount Band]]="medium",0.15,0.3))</f>
        <v>0.1</v>
      </c>
      <c r="I3498" s="9">
        <f>financials[[#This Row],[Gross Sales]]-financials[[#This Row],[Gross Sales]]*financials[[#This Row],[Discounts]]</f>
        <v>62325</v>
      </c>
      <c r="J3498" s="9">
        <f>VLOOKUP(financials[[#This Row],[productid]],Products!$B$2:$H$10,3)</f>
        <v>3.99</v>
      </c>
      <c r="K3498" s="9">
        <f>financials[[#This Row],[Sales]]-financials[[#This Row],[COGS]]</f>
        <v>62321.01</v>
      </c>
      <c r="L3498" s="17">
        <f t="shared" ca="1" si="109"/>
        <v>45460</v>
      </c>
      <c r="M3498" t="str">
        <f t="shared" ca="1" si="108"/>
        <v>C0002</v>
      </c>
    </row>
    <row r="3499" spans="1:13" x14ac:dyDescent="0.25">
      <c r="A3499" t="s">
        <v>97</v>
      </c>
      <c r="B3499" s="7" t="s">
        <v>251</v>
      </c>
      <c r="C3499" s="13">
        <v>109</v>
      </c>
      <c r="D3499" s="10" t="s">
        <v>94</v>
      </c>
      <c r="E3499">
        <v>198</v>
      </c>
      <c r="F3499" s="9">
        <v>350</v>
      </c>
      <c r="G3499" s="9">
        <f>financials[[#This Row],[Units Sold]]*financials[[#This Row],[Sale Price]]</f>
        <v>69300</v>
      </c>
      <c r="H3499" s="9">
        <f>IF(financials[[#This Row],[Discount Band]]="low",0.1,IF(financials[[#This Row],[Discount Band]]="medium",0.15,0.3))</f>
        <v>0.3</v>
      </c>
      <c r="I3499" s="9">
        <f>financials[[#This Row],[Gross Sales]]-financials[[#This Row],[Gross Sales]]*financials[[#This Row],[Discounts]]</f>
        <v>48510</v>
      </c>
      <c r="J3499" s="9">
        <f>VLOOKUP(financials[[#This Row],[productid]],Products!$B$2:$H$10,3)</f>
        <v>16.8</v>
      </c>
      <c r="K3499" s="9">
        <f>financials[[#This Row],[Sales]]-financials[[#This Row],[COGS]]</f>
        <v>48493.2</v>
      </c>
      <c r="L3499" s="17">
        <f t="shared" ca="1" si="109"/>
        <v>44617</v>
      </c>
      <c r="M3499" t="str">
        <f t="shared" ca="1" si="108"/>
        <v>C0003</v>
      </c>
    </row>
    <row r="3500" spans="1:13" x14ac:dyDescent="0.25">
      <c r="A3500" t="s">
        <v>99</v>
      </c>
      <c r="B3500" s="7" t="s">
        <v>169</v>
      </c>
      <c r="C3500" s="15">
        <v>108</v>
      </c>
      <c r="D3500" s="16" t="s">
        <v>94</v>
      </c>
      <c r="E3500">
        <v>231</v>
      </c>
      <c r="F3500" s="9">
        <v>300</v>
      </c>
      <c r="G3500" s="9">
        <f>financials[[#This Row],[Units Sold]]*financials[[#This Row],[Sale Price]]</f>
        <v>69300</v>
      </c>
      <c r="H3500" s="9">
        <f>IF(financials[[#This Row],[Discount Band]]="low",0.1,IF(financials[[#This Row],[Discount Band]]="medium",0.15,0.3))</f>
        <v>0.3</v>
      </c>
      <c r="I3500" s="9">
        <f>financials[[#This Row],[Gross Sales]]-financials[[#This Row],[Gross Sales]]*financials[[#This Row],[Discounts]]</f>
        <v>48510</v>
      </c>
      <c r="J3500" s="9">
        <f>VLOOKUP(financials[[#This Row],[productid]],Products!$B$2:$H$10,3)</f>
        <v>3.99</v>
      </c>
      <c r="K3500" s="9">
        <f>financials[[#This Row],[Sales]]-financials[[#This Row],[COGS]]</f>
        <v>48506.01</v>
      </c>
      <c r="L3500" s="17">
        <f t="shared" ca="1" si="109"/>
        <v>45286</v>
      </c>
      <c r="M3500" t="str">
        <f t="shared" ca="1" si="108"/>
        <v>C0002</v>
      </c>
    </row>
    <row r="3501" spans="1:13" x14ac:dyDescent="0.25">
      <c r="A3501" t="s">
        <v>97</v>
      </c>
      <c r="B3501" s="7" t="s">
        <v>107</v>
      </c>
      <c r="C3501" s="15">
        <v>109</v>
      </c>
      <c r="D3501" s="16" t="s">
        <v>103</v>
      </c>
      <c r="E3501">
        <v>198</v>
      </c>
      <c r="F3501" s="9">
        <v>350</v>
      </c>
      <c r="G3501" s="9">
        <f>financials[[#This Row],[Units Sold]]*financials[[#This Row],[Sale Price]]</f>
        <v>69300</v>
      </c>
      <c r="H3501" s="9">
        <f>IF(financials[[#This Row],[Discount Band]]="low",0.1,IF(financials[[#This Row],[Discount Band]]="medium",0.15,0.3))</f>
        <v>0.3</v>
      </c>
      <c r="I3501" s="9">
        <f>financials[[#This Row],[Gross Sales]]-financials[[#This Row],[Gross Sales]]*financials[[#This Row],[Discounts]]</f>
        <v>48510</v>
      </c>
      <c r="J3501" s="9">
        <f>VLOOKUP(financials[[#This Row],[productid]],Products!$B$2:$H$10,3)</f>
        <v>16.8</v>
      </c>
      <c r="K3501" s="9">
        <f>financials[[#This Row],[Sales]]-financials[[#This Row],[COGS]]</f>
        <v>48493.2</v>
      </c>
      <c r="L3501" s="17">
        <f t="shared" ca="1" si="109"/>
        <v>45298</v>
      </c>
      <c r="M3501" t="str">
        <f t="shared" ca="1" si="108"/>
        <v>B0001</v>
      </c>
    </row>
    <row r="3502" spans="1:13" x14ac:dyDescent="0.25">
      <c r="A3502" t="s">
        <v>99</v>
      </c>
      <c r="B3502" s="7" t="s">
        <v>169</v>
      </c>
      <c r="C3502" s="15">
        <v>102</v>
      </c>
      <c r="D3502" s="16" t="s">
        <v>101</v>
      </c>
      <c r="E3502">
        <v>231</v>
      </c>
      <c r="F3502" s="9">
        <v>300</v>
      </c>
      <c r="G3502" s="9">
        <f>financials[[#This Row],[Units Sold]]*financials[[#This Row],[Sale Price]]</f>
        <v>69300</v>
      </c>
      <c r="H3502" s="9">
        <f>IF(financials[[#This Row],[Discount Band]]="low",0.1,IF(financials[[#This Row],[Discount Band]]="medium",0.15,0.3))</f>
        <v>0.15</v>
      </c>
      <c r="I3502" s="9">
        <f>financials[[#This Row],[Gross Sales]]-financials[[#This Row],[Gross Sales]]*financials[[#This Row],[Discounts]]</f>
        <v>58905</v>
      </c>
      <c r="J3502" s="9">
        <f>VLOOKUP(financials[[#This Row],[productid]],Products!$B$2:$H$10,3)</f>
        <v>13.95</v>
      </c>
      <c r="K3502" s="9">
        <f>financials[[#This Row],[Sales]]-financials[[#This Row],[COGS]]</f>
        <v>58891.05</v>
      </c>
      <c r="L3502" s="17">
        <f t="shared" ca="1" si="109"/>
        <v>44939</v>
      </c>
      <c r="M3502" t="str">
        <f t="shared" ca="1" si="108"/>
        <v>B0001</v>
      </c>
    </row>
    <row r="3503" spans="1:13" x14ac:dyDescent="0.25">
      <c r="A3503" t="s">
        <v>99</v>
      </c>
      <c r="B3503" s="7" t="s">
        <v>208</v>
      </c>
      <c r="C3503" s="15">
        <v>109</v>
      </c>
      <c r="D3503" s="16" t="s">
        <v>94</v>
      </c>
      <c r="E3503">
        <v>232</v>
      </c>
      <c r="F3503" s="9">
        <v>300</v>
      </c>
      <c r="G3503" s="9">
        <f>financials[[#This Row],[Units Sold]]*financials[[#This Row],[Sale Price]]</f>
        <v>69600</v>
      </c>
      <c r="H3503" s="9">
        <f>IF(financials[[#This Row],[Discount Band]]="low",0.1,IF(financials[[#This Row],[Discount Band]]="medium",0.15,0.3))</f>
        <v>0.3</v>
      </c>
      <c r="I3503" s="9">
        <f>financials[[#This Row],[Gross Sales]]-financials[[#This Row],[Gross Sales]]*financials[[#This Row],[Discounts]]</f>
        <v>48720</v>
      </c>
      <c r="J3503" s="9">
        <f>VLOOKUP(financials[[#This Row],[productid]],Products!$B$2:$H$10,3)</f>
        <v>16.8</v>
      </c>
      <c r="K3503" s="9">
        <f>financials[[#This Row],[Sales]]-financials[[#This Row],[COGS]]</f>
        <v>48703.199999999997</v>
      </c>
      <c r="L3503" s="17">
        <f t="shared" ca="1" si="109"/>
        <v>44810</v>
      </c>
      <c r="M3503" t="str">
        <f t="shared" ca="1" si="108"/>
        <v>B0101</v>
      </c>
    </row>
    <row r="3504" spans="1:13" x14ac:dyDescent="0.25">
      <c r="A3504" t="s">
        <v>97</v>
      </c>
      <c r="B3504" s="7" t="s">
        <v>251</v>
      </c>
      <c r="C3504" s="13">
        <v>108</v>
      </c>
      <c r="D3504" s="10" t="s">
        <v>101</v>
      </c>
      <c r="E3504">
        <v>199</v>
      </c>
      <c r="F3504" s="9">
        <v>350</v>
      </c>
      <c r="G3504" s="9">
        <f>financials[[#This Row],[Units Sold]]*financials[[#This Row],[Sale Price]]</f>
        <v>69650</v>
      </c>
      <c r="H3504" s="9">
        <f>IF(financials[[#This Row],[Discount Band]]="low",0.1,IF(financials[[#This Row],[Discount Band]]="medium",0.15,0.3))</f>
        <v>0.15</v>
      </c>
      <c r="I3504" s="9">
        <f>financials[[#This Row],[Gross Sales]]-financials[[#This Row],[Gross Sales]]*financials[[#This Row],[Discounts]]</f>
        <v>59202.5</v>
      </c>
      <c r="J3504" s="9">
        <f>VLOOKUP(financials[[#This Row],[productid]],Products!$B$2:$H$10,3)</f>
        <v>3.99</v>
      </c>
      <c r="K3504" s="9">
        <f>financials[[#This Row],[Sales]]-financials[[#This Row],[COGS]]</f>
        <v>59198.51</v>
      </c>
      <c r="L3504" s="17">
        <f t="shared" ca="1" si="109"/>
        <v>45507</v>
      </c>
      <c r="M3504" t="str">
        <f t="shared" ca="1" si="108"/>
        <v>C0003</v>
      </c>
    </row>
    <row r="3505" spans="1:13" x14ac:dyDescent="0.25">
      <c r="A3505" t="s">
        <v>97</v>
      </c>
      <c r="B3505" s="7" t="s">
        <v>104</v>
      </c>
      <c r="C3505" s="15">
        <v>104</v>
      </c>
      <c r="D3505" s="16" t="s">
        <v>94</v>
      </c>
      <c r="E3505">
        <v>199</v>
      </c>
      <c r="F3505" s="9">
        <v>350</v>
      </c>
      <c r="G3505" s="9">
        <f>financials[[#This Row],[Units Sold]]*financials[[#This Row],[Sale Price]]</f>
        <v>69650</v>
      </c>
      <c r="H3505" s="9">
        <f>IF(financials[[#This Row],[Discount Band]]="low",0.1,IF(financials[[#This Row],[Discount Band]]="medium",0.15,0.3))</f>
        <v>0.3</v>
      </c>
      <c r="I3505" s="9">
        <f>financials[[#This Row],[Gross Sales]]-financials[[#This Row],[Gross Sales]]*financials[[#This Row],[Discounts]]</f>
        <v>48755</v>
      </c>
      <c r="J3505" s="9">
        <f>VLOOKUP(financials[[#This Row],[productid]],Products!$B$2:$H$10,3)</f>
        <v>2.9</v>
      </c>
      <c r="K3505" s="9">
        <f>financials[[#This Row],[Sales]]-financials[[#This Row],[COGS]]</f>
        <v>48752.1</v>
      </c>
      <c r="L3505" s="17">
        <f t="shared" ca="1" si="109"/>
        <v>45397</v>
      </c>
      <c r="M3505" t="str">
        <f t="shared" ca="1" si="108"/>
        <v>B0001</v>
      </c>
    </row>
    <row r="3506" spans="1:13" x14ac:dyDescent="0.25">
      <c r="A3506" t="s">
        <v>97</v>
      </c>
      <c r="B3506" s="7" t="s">
        <v>628</v>
      </c>
      <c r="C3506" s="15">
        <v>106</v>
      </c>
      <c r="D3506" s="16" t="s">
        <v>101</v>
      </c>
      <c r="E3506">
        <v>199</v>
      </c>
      <c r="F3506" s="9">
        <v>350</v>
      </c>
      <c r="G3506" s="9">
        <f>financials[[#This Row],[Units Sold]]*financials[[#This Row],[Sale Price]]</f>
        <v>69650</v>
      </c>
      <c r="H3506" s="9">
        <f>IF(financials[[#This Row],[Discount Band]]="low",0.1,IF(financials[[#This Row],[Discount Band]]="medium",0.15,0.3))</f>
        <v>0.15</v>
      </c>
      <c r="I3506" s="9">
        <f>financials[[#This Row],[Gross Sales]]-financials[[#This Row],[Gross Sales]]*financials[[#This Row],[Discounts]]</f>
        <v>59202.5</v>
      </c>
      <c r="J3506" s="9">
        <f>VLOOKUP(financials[[#This Row],[productid]],Products!$B$2:$H$10,3)</f>
        <v>9.1</v>
      </c>
      <c r="K3506" s="9">
        <f>financials[[#This Row],[Sales]]-financials[[#This Row],[COGS]]</f>
        <v>59193.4</v>
      </c>
      <c r="L3506" s="17">
        <f t="shared" ca="1" si="109"/>
        <v>45135</v>
      </c>
      <c r="M3506" t="str">
        <f t="shared" ca="1" si="108"/>
        <v>B0001</v>
      </c>
    </row>
    <row r="3507" spans="1:13" x14ac:dyDescent="0.25">
      <c r="A3507" t="s">
        <v>100</v>
      </c>
      <c r="B3507" s="7" t="s">
        <v>135</v>
      </c>
      <c r="C3507" s="15">
        <v>107</v>
      </c>
      <c r="D3507" s="16" t="s">
        <v>101</v>
      </c>
      <c r="E3507">
        <v>4658</v>
      </c>
      <c r="F3507" s="9">
        <v>15</v>
      </c>
      <c r="G3507" s="9">
        <f>financials[[#This Row],[Units Sold]]*financials[[#This Row],[Sale Price]]</f>
        <v>69870</v>
      </c>
      <c r="H3507" s="9">
        <f>IF(financials[[#This Row],[Discount Band]]="low",0.1,IF(financials[[#This Row],[Discount Band]]="medium",0.15,0.3))</f>
        <v>0.15</v>
      </c>
      <c r="I3507" s="9">
        <f>financials[[#This Row],[Gross Sales]]-financials[[#This Row],[Gross Sales]]*financials[[#This Row],[Discounts]]</f>
        <v>59389.5</v>
      </c>
      <c r="J3507" s="9">
        <f>VLOOKUP(financials[[#This Row],[productid]],Products!$B$2:$H$10,3)</f>
        <v>5.5</v>
      </c>
      <c r="K3507" s="9">
        <f>financials[[#This Row],[Sales]]-financials[[#This Row],[COGS]]</f>
        <v>59384</v>
      </c>
      <c r="L3507" s="17">
        <f t="shared" ca="1" si="109"/>
        <v>45331</v>
      </c>
      <c r="M3507" t="str">
        <f t="shared" ca="1" si="108"/>
        <v>C0002</v>
      </c>
    </row>
    <row r="3508" spans="1:13" x14ac:dyDescent="0.25">
      <c r="A3508" t="s">
        <v>99</v>
      </c>
      <c r="B3508" s="7" t="s">
        <v>243</v>
      </c>
      <c r="C3508" s="13">
        <v>105</v>
      </c>
      <c r="D3508" s="10" t="s">
        <v>101</v>
      </c>
      <c r="E3508">
        <v>233</v>
      </c>
      <c r="F3508" s="9">
        <v>300</v>
      </c>
      <c r="G3508" s="9">
        <f>financials[[#This Row],[Units Sold]]*financials[[#This Row],[Sale Price]]</f>
        <v>69900</v>
      </c>
      <c r="H3508" s="9">
        <f>IF(financials[[#This Row],[Discount Band]]="low",0.1,IF(financials[[#This Row],[Discount Band]]="medium",0.15,0.3))</f>
        <v>0.15</v>
      </c>
      <c r="I3508" s="9">
        <f>financials[[#This Row],[Gross Sales]]-financials[[#This Row],[Gross Sales]]*financials[[#This Row],[Discounts]]</f>
        <v>59415</v>
      </c>
      <c r="J3508" s="9">
        <f>VLOOKUP(financials[[#This Row],[productid]],Products!$B$2:$H$10,3)</f>
        <v>10</v>
      </c>
      <c r="K3508" s="9">
        <f>financials[[#This Row],[Sales]]-financials[[#This Row],[COGS]]</f>
        <v>59405</v>
      </c>
      <c r="L3508" s="17">
        <f t="shared" ca="1" si="109"/>
        <v>45312</v>
      </c>
      <c r="M3508" t="str">
        <f t="shared" ca="1" si="108"/>
        <v>A0001</v>
      </c>
    </row>
    <row r="3509" spans="1:13" x14ac:dyDescent="0.25">
      <c r="A3509" t="s">
        <v>99</v>
      </c>
      <c r="B3509" s="7" t="s">
        <v>104</v>
      </c>
      <c r="C3509" s="15">
        <v>104</v>
      </c>
      <c r="D3509" s="16" t="s">
        <v>94</v>
      </c>
      <c r="E3509">
        <v>233</v>
      </c>
      <c r="F3509" s="9">
        <v>300</v>
      </c>
      <c r="G3509" s="9">
        <f>financials[[#This Row],[Units Sold]]*financials[[#This Row],[Sale Price]]</f>
        <v>69900</v>
      </c>
      <c r="H3509" s="9">
        <f>IF(financials[[#This Row],[Discount Band]]="low",0.1,IF(financials[[#This Row],[Discount Band]]="medium",0.15,0.3))</f>
        <v>0.3</v>
      </c>
      <c r="I3509" s="9">
        <f>financials[[#This Row],[Gross Sales]]-financials[[#This Row],[Gross Sales]]*financials[[#This Row],[Discounts]]</f>
        <v>48930</v>
      </c>
      <c r="J3509" s="9">
        <f>VLOOKUP(financials[[#This Row],[productid]],Products!$B$2:$H$10,3)</f>
        <v>2.9</v>
      </c>
      <c r="K3509" s="9">
        <f>financials[[#This Row],[Sales]]-financials[[#This Row],[COGS]]</f>
        <v>48927.1</v>
      </c>
      <c r="L3509" s="17">
        <f t="shared" ca="1" si="109"/>
        <v>45196</v>
      </c>
      <c r="M3509" t="str">
        <f t="shared" ca="1" si="108"/>
        <v>A0001</v>
      </c>
    </row>
    <row r="3510" spans="1:13" x14ac:dyDescent="0.25">
      <c r="A3510" t="s">
        <v>99</v>
      </c>
      <c r="B3510" s="7" t="s">
        <v>628</v>
      </c>
      <c r="C3510" s="15">
        <v>101</v>
      </c>
      <c r="D3510" s="16" t="s">
        <v>94</v>
      </c>
      <c r="E3510">
        <v>233</v>
      </c>
      <c r="F3510" s="9">
        <v>300</v>
      </c>
      <c r="G3510" s="9">
        <f>financials[[#This Row],[Units Sold]]*financials[[#This Row],[Sale Price]]</f>
        <v>69900</v>
      </c>
      <c r="H3510" s="9">
        <f>IF(financials[[#This Row],[Discount Band]]="low",0.1,IF(financials[[#This Row],[Discount Band]]="medium",0.15,0.3))</f>
        <v>0.3</v>
      </c>
      <c r="I3510" s="9">
        <f>financials[[#This Row],[Gross Sales]]-financials[[#This Row],[Gross Sales]]*financials[[#This Row],[Discounts]]</f>
        <v>48930</v>
      </c>
      <c r="J3510" s="9">
        <f>VLOOKUP(financials[[#This Row],[productid]],Products!$B$2:$H$10,3)</f>
        <v>9.9499999999999993</v>
      </c>
      <c r="K3510" s="9">
        <f>financials[[#This Row],[Sales]]-financials[[#This Row],[COGS]]</f>
        <v>48920.05</v>
      </c>
      <c r="L3510" s="17">
        <f t="shared" ca="1" si="109"/>
        <v>45084</v>
      </c>
      <c r="M3510" t="str">
        <f t="shared" ca="1" si="108"/>
        <v>A0001</v>
      </c>
    </row>
    <row r="3511" spans="1:13" x14ac:dyDescent="0.25">
      <c r="A3511" t="s">
        <v>100</v>
      </c>
      <c r="B3511" s="7" t="s">
        <v>135</v>
      </c>
      <c r="C3511" s="15">
        <v>103</v>
      </c>
      <c r="D3511" s="16" t="s">
        <v>94</v>
      </c>
      <c r="E3511">
        <v>4661</v>
      </c>
      <c r="F3511" s="9">
        <v>15</v>
      </c>
      <c r="G3511" s="9">
        <f>financials[[#This Row],[Units Sold]]*financials[[#This Row],[Sale Price]]</f>
        <v>69915</v>
      </c>
      <c r="H3511" s="9">
        <f>IF(financials[[#This Row],[Discount Band]]="low",0.1,IF(financials[[#This Row],[Discount Band]]="medium",0.15,0.3))</f>
        <v>0.3</v>
      </c>
      <c r="I3511" s="9">
        <f>financials[[#This Row],[Gross Sales]]-financials[[#This Row],[Gross Sales]]*financials[[#This Row],[Discounts]]</f>
        <v>48940.5</v>
      </c>
      <c r="J3511" s="9">
        <f>VLOOKUP(financials[[#This Row],[productid]],Products!$B$2:$H$10,3)</f>
        <v>15</v>
      </c>
      <c r="K3511" s="9">
        <f>financials[[#This Row],[Sales]]-financials[[#This Row],[COGS]]</f>
        <v>48925.5</v>
      </c>
      <c r="L3511" s="17">
        <f t="shared" ca="1" si="109"/>
        <v>45436</v>
      </c>
      <c r="M3511" t="str">
        <f t="shared" ca="1" si="108"/>
        <v>B0101</v>
      </c>
    </row>
    <row r="3512" spans="1:13" x14ac:dyDescent="0.25">
      <c r="A3512" t="s">
        <v>97</v>
      </c>
      <c r="B3512" s="7" t="s">
        <v>243</v>
      </c>
      <c r="C3512" s="15">
        <v>105</v>
      </c>
      <c r="D3512" s="16" t="s">
        <v>94</v>
      </c>
      <c r="E3512">
        <v>200</v>
      </c>
      <c r="F3512" s="9">
        <v>350</v>
      </c>
      <c r="G3512" s="9">
        <f>financials[[#This Row],[Units Sold]]*financials[[#This Row],[Sale Price]]</f>
        <v>70000</v>
      </c>
      <c r="H3512" s="9">
        <f>IF(financials[[#This Row],[Discount Band]]="low",0.1,IF(financials[[#This Row],[Discount Band]]="medium",0.15,0.3))</f>
        <v>0.3</v>
      </c>
      <c r="I3512" s="9">
        <f>financials[[#This Row],[Gross Sales]]-financials[[#This Row],[Gross Sales]]*financials[[#This Row],[Discounts]]</f>
        <v>49000</v>
      </c>
      <c r="J3512" s="9">
        <f>VLOOKUP(financials[[#This Row],[productid]],Products!$B$2:$H$10,3)</f>
        <v>10</v>
      </c>
      <c r="K3512" s="9">
        <f>financials[[#This Row],[Sales]]-financials[[#This Row],[COGS]]</f>
        <v>48990</v>
      </c>
      <c r="L3512" s="17">
        <f t="shared" ca="1" si="109"/>
        <v>44966</v>
      </c>
      <c r="M3512" t="str">
        <f t="shared" ca="1" si="108"/>
        <v>B0001</v>
      </c>
    </row>
    <row r="3513" spans="1:13" x14ac:dyDescent="0.25">
      <c r="A3513" t="s">
        <v>97</v>
      </c>
      <c r="B3513" s="7" t="s">
        <v>298</v>
      </c>
      <c r="C3513" s="15">
        <v>106</v>
      </c>
      <c r="D3513" s="16" t="s">
        <v>101</v>
      </c>
      <c r="E3513">
        <v>200</v>
      </c>
      <c r="F3513" s="9">
        <v>350</v>
      </c>
      <c r="G3513" s="9">
        <f>financials[[#This Row],[Units Sold]]*financials[[#This Row],[Sale Price]]</f>
        <v>70000</v>
      </c>
      <c r="H3513" s="9">
        <f>IF(financials[[#This Row],[Discount Band]]="low",0.1,IF(financials[[#This Row],[Discount Band]]="medium",0.15,0.3))</f>
        <v>0.15</v>
      </c>
      <c r="I3513" s="9">
        <f>financials[[#This Row],[Gross Sales]]-financials[[#This Row],[Gross Sales]]*financials[[#This Row],[Discounts]]</f>
        <v>59500</v>
      </c>
      <c r="J3513" s="9">
        <f>VLOOKUP(financials[[#This Row],[productid]],Products!$B$2:$H$10,3)</f>
        <v>9.1</v>
      </c>
      <c r="K3513" s="9">
        <f>financials[[#This Row],[Sales]]-financials[[#This Row],[COGS]]</f>
        <v>59490.9</v>
      </c>
      <c r="L3513" s="17">
        <f t="shared" ca="1" si="109"/>
        <v>45297</v>
      </c>
      <c r="M3513" t="str">
        <f t="shared" ca="1" si="108"/>
        <v>A0001</v>
      </c>
    </row>
    <row r="3514" spans="1:13" x14ac:dyDescent="0.25">
      <c r="A3514" t="s">
        <v>97</v>
      </c>
      <c r="B3514" s="7" t="s">
        <v>239</v>
      </c>
      <c r="C3514" s="15">
        <v>108</v>
      </c>
      <c r="D3514" s="16" t="s">
        <v>101</v>
      </c>
      <c r="E3514">
        <v>200</v>
      </c>
      <c r="F3514" s="9">
        <v>350</v>
      </c>
      <c r="G3514" s="9">
        <f>financials[[#This Row],[Units Sold]]*financials[[#This Row],[Sale Price]]</f>
        <v>70000</v>
      </c>
      <c r="H3514" s="9">
        <f>IF(financials[[#This Row],[Discount Band]]="low",0.1,IF(financials[[#This Row],[Discount Band]]="medium",0.15,0.3))</f>
        <v>0.15</v>
      </c>
      <c r="I3514" s="9">
        <f>financials[[#This Row],[Gross Sales]]-financials[[#This Row],[Gross Sales]]*financials[[#This Row],[Discounts]]</f>
        <v>59500</v>
      </c>
      <c r="J3514" s="9">
        <f>VLOOKUP(financials[[#This Row],[productid]],Products!$B$2:$H$10,3)</f>
        <v>3.99</v>
      </c>
      <c r="K3514" s="9">
        <f>financials[[#This Row],[Sales]]-financials[[#This Row],[COGS]]</f>
        <v>59496.01</v>
      </c>
      <c r="L3514" s="17">
        <f t="shared" ca="1" si="109"/>
        <v>45178</v>
      </c>
      <c r="M3514" t="str">
        <f t="shared" ca="1" si="108"/>
        <v>B0001</v>
      </c>
    </row>
    <row r="3515" spans="1:13" x14ac:dyDescent="0.25">
      <c r="A3515" t="s">
        <v>97</v>
      </c>
      <c r="B3515" s="7" t="s">
        <v>135</v>
      </c>
      <c r="C3515" s="15">
        <v>101</v>
      </c>
      <c r="D3515" s="16" t="s">
        <v>101</v>
      </c>
      <c r="E3515">
        <v>3507</v>
      </c>
      <c r="F3515" s="9">
        <v>20</v>
      </c>
      <c r="G3515" s="9">
        <f>financials[[#This Row],[Units Sold]]*financials[[#This Row],[Sale Price]]</f>
        <v>70140</v>
      </c>
      <c r="H3515" s="9">
        <f>IF(financials[[#This Row],[Discount Band]]="low",0.1,IF(financials[[#This Row],[Discount Band]]="medium",0.15,0.3))</f>
        <v>0.15</v>
      </c>
      <c r="I3515" s="9">
        <f>financials[[#This Row],[Gross Sales]]-financials[[#This Row],[Gross Sales]]*financials[[#This Row],[Discounts]]</f>
        <v>59619</v>
      </c>
      <c r="J3515" s="9">
        <f>VLOOKUP(financials[[#This Row],[productid]],Products!$B$2:$H$10,3)</f>
        <v>9.9499999999999993</v>
      </c>
      <c r="K3515" s="9">
        <f>financials[[#This Row],[Sales]]-financials[[#This Row],[COGS]]</f>
        <v>59609.05</v>
      </c>
      <c r="L3515" s="17">
        <f t="shared" ca="1" si="109"/>
        <v>44621</v>
      </c>
      <c r="M3515" t="str">
        <f t="shared" ca="1" si="108"/>
        <v>A0001</v>
      </c>
    </row>
    <row r="3516" spans="1:13" x14ac:dyDescent="0.25">
      <c r="A3516" t="s">
        <v>99</v>
      </c>
      <c r="B3516" s="7" t="s">
        <v>104</v>
      </c>
      <c r="C3516" s="15">
        <v>109</v>
      </c>
      <c r="D3516" s="16" t="s">
        <v>102</v>
      </c>
      <c r="E3516">
        <v>234</v>
      </c>
      <c r="F3516" s="9">
        <v>300</v>
      </c>
      <c r="G3516" s="9">
        <f>financials[[#This Row],[Units Sold]]*financials[[#This Row],[Sale Price]]</f>
        <v>70200</v>
      </c>
      <c r="H3516" s="9">
        <f>IF(financials[[#This Row],[Discount Band]]="low",0.1,IF(financials[[#This Row],[Discount Band]]="medium",0.15,0.3))</f>
        <v>0.1</v>
      </c>
      <c r="I3516" s="9">
        <f>financials[[#This Row],[Gross Sales]]-financials[[#This Row],[Gross Sales]]*financials[[#This Row],[Discounts]]</f>
        <v>63180</v>
      </c>
      <c r="J3516" s="9">
        <f>VLOOKUP(financials[[#This Row],[productid]],Products!$B$2:$H$10,3)</f>
        <v>16.8</v>
      </c>
      <c r="K3516" s="9">
        <f>financials[[#This Row],[Sales]]-financials[[#This Row],[COGS]]</f>
        <v>63163.199999999997</v>
      </c>
      <c r="L3516" s="17">
        <f t="shared" ca="1" si="109"/>
        <v>45085</v>
      </c>
      <c r="M3516" t="str">
        <f t="shared" ca="1" si="108"/>
        <v>B0101</v>
      </c>
    </row>
    <row r="3517" spans="1:13" x14ac:dyDescent="0.25">
      <c r="A3517" t="s">
        <v>97</v>
      </c>
      <c r="B3517" s="7" t="s">
        <v>243</v>
      </c>
      <c r="C3517" s="15">
        <v>105</v>
      </c>
      <c r="D3517" s="16" t="s">
        <v>94</v>
      </c>
      <c r="E3517">
        <v>201</v>
      </c>
      <c r="F3517" s="9">
        <v>350</v>
      </c>
      <c r="G3517" s="9">
        <f>financials[[#This Row],[Units Sold]]*financials[[#This Row],[Sale Price]]</f>
        <v>70350</v>
      </c>
      <c r="H3517" s="9">
        <f>IF(financials[[#This Row],[Discount Band]]="low",0.1,IF(financials[[#This Row],[Discount Band]]="medium",0.15,0.3))</f>
        <v>0.3</v>
      </c>
      <c r="I3517" s="9">
        <f>financials[[#This Row],[Gross Sales]]-financials[[#This Row],[Gross Sales]]*financials[[#This Row],[Discounts]]</f>
        <v>49245</v>
      </c>
      <c r="J3517" s="9">
        <f>VLOOKUP(financials[[#This Row],[productid]],Products!$B$2:$H$10,3)</f>
        <v>10</v>
      </c>
      <c r="K3517" s="9">
        <f>financials[[#This Row],[Sales]]-financials[[#This Row],[COGS]]</f>
        <v>49235</v>
      </c>
      <c r="L3517" s="17">
        <f t="shared" ca="1" si="109"/>
        <v>44889</v>
      </c>
      <c r="M3517" t="str">
        <f t="shared" ca="1" si="108"/>
        <v>B0101</v>
      </c>
    </row>
    <row r="3518" spans="1:13" x14ac:dyDescent="0.25">
      <c r="A3518" t="s">
        <v>97</v>
      </c>
      <c r="B3518" s="7" t="s">
        <v>159</v>
      </c>
      <c r="C3518" s="15">
        <v>108</v>
      </c>
      <c r="D3518" s="16" t="s">
        <v>94</v>
      </c>
      <c r="E3518">
        <v>201</v>
      </c>
      <c r="F3518" s="9">
        <v>350</v>
      </c>
      <c r="G3518" s="9">
        <f>financials[[#This Row],[Units Sold]]*financials[[#This Row],[Sale Price]]</f>
        <v>70350</v>
      </c>
      <c r="H3518" s="9">
        <f>IF(financials[[#This Row],[Discount Band]]="low",0.1,IF(financials[[#This Row],[Discount Band]]="medium",0.15,0.3))</f>
        <v>0.3</v>
      </c>
      <c r="I3518" s="9">
        <f>financials[[#This Row],[Gross Sales]]-financials[[#This Row],[Gross Sales]]*financials[[#This Row],[Discounts]]</f>
        <v>49245</v>
      </c>
      <c r="J3518" s="9">
        <f>VLOOKUP(financials[[#This Row],[productid]],Products!$B$2:$H$10,3)</f>
        <v>3.99</v>
      </c>
      <c r="K3518" s="9">
        <f>financials[[#This Row],[Sales]]-financials[[#This Row],[COGS]]</f>
        <v>49241.01</v>
      </c>
      <c r="L3518" s="17">
        <f t="shared" ca="1" si="109"/>
        <v>44734</v>
      </c>
      <c r="M3518" t="str">
        <f t="shared" ca="1" si="108"/>
        <v>B0001</v>
      </c>
    </row>
    <row r="3519" spans="1:13" x14ac:dyDescent="0.25">
      <c r="A3519" t="s">
        <v>98</v>
      </c>
      <c r="B3519" s="7" t="s">
        <v>287</v>
      </c>
      <c r="C3519" s="15">
        <v>105</v>
      </c>
      <c r="D3519" s="16" t="s">
        <v>94</v>
      </c>
      <c r="E3519">
        <v>564</v>
      </c>
      <c r="F3519" s="9">
        <v>125</v>
      </c>
      <c r="G3519" s="9">
        <f>financials[[#This Row],[Units Sold]]*financials[[#This Row],[Sale Price]]</f>
        <v>70500</v>
      </c>
      <c r="H3519" s="9">
        <f>IF(financials[[#This Row],[Discount Band]]="low",0.1,IF(financials[[#This Row],[Discount Band]]="medium",0.15,0.3))</f>
        <v>0.3</v>
      </c>
      <c r="I3519" s="9">
        <f>financials[[#This Row],[Gross Sales]]-financials[[#This Row],[Gross Sales]]*financials[[#This Row],[Discounts]]</f>
        <v>49350</v>
      </c>
      <c r="J3519" s="9">
        <f>VLOOKUP(financials[[#This Row],[productid]],Products!$B$2:$H$10,3)</f>
        <v>10</v>
      </c>
      <c r="K3519" s="9">
        <f>financials[[#This Row],[Sales]]-financials[[#This Row],[COGS]]</f>
        <v>49340</v>
      </c>
      <c r="L3519" s="17">
        <f t="shared" ca="1" si="109"/>
        <v>44723</v>
      </c>
      <c r="M3519" t="str">
        <f t="shared" ca="1" si="108"/>
        <v>C0002</v>
      </c>
    </row>
    <row r="3520" spans="1:13" x14ac:dyDescent="0.25">
      <c r="A3520" t="s">
        <v>99</v>
      </c>
      <c r="B3520" s="7" t="s">
        <v>243</v>
      </c>
      <c r="C3520" s="15">
        <v>109</v>
      </c>
      <c r="D3520" s="16" t="s">
        <v>102</v>
      </c>
      <c r="E3520">
        <v>235</v>
      </c>
      <c r="F3520" s="9">
        <v>300</v>
      </c>
      <c r="G3520" s="9">
        <f>financials[[#This Row],[Units Sold]]*financials[[#This Row],[Sale Price]]</f>
        <v>70500</v>
      </c>
      <c r="H3520" s="9">
        <f>IF(financials[[#This Row],[Discount Band]]="low",0.1,IF(financials[[#This Row],[Discount Band]]="medium",0.15,0.3))</f>
        <v>0.1</v>
      </c>
      <c r="I3520" s="9">
        <f>financials[[#This Row],[Gross Sales]]-financials[[#This Row],[Gross Sales]]*financials[[#This Row],[Discounts]]</f>
        <v>63450</v>
      </c>
      <c r="J3520" s="9">
        <f>VLOOKUP(financials[[#This Row],[productid]],Products!$B$2:$H$10,3)</f>
        <v>16.8</v>
      </c>
      <c r="K3520" s="9">
        <f>financials[[#This Row],[Sales]]-financials[[#This Row],[COGS]]</f>
        <v>63433.2</v>
      </c>
      <c r="L3520" s="17">
        <f t="shared" ca="1" si="109"/>
        <v>44649</v>
      </c>
      <c r="M3520" t="str">
        <f t="shared" ca="1" si="108"/>
        <v>B0001</v>
      </c>
    </row>
    <row r="3521" spans="1:13" x14ac:dyDescent="0.25">
      <c r="A3521" t="s">
        <v>99</v>
      </c>
      <c r="B3521" s="7" t="s">
        <v>298</v>
      </c>
      <c r="C3521" s="15">
        <v>103</v>
      </c>
      <c r="D3521" s="16" t="s">
        <v>102</v>
      </c>
      <c r="E3521">
        <v>235</v>
      </c>
      <c r="F3521" s="9">
        <v>300</v>
      </c>
      <c r="G3521" s="9">
        <f>financials[[#This Row],[Units Sold]]*financials[[#This Row],[Sale Price]]</f>
        <v>70500</v>
      </c>
      <c r="H3521" s="9">
        <f>IF(financials[[#This Row],[Discount Band]]="low",0.1,IF(financials[[#This Row],[Discount Band]]="medium",0.15,0.3))</f>
        <v>0.1</v>
      </c>
      <c r="I3521" s="9">
        <f>financials[[#This Row],[Gross Sales]]-financials[[#This Row],[Gross Sales]]*financials[[#This Row],[Discounts]]</f>
        <v>63450</v>
      </c>
      <c r="J3521" s="9">
        <f>VLOOKUP(financials[[#This Row],[productid]],Products!$B$2:$H$10,3)</f>
        <v>15</v>
      </c>
      <c r="K3521" s="9">
        <f>financials[[#This Row],[Sales]]-financials[[#This Row],[COGS]]</f>
        <v>63435</v>
      </c>
      <c r="L3521" s="17">
        <f t="shared" ca="1" si="109"/>
        <v>44701</v>
      </c>
      <c r="M3521" t="str">
        <f t="shared" ca="1" si="108"/>
        <v>B0001</v>
      </c>
    </row>
    <row r="3522" spans="1:13" x14ac:dyDescent="0.25">
      <c r="A3522" t="s">
        <v>99</v>
      </c>
      <c r="B3522" s="7" t="s">
        <v>243</v>
      </c>
      <c r="C3522" s="15">
        <v>102</v>
      </c>
      <c r="D3522" s="16" t="s">
        <v>102</v>
      </c>
      <c r="E3522">
        <v>235</v>
      </c>
      <c r="F3522" s="9">
        <v>300</v>
      </c>
      <c r="G3522" s="9">
        <f>financials[[#This Row],[Units Sold]]*financials[[#This Row],[Sale Price]]</f>
        <v>70500</v>
      </c>
      <c r="H3522" s="9">
        <f>IF(financials[[#This Row],[Discount Band]]="low",0.1,IF(financials[[#This Row],[Discount Band]]="medium",0.15,0.3))</f>
        <v>0.1</v>
      </c>
      <c r="I3522" s="9">
        <f>financials[[#This Row],[Gross Sales]]-financials[[#This Row],[Gross Sales]]*financials[[#This Row],[Discounts]]</f>
        <v>63450</v>
      </c>
      <c r="J3522" s="9">
        <f>VLOOKUP(financials[[#This Row],[productid]],Products!$B$2:$H$10,3)</f>
        <v>13.95</v>
      </c>
      <c r="K3522" s="9">
        <f>financials[[#This Row],[Sales]]-financials[[#This Row],[COGS]]</f>
        <v>63436.05</v>
      </c>
      <c r="L3522" s="17">
        <f t="shared" ca="1" si="109"/>
        <v>45084</v>
      </c>
      <c r="M3522" t="str">
        <f t="shared" ref="M3522:M3585" ca="1" si="110">VLOOKUP(RANDBETWEEN(1,5),rnlsalesperson,2)</f>
        <v>C0002</v>
      </c>
    </row>
    <row r="3523" spans="1:13" x14ac:dyDescent="0.25">
      <c r="A3523" t="s">
        <v>97</v>
      </c>
      <c r="B3523" s="7" t="s">
        <v>285</v>
      </c>
      <c r="C3523" s="13">
        <v>104</v>
      </c>
      <c r="D3523" s="10" t="s">
        <v>94</v>
      </c>
      <c r="E3523">
        <v>202</v>
      </c>
      <c r="F3523" s="9">
        <v>350</v>
      </c>
      <c r="G3523" s="9">
        <f>financials[[#This Row],[Units Sold]]*financials[[#This Row],[Sale Price]]</f>
        <v>70700</v>
      </c>
      <c r="H3523" s="9">
        <f>IF(financials[[#This Row],[Discount Band]]="low",0.1,IF(financials[[#This Row],[Discount Band]]="medium",0.15,0.3))</f>
        <v>0.3</v>
      </c>
      <c r="I3523" s="9">
        <f>financials[[#This Row],[Gross Sales]]-financials[[#This Row],[Gross Sales]]*financials[[#This Row],[Discounts]]</f>
        <v>49490</v>
      </c>
      <c r="J3523" s="9">
        <f>VLOOKUP(financials[[#This Row],[productid]],Products!$B$2:$H$10,3)</f>
        <v>2.9</v>
      </c>
      <c r="K3523" s="9">
        <f>financials[[#This Row],[Sales]]-financials[[#This Row],[COGS]]</f>
        <v>49487.1</v>
      </c>
      <c r="L3523" s="17">
        <f t="shared" ref="L3523:L3586" ca="1" si="111">RANDBETWEEN(44562,45534)</f>
        <v>45291</v>
      </c>
      <c r="M3523" t="str">
        <f t="shared" ca="1" si="110"/>
        <v>C0002</v>
      </c>
    </row>
    <row r="3524" spans="1:13" x14ac:dyDescent="0.25">
      <c r="A3524" t="s">
        <v>97</v>
      </c>
      <c r="B3524" s="7" t="s">
        <v>285</v>
      </c>
      <c r="C3524" s="15">
        <v>106</v>
      </c>
      <c r="D3524" s="16" t="s">
        <v>101</v>
      </c>
      <c r="E3524">
        <v>202</v>
      </c>
      <c r="F3524" s="9">
        <v>350</v>
      </c>
      <c r="G3524" s="9">
        <f>financials[[#This Row],[Units Sold]]*financials[[#This Row],[Sale Price]]</f>
        <v>70700</v>
      </c>
      <c r="H3524" s="9">
        <f>IF(financials[[#This Row],[Discount Band]]="low",0.1,IF(financials[[#This Row],[Discount Band]]="medium",0.15,0.3))</f>
        <v>0.15</v>
      </c>
      <c r="I3524" s="9">
        <f>financials[[#This Row],[Gross Sales]]-financials[[#This Row],[Gross Sales]]*financials[[#This Row],[Discounts]]</f>
        <v>60095</v>
      </c>
      <c r="J3524" s="9">
        <f>VLOOKUP(financials[[#This Row],[productid]],Products!$B$2:$H$10,3)</f>
        <v>9.1</v>
      </c>
      <c r="K3524" s="9">
        <f>financials[[#This Row],[Sales]]-financials[[#This Row],[COGS]]</f>
        <v>60085.9</v>
      </c>
      <c r="L3524" s="17">
        <f t="shared" ca="1" si="111"/>
        <v>45333</v>
      </c>
      <c r="M3524" t="str">
        <f t="shared" ca="1" si="110"/>
        <v>C0002</v>
      </c>
    </row>
    <row r="3525" spans="1:13" x14ac:dyDescent="0.25">
      <c r="A3525" t="s">
        <v>100</v>
      </c>
      <c r="B3525" s="7" t="s">
        <v>135</v>
      </c>
      <c r="C3525" s="15">
        <v>104</v>
      </c>
      <c r="D3525" s="16" t="s">
        <v>94</v>
      </c>
      <c r="E3525">
        <v>4720</v>
      </c>
      <c r="F3525" s="9">
        <v>15</v>
      </c>
      <c r="G3525" s="9">
        <f>financials[[#This Row],[Units Sold]]*financials[[#This Row],[Sale Price]]</f>
        <v>70800</v>
      </c>
      <c r="H3525" s="9">
        <f>IF(financials[[#This Row],[Discount Band]]="low",0.1,IF(financials[[#This Row],[Discount Band]]="medium",0.15,0.3))</f>
        <v>0.3</v>
      </c>
      <c r="I3525" s="9">
        <f>financials[[#This Row],[Gross Sales]]-financials[[#This Row],[Gross Sales]]*financials[[#This Row],[Discounts]]</f>
        <v>49560</v>
      </c>
      <c r="J3525" s="9">
        <f>VLOOKUP(financials[[#This Row],[productid]],Products!$B$2:$H$10,3)</f>
        <v>2.9</v>
      </c>
      <c r="K3525" s="9">
        <f>financials[[#This Row],[Sales]]-financials[[#This Row],[COGS]]</f>
        <v>49557.1</v>
      </c>
      <c r="L3525" s="17">
        <f t="shared" ca="1" si="111"/>
        <v>45384</v>
      </c>
      <c r="M3525" t="str">
        <f t="shared" ca="1" si="110"/>
        <v>C0002</v>
      </c>
    </row>
    <row r="3526" spans="1:13" x14ac:dyDescent="0.25">
      <c r="A3526" t="s">
        <v>99</v>
      </c>
      <c r="B3526" s="7" t="s">
        <v>107</v>
      </c>
      <c r="C3526" s="15">
        <v>101</v>
      </c>
      <c r="D3526" s="16" t="s">
        <v>94</v>
      </c>
      <c r="E3526">
        <v>236</v>
      </c>
      <c r="F3526" s="9">
        <v>300</v>
      </c>
      <c r="G3526" s="9">
        <f>financials[[#This Row],[Units Sold]]*financials[[#This Row],[Sale Price]]</f>
        <v>70800</v>
      </c>
      <c r="H3526" s="9">
        <f>IF(financials[[#This Row],[Discount Band]]="low",0.1,IF(financials[[#This Row],[Discount Band]]="medium",0.15,0.3))</f>
        <v>0.3</v>
      </c>
      <c r="I3526" s="9">
        <f>financials[[#This Row],[Gross Sales]]-financials[[#This Row],[Gross Sales]]*financials[[#This Row],[Discounts]]</f>
        <v>49560</v>
      </c>
      <c r="J3526" s="9">
        <f>VLOOKUP(financials[[#This Row],[productid]],Products!$B$2:$H$10,3)</f>
        <v>9.9499999999999993</v>
      </c>
      <c r="K3526" s="9">
        <f>financials[[#This Row],[Sales]]-financials[[#This Row],[COGS]]</f>
        <v>49550.05</v>
      </c>
      <c r="L3526" s="17">
        <f t="shared" ca="1" si="111"/>
        <v>45488</v>
      </c>
      <c r="M3526" t="str">
        <f t="shared" ca="1" si="110"/>
        <v>B0101</v>
      </c>
    </row>
    <row r="3527" spans="1:13" x14ac:dyDescent="0.25">
      <c r="A3527" t="s">
        <v>98</v>
      </c>
      <c r="B3527" s="7" t="s">
        <v>216</v>
      </c>
      <c r="C3527" s="15">
        <v>104</v>
      </c>
      <c r="D3527" s="16" t="s">
        <v>94</v>
      </c>
      <c r="E3527">
        <v>567</v>
      </c>
      <c r="F3527" s="9">
        <v>125</v>
      </c>
      <c r="G3527" s="9">
        <f>financials[[#This Row],[Units Sold]]*financials[[#This Row],[Sale Price]]</f>
        <v>70875</v>
      </c>
      <c r="H3527" s="9">
        <f>IF(financials[[#This Row],[Discount Band]]="low",0.1,IF(financials[[#This Row],[Discount Band]]="medium",0.15,0.3))</f>
        <v>0.3</v>
      </c>
      <c r="I3527" s="9">
        <f>financials[[#This Row],[Gross Sales]]-financials[[#This Row],[Gross Sales]]*financials[[#This Row],[Discounts]]</f>
        <v>49612.5</v>
      </c>
      <c r="J3527" s="9">
        <f>VLOOKUP(financials[[#This Row],[productid]],Products!$B$2:$H$10,3)</f>
        <v>2.9</v>
      </c>
      <c r="K3527" s="9">
        <f>financials[[#This Row],[Sales]]-financials[[#This Row],[COGS]]</f>
        <v>49609.599999999999</v>
      </c>
      <c r="L3527" s="17">
        <f t="shared" ca="1" si="111"/>
        <v>45326</v>
      </c>
      <c r="M3527" t="str">
        <f t="shared" ca="1" si="110"/>
        <v>C0002</v>
      </c>
    </row>
    <row r="3528" spans="1:13" x14ac:dyDescent="0.25">
      <c r="A3528" t="s">
        <v>97</v>
      </c>
      <c r="B3528" s="7" t="s">
        <v>170</v>
      </c>
      <c r="C3528" s="15">
        <v>103</v>
      </c>
      <c r="D3528" s="16" t="s">
        <v>101</v>
      </c>
      <c r="E3528">
        <v>3550</v>
      </c>
      <c r="F3528" s="9">
        <v>20</v>
      </c>
      <c r="G3528" s="9">
        <f>financials[[#This Row],[Units Sold]]*financials[[#This Row],[Sale Price]]</f>
        <v>71000</v>
      </c>
      <c r="H3528" s="9">
        <f>IF(financials[[#This Row],[Discount Band]]="low",0.1,IF(financials[[#This Row],[Discount Band]]="medium",0.15,0.3))</f>
        <v>0.15</v>
      </c>
      <c r="I3528" s="9">
        <f>financials[[#This Row],[Gross Sales]]-financials[[#This Row],[Gross Sales]]*financials[[#This Row],[Discounts]]</f>
        <v>60350</v>
      </c>
      <c r="J3528" s="9">
        <f>VLOOKUP(financials[[#This Row],[productid]],Products!$B$2:$H$10,3)</f>
        <v>15</v>
      </c>
      <c r="K3528" s="9">
        <f>financials[[#This Row],[Sales]]-financials[[#This Row],[COGS]]</f>
        <v>60335</v>
      </c>
      <c r="L3528" s="17">
        <f t="shared" ca="1" si="111"/>
        <v>45181</v>
      </c>
      <c r="M3528" t="str">
        <f t="shared" ca="1" si="110"/>
        <v>B0001</v>
      </c>
    </row>
    <row r="3529" spans="1:13" x14ac:dyDescent="0.25">
      <c r="A3529" t="s">
        <v>97</v>
      </c>
      <c r="B3529" s="7" t="s">
        <v>628</v>
      </c>
      <c r="C3529" s="15">
        <v>102</v>
      </c>
      <c r="D3529" s="16" t="s">
        <v>102</v>
      </c>
      <c r="E3529">
        <v>203</v>
      </c>
      <c r="F3529" s="9">
        <v>350</v>
      </c>
      <c r="G3529" s="9">
        <f>financials[[#This Row],[Units Sold]]*financials[[#This Row],[Sale Price]]</f>
        <v>71050</v>
      </c>
      <c r="H3529" s="9">
        <f>IF(financials[[#This Row],[Discount Band]]="low",0.1,IF(financials[[#This Row],[Discount Band]]="medium",0.15,0.3))</f>
        <v>0.1</v>
      </c>
      <c r="I3529" s="9">
        <f>financials[[#This Row],[Gross Sales]]-financials[[#This Row],[Gross Sales]]*financials[[#This Row],[Discounts]]</f>
        <v>63945</v>
      </c>
      <c r="J3529" s="9">
        <f>VLOOKUP(financials[[#This Row],[productid]],Products!$B$2:$H$10,3)</f>
        <v>13.95</v>
      </c>
      <c r="K3529" s="9">
        <f>financials[[#This Row],[Sales]]-financials[[#This Row],[COGS]]</f>
        <v>63931.05</v>
      </c>
      <c r="L3529" s="17">
        <f t="shared" ca="1" si="111"/>
        <v>45039</v>
      </c>
      <c r="M3529" t="str">
        <f t="shared" ca="1" si="110"/>
        <v>A0001</v>
      </c>
    </row>
    <row r="3530" spans="1:13" x14ac:dyDescent="0.25">
      <c r="A3530" t="s">
        <v>97</v>
      </c>
      <c r="B3530" s="7" t="s">
        <v>251</v>
      </c>
      <c r="C3530" s="15">
        <v>103</v>
      </c>
      <c r="D3530" s="16" t="s">
        <v>94</v>
      </c>
      <c r="E3530">
        <v>203</v>
      </c>
      <c r="F3530" s="9">
        <v>350</v>
      </c>
      <c r="G3530" s="9">
        <f>financials[[#This Row],[Units Sold]]*financials[[#This Row],[Sale Price]]</f>
        <v>71050</v>
      </c>
      <c r="H3530" s="9">
        <f>IF(financials[[#This Row],[Discount Band]]="low",0.1,IF(financials[[#This Row],[Discount Band]]="medium",0.15,0.3))</f>
        <v>0.3</v>
      </c>
      <c r="I3530" s="9">
        <f>financials[[#This Row],[Gross Sales]]-financials[[#This Row],[Gross Sales]]*financials[[#This Row],[Discounts]]</f>
        <v>49735</v>
      </c>
      <c r="J3530" s="9">
        <f>VLOOKUP(financials[[#This Row],[productid]],Products!$B$2:$H$10,3)</f>
        <v>15</v>
      </c>
      <c r="K3530" s="9">
        <f>financials[[#This Row],[Sales]]-financials[[#This Row],[COGS]]</f>
        <v>49720</v>
      </c>
      <c r="L3530" s="17">
        <f t="shared" ca="1" si="111"/>
        <v>45178</v>
      </c>
      <c r="M3530" t="str">
        <f t="shared" ca="1" si="110"/>
        <v>B0001</v>
      </c>
    </row>
    <row r="3531" spans="1:13" x14ac:dyDescent="0.25">
      <c r="A3531" t="s">
        <v>97</v>
      </c>
      <c r="B3531" s="7" t="s">
        <v>170</v>
      </c>
      <c r="C3531" s="15">
        <v>105</v>
      </c>
      <c r="D3531" s="16" t="s">
        <v>102</v>
      </c>
      <c r="E3531">
        <v>3553</v>
      </c>
      <c r="F3531" s="9">
        <v>20</v>
      </c>
      <c r="G3531" s="9">
        <f>financials[[#This Row],[Units Sold]]*financials[[#This Row],[Sale Price]]</f>
        <v>71060</v>
      </c>
      <c r="H3531" s="9">
        <f>IF(financials[[#This Row],[Discount Band]]="low",0.1,IF(financials[[#This Row],[Discount Band]]="medium",0.15,0.3))</f>
        <v>0.1</v>
      </c>
      <c r="I3531" s="9">
        <f>financials[[#This Row],[Gross Sales]]-financials[[#This Row],[Gross Sales]]*financials[[#This Row],[Discounts]]</f>
        <v>63954</v>
      </c>
      <c r="J3531" s="9">
        <f>VLOOKUP(financials[[#This Row],[productid]],Products!$B$2:$H$10,3)</f>
        <v>10</v>
      </c>
      <c r="K3531" s="9">
        <f>financials[[#This Row],[Sales]]-financials[[#This Row],[COGS]]</f>
        <v>63944</v>
      </c>
      <c r="L3531" s="17">
        <f t="shared" ca="1" si="111"/>
        <v>44901</v>
      </c>
      <c r="M3531" t="str">
        <f t="shared" ca="1" si="110"/>
        <v>C0003</v>
      </c>
    </row>
    <row r="3532" spans="1:13" x14ac:dyDescent="0.25">
      <c r="A3532" t="s">
        <v>99</v>
      </c>
      <c r="B3532" s="7" t="s">
        <v>298</v>
      </c>
      <c r="C3532" s="15">
        <v>102</v>
      </c>
      <c r="D3532" s="16" t="s">
        <v>94</v>
      </c>
      <c r="E3532">
        <v>237</v>
      </c>
      <c r="F3532" s="9">
        <v>300</v>
      </c>
      <c r="G3532" s="9">
        <f>financials[[#This Row],[Units Sold]]*financials[[#This Row],[Sale Price]]</f>
        <v>71100</v>
      </c>
      <c r="H3532" s="9">
        <f>IF(financials[[#This Row],[Discount Band]]="low",0.1,IF(financials[[#This Row],[Discount Band]]="medium",0.15,0.3))</f>
        <v>0.3</v>
      </c>
      <c r="I3532" s="9">
        <f>financials[[#This Row],[Gross Sales]]-financials[[#This Row],[Gross Sales]]*financials[[#This Row],[Discounts]]</f>
        <v>49770</v>
      </c>
      <c r="J3532" s="9">
        <f>VLOOKUP(financials[[#This Row],[productid]],Products!$B$2:$H$10,3)</f>
        <v>13.95</v>
      </c>
      <c r="K3532" s="9">
        <f>financials[[#This Row],[Sales]]-financials[[#This Row],[COGS]]</f>
        <v>49756.05</v>
      </c>
      <c r="L3532" s="17">
        <f t="shared" ca="1" si="111"/>
        <v>44633</v>
      </c>
      <c r="M3532" t="str">
        <f t="shared" ca="1" si="110"/>
        <v>C0003</v>
      </c>
    </row>
    <row r="3533" spans="1:13" x14ac:dyDescent="0.25">
      <c r="A3533" t="s">
        <v>99</v>
      </c>
      <c r="B3533" s="7" t="s">
        <v>159</v>
      </c>
      <c r="C3533" s="15">
        <v>108</v>
      </c>
      <c r="D3533" s="16" t="s">
        <v>101</v>
      </c>
      <c r="E3533">
        <v>237</v>
      </c>
      <c r="F3533" s="9">
        <v>300</v>
      </c>
      <c r="G3533" s="9">
        <f>financials[[#This Row],[Units Sold]]*financials[[#This Row],[Sale Price]]</f>
        <v>71100</v>
      </c>
      <c r="H3533" s="9">
        <f>IF(financials[[#This Row],[Discount Band]]="low",0.1,IF(financials[[#This Row],[Discount Band]]="medium",0.15,0.3))</f>
        <v>0.15</v>
      </c>
      <c r="I3533" s="9">
        <f>financials[[#This Row],[Gross Sales]]-financials[[#This Row],[Gross Sales]]*financials[[#This Row],[Discounts]]</f>
        <v>60435</v>
      </c>
      <c r="J3533" s="9">
        <f>VLOOKUP(financials[[#This Row],[productid]],Products!$B$2:$H$10,3)</f>
        <v>3.99</v>
      </c>
      <c r="K3533" s="9">
        <f>financials[[#This Row],[Sales]]-financials[[#This Row],[COGS]]</f>
        <v>60431.01</v>
      </c>
      <c r="L3533" s="17">
        <f t="shared" ca="1" si="111"/>
        <v>45023</v>
      </c>
      <c r="M3533" t="str">
        <f t="shared" ca="1" si="110"/>
        <v>B0001</v>
      </c>
    </row>
    <row r="3534" spans="1:13" x14ac:dyDescent="0.25">
      <c r="A3534" t="s">
        <v>97</v>
      </c>
      <c r="B3534" s="7" t="s">
        <v>170</v>
      </c>
      <c r="C3534" s="15">
        <v>106</v>
      </c>
      <c r="D3534" s="16" t="s">
        <v>101</v>
      </c>
      <c r="E3534">
        <v>3559</v>
      </c>
      <c r="F3534" s="9">
        <v>20</v>
      </c>
      <c r="G3534" s="9">
        <f>financials[[#This Row],[Units Sold]]*financials[[#This Row],[Sale Price]]</f>
        <v>71180</v>
      </c>
      <c r="H3534" s="9">
        <f>IF(financials[[#This Row],[Discount Band]]="low",0.1,IF(financials[[#This Row],[Discount Band]]="medium",0.15,0.3))</f>
        <v>0.15</v>
      </c>
      <c r="I3534" s="9">
        <f>financials[[#This Row],[Gross Sales]]-financials[[#This Row],[Gross Sales]]*financials[[#This Row],[Discounts]]</f>
        <v>60503</v>
      </c>
      <c r="J3534" s="9">
        <f>VLOOKUP(financials[[#This Row],[productid]],Products!$B$2:$H$10,3)</f>
        <v>9.1</v>
      </c>
      <c r="K3534" s="9">
        <f>financials[[#This Row],[Sales]]-financials[[#This Row],[COGS]]</f>
        <v>60493.9</v>
      </c>
      <c r="L3534" s="17">
        <f t="shared" ca="1" si="111"/>
        <v>44721</v>
      </c>
      <c r="M3534" t="str">
        <f t="shared" ca="1" si="110"/>
        <v>B0101</v>
      </c>
    </row>
    <row r="3535" spans="1:13" x14ac:dyDescent="0.25">
      <c r="A3535" t="s">
        <v>100</v>
      </c>
      <c r="B3535" s="7" t="s">
        <v>135</v>
      </c>
      <c r="C3535" s="15">
        <v>101</v>
      </c>
      <c r="D3535" s="16" t="s">
        <v>94</v>
      </c>
      <c r="E3535">
        <v>4750</v>
      </c>
      <c r="F3535" s="9">
        <v>15</v>
      </c>
      <c r="G3535" s="9">
        <f>financials[[#This Row],[Units Sold]]*financials[[#This Row],[Sale Price]]</f>
        <v>71250</v>
      </c>
      <c r="H3535" s="9">
        <f>IF(financials[[#This Row],[Discount Band]]="low",0.1,IF(financials[[#This Row],[Discount Band]]="medium",0.15,0.3))</f>
        <v>0.3</v>
      </c>
      <c r="I3535" s="9">
        <f>financials[[#This Row],[Gross Sales]]-financials[[#This Row],[Gross Sales]]*financials[[#This Row],[Discounts]]</f>
        <v>49875</v>
      </c>
      <c r="J3535" s="9">
        <f>VLOOKUP(financials[[#This Row],[productid]],Products!$B$2:$H$10,3)</f>
        <v>9.9499999999999993</v>
      </c>
      <c r="K3535" s="9">
        <f>financials[[#This Row],[Sales]]-financials[[#This Row],[COGS]]</f>
        <v>49865.05</v>
      </c>
      <c r="L3535" s="17">
        <f t="shared" ca="1" si="111"/>
        <v>44632</v>
      </c>
      <c r="M3535" t="str">
        <f t="shared" ca="1" si="110"/>
        <v>B0001</v>
      </c>
    </row>
    <row r="3536" spans="1:13" x14ac:dyDescent="0.25">
      <c r="A3536" t="s">
        <v>100</v>
      </c>
      <c r="B3536" s="7" t="s">
        <v>135</v>
      </c>
      <c r="C3536" s="15">
        <v>103</v>
      </c>
      <c r="D3536" s="16" t="s">
        <v>94</v>
      </c>
      <c r="E3536">
        <v>4752</v>
      </c>
      <c r="F3536" s="9">
        <v>15</v>
      </c>
      <c r="G3536" s="9">
        <f>financials[[#This Row],[Units Sold]]*financials[[#This Row],[Sale Price]]</f>
        <v>71280</v>
      </c>
      <c r="H3536" s="9">
        <f>IF(financials[[#This Row],[Discount Band]]="low",0.1,IF(financials[[#This Row],[Discount Band]]="medium",0.15,0.3))</f>
        <v>0.3</v>
      </c>
      <c r="I3536" s="9">
        <f>financials[[#This Row],[Gross Sales]]-financials[[#This Row],[Gross Sales]]*financials[[#This Row],[Discounts]]</f>
        <v>49896</v>
      </c>
      <c r="J3536" s="9">
        <f>VLOOKUP(financials[[#This Row],[productid]],Products!$B$2:$H$10,3)</f>
        <v>15</v>
      </c>
      <c r="K3536" s="9">
        <f>financials[[#This Row],[Sales]]-financials[[#This Row],[COGS]]</f>
        <v>49881</v>
      </c>
      <c r="L3536" s="17">
        <f t="shared" ca="1" si="111"/>
        <v>45110</v>
      </c>
      <c r="M3536" t="str">
        <f t="shared" ca="1" si="110"/>
        <v>B0101</v>
      </c>
    </row>
    <row r="3537" spans="1:13" x14ac:dyDescent="0.25">
      <c r="A3537" t="s">
        <v>97</v>
      </c>
      <c r="B3537" s="7" t="s">
        <v>298</v>
      </c>
      <c r="C3537" s="15">
        <v>101</v>
      </c>
      <c r="D3537" s="16" t="s">
        <v>94</v>
      </c>
      <c r="E3537">
        <v>204</v>
      </c>
      <c r="F3537" s="9">
        <v>350</v>
      </c>
      <c r="G3537" s="9">
        <f>financials[[#This Row],[Units Sold]]*financials[[#This Row],[Sale Price]]</f>
        <v>71400</v>
      </c>
      <c r="H3537" s="9">
        <f>IF(financials[[#This Row],[Discount Band]]="low",0.1,IF(financials[[#This Row],[Discount Band]]="medium",0.15,0.3))</f>
        <v>0.3</v>
      </c>
      <c r="I3537" s="9">
        <f>financials[[#This Row],[Gross Sales]]-financials[[#This Row],[Gross Sales]]*financials[[#This Row],[Discounts]]</f>
        <v>49980</v>
      </c>
      <c r="J3537" s="9">
        <f>VLOOKUP(financials[[#This Row],[productid]],Products!$B$2:$H$10,3)</f>
        <v>9.9499999999999993</v>
      </c>
      <c r="K3537" s="9">
        <f>financials[[#This Row],[Sales]]-financials[[#This Row],[COGS]]</f>
        <v>49970.05</v>
      </c>
      <c r="L3537" s="17">
        <f t="shared" ca="1" si="111"/>
        <v>45463</v>
      </c>
      <c r="M3537" t="str">
        <f t="shared" ca="1" si="110"/>
        <v>B0101</v>
      </c>
    </row>
    <row r="3538" spans="1:13" x14ac:dyDescent="0.25">
      <c r="A3538" t="s">
        <v>99</v>
      </c>
      <c r="B3538" s="7" t="s">
        <v>169</v>
      </c>
      <c r="C3538" s="15">
        <v>108</v>
      </c>
      <c r="D3538" s="16" t="s">
        <v>101</v>
      </c>
      <c r="E3538">
        <v>238</v>
      </c>
      <c r="F3538" s="9">
        <v>300</v>
      </c>
      <c r="G3538" s="9">
        <f>financials[[#This Row],[Units Sold]]*financials[[#This Row],[Sale Price]]</f>
        <v>71400</v>
      </c>
      <c r="H3538" s="9">
        <f>IF(financials[[#This Row],[Discount Band]]="low",0.1,IF(financials[[#This Row],[Discount Band]]="medium",0.15,0.3))</f>
        <v>0.15</v>
      </c>
      <c r="I3538" s="9">
        <f>financials[[#This Row],[Gross Sales]]-financials[[#This Row],[Gross Sales]]*financials[[#This Row],[Discounts]]</f>
        <v>60690</v>
      </c>
      <c r="J3538" s="9">
        <f>VLOOKUP(financials[[#This Row],[productid]],Products!$B$2:$H$10,3)</f>
        <v>3.99</v>
      </c>
      <c r="K3538" s="9">
        <f>financials[[#This Row],[Sales]]-financials[[#This Row],[COGS]]</f>
        <v>60686.01</v>
      </c>
      <c r="L3538" s="17">
        <f t="shared" ca="1" si="111"/>
        <v>45119</v>
      </c>
      <c r="M3538" t="str">
        <f t="shared" ca="1" si="110"/>
        <v>C0002</v>
      </c>
    </row>
    <row r="3539" spans="1:13" x14ac:dyDescent="0.25">
      <c r="A3539" t="s">
        <v>97</v>
      </c>
      <c r="B3539" s="7" t="s">
        <v>239</v>
      </c>
      <c r="C3539" s="15">
        <v>101</v>
      </c>
      <c r="D3539" s="16" t="s">
        <v>102</v>
      </c>
      <c r="E3539">
        <v>204</v>
      </c>
      <c r="F3539" s="9">
        <v>350</v>
      </c>
      <c r="G3539" s="9">
        <f>financials[[#This Row],[Units Sold]]*financials[[#This Row],[Sale Price]]</f>
        <v>71400</v>
      </c>
      <c r="H3539" s="9">
        <f>IF(financials[[#This Row],[Discount Band]]="low",0.1,IF(financials[[#This Row],[Discount Band]]="medium",0.15,0.3))</f>
        <v>0.1</v>
      </c>
      <c r="I3539" s="9">
        <f>financials[[#This Row],[Gross Sales]]-financials[[#This Row],[Gross Sales]]*financials[[#This Row],[Discounts]]</f>
        <v>64260</v>
      </c>
      <c r="J3539" s="9">
        <f>VLOOKUP(financials[[#This Row],[productid]],Products!$B$2:$H$10,3)</f>
        <v>9.9499999999999993</v>
      </c>
      <c r="K3539" s="9">
        <f>financials[[#This Row],[Sales]]-financials[[#This Row],[COGS]]</f>
        <v>64250.05</v>
      </c>
      <c r="L3539" s="17">
        <f t="shared" ca="1" si="111"/>
        <v>45521</v>
      </c>
      <c r="M3539" t="str">
        <f t="shared" ca="1" si="110"/>
        <v>B0101</v>
      </c>
    </row>
    <row r="3540" spans="1:13" x14ac:dyDescent="0.25">
      <c r="A3540" t="s">
        <v>98</v>
      </c>
      <c r="B3540" s="7" t="s">
        <v>287</v>
      </c>
      <c r="C3540" s="15">
        <v>102</v>
      </c>
      <c r="D3540" s="16" t="s">
        <v>103</v>
      </c>
      <c r="E3540">
        <v>573</v>
      </c>
      <c r="F3540" s="9">
        <v>125</v>
      </c>
      <c r="G3540" s="9">
        <f>financials[[#This Row],[Units Sold]]*financials[[#This Row],[Sale Price]]</f>
        <v>71625</v>
      </c>
      <c r="H3540" s="9">
        <f>IF(financials[[#This Row],[Discount Band]]="low",0.1,IF(financials[[#This Row],[Discount Band]]="medium",0.15,0.3))</f>
        <v>0.3</v>
      </c>
      <c r="I3540" s="9">
        <f>financials[[#This Row],[Gross Sales]]-financials[[#This Row],[Gross Sales]]*financials[[#This Row],[Discounts]]</f>
        <v>50137.5</v>
      </c>
      <c r="J3540" s="9">
        <f>VLOOKUP(financials[[#This Row],[productid]],Products!$B$2:$H$10,3)</f>
        <v>13.95</v>
      </c>
      <c r="K3540" s="9">
        <f>financials[[#This Row],[Sales]]-financials[[#This Row],[COGS]]</f>
        <v>50123.55</v>
      </c>
      <c r="L3540" s="17">
        <f t="shared" ca="1" si="111"/>
        <v>44761</v>
      </c>
      <c r="M3540" t="str">
        <f t="shared" ca="1" si="110"/>
        <v>C0002</v>
      </c>
    </row>
    <row r="3541" spans="1:13" x14ac:dyDescent="0.25">
      <c r="A3541" t="s">
        <v>99</v>
      </c>
      <c r="B3541" s="7" t="s">
        <v>239</v>
      </c>
      <c r="C3541" s="15">
        <v>106</v>
      </c>
      <c r="D3541" s="16" t="s">
        <v>101</v>
      </c>
      <c r="E3541">
        <v>239</v>
      </c>
      <c r="F3541" s="9">
        <v>300</v>
      </c>
      <c r="G3541" s="9">
        <f>financials[[#This Row],[Units Sold]]*financials[[#This Row],[Sale Price]]</f>
        <v>71700</v>
      </c>
      <c r="H3541" s="9">
        <f>IF(financials[[#This Row],[Discount Band]]="low",0.1,IF(financials[[#This Row],[Discount Band]]="medium",0.15,0.3))</f>
        <v>0.15</v>
      </c>
      <c r="I3541" s="9">
        <f>financials[[#This Row],[Gross Sales]]-financials[[#This Row],[Gross Sales]]*financials[[#This Row],[Discounts]]</f>
        <v>60945</v>
      </c>
      <c r="J3541" s="9">
        <f>VLOOKUP(financials[[#This Row],[productid]],Products!$B$2:$H$10,3)</f>
        <v>9.1</v>
      </c>
      <c r="K3541" s="9">
        <f>financials[[#This Row],[Sales]]-financials[[#This Row],[COGS]]</f>
        <v>60935.9</v>
      </c>
      <c r="L3541" s="17">
        <f t="shared" ca="1" si="111"/>
        <v>44980</v>
      </c>
      <c r="M3541" t="str">
        <f t="shared" ca="1" si="110"/>
        <v>B0001</v>
      </c>
    </row>
    <row r="3542" spans="1:13" x14ac:dyDescent="0.25">
      <c r="A3542" t="s">
        <v>97</v>
      </c>
      <c r="B3542" s="7" t="s">
        <v>298</v>
      </c>
      <c r="C3542" s="15">
        <v>109</v>
      </c>
      <c r="D3542" s="16" t="s">
        <v>101</v>
      </c>
      <c r="E3542">
        <v>205</v>
      </c>
      <c r="F3542" s="9">
        <v>350</v>
      </c>
      <c r="G3542" s="9">
        <f>financials[[#This Row],[Units Sold]]*financials[[#This Row],[Sale Price]]</f>
        <v>71750</v>
      </c>
      <c r="H3542" s="9">
        <f>IF(financials[[#This Row],[Discount Band]]="low",0.1,IF(financials[[#This Row],[Discount Band]]="medium",0.15,0.3))</f>
        <v>0.15</v>
      </c>
      <c r="I3542" s="9">
        <f>financials[[#This Row],[Gross Sales]]-financials[[#This Row],[Gross Sales]]*financials[[#This Row],[Discounts]]</f>
        <v>60987.5</v>
      </c>
      <c r="J3542" s="9">
        <f>VLOOKUP(financials[[#This Row],[productid]],Products!$B$2:$H$10,3)</f>
        <v>16.8</v>
      </c>
      <c r="K3542" s="9">
        <f>financials[[#This Row],[Sales]]-financials[[#This Row],[COGS]]</f>
        <v>60970.7</v>
      </c>
      <c r="L3542" s="17">
        <f t="shared" ca="1" si="111"/>
        <v>44967</v>
      </c>
      <c r="M3542" t="str">
        <f t="shared" ca="1" si="110"/>
        <v>B0001</v>
      </c>
    </row>
    <row r="3543" spans="1:13" x14ac:dyDescent="0.25">
      <c r="A3543" t="s">
        <v>97</v>
      </c>
      <c r="B3543" s="7" t="s">
        <v>279</v>
      </c>
      <c r="C3543" s="15">
        <v>107</v>
      </c>
      <c r="D3543" s="16" t="s">
        <v>101</v>
      </c>
      <c r="E3543">
        <v>205</v>
      </c>
      <c r="F3543" s="9">
        <v>350</v>
      </c>
      <c r="G3543" s="9">
        <f>financials[[#This Row],[Units Sold]]*financials[[#This Row],[Sale Price]]</f>
        <v>71750</v>
      </c>
      <c r="H3543" s="9">
        <f>IF(financials[[#This Row],[Discount Band]]="low",0.1,IF(financials[[#This Row],[Discount Band]]="medium",0.15,0.3))</f>
        <v>0.15</v>
      </c>
      <c r="I3543" s="9">
        <f>financials[[#This Row],[Gross Sales]]-financials[[#This Row],[Gross Sales]]*financials[[#This Row],[Discounts]]</f>
        <v>60987.5</v>
      </c>
      <c r="J3543" s="9">
        <f>VLOOKUP(financials[[#This Row],[productid]],Products!$B$2:$H$10,3)</f>
        <v>5.5</v>
      </c>
      <c r="K3543" s="9">
        <f>financials[[#This Row],[Sales]]-financials[[#This Row],[COGS]]</f>
        <v>60982</v>
      </c>
      <c r="L3543" s="17">
        <f t="shared" ca="1" si="111"/>
        <v>44581</v>
      </c>
      <c r="M3543" t="str">
        <f t="shared" ca="1" si="110"/>
        <v>A0001</v>
      </c>
    </row>
    <row r="3544" spans="1:13" x14ac:dyDescent="0.25">
      <c r="A3544" t="s">
        <v>97</v>
      </c>
      <c r="B3544" s="7" t="s">
        <v>208</v>
      </c>
      <c r="C3544" s="15">
        <v>102</v>
      </c>
      <c r="D3544" s="16" t="s">
        <v>101</v>
      </c>
      <c r="E3544">
        <v>205</v>
      </c>
      <c r="F3544" s="9">
        <v>350</v>
      </c>
      <c r="G3544" s="9">
        <f>financials[[#This Row],[Units Sold]]*financials[[#This Row],[Sale Price]]</f>
        <v>71750</v>
      </c>
      <c r="H3544" s="9">
        <f>IF(financials[[#This Row],[Discount Band]]="low",0.1,IF(financials[[#This Row],[Discount Band]]="medium",0.15,0.3))</f>
        <v>0.15</v>
      </c>
      <c r="I3544" s="9">
        <f>financials[[#This Row],[Gross Sales]]-financials[[#This Row],[Gross Sales]]*financials[[#This Row],[Discounts]]</f>
        <v>60987.5</v>
      </c>
      <c r="J3544" s="9">
        <f>VLOOKUP(financials[[#This Row],[productid]],Products!$B$2:$H$10,3)</f>
        <v>13.95</v>
      </c>
      <c r="K3544" s="9">
        <f>financials[[#This Row],[Sales]]-financials[[#This Row],[COGS]]</f>
        <v>60973.55</v>
      </c>
      <c r="L3544" s="17">
        <f t="shared" ca="1" si="111"/>
        <v>44964</v>
      </c>
      <c r="M3544" t="str">
        <f t="shared" ca="1" si="110"/>
        <v>A0001</v>
      </c>
    </row>
    <row r="3545" spans="1:13" x14ac:dyDescent="0.25">
      <c r="A3545" t="s">
        <v>97</v>
      </c>
      <c r="B3545" s="7" t="s">
        <v>107</v>
      </c>
      <c r="C3545" s="15">
        <v>106</v>
      </c>
      <c r="D3545" s="16" t="s">
        <v>94</v>
      </c>
      <c r="E3545">
        <v>205</v>
      </c>
      <c r="F3545" s="9">
        <v>350</v>
      </c>
      <c r="G3545" s="9">
        <f>financials[[#This Row],[Units Sold]]*financials[[#This Row],[Sale Price]]</f>
        <v>71750</v>
      </c>
      <c r="H3545" s="9">
        <f>IF(financials[[#This Row],[Discount Band]]="low",0.1,IF(financials[[#This Row],[Discount Band]]="medium",0.15,0.3))</f>
        <v>0.3</v>
      </c>
      <c r="I3545" s="9">
        <f>financials[[#This Row],[Gross Sales]]-financials[[#This Row],[Gross Sales]]*financials[[#This Row],[Discounts]]</f>
        <v>50225</v>
      </c>
      <c r="J3545" s="9">
        <f>VLOOKUP(financials[[#This Row],[productid]],Products!$B$2:$H$10,3)</f>
        <v>9.1</v>
      </c>
      <c r="K3545" s="9">
        <f>financials[[#This Row],[Sales]]-financials[[#This Row],[COGS]]</f>
        <v>50215.9</v>
      </c>
      <c r="L3545" s="17">
        <f t="shared" ca="1" si="111"/>
        <v>45451</v>
      </c>
      <c r="M3545" t="str">
        <f t="shared" ca="1" si="110"/>
        <v>B0001</v>
      </c>
    </row>
    <row r="3546" spans="1:13" x14ac:dyDescent="0.25">
      <c r="A3546" t="s">
        <v>97</v>
      </c>
      <c r="B3546" s="7" t="s">
        <v>135</v>
      </c>
      <c r="C3546" s="15">
        <v>102</v>
      </c>
      <c r="D3546" s="16" t="s">
        <v>94</v>
      </c>
      <c r="E3546">
        <v>3599</v>
      </c>
      <c r="F3546" s="9">
        <v>20</v>
      </c>
      <c r="G3546" s="9">
        <f>financials[[#This Row],[Units Sold]]*financials[[#This Row],[Sale Price]]</f>
        <v>71980</v>
      </c>
      <c r="H3546" s="9">
        <f>IF(financials[[#This Row],[Discount Band]]="low",0.1,IF(financials[[#This Row],[Discount Band]]="medium",0.15,0.3))</f>
        <v>0.3</v>
      </c>
      <c r="I3546" s="9">
        <f>financials[[#This Row],[Gross Sales]]-financials[[#This Row],[Gross Sales]]*financials[[#This Row],[Discounts]]</f>
        <v>50386</v>
      </c>
      <c r="J3546" s="9">
        <f>VLOOKUP(financials[[#This Row],[productid]],Products!$B$2:$H$10,3)</f>
        <v>13.95</v>
      </c>
      <c r="K3546" s="9">
        <f>financials[[#This Row],[Sales]]-financials[[#This Row],[COGS]]</f>
        <v>50372.05</v>
      </c>
      <c r="L3546" s="17">
        <f t="shared" ca="1" si="111"/>
        <v>44846</v>
      </c>
      <c r="M3546" t="str">
        <f t="shared" ca="1" si="110"/>
        <v>B0001</v>
      </c>
    </row>
    <row r="3547" spans="1:13" x14ac:dyDescent="0.25">
      <c r="A3547" t="s">
        <v>99</v>
      </c>
      <c r="B3547" s="7" t="s">
        <v>243</v>
      </c>
      <c r="C3547" s="13">
        <v>105</v>
      </c>
      <c r="D3547" s="10" t="s">
        <v>101</v>
      </c>
      <c r="E3547">
        <v>240</v>
      </c>
      <c r="F3547" s="9">
        <v>300</v>
      </c>
      <c r="G3547" s="9">
        <f>financials[[#This Row],[Units Sold]]*financials[[#This Row],[Sale Price]]</f>
        <v>72000</v>
      </c>
      <c r="H3547" s="9">
        <f>IF(financials[[#This Row],[Discount Band]]="low",0.1,IF(financials[[#This Row],[Discount Band]]="medium",0.15,0.3))</f>
        <v>0.15</v>
      </c>
      <c r="I3547" s="9">
        <f>financials[[#This Row],[Gross Sales]]-financials[[#This Row],[Gross Sales]]*financials[[#This Row],[Discounts]]</f>
        <v>61200</v>
      </c>
      <c r="J3547" s="9">
        <f>VLOOKUP(financials[[#This Row],[productid]],Products!$B$2:$H$10,3)</f>
        <v>10</v>
      </c>
      <c r="K3547" s="9">
        <f>financials[[#This Row],[Sales]]-financials[[#This Row],[COGS]]</f>
        <v>61190</v>
      </c>
      <c r="L3547" s="17">
        <f t="shared" ca="1" si="111"/>
        <v>44570</v>
      </c>
      <c r="M3547" t="str">
        <f t="shared" ca="1" si="110"/>
        <v>C0003</v>
      </c>
    </row>
    <row r="3548" spans="1:13" x14ac:dyDescent="0.25">
      <c r="A3548" t="s">
        <v>99</v>
      </c>
      <c r="B3548" s="7" t="s">
        <v>208</v>
      </c>
      <c r="C3548" s="15">
        <v>109</v>
      </c>
      <c r="D3548" s="16" t="s">
        <v>94</v>
      </c>
      <c r="E3548">
        <v>240</v>
      </c>
      <c r="F3548" s="9">
        <v>300</v>
      </c>
      <c r="G3548" s="9">
        <f>financials[[#This Row],[Units Sold]]*financials[[#This Row],[Sale Price]]</f>
        <v>72000</v>
      </c>
      <c r="H3548" s="9">
        <f>IF(financials[[#This Row],[Discount Band]]="low",0.1,IF(financials[[#This Row],[Discount Band]]="medium",0.15,0.3))</f>
        <v>0.3</v>
      </c>
      <c r="I3548" s="9">
        <f>financials[[#This Row],[Gross Sales]]-financials[[#This Row],[Gross Sales]]*financials[[#This Row],[Discounts]]</f>
        <v>50400</v>
      </c>
      <c r="J3548" s="9">
        <f>VLOOKUP(financials[[#This Row],[productid]],Products!$B$2:$H$10,3)</f>
        <v>16.8</v>
      </c>
      <c r="K3548" s="9">
        <f>financials[[#This Row],[Sales]]-financials[[#This Row],[COGS]]</f>
        <v>50383.199999999997</v>
      </c>
      <c r="L3548" s="17">
        <f t="shared" ca="1" si="111"/>
        <v>45391</v>
      </c>
      <c r="M3548" t="str">
        <f t="shared" ca="1" si="110"/>
        <v>B0001</v>
      </c>
    </row>
    <row r="3549" spans="1:13" x14ac:dyDescent="0.25">
      <c r="A3549" t="s">
        <v>99</v>
      </c>
      <c r="B3549" s="7" t="s">
        <v>239</v>
      </c>
      <c r="C3549" s="15">
        <v>109</v>
      </c>
      <c r="D3549" s="16" t="s">
        <v>94</v>
      </c>
      <c r="E3549">
        <v>240</v>
      </c>
      <c r="F3549" s="9">
        <v>300</v>
      </c>
      <c r="G3549" s="9">
        <f>financials[[#This Row],[Units Sold]]*financials[[#This Row],[Sale Price]]</f>
        <v>72000</v>
      </c>
      <c r="H3549" s="9">
        <f>IF(financials[[#This Row],[Discount Band]]="low",0.1,IF(financials[[#This Row],[Discount Band]]="medium",0.15,0.3))</f>
        <v>0.3</v>
      </c>
      <c r="I3549" s="9">
        <f>financials[[#This Row],[Gross Sales]]-financials[[#This Row],[Gross Sales]]*financials[[#This Row],[Discounts]]</f>
        <v>50400</v>
      </c>
      <c r="J3549" s="9">
        <f>VLOOKUP(financials[[#This Row],[productid]],Products!$B$2:$H$10,3)</f>
        <v>16.8</v>
      </c>
      <c r="K3549" s="9">
        <f>financials[[#This Row],[Sales]]-financials[[#This Row],[COGS]]</f>
        <v>50383.199999999997</v>
      </c>
      <c r="L3549" s="17">
        <f t="shared" ca="1" si="111"/>
        <v>45091</v>
      </c>
      <c r="M3549" t="str">
        <f t="shared" ca="1" si="110"/>
        <v>C0003</v>
      </c>
    </row>
    <row r="3550" spans="1:13" x14ac:dyDescent="0.25">
      <c r="A3550" t="s">
        <v>99</v>
      </c>
      <c r="B3550" s="7" t="s">
        <v>656</v>
      </c>
      <c r="C3550" s="15">
        <v>105</v>
      </c>
      <c r="D3550" s="16" t="s">
        <v>101</v>
      </c>
      <c r="E3550">
        <v>240</v>
      </c>
      <c r="F3550" s="9">
        <v>300</v>
      </c>
      <c r="G3550" s="9">
        <f>financials[[#This Row],[Units Sold]]*financials[[#This Row],[Sale Price]]</f>
        <v>72000</v>
      </c>
      <c r="H3550" s="9">
        <f>IF(financials[[#This Row],[Discount Band]]="low",0.1,IF(financials[[#This Row],[Discount Band]]="medium",0.15,0.3))</f>
        <v>0.15</v>
      </c>
      <c r="I3550" s="9">
        <f>financials[[#This Row],[Gross Sales]]-financials[[#This Row],[Gross Sales]]*financials[[#This Row],[Discounts]]</f>
        <v>61200</v>
      </c>
      <c r="J3550" s="9">
        <f>VLOOKUP(financials[[#This Row],[productid]],Products!$B$2:$H$10,3)</f>
        <v>10</v>
      </c>
      <c r="K3550" s="9">
        <f>financials[[#This Row],[Sales]]-financials[[#This Row],[COGS]]</f>
        <v>61190</v>
      </c>
      <c r="L3550" s="17">
        <f t="shared" ca="1" si="111"/>
        <v>45427</v>
      </c>
      <c r="M3550" t="str">
        <f t="shared" ca="1" si="110"/>
        <v>C0003</v>
      </c>
    </row>
    <row r="3551" spans="1:13" x14ac:dyDescent="0.25">
      <c r="A3551" t="s">
        <v>97</v>
      </c>
      <c r="B3551" s="7" t="s">
        <v>251</v>
      </c>
      <c r="C3551" s="15">
        <v>107</v>
      </c>
      <c r="D3551" s="16" t="s">
        <v>94</v>
      </c>
      <c r="E3551">
        <v>206</v>
      </c>
      <c r="F3551" s="9">
        <v>350</v>
      </c>
      <c r="G3551" s="9">
        <f>financials[[#This Row],[Units Sold]]*financials[[#This Row],[Sale Price]]</f>
        <v>72100</v>
      </c>
      <c r="H3551" s="9">
        <f>IF(financials[[#This Row],[Discount Band]]="low",0.1,IF(financials[[#This Row],[Discount Band]]="medium",0.15,0.3))</f>
        <v>0.3</v>
      </c>
      <c r="I3551" s="9">
        <f>financials[[#This Row],[Gross Sales]]-financials[[#This Row],[Gross Sales]]*financials[[#This Row],[Discounts]]</f>
        <v>50470</v>
      </c>
      <c r="J3551" s="9">
        <f>VLOOKUP(financials[[#This Row],[productid]],Products!$B$2:$H$10,3)</f>
        <v>5.5</v>
      </c>
      <c r="K3551" s="9">
        <f>financials[[#This Row],[Sales]]-financials[[#This Row],[COGS]]</f>
        <v>50464.5</v>
      </c>
      <c r="L3551" s="17">
        <f t="shared" ca="1" si="111"/>
        <v>45443</v>
      </c>
      <c r="M3551" t="str">
        <f t="shared" ca="1" si="110"/>
        <v>B0001</v>
      </c>
    </row>
    <row r="3552" spans="1:13" x14ac:dyDescent="0.25">
      <c r="A3552" t="s">
        <v>97</v>
      </c>
      <c r="B3552" s="7" t="s">
        <v>208</v>
      </c>
      <c r="C3552" s="15">
        <v>107</v>
      </c>
      <c r="D3552" s="16" t="s">
        <v>94</v>
      </c>
      <c r="E3552">
        <v>206</v>
      </c>
      <c r="F3552" s="9">
        <v>350</v>
      </c>
      <c r="G3552" s="9">
        <f>financials[[#This Row],[Units Sold]]*financials[[#This Row],[Sale Price]]</f>
        <v>72100</v>
      </c>
      <c r="H3552" s="9">
        <f>IF(financials[[#This Row],[Discount Band]]="low",0.1,IF(financials[[#This Row],[Discount Band]]="medium",0.15,0.3))</f>
        <v>0.3</v>
      </c>
      <c r="I3552" s="9">
        <f>financials[[#This Row],[Gross Sales]]-financials[[#This Row],[Gross Sales]]*financials[[#This Row],[Discounts]]</f>
        <v>50470</v>
      </c>
      <c r="J3552" s="9">
        <f>VLOOKUP(financials[[#This Row],[productid]],Products!$B$2:$H$10,3)</f>
        <v>5.5</v>
      </c>
      <c r="K3552" s="9">
        <f>financials[[#This Row],[Sales]]-financials[[#This Row],[COGS]]</f>
        <v>50464.5</v>
      </c>
      <c r="L3552" s="17">
        <f t="shared" ca="1" si="111"/>
        <v>45319</v>
      </c>
      <c r="M3552" t="str">
        <f t="shared" ca="1" si="110"/>
        <v>B0101</v>
      </c>
    </row>
    <row r="3553" spans="1:13" x14ac:dyDescent="0.25">
      <c r="A3553" t="s">
        <v>100</v>
      </c>
      <c r="B3553" s="7" t="s">
        <v>135</v>
      </c>
      <c r="C3553" s="15">
        <v>109</v>
      </c>
      <c r="D3553" s="16" t="s">
        <v>103</v>
      </c>
      <c r="E3553">
        <v>4809</v>
      </c>
      <c r="F3553" s="9">
        <v>15</v>
      </c>
      <c r="G3553" s="9">
        <f>financials[[#This Row],[Units Sold]]*financials[[#This Row],[Sale Price]]</f>
        <v>72135</v>
      </c>
      <c r="H3553" s="9">
        <f>IF(financials[[#This Row],[Discount Band]]="low",0.1,IF(financials[[#This Row],[Discount Band]]="medium",0.15,0.3))</f>
        <v>0.3</v>
      </c>
      <c r="I3553" s="9">
        <f>financials[[#This Row],[Gross Sales]]-financials[[#This Row],[Gross Sales]]*financials[[#This Row],[Discounts]]</f>
        <v>50494.5</v>
      </c>
      <c r="J3553" s="9">
        <f>VLOOKUP(financials[[#This Row],[productid]],Products!$B$2:$H$10,3)</f>
        <v>16.8</v>
      </c>
      <c r="K3553" s="9">
        <f>financials[[#This Row],[Sales]]-financials[[#This Row],[COGS]]</f>
        <v>50477.7</v>
      </c>
      <c r="L3553" s="17">
        <f t="shared" ca="1" si="111"/>
        <v>45391</v>
      </c>
      <c r="M3553" t="str">
        <f t="shared" ca="1" si="110"/>
        <v>A0001</v>
      </c>
    </row>
    <row r="3554" spans="1:13" x14ac:dyDescent="0.25">
      <c r="A3554" t="s">
        <v>100</v>
      </c>
      <c r="B3554" s="7" t="s">
        <v>135</v>
      </c>
      <c r="C3554" s="15">
        <v>103</v>
      </c>
      <c r="D3554" s="16" t="s">
        <v>101</v>
      </c>
      <c r="E3554">
        <v>4810</v>
      </c>
      <c r="F3554" s="9">
        <v>15</v>
      </c>
      <c r="G3554" s="9">
        <f>financials[[#This Row],[Units Sold]]*financials[[#This Row],[Sale Price]]</f>
        <v>72150</v>
      </c>
      <c r="H3554" s="9">
        <f>IF(financials[[#This Row],[Discount Band]]="low",0.1,IF(financials[[#This Row],[Discount Band]]="medium",0.15,0.3))</f>
        <v>0.15</v>
      </c>
      <c r="I3554" s="9">
        <f>financials[[#This Row],[Gross Sales]]-financials[[#This Row],[Gross Sales]]*financials[[#This Row],[Discounts]]</f>
        <v>61327.5</v>
      </c>
      <c r="J3554" s="9">
        <f>VLOOKUP(financials[[#This Row],[productid]],Products!$B$2:$H$10,3)</f>
        <v>15</v>
      </c>
      <c r="K3554" s="9">
        <f>financials[[#This Row],[Sales]]-financials[[#This Row],[COGS]]</f>
        <v>61312.5</v>
      </c>
      <c r="L3554" s="17">
        <f t="shared" ca="1" si="111"/>
        <v>44774</v>
      </c>
      <c r="M3554" t="str">
        <f t="shared" ca="1" si="110"/>
        <v>C0003</v>
      </c>
    </row>
    <row r="3555" spans="1:13" x14ac:dyDescent="0.25">
      <c r="A3555" t="s">
        <v>99</v>
      </c>
      <c r="B3555" s="7" t="s">
        <v>628</v>
      </c>
      <c r="C3555" s="15">
        <v>102</v>
      </c>
      <c r="D3555" s="16" t="s">
        <v>94</v>
      </c>
      <c r="E3555">
        <v>241</v>
      </c>
      <c r="F3555" s="9">
        <v>300</v>
      </c>
      <c r="G3555" s="9">
        <f>financials[[#This Row],[Units Sold]]*financials[[#This Row],[Sale Price]]</f>
        <v>72300</v>
      </c>
      <c r="H3555" s="9">
        <f>IF(financials[[#This Row],[Discount Band]]="low",0.1,IF(financials[[#This Row],[Discount Band]]="medium",0.15,0.3))</f>
        <v>0.3</v>
      </c>
      <c r="I3555" s="9">
        <f>financials[[#This Row],[Gross Sales]]-financials[[#This Row],[Gross Sales]]*financials[[#This Row],[Discounts]]</f>
        <v>50610</v>
      </c>
      <c r="J3555" s="9">
        <f>VLOOKUP(financials[[#This Row],[productid]],Products!$B$2:$H$10,3)</f>
        <v>13.95</v>
      </c>
      <c r="K3555" s="9">
        <f>financials[[#This Row],[Sales]]-financials[[#This Row],[COGS]]</f>
        <v>50596.05</v>
      </c>
      <c r="L3555" s="17">
        <f t="shared" ca="1" si="111"/>
        <v>45080</v>
      </c>
      <c r="M3555" t="str">
        <f t="shared" ca="1" si="110"/>
        <v>C0003</v>
      </c>
    </row>
    <row r="3556" spans="1:13" x14ac:dyDescent="0.25">
      <c r="A3556" t="s">
        <v>99</v>
      </c>
      <c r="B3556" s="7" t="s">
        <v>104</v>
      </c>
      <c r="C3556" s="15">
        <v>109</v>
      </c>
      <c r="D3556" s="16" t="s">
        <v>94</v>
      </c>
      <c r="E3556">
        <v>241</v>
      </c>
      <c r="F3556" s="9">
        <v>300</v>
      </c>
      <c r="G3556" s="9">
        <f>financials[[#This Row],[Units Sold]]*financials[[#This Row],[Sale Price]]</f>
        <v>72300</v>
      </c>
      <c r="H3556" s="9">
        <f>IF(financials[[#This Row],[Discount Band]]="low",0.1,IF(financials[[#This Row],[Discount Band]]="medium",0.15,0.3))</f>
        <v>0.3</v>
      </c>
      <c r="I3556" s="9">
        <f>financials[[#This Row],[Gross Sales]]-financials[[#This Row],[Gross Sales]]*financials[[#This Row],[Discounts]]</f>
        <v>50610</v>
      </c>
      <c r="J3556" s="9">
        <f>VLOOKUP(financials[[#This Row],[productid]],Products!$B$2:$H$10,3)</f>
        <v>16.8</v>
      </c>
      <c r="K3556" s="9">
        <f>financials[[#This Row],[Sales]]-financials[[#This Row],[COGS]]</f>
        <v>50593.2</v>
      </c>
      <c r="L3556" s="17">
        <f t="shared" ca="1" si="111"/>
        <v>44887</v>
      </c>
      <c r="M3556" t="str">
        <f t="shared" ca="1" si="110"/>
        <v>B0001</v>
      </c>
    </row>
    <row r="3557" spans="1:13" x14ac:dyDescent="0.25">
      <c r="A3557" t="s">
        <v>97</v>
      </c>
      <c r="B3557" s="7" t="s">
        <v>251</v>
      </c>
      <c r="C3557" s="15">
        <v>102</v>
      </c>
      <c r="D3557" s="16" t="s">
        <v>102</v>
      </c>
      <c r="E3557">
        <v>207</v>
      </c>
      <c r="F3557" s="9">
        <v>350</v>
      </c>
      <c r="G3557" s="9">
        <f>financials[[#This Row],[Units Sold]]*financials[[#This Row],[Sale Price]]</f>
        <v>72450</v>
      </c>
      <c r="H3557" s="9">
        <f>IF(financials[[#This Row],[Discount Band]]="low",0.1,IF(financials[[#This Row],[Discount Band]]="medium",0.15,0.3))</f>
        <v>0.1</v>
      </c>
      <c r="I3557" s="9">
        <f>financials[[#This Row],[Gross Sales]]-financials[[#This Row],[Gross Sales]]*financials[[#This Row],[Discounts]]</f>
        <v>65205</v>
      </c>
      <c r="J3557" s="9">
        <f>VLOOKUP(financials[[#This Row],[productid]],Products!$B$2:$H$10,3)</f>
        <v>13.95</v>
      </c>
      <c r="K3557" s="9">
        <f>financials[[#This Row],[Sales]]-financials[[#This Row],[COGS]]</f>
        <v>65191.05</v>
      </c>
      <c r="L3557" s="17">
        <f t="shared" ca="1" si="111"/>
        <v>45041</v>
      </c>
      <c r="M3557" t="str">
        <f t="shared" ca="1" si="110"/>
        <v>C0003</v>
      </c>
    </row>
    <row r="3558" spans="1:13" x14ac:dyDescent="0.25">
      <c r="A3558" t="s">
        <v>97</v>
      </c>
      <c r="B3558" s="7" t="s">
        <v>279</v>
      </c>
      <c r="C3558" s="15">
        <v>103</v>
      </c>
      <c r="D3558" s="16" t="s">
        <v>94</v>
      </c>
      <c r="E3558">
        <v>207</v>
      </c>
      <c r="F3558" s="9">
        <v>350</v>
      </c>
      <c r="G3558" s="9">
        <f>financials[[#This Row],[Units Sold]]*financials[[#This Row],[Sale Price]]</f>
        <v>72450</v>
      </c>
      <c r="H3558" s="9">
        <f>IF(financials[[#This Row],[Discount Band]]="low",0.1,IF(financials[[#This Row],[Discount Band]]="medium",0.15,0.3))</f>
        <v>0.3</v>
      </c>
      <c r="I3558" s="9">
        <f>financials[[#This Row],[Gross Sales]]-financials[[#This Row],[Gross Sales]]*financials[[#This Row],[Discounts]]</f>
        <v>50715</v>
      </c>
      <c r="J3558" s="9">
        <f>VLOOKUP(financials[[#This Row],[productid]],Products!$B$2:$H$10,3)</f>
        <v>15</v>
      </c>
      <c r="K3558" s="9">
        <f>financials[[#This Row],[Sales]]-financials[[#This Row],[COGS]]</f>
        <v>50700</v>
      </c>
      <c r="L3558" s="17">
        <f t="shared" ca="1" si="111"/>
        <v>45353</v>
      </c>
      <c r="M3558" t="str">
        <f t="shared" ca="1" si="110"/>
        <v>C0002</v>
      </c>
    </row>
    <row r="3559" spans="1:13" x14ac:dyDescent="0.25">
      <c r="A3559" t="s">
        <v>97</v>
      </c>
      <c r="B3559" s="7" t="s">
        <v>556</v>
      </c>
      <c r="C3559" s="15">
        <v>101</v>
      </c>
      <c r="D3559" s="16" t="s">
        <v>103</v>
      </c>
      <c r="E3559">
        <v>207</v>
      </c>
      <c r="F3559" s="9">
        <v>350</v>
      </c>
      <c r="G3559" s="9">
        <f>financials[[#This Row],[Units Sold]]*financials[[#This Row],[Sale Price]]</f>
        <v>72450</v>
      </c>
      <c r="H3559" s="9">
        <f>IF(financials[[#This Row],[Discount Band]]="low",0.1,IF(financials[[#This Row],[Discount Band]]="medium",0.15,0.3))</f>
        <v>0.3</v>
      </c>
      <c r="I3559" s="9">
        <f>financials[[#This Row],[Gross Sales]]-financials[[#This Row],[Gross Sales]]*financials[[#This Row],[Discounts]]</f>
        <v>50715</v>
      </c>
      <c r="J3559" s="9">
        <f>VLOOKUP(financials[[#This Row],[productid]],Products!$B$2:$H$10,3)</f>
        <v>9.9499999999999993</v>
      </c>
      <c r="K3559" s="9">
        <f>financials[[#This Row],[Sales]]-financials[[#This Row],[COGS]]</f>
        <v>50705.05</v>
      </c>
      <c r="L3559" s="17">
        <f t="shared" ca="1" si="111"/>
        <v>44776</v>
      </c>
      <c r="M3559" t="str">
        <f t="shared" ca="1" si="110"/>
        <v>C0003</v>
      </c>
    </row>
    <row r="3560" spans="1:13" x14ac:dyDescent="0.25">
      <c r="A3560" t="s">
        <v>97</v>
      </c>
      <c r="B3560" s="7" t="s">
        <v>169</v>
      </c>
      <c r="C3560" s="15">
        <v>109</v>
      </c>
      <c r="D3560" s="16" t="s">
        <v>102</v>
      </c>
      <c r="E3560">
        <v>207</v>
      </c>
      <c r="F3560" s="9">
        <v>350</v>
      </c>
      <c r="G3560" s="9">
        <f>financials[[#This Row],[Units Sold]]*financials[[#This Row],[Sale Price]]</f>
        <v>72450</v>
      </c>
      <c r="H3560" s="9">
        <f>IF(financials[[#This Row],[Discount Band]]="low",0.1,IF(financials[[#This Row],[Discount Band]]="medium",0.15,0.3))</f>
        <v>0.1</v>
      </c>
      <c r="I3560" s="9">
        <f>financials[[#This Row],[Gross Sales]]-financials[[#This Row],[Gross Sales]]*financials[[#This Row],[Discounts]]</f>
        <v>65205</v>
      </c>
      <c r="J3560" s="9">
        <f>VLOOKUP(financials[[#This Row],[productid]],Products!$B$2:$H$10,3)</f>
        <v>16.8</v>
      </c>
      <c r="K3560" s="9">
        <f>financials[[#This Row],[Sales]]-financials[[#This Row],[COGS]]</f>
        <v>65188.2</v>
      </c>
      <c r="L3560" s="17">
        <f t="shared" ca="1" si="111"/>
        <v>44864</v>
      </c>
      <c r="M3560" t="str">
        <f t="shared" ca="1" si="110"/>
        <v>B0101</v>
      </c>
    </row>
    <row r="3561" spans="1:13" x14ac:dyDescent="0.25">
      <c r="A3561" t="s">
        <v>99</v>
      </c>
      <c r="B3561" s="7" t="s">
        <v>239</v>
      </c>
      <c r="C3561" s="15">
        <v>106</v>
      </c>
      <c r="D3561" s="16" t="s">
        <v>101</v>
      </c>
      <c r="E3561">
        <v>242</v>
      </c>
      <c r="F3561" s="9">
        <v>300</v>
      </c>
      <c r="G3561" s="9">
        <f>financials[[#This Row],[Units Sold]]*financials[[#This Row],[Sale Price]]</f>
        <v>72600</v>
      </c>
      <c r="H3561" s="9">
        <f>IF(financials[[#This Row],[Discount Band]]="low",0.1,IF(financials[[#This Row],[Discount Band]]="medium",0.15,0.3))</f>
        <v>0.15</v>
      </c>
      <c r="I3561" s="9">
        <f>financials[[#This Row],[Gross Sales]]-financials[[#This Row],[Gross Sales]]*financials[[#This Row],[Discounts]]</f>
        <v>61710</v>
      </c>
      <c r="J3561" s="9">
        <f>VLOOKUP(financials[[#This Row],[productid]],Products!$B$2:$H$10,3)</f>
        <v>9.1</v>
      </c>
      <c r="K3561" s="9">
        <f>financials[[#This Row],[Sales]]-financials[[#This Row],[COGS]]</f>
        <v>61700.9</v>
      </c>
      <c r="L3561" s="17">
        <f t="shared" ca="1" si="111"/>
        <v>45398</v>
      </c>
      <c r="M3561" t="str">
        <f t="shared" ca="1" si="110"/>
        <v>C0002</v>
      </c>
    </row>
    <row r="3562" spans="1:13" x14ac:dyDescent="0.25">
      <c r="A3562" t="s">
        <v>99</v>
      </c>
      <c r="B3562" s="7" t="s">
        <v>298</v>
      </c>
      <c r="C3562" s="15">
        <v>108</v>
      </c>
      <c r="D3562" s="16" t="s">
        <v>102</v>
      </c>
      <c r="E3562">
        <v>242</v>
      </c>
      <c r="F3562" s="9">
        <v>300</v>
      </c>
      <c r="G3562" s="9">
        <f>financials[[#This Row],[Units Sold]]*financials[[#This Row],[Sale Price]]</f>
        <v>72600</v>
      </c>
      <c r="H3562" s="9">
        <f>IF(financials[[#This Row],[Discount Band]]="low",0.1,IF(financials[[#This Row],[Discount Band]]="medium",0.15,0.3))</f>
        <v>0.1</v>
      </c>
      <c r="I3562" s="9">
        <f>financials[[#This Row],[Gross Sales]]-financials[[#This Row],[Gross Sales]]*financials[[#This Row],[Discounts]]</f>
        <v>65340</v>
      </c>
      <c r="J3562" s="9">
        <f>VLOOKUP(financials[[#This Row],[productid]],Products!$B$2:$H$10,3)</f>
        <v>3.99</v>
      </c>
      <c r="K3562" s="9">
        <f>financials[[#This Row],[Sales]]-financials[[#This Row],[COGS]]</f>
        <v>65336.01</v>
      </c>
      <c r="L3562" s="17">
        <f t="shared" ca="1" si="111"/>
        <v>45361</v>
      </c>
      <c r="M3562" t="str">
        <f t="shared" ca="1" si="110"/>
        <v>A0001</v>
      </c>
    </row>
    <row r="3563" spans="1:13" x14ac:dyDescent="0.25">
      <c r="A3563" t="s">
        <v>99</v>
      </c>
      <c r="B3563" s="7" t="s">
        <v>159</v>
      </c>
      <c r="C3563" s="15">
        <v>104</v>
      </c>
      <c r="D3563" s="16" t="s">
        <v>94</v>
      </c>
      <c r="E3563">
        <v>242</v>
      </c>
      <c r="F3563" s="9">
        <v>300</v>
      </c>
      <c r="G3563" s="9">
        <f>financials[[#This Row],[Units Sold]]*financials[[#This Row],[Sale Price]]</f>
        <v>72600</v>
      </c>
      <c r="H3563" s="9">
        <f>IF(financials[[#This Row],[Discount Band]]="low",0.1,IF(financials[[#This Row],[Discount Band]]="medium",0.15,0.3))</f>
        <v>0.3</v>
      </c>
      <c r="I3563" s="9">
        <f>financials[[#This Row],[Gross Sales]]-financials[[#This Row],[Gross Sales]]*financials[[#This Row],[Discounts]]</f>
        <v>50820</v>
      </c>
      <c r="J3563" s="9">
        <f>VLOOKUP(financials[[#This Row],[productid]],Products!$B$2:$H$10,3)</f>
        <v>2.9</v>
      </c>
      <c r="K3563" s="9">
        <f>financials[[#This Row],[Sales]]-financials[[#This Row],[COGS]]</f>
        <v>50817.1</v>
      </c>
      <c r="L3563" s="17">
        <f t="shared" ca="1" si="111"/>
        <v>45005</v>
      </c>
      <c r="M3563" t="str">
        <f t="shared" ca="1" si="110"/>
        <v>C0003</v>
      </c>
    </row>
    <row r="3564" spans="1:13" x14ac:dyDescent="0.25">
      <c r="A3564" t="s">
        <v>97</v>
      </c>
      <c r="B3564" s="7" t="s">
        <v>170</v>
      </c>
      <c r="C3564" s="15">
        <v>101</v>
      </c>
      <c r="D3564" s="16" t="s">
        <v>94</v>
      </c>
      <c r="E3564">
        <v>3639</v>
      </c>
      <c r="F3564" s="9">
        <v>20</v>
      </c>
      <c r="G3564" s="9">
        <f>financials[[#This Row],[Units Sold]]*financials[[#This Row],[Sale Price]]</f>
        <v>72780</v>
      </c>
      <c r="H3564" s="9">
        <f>IF(financials[[#This Row],[Discount Band]]="low",0.1,IF(financials[[#This Row],[Discount Band]]="medium",0.15,0.3))</f>
        <v>0.3</v>
      </c>
      <c r="I3564" s="9">
        <f>financials[[#This Row],[Gross Sales]]-financials[[#This Row],[Gross Sales]]*financials[[#This Row],[Discounts]]</f>
        <v>50946</v>
      </c>
      <c r="J3564" s="9">
        <f>VLOOKUP(financials[[#This Row],[productid]],Products!$B$2:$H$10,3)</f>
        <v>9.9499999999999993</v>
      </c>
      <c r="K3564" s="9">
        <f>financials[[#This Row],[Sales]]-financials[[#This Row],[COGS]]</f>
        <v>50936.05</v>
      </c>
      <c r="L3564" s="17">
        <f t="shared" ca="1" si="111"/>
        <v>44860</v>
      </c>
      <c r="M3564" t="str">
        <f t="shared" ca="1" si="110"/>
        <v>C0003</v>
      </c>
    </row>
    <row r="3565" spans="1:13" x14ac:dyDescent="0.25">
      <c r="A3565" t="s">
        <v>99</v>
      </c>
      <c r="B3565" s="7" t="s">
        <v>239</v>
      </c>
      <c r="C3565" s="13">
        <v>106</v>
      </c>
      <c r="D3565" s="10" t="s">
        <v>94</v>
      </c>
      <c r="E3565">
        <v>243</v>
      </c>
      <c r="F3565" s="9">
        <v>300</v>
      </c>
      <c r="G3565" s="9">
        <f>financials[[#This Row],[Units Sold]]*financials[[#This Row],[Sale Price]]</f>
        <v>72900</v>
      </c>
      <c r="H3565" s="9">
        <f>IF(financials[[#This Row],[Discount Band]]="low",0.1,IF(financials[[#This Row],[Discount Band]]="medium",0.15,0.3))</f>
        <v>0.3</v>
      </c>
      <c r="I3565" s="9">
        <f>financials[[#This Row],[Gross Sales]]-financials[[#This Row],[Gross Sales]]*financials[[#This Row],[Discounts]]</f>
        <v>51030</v>
      </c>
      <c r="J3565" s="9">
        <f>VLOOKUP(financials[[#This Row],[productid]],Products!$B$2:$H$10,3)</f>
        <v>9.1</v>
      </c>
      <c r="K3565" s="9">
        <f>financials[[#This Row],[Sales]]-financials[[#This Row],[COGS]]</f>
        <v>51020.9</v>
      </c>
      <c r="L3565" s="17">
        <f t="shared" ca="1" si="111"/>
        <v>44834</v>
      </c>
      <c r="M3565" t="str">
        <f t="shared" ca="1" si="110"/>
        <v>B0101</v>
      </c>
    </row>
    <row r="3566" spans="1:13" x14ac:dyDescent="0.25">
      <c r="A3566" t="s">
        <v>99</v>
      </c>
      <c r="B3566" s="7" t="s">
        <v>656</v>
      </c>
      <c r="C3566" s="15">
        <v>107</v>
      </c>
      <c r="D3566" s="16" t="s">
        <v>102</v>
      </c>
      <c r="E3566">
        <v>243</v>
      </c>
      <c r="F3566" s="9">
        <v>300</v>
      </c>
      <c r="G3566" s="9">
        <f>financials[[#This Row],[Units Sold]]*financials[[#This Row],[Sale Price]]</f>
        <v>72900</v>
      </c>
      <c r="H3566" s="9">
        <f>IF(financials[[#This Row],[Discount Band]]="low",0.1,IF(financials[[#This Row],[Discount Band]]="medium",0.15,0.3))</f>
        <v>0.1</v>
      </c>
      <c r="I3566" s="9">
        <f>financials[[#This Row],[Gross Sales]]-financials[[#This Row],[Gross Sales]]*financials[[#This Row],[Discounts]]</f>
        <v>65610</v>
      </c>
      <c r="J3566" s="9">
        <f>VLOOKUP(financials[[#This Row],[productid]],Products!$B$2:$H$10,3)</f>
        <v>5.5</v>
      </c>
      <c r="K3566" s="9">
        <f>financials[[#This Row],[Sales]]-financials[[#This Row],[COGS]]</f>
        <v>65604.5</v>
      </c>
      <c r="L3566" s="17">
        <f t="shared" ca="1" si="111"/>
        <v>44612</v>
      </c>
      <c r="M3566" t="str">
        <f t="shared" ca="1" si="110"/>
        <v>A0001</v>
      </c>
    </row>
    <row r="3567" spans="1:13" x14ac:dyDescent="0.25">
      <c r="A3567" t="s">
        <v>97</v>
      </c>
      <c r="B3567" s="7" t="s">
        <v>135</v>
      </c>
      <c r="C3567" s="15">
        <v>102</v>
      </c>
      <c r="D3567" s="16" t="s">
        <v>101</v>
      </c>
      <c r="E3567">
        <v>3652</v>
      </c>
      <c r="F3567" s="9">
        <v>20</v>
      </c>
      <c r="G3567" s="9">
        <f>financials[[#This Row],[Units Sold]]*financials[[#This Row],[Sale Price]]</f>
        <v>73040</v>
      </c>
      <c r="H3567" s="9">
        <f>IF(financials[[#This Row],[Discount Band]]="low",0.1,IF(financials[[#This Row],[Discount Band]]="medium",0.15,0.3))</f>
        <v>0.15</v>
      </c>
      <c r="I3567" s="9">
        <f>financials[[#This Row],[Gross Sales]]-financials[[#This Row],[Gross Sales]]*financials[[#This Row],[Discounts]]</f>
        <v>62084</v>
      </c>
      <c r="J3567" s="9">
        <f>VLOOKUP(financials[[#This Row],[productid]],Products!$B$2:$H$10,3)</f>
        <v>13.95</v>
      </c>
      <c r="K3567" s="9">
        <f>financials[[#This Row],[Sales]]-financials[[#This Row],[COGS]]</f>
        <v>62070.05</v>
      </c>
      <c r="L3567" s="17">
        <f t="shared" ca="1" si="111"/>
        <v>44677</v>
      </c>
      <c r="M3567" t="str">
        <f t="shared" ca="1" si="110"/>
        <v>B0101</v>
      </c>
    </row>
    <row r="3568" spans="1:13" x14ac:dyDescent="0.25">
      <c r="A3568" t="s">
        <v>98</v>
      </c>
      <c r="B3568" s="7" t="s">
        <v>216</v>
      </c>
      <c r="C3568" s="15">
        <v>103</v>
      </c>
      <c r="D3568" s="16" t="s">
        <v>94</v>
      </c>
      <c r="E3568">
        <v>585</v>
      </c>
      <c r="F3568" s="9">
        <v>125</v>
      </c>
      <c r="G3568" s="9">
        <f>financials[[#This Row],[Units Sold]]*financials[[#This Row],[Sale Price]]</f>
        <v>73125</v>
      </c>
      <c r="H3568" s="9">
        <f>IF(financials[[#This Row],[Discount Band]]="low",0.1,IF(financials[[#This Row],[Discount Band]]="medium",0.15,0.3))</f>
        <v>0.3</v>
      </c>
      <c r="I3568" s="9">
        <f>financials[[#This Row],[Gross Sales]]-financials[[#This Row],[Gross Sales]]*financials[[#This Row],[Discounts]]</f>
        <v>51187.5</v>
      </c>
      <c r="J3568" s="9">
        <f>VLOOKUP(financials[[#This Row],[productid]],Products!$B$2:$H$10,3)</f>
        <v>15</v>
      </c>
      <c r="K3568" s="9">
        <f>financials[[#This Row],[Sales]]-financials[[#This Row],[COGS]]</f>
        <v>51172.5</v>
      </c>
      <c r="L3568" s="17">
        <f t="shared" ca="1" si="111"/>
        <v>44949</v>
      </c>
      <c r="M3568" t="str">
        <f t="shared" ca="1" si="110"/>
        <v>B0101</v>
      </c>
    </row>
    <row r="3569" spans="1:13" x14ac:dyDescent="0.25">
      <c r="A3569" t="s">
        <v>97</v>
      </c>
      <c r="B3569" s="7" t="s">
        <v>159</v>
      </c>
      <c r="C3569" s="15">
        <v>107</v>
      </c>
      <c r="D3569" s="16" t="s">
        <v>101</v>
      </c>
      <c r="E3569">
        <v>209</v>
      </c>
      <c r="F3569" s="9">
        <v>350</v>
      </c>
      <c r="G3569" s="9">
        <f>financials[[#This Row],[Units Sold]]*financials[[#This Row],[Sale Price]]</f>
        <v>73150</v>
      </c>
      <c r="H3569" s="9">
        <f>IF(financials[[#This Row],[Discount Band]]="low",0.1,IF(financials[[#This Row],[Discount Band]]="medium",0.15,0.3))</f>
        <v>0.15</v>
      </c>
      <c r="I3569" s="9">
        <f>financials[[#This Row],[Gross Sales]]-financials[[#This Row],[Gross Sales]]*financials[[#This Row],[Discounts]]</f>
        <v>62177.5</v>
      </c>
      <c r="J3569" s="9">
        <f>VLOOKUP(financials[[#This Row],[productid]],Products!$B$2:$H$10,3)</f>
        <v>5.5</v>
      </c>
      <c r="K3569" s="9">
        <f>financials[[#This Row],[Sales]]-financials[[#This Row],[COGS]]</f>
        <v>62172</v>
      </c>
      <c r="L3569" s="17">
        <f t="shared" ca="1" si="111"/>
        <v>45005</v>
      </c>
      <c r="M3569" t="str">
        <f t="shared" ca="1" si="110"/>
        <v>C0002</v>
      </c>
    </row>
    <row r="3570" spans="1:13" x14ac:dyDescent="0.25">
      <c r="A3570" t="s">
        <v>99</v>
      </c>
      <c r="B3570" s="7" t="s">
        <v>243</v>
      </c>
      <c r="C3570" s="15">
        <v>106</v>
      </c>
      <c r="D3570" s="16" t="s">
        <v>94</v>
      </c>
      <c r="E3570">
        <v>244</v>
      </c>
      <c r="F3570" s="9">
        <v>300</v>
      </c>
      <c r="G3570" s="9">
        <f>financials[[#This Row],[Units Sold]]*financials[[#This Row],[Sale Price]]</f>
        <v>73200</v>
      </c>
      <c r="H3570" s="9">
        <f>IF(financials[[#This Row],[Discount Band]]="low",0.1,IF(financials[[#This Row],[Discount Band]]="medium",0.15,0.3))</f>
        <v>0.3</v>
      </c>
      <c r="I3570" s="9">
        <f>financials[[#This Row],[Gross Sales]]-financials[[#This Row],[Gross Sales]]*financials[[#This Row],[Discounts]]</f>
        <v>51240</v>
      </c>
      <c r="J3570" s="9">
        <f>VLOOKUP(financials[[#This Row],[productid]],Products!$B$2:$H$10,3)</f>
        <v>9.1</v>
      </c>
      <c r="K3570" s="9">
        <f>financials[[#This Row],[Sales]]-financials[[#This Row],[COGS]]</f>
        <v>51230.9</v>
      </c>
      <c r="L3570" s="17">
        <f t="shared" ca="1" si="111"/>
        <v>44589</v>
      </c>
      <c r="M3570" t="str">
        <f t="shared" ca="1" si="110"/>
        <v>B0001</v>
      </c>
    </row>
    <row r="3571" spans="1:13" x14ac:dyDescent="0.25">
      <c r="A3571" t="s">
        <v>97</v>
      </c>
      <c r="B3571" s="7" t="s">
        <v>135</v>
      </c>
      <c r="C3571" s="15">
        <v>109</v>
      </c>
      <c r="D3571" s="16" t="s">
        <v>101</v>
      </c>
      <c r="E3571">
        <v>3670</v>
      </c>
      <c r="F3571" s="9">
        <v>20</v>
      </c>
      <c r="G3571" s="9">
        <f>financials[[#This Row],[Units Sold]]*financials[[#This Row],[Sale Price]]</f>
        <v>73400</v>
      </c>
      <c r="H3571" s="9">
        <f>IF(financials[[#This Row],[Discount Band]]="low",0.1,IF(financials[[#This Row],[Discount Band]]="medium",0.15,0.3))</f>
        <v>0.15</v>
      </c>
      <c r="I3571" s="9">
        <f>financials[[#This Row],[Gross Sales]]-financials[[#This Row],[Gross Sales]]*financials[[#This Row],[Discounts]]</f>
        <v>62390</v>
      </c>
      <c r="J3571" s="9">
        <f>VLOOKUP(financials[[#This Row],[productid]],Products!$B$2:$H$10,3)</f>
        <v>16.8</v>
      </c>
      <c r="K3571" s="9">
        <f>financials[[#This Row],[Sales]]-financials[[#This Row],[COGS]]</f>
        <v>62373.2</v>
      </c>
      <c r="L3571" s="17">
        <f t="shared" ca="1" si="111"/>
        <v>45519</v>
      </c>
      <c r="M3571" t="str">
        <f t="shared" ca="1" si="110"/>
        <v>B0101</v>
      </c>
    </row>
    <row r="3572" spans="1:13" x14ac:dyDescent="0.25">
      <c r="A3572" t="s">
        <v>99</v>
      </c>
      <c r="B3572" s="7" t="s">
        <v>285</v>
      </c>
      <c r="C3572" s="13">
        <v>107</v>
      </c>
      <c r="D3572" s="10" t="s">
        <v>102</v>
      </c>
      <c r="E3572">
        <v>245</v>
      </c>
      <c r="F3572" s="9">
        <v>300</v>
      </c>
      <c r="G3572" s="9">
        <f>financials[[#This Row],[Units Sold]]*financials[[#This Row],[Sale Price]]</f>
        <v>73500</v>
      </c>
      <c r="H3572" s="9">
        <f>IF(financials[[#This Row],[Discount Band]]="low",0.1,IF(financials[[#This Row],[Discount Band]]="medium",0.15,0.3))</f>
        <v>0.1</v>
      </c>
      <c r="I3572" s="9">
        <f>financials[[#This Row],[Gross Sales]]-financials[[#This Row],[Gross Sales]]*financials[[#This Row],[Discounts]]</f>
        <v>66150</v>
      </c>
      <c r="J3572" s="9">
        <f>VLOOKUP(financials[[#This Row],[productid]],Products!$B$2:$H$10,3)</f>
        <v>5.5</v>
      </c>
      <c r="K3572" s="9">
        <f>financials[[#This Row],[Sales]]-financials[[#This Row],[COGS]]</f>
        <v>66144.5</v>
      </c>
      <c r="L3572" s="17">
        <f t="shared" ca="1" si="111"/>
        <v>45450</v>
      </c>
      <c r="M3572" t="str">
        <f t="shared" ca="1" si="110"/>
        <v>C0003</v>
      </c>
    </row>
    <row r="3573" spans="1:13" x14ac:dyDescent="0.25">
      <c r="A3573" t="s">
        <v>97</v>
      </c>
      <c r="B3573" s="7" t="s">
        <v>170</v>
      </c>
      <c r="C3573" s="15">
        <v>109</v>
      </c>
      <c r="D3573" s="16" t="s">
        <v>101</v>
      </c>
      <c r="E3573">
        <v>3682</v>
      </c>
      <c r="F3573" s="9">
        <v>20</v>
      </c>
      <c r="G3573" s="9">
        <f>financials[[#This Row],[Units Sold]]*financials[[#This Row],[Sale Price]]</f>
        <v>73640</v>
      </c>
      <c r="H3573" s="9">
        <f>IF(financials[[#This Row],[Discount Band]]="low",0.1,IF(financials[[#This Row],[Discount Band]]="medium",0.15,0.3))</f>
        <v>0.15</v>
      </c>
      <c r="I3573" s="9">
        <f>financials[[#This Row],[Gross Sales]]-financials[[#This Row],[Gross Sales]]*financials[[#This Row],[Discounts]]</f>
        <v>62594</v>
      </c>
      <c r="J3573" s="9">
        <f>VLOOKUP(financials[[#This Row],[productid]],Products!$B$2:$H$10,3)</f>
        <v>16.8</v>
      </c>
      <c r="K3573" s="9">
        <f>financials[[#This Row],[Sales]]-financials[[#This Row],[COGS]]</f>
        <v>62577.2</v>
      </c>
      <c r="L3573" s="17">
        <f t="shared" ca="1" si="111"/>
        <v>44628</v>
      </c>
      <c r="M3573" t="str">
        <f t="shared" ca="1" si="110"/>
        <v>C0002</v>
      </c>
    </row>
    <row r="3574" spans="1:13" x14ac:dyDescent="0.25">
      <c r="A3574" t="s">
        <v>99</v>
      </c>
      <c r="B3574" s="7" t="s">
        <v>239</v>
      </c>
      <c r="C3574" s="15">
        <v>104</v>
      </c>
      <c r="D3574" s="16" t="s">
        <v>101</v>
      </c>
      <c r="E3574">
        <v>246</v>
      </c>
      <c r="F3574" s="9">
        <v>300</v>
      </c>
      <c r="G3574" s="9">
        <f>financials[[#This Row],[Units Sold]]*financials[[#This Row],[Sale Price]]</f>
        <v>73800</v>
      </c>
      <c r="H3574" s="9">
        <f>IF(financials[[#This Row],[Discount Band]]="low",0.1,IF(financials[[#This Row],[Discount Band]]="medium",0.15,0.3))</f>
        <v>0.15</v>
      </c>
      <c r="I3574" s="9">
        <f>financials[[#This Row],[Gross Sales]]-financials[[#This Row],[Gross Sales]]*financials[[#This Row],[Discounts]]</f>
        <v>62730</v>
      </c>
      <c r="J3574" s="9">
        <f>VLOOKUP(financials[[#This Row],[productid]],Products!$B$2:$H$10,3)</f>
        <v>2.9</v>
      </c>
      <c r="K3574" s="9">
        <f>financials[[#This Row],[Sales]]-financials[[#This Row],[COGS]]</f>
        <v>62727.1</v>
      </c>
      <c r="L3574" s="17">
        <f t="shared" ca="1" si="111"/>
        <v>45445</v>
      </c>
      <c r="M3574" t="str">
        <f t="shared" ca="1" si="110"/>
        <v>B0101</v>
      </c>
    </row>
    <row r="3575" spans="1:13" x14ac:dyDescent="0.25">
      <c r="A3575" t="s">
        <v>99</v>
      </c>
      <c r="B3575" s="7" t="s">
        <v>251</v>
      </c>
      <c r="C3575" s="15">
        <v>107</v>
      </c>
      <c r="D3575" s="16" t="s">
        <v>102</v>
      </c>
      <c r="E3575">
        <v>246</v>
      </c>
      <c r="F3575" s="9">
        <v>300</v>
      </c>
      <c r="G3575" s="9">
        <f>financials[[#This Row],[Units Sold]]*financials[[#This Row],[Sale Price]]</f>
        <v>73800</v>
      </c>
      <c r="H3575" s="9">
        <f>IF(financials[[#This Row],[Discount Band]]="low",0.1,IF(financials[[#This Row],[Discount Band]]="medium",0.15,0.3))</f>
        <v>0.1</v>
      </c>
      <c r="I3575" s="9">
        <f>financials[[#This Row],[Gross Sales]]-financials[[#This Row],[Gross Sales]]*financials[[#This Row],[Discounts]]</f>
        <v>66420</v>
      </c>
      <c r="J3575" s="9">
        <f>VLOOKUP(financials[[#This Row],[productid]],Products!$B$2:$H$10,3)</f>
        <v>5.5</v>
      </c>
      <c r="K3575" s="9">
        <f>financials[[#This Row],[Sales]]-financials[[#This Row],[COGS]]</f>
        <v>66414.5</v>
      </c>
      <c r="L3575" s="17">
        <f t="shared" ca="1" si="111"/>
        <v>45006</v>
      </c>
      <c r="M3575" t="str">
        <f t="shared" ca="1" si="110"/>
        <v>C0003</v>
      </c>
    </row>
    <row r="3576" spans="1:13" x14ac:dyDescent="0.25">
      <c r="A3576" t="s">
        <v>97</v>
      </c>
      <c r="B3576" s="7" t="s">
        <v>243</v>
      </c>
      <c r="C3576" s="15">
        <v>105</v>
      </c>
      <c r="D3576" s="16" t="s">
        <v>101</v>
      </c>
      <c r="E3576">
        <v>211</v>
      </c>
      <c r="F3576" s="9">
        <v>350</v>
      </c>
      <c r="G3576" s="9">
        <f>financials[[#This Row],[Units Sold]]*financials[[#This Row],[Sale Price]]</f>
        <v>73850</v>
      </c>
      <c r="H3576" s="9">
        <f>IF(financials[[#This Row],[Discount Band]]="low",0.1,IF(financials[[#This Row],[Discount Band]]="medium",0.15,0.3))</f>
        <v>0.15</v>
      </c>
      <c r="I3576" s="9">
        <f>financials[[#This Row],[Gross Sales]]-financials[[#This Row],[Gross Sales]]*financials[[#This Row],[Discounts]]</f>
        <v>62772.5</v>
      </c>
      <c r="J3576" s="9">
        <f>VLOOKUP(financials[[#This Row],[productid]],Products!$B$2:$H$10,3)</f>
        <v>10</v>
      </c>
      <c r="K3576" s="9">
        <f>financials[[#This Row],[Sales]]-financials[[#This Row],[COGS]]</f>
        <v>62762.5</v>
      </c>
      <c r="L3576" s="17">
        <f t="shared" ca="1" si="111"/>
        <v>44807</v>
      </c>
      <c r="M3576" t="str">
        <f t="shared" ca="1" si="110"/>
        <v>B0001</v>
      </c>
    </row>
    <row r="3577" spans="1:13" x14ac:dyDescent="0.25">
      <c r="A3577" t="s">
        <v>98</v>
      </c>
      <c r="B3577" s="7" t="s">
        <v>287</v>
      </c>
      <c r="C3577" s="15">
        <v>103</v>
      </c>
      <c r="D3577" s="16" t="s">
        <v>94</v>
      </c>
      <c r="E3577">
        <v>591</v>
      </c>
      <c r="F3577" s="9">
        <v>125</v>
      </c>
      <c r="G3577" s="9">
        <f>financials[[#This Row],[Units Sold]]*financials[[#This Row],[Sale Price]]</f>
        <v>73875</v>
      </c>
      <c r="H3577" s="9">
        <f>IF(financials[[#This Row],[Discount Band]]="low",0.1,IF(financials[[#This Row],[Discount Band]]="medium",0.15,0.3))</f>
        <v>0.3</v>
      </c>
      <c r="I3577" s="9">
        <f>financials[[#This Row],[Gross Sales]]-financials[[#This Row],[Gross Sales]]*financials[[#This Row],[Discounts]]</f>
        <v>51712.5</v>
      </c>
      <c r="J3577" s="9">
        <f>VLOOKUP(financials[[#This Row],[productid]],Products!$B$2:$H$10,3)</f>
        <v>15</v>
      </c>
      <c r="K3577" s="9">
        <f>financials[[#This Row],[Sales]]-financials[[#This Row],[COGS]]</f>
        <v>51697.5</v>
      </c>
      <c r="L3577" s="17">
        <f t="shared" ca="1" si="111"/>
        <v>44729</v>
      </c>
      <c r="M3577" t="str">
        <f t="shared" ca="1" si="110"/>
        <v>B0001</v>
      </c>
    </row>
    <row r="3578" spans="1:13" x14ac:dyDescent="0.25">
      <c r="A3578" t="s">
        <v>100</v>
      </c>
      <c r="B3578" s="7" t="s">
        <v>135</v>
      </c>
      <c r="C3578" s="15">
        <v>102</v>
      </c>
      <c r="D3578" s="16" t="s">
        <v>101</v>
      </c>
      <c r="E3578">
        <v>4929</v>
      </c>
      <c r="F3578" s="9">
        <v>15</v>
      </c>
      <c r="G3578" s="9">
        <f>financials[[#This Row],[Units Sold]]*financials[[#This Row],[Sale Price]]</f>
        <v>73935</v>
      </c>
      <c r="H3578" s="9">
        <f>IF(financials[[#This Row],[Discount Band]]="low",0.1,IF(financials[[#This Row],[Discount Band]]="medium",0.15,0.3))</f>
        <v>0.15</v>
      </c>
      <c r="I3578" s="9">
        <f>financials[[#This Row],[Gross Sales]]-financials[[#This Row],[Gross Sales]]*financials[[#This Row],[Discounts]]</f>
        <v>62844.75</v>
      </c>
      <c r="J3578" s="9">
        <f>VLOOKUP(financials[[#This Row],[productid]],Products!$B$2:$H$10,3)</f>
        <v>13.95</v>
      </c>
      <c r="K3578" s="9">
        <f>financials[[#This Row],[Sales]]-financials[[#This Row],[COGS]]</f>
        <v>62830.8</v>
      </c>
      <c r="L3578" s="17">
        <f t="shared" ca="1" si="111"/>
        <v>45408</v>
      </c>
      <c r="M3578" t="str">
        <f t="shared" ca="1" si="110"/>
        <v>C0003</v>
      </c>
    </row>
    <row r="3579" spans="1:13" x14ac:dyDescent="0.25">
      <c r="A3579" t="s">
        <v>97</v>
      </c>
      <c r="B3579" s="7" t="s">
        <v>170</v>
      </c>
      <c r="C3579" s="15">
        <v>103</v>
      </c>
      <c r="D3579" s="16" t="s">
        <v>94</v>
      </c>
      <c r="E3579">
        <v>3705</v>
      </c>
      <c r="F3579" s="9">
        <v>20</v>
      </c>
      <c r="G3579" s="9">
        <f>financials[[#This Row],[Units Sold]]*financials[[#This Row],[Sale Price]]</f>
        <v>74100</v>
      </c>
      <c r="H3579" s="9">
        <f>IF(financials[[#This Row],[Discount Band]]="low",0.1,IF(financials[[#This Row],[Discount Band]]="medium",0.15,0.3))</f>
        <v>0.3</v>
      </c>
      <c r="I3579" s="9">
        <f>financials[[#This Row],[Gross Sales]]-financials[[#This Row],[Gross Sales]]*financials[[#This Row],[Discounts]]</f>
        <v>51870</v>
      </c>
      <c r="J3579" s="9">
        <f>VLOOKUP(financials[[#This Row],[productid]],Products!$B$2:$H$10,3)</f>
        <v>15</v>
      </c>
      <c r="K3579" s="9">
        <f>financials[[#This Row],[Sales]]-financials[[#This Row],[COGS]]</f>
        <v>51855</v>
      </c>
      <c r="L3579" s="17">
        <f t="shared" ca="1" si="111"/>
        <v>45336</v>
      </c>
      <c r="M3579" t="str">
        <f t="shared" ca="1" si="110"/>
        <v>C0002</v>
      </c>
    </row>
    <row r="3580" spans="1:13" x14ac:dyDescent="0.25">
      <c r="A3580" t="s">
        <v>99</v>
      </c>
      <c r="B3580" s="7" t="s">
        <v>556</v>
      </c>
      <c r="C3580" s="15">
        <v>101</v>
      </c>
      <c r="D3580" s="16" t="s">
        <v>101</v>
      </c>
      <c r="E3580">
        <v>247</v>
      </c>
      <c r="F3580" s="9">
        <v>300</v>
      </c>
      <c r="G3580" s="9">
        <f>financials[[#This Row],[Units Sold]]*financials[[#This Row],[Sale Price]]</f>
        <v>74100</v>
      </c>
      <c r="H3580" s="9">
        <f>IF(financials[[#This Row],[Discount Band]]="low",0.1,IF(financials[[#This Row],[Discount Band]]="medium",0.15,0.3))</f>
        <v>0.15</v>
      </c>
      <c r="I3580" s="9">
        <f>financials[[#This Row],[Gross Sales]]-financials[[#This Row],[Gross Sales]]*financials[[#This Row],[Discounts]]</f>
        <v>62985</v>
      </c>
      <c r="J3580" s="9">
        <f>VLOOKUP(financials[[#This Row],[productid]],Products!$B$2:$H$10,3)</f>
        <v>9.9499999999999993</v>
      </c>
      <c r="K3580" s="9">
        <f>financials[[#This Row],[Sales]]-financials[[#This Row],[COGS]]</f>
        <v>62975.05</v>
      </c>
      <c r="L3580" s="17">
        <f t="shared" ca="1" si="111"/>
        <v>44762</v>
      </c>
      <c r="M3580" t="str">
        <f t="shared" ca="1" si="110"/>
        <v>B0001</v>
      </c>
    </row>
    <row r="3581" spans="1:13" x14ac:dyDescent="0.25">
      <c r="A3581" t="s">
        <v>97</v>
      </c>
      <c r="B3581" s="7" t="s">
        <v>170</v>
      </c>
      <c r="C3581" s="15">
        <v>103</v>
      </c>
      <c r="D3581" s="16" t="s">
        <v>102</v>
      </c>
      <c r="E3581">
        <v>3708</v>
      </c>
      <c r="F3581" s="9">
        <v>20</v>
      </c>
      <c r="G3581" s="9">
        <f>financials[[#This Row],[Units Sold]]*financials[[#This Row],[Sale Price]]</f>
        <v>74160</v>
      </c>
      <c r="H3581" s="9">
        <f>IF(financials[[#This Row],[Discount Band]]="low",0.1,IF(financials[[#This Row],[Discount Band]]="medium",0.15,0.3))</f>
        <v>0.1</v>
      </c>
      <c r="I3581" s="9">
        <f>financials[[#This Row],[Gross Sales]]-financials[[#This Row],[Gross Sales]]*financials[[#This Row],[Discounts]]</f>
        <v>66744</v>
      </c>
      <c r="J3581" s="9">
        <f>VLOOKUP(financials[[#This Row],[productid]],Products!$B$2:$H$10,3)</f>
        <v>15</v>
      </c>
      <c r="K3581" s="9">
        <f>financials[[#This Row],[Sales]]-financials[[#This Row],[COGS]]</f>
        <v>66729</v>
      </c>
      <c r="L3581" s="17">
        <f t="shared" ca="1" si="111"/>
        <v>44869</v>
      </c>
      <c r="M3581" t="str">
        <f t="shared" ca="1" si="110"/>
        <v>B0001</v>
      </c>
    </row>
    <row r="3582" spans="1:13" x14ac:dyDescent="0.25">
      <c r="A3582" t="s">
        <v>97</v>
      </c>
      <c r="B3582" s="7" t="s">
        <v>251</v>
      </c>
      <c r="C3582" s="13">
        <v>106</v>
      </c>
      <c r="D3582" s="10" t="s">
        <v>101</v>
      </c>
      <c r="E3582">
        <v>212</v>
      </c>
      <c r="F3582" s="9">
        <v>350</v>
      </c>
      <c r="G3582" s="9">
        <f>financials[[#This Row],[Units Sold]]*financials[[#This Row],[Sale Price]]</f>
        <v>74200</v>
      </c>
      <c r="H3582" s="9">
        <f>IF(financials[[#This Row],[Discount Band]]="low",0.1,IF(financials[[#This Row],[Discount Band]]="medium",0.15,0.3))</f>
        <v>0.15</v>
      </c>
      <c r="I3582" s="9">
        <f>financials[[#This Row],[Gross Sales]]-financials[[#This Row],[Gross Sales]]*financials[[#This Row],[Discounts]]</f>
        <v>63070</v>
      </c>
      <c r="J3582" s="9">
        <f>VLOOKUP(financials[[#This Row],[productid]],Products!$B$2:$H$10,3)</f>
        <v>9.1</v>
      </c>
      <c r="K3582" s="9">
        <f>financials[[#This Row],[Sales]]-financials[[#This Row],[COGS]]</f>
        <v>63060.9</v>
      </c>
      <c r="L3582" s="17">
        <f t="shared" ca="1" si="111"/>
        <v>45039</v>
      </c>
      <c r="M3582" t="str">
        <f t="shared" ca="1" si="110"/>
        <v>C0002</v>
      </c>
    </row>
    <row r="3583" spans="1:13" x14ac:dyDescent="0.25">
      <c r="A3583" t="s">
        <v>97</v>
      </c>
      <c r="B3583" s="7" t="s">
        <v>279</v>
      </c>
      <c r="C3583" s="15">
        <v>109</v>
      </c>
      <c r="D3583" s="16" t="s">
        <v>103</v>
      </c>
      <c r="E3583">
        <v>212</v>
      </c>
      <c r="F3583" s="9">
        <v>350</v>
      </c>
      <c r="G3583" s="9">
        <f>financials[[#This Row],[Units Sold]]*financials[[#This Row],[Sale Price]]</f>
        <v>74200</v>
      </c>
      <c r="H3583" s="9">
        <f>IF(financials[[#This Row],[Discount Band]]="low",0.1,IF(financials[[#This Row],[Discount Band]]="medium",0.15,0.3))</f>
        <v>0.3</v>
      </c>
      <c r="I3583" s="9">
        <f>financials[[#This Row],[Gross Sales]]-financials[[#This Row],[Gross Sales]]*financials[[#This Row],[Discounts]]</f>
        <v>51940</v>
      </c>
      <c r="J3583" s="9">
        <f>VLOOKUP(financials[[#This Row],[productid]],Products!$B$2:$H$10,3)</f>
        <v>16.8</v>
      </c>
      <c r="K3583" s="9">
        <f>financials[[#This Row],[Sales]]-financials[[#This Row],[COGS]]</f>
        <v>51923.199999999997</v>
      </c>
      <c r="L3583" s="17">
        <f t="shared" ca="1" si="111"/>
        <v>45321</v>
      </c>
      <c r="M3583" t="str">
        <f t="shared" ca="1" si="110"/>
        <v>B0101</v>
      </c>
    </row>
    <row r="3584" spans="1:13" x14ac:dyDescent="0.25">
      <c r="A3584" t="s">
        <v>97</v>
      </c>
      <c r="B3584" s="7" t="s">
        <v>107</v>
      </c>
      <c r="C3584" s="15">
        <v>106</v>
      </c>
      <c r="D3584" s="16" t="s">
        <v>94</v>
      </c>
      <c r="E3584">
        <v>212</v>
      </c>
      <c r="F3584" s="9">
        <v>350</v>
      </c>
      <c r="G3584" s="9">
        <f>financials[[#This Row],[Units Sold]]*financials[[#This Row],[Sale Price]]</f>
        <v>74200</v>
      </c>
      <c r="H3584" s="9">
        <f>IF(financials[[#This Row],[Discount Band]]="low",0.1,IF(financials[[#This Row],[Discount Band]]="medium",0.15,0.3))</f>
        <v>0.3</v>
      </c>
      <c r="I3584" s="9">
        <f>financials[[#This Row],[Gross Sales]]-financials[[#This Row],[Gross Sales]]*financials[[#This Row],[Discounts]]</f>
        <v>51940</v>
      </c>
      <c r="J3584" s="9">
        <f>VLOOKUP(financials[[#This Row],[productid]],Products!$B$2:$H$10,3)</f>
        <v>9.1</v>
      </c>
      <c r="K3584" s="9">
        <f>financials[[#This Row],[Sales]]-financials[[#This Row],[COGS]]</f>
        <v>51930.9</v>
      </c>
      <c r="L3584" s="17">
        <f t="shared" ca="1" si="111"/>
        <v>44973</v>
      </c>
      <c r="M3584" t="str">
        <f t="shared" ca="1" si="110"/>
        <v>C0002</v>
      </c>
    </row>
    <row r="3585" spans="1:13" x14ac:dyDescent="0.25">
      <c r="A3585" t="s">
        <v>98</v>
      </c>
      <c r="B3585" s="7" t="s">
        <v>209</v>
      </c>
      <c r="C3585" s="15">
        <v>105</v>
      </c>
      <c r="D3585" s="16" t="s">
        <v>102</v>
      </c>
      <c r="E3585">
        <v>594</v>
      </c>
      <c r="F3585" s="9">
        <v>125</v>
      </c>
      <c r="G3585" s="9">
        <f>financials[[#This Row],[Units Sold]]*financials[[#This Row],[Sale Price]]</f>
        <v>74250</v>
      </c>
      <c r="H3585" s="9">
        <f>IF(financials[[#This Row],[Discount Band]]="low",0.1,IF(financials[[#This Row],[Discount Band]]="medium",0.15,0.3))</f>
        <v>0.1</v>
      </c>
      <c r="I3585" s="9">
        <f>financials[[#This Row],[Gross Sales]]-financials[[#This Row],[Gross Sales]]*financials[[#This Row],[Discounts]]</f>
        <v>66825</v>
      </c>
      <c r="J3585" s="9">
        <f>VLOOKUP(financials[[#This Row],[productid]],Products!$B$2:$H$10,3)</f>
        <v>10</v>
      </c>
      <c r="K3585" s="9">
        <f>financials[[#This Row],[Sales]]-financials[[#This Row],[COGS]]</f>
        <v>66815</v>
      </c>
      <c r="L3585" s="17">
        <f t="shared" ca="1" si="111"/>
        <v>44615</v>
      </c>
      <c r="M3585" t="str">
        <f t="shared" ca="1" si="110"/>
        <v>C0002</v>
      </c>
    </row>
    <row r="3586" spans="1:13" x14ac:dyDescent="0.25">
      <c r="A3586" t="s">
        <v>99</v>
      </c>
      <c r="B3586" s="7" t="s">
        <v>104</v>
      </c>
      <c r="C3586" s="15">
        <v>101</v>
      </c>
      <c r="D3586" s="16" t="s">
        <v>101</v>
      </c>
      <c r="E3586">
        <v>248</v>
      </c>
      <c r="F3586" s="9">
        <v>300</v>
      </c>
      <c r="G3586" s="9">
        <f>financials[[#This Row],[Units Sold]]*financials[[#This Row],[Sale Price]]</f>
        <v>74400</v>
      </c>
      <c r="H3586" s="9">
        <f>IF(financials[[#This Row],[Discount Band]]="low",0.1,IF(financials[[#This Row],[Discount Band]]="medium",0.15,0.3))</f>
        <v>0.15</v>
      </c>
      <c r="I3586" s="9">
        <f>financials[[#This Row],[Gross Sales]]-financials[[#This Row],[Gross Sales]]*financials[[#This Row],[Discounts]]</f>
        <v>63240</v>
      </c>
      <c r="J3586" s="9">
        <f>VLOOKUP(financials[[#This Row],[productid]],Products!$B$2:$H$10,3)</f>
        <v>9.9499999999999993</v>
      </c>
      <c r="K3586" s="9">
        <f>financials[[#This Row],[Sales]]-financials[[#This Row],[COGS]]</f>
        <v>63230.05</v>
      </c>
      <c r="L3586" s="17">
        <f t="shared" ca="1" si="111"/>
        <v>45115</v>
      </c>
      <c r="M3586" t="str">
        <f t="shared" ref="M3586:M3649" ca="1" si="112">VLOOKUP(RANDBETWEEN(1,5),rnlsalesperson,2)</f>
        <v>A0001</v>
      </c>
    </row>
    <row r="3587" spans="1:13" x14ac:dyDescent="0.25">
      <c r="A3587" t="s">
        <v>97</v>
      </c>
      <c r="B3587" s="7" t="s">
        <v>243</v>
      </c>
      <c r="C3587" s="13">
        <v>104</v>
      </c>
      <c r="D3587" s="10" t="s">
        <v>101</v>
      </c>
      <c r="E3587">
        <v>213</v>
      </c>
      <c r="F3587" s="9">
        <v>350</v>
      </c>
      <c r="G3587" s="9">
        <f>financials[[#This Row],[Units Sold]]*financials[[#This Row],[Sale Price]]</f>
        <v>74550</v>
      </c>
      <c r="H3587" s="9">
        <f>IF(financials[[#This Row],[Discount Band]]="low",0.1,IF(financials[[#This Row],[Discount Band]]="medium",0.15,0.3))</f>
        <v>0.15</v>
      </c>
      <c r="I3587" s="9">
        <f>financials[[#This Row],[Gross Sales]]-financials[[#This Row],[Gross Sales]]*financials[[#This Row],[Discounts]]</f>
        <v>63367.5</v>
      </c>
      <c r="J3587" s="9">
        <f>VLOOKUP(financials[[#This Row],[productid]],Products!$B$2:$H$10,3)</f>
        <v>2.9</v>
      </c>
      <c r="K3587" s="9">
        <f>financials[[#This Row],[Sales]]-financials[[#This Row],[COGS]]</f>
        <v>63364.6</v>
      </c>
      <c r="L3587" s="17">
        <f t="shared" ref="L3587:L3650" ca="1" si="113">RANDBETWEEN(44562,45534)</f>
        <v>44845</v>
      </c>
      <c r="M3587" t="str">
        <f t="shared" ca="1" si="112"/>
        <v>B0001</v>
      </c>
    </row>
    <row r="3588" spans="1:13" x14ac:dyDescent="0.25">
      <c r="A3588" t="s">
        <v>97</v>
      </c>
      <c r="B3588" s="7" t="s">
        <v>104</v>
      </c>
      <c r="C3588" s="15">
        <v>104</v>
      </c>
      <c r="D3588" s="16" t="s">
        <v>94</v>
      </c>
      <c r="E3588">
        <v>213</v>
      </c>
      <c r="F3588" s="9">
        <v>350</v>
      </c>
      <c r="G3588" s="9">
        <f>financials[[#This Row],[Units Sold]]*financials[[#This Row],[Sale Price]]</f>
        <v>74550</v>
      </c>
      <c r="H3588" s="9">
        <f>IF(financials[[#This Row],[Discount Band]]="low",0.1,IF(financials[[#This Row],[Discount Band]]="medium",0.15,0.3))</f>
        <v>0.3</v>
      </c>
      <c r="I3588" s="9">
        <f>financials[[#This Row],[Gross Sales]]-financials[[#This Row],[Gross Sales]]*financials[[#This Row],[Discounts]]</f>
        <v>52185</v>
      </c>
      <c r="J3588" s="9">
        <f>VLOOKUP(financials[[#This Row],[productid]],Products!$B$2:$H$10,3)</f>
        <v>2.9</v>
      </c>
      <c r="K3588" s="9">
        <f>financials[[#This Row],[Sales]]-financials[[#This Row],[COGS]]</f>
        <v>52182.1</v>
      </c>
      <c r="L3588" s="17">
        <f t="shared" ca="1" si="113"/>
        <v>44800</v>
      </c>
      <c r="M3588" t="str">
        <f t="shared" ca="1" si="112"/>
        <v>B0101</v>
      </c>
    </row>
    <row r="3589" spans="1:13" x14ac:dyDescent="0.25">
      <c r="A3589" t="s">
        <v>97</v>
      </c>
      <c r="B3589" s="7" t="s">
        <v>239</v>
      </c>
      <c r="C3589" s="15">
        <v>103</v>
      </c>
      <c r="D3589" s="16" t="s">
        <v>94</v>
      </c>
      <c r="E3589">
        <v>213</v>
      </c>
      <c r="F3589" s="9">
        <v>350</v>
      </c>
      <c r="G3589" s="9">
        <f>financials[[#This Row],[Units Sold]]*financials[[#This Row],[Sale Price]]</f>
        <v>74550</v>
      </c>
      <c r="H3589" s="9">
        <f>IF(financials[[#This Row],[Discount Band]]="low",0.1,IF(financials[[#This Row],[Discount Band]]="medium",0.15,0.3))</f>
        <v>0.3</v>
      </c>
      <c r="I3589" s="9">
        <f>financials[[#This Row],[Gross Sales]]-financials[[#This Row],[Gross Sales]]*financials[[#This Row],[Discounts]]</f>
        <v>52185</v>
      </c>
      <c r="J3589" s="9">
        <f>VLOOKUP(financials[[#This Row],[productid]],Products!$B$2:$H$10,3)</f>
        <v>15</v>
      </c>
      <c r="K3589" s="9">
        <f>financials[[#This Row],[Sales]]-financials[[#This Row],[COGS]]</f>
        <v>52170</v>
      </c>
      <c r="L3589" s="17">
        <f t="shared" ca="1" si="113"/>
        <v>45053</v>
      </c>
      <c r="M3589" t="str">
        <f t="shared" ca="1" si="112"/>
        <v>A0001</v>
      </c>
    </row>
    <row r="3590" spans="1:13" x14ac:dyDescent="0.25">
      <c r="A3590" t="s">
        <v>99</v>
      </c>
      <c r="B3590" s="7" t="s">
        <v>239</v>
      </c>
      <c r="C3590" s="15">
        <v>109</v>
      </c>
      <c r="D3590" s="16" t="s">
        <v>94</v>
      </c>
      <c r="E3590">
        <v>249</v>
      </c>
      <c r="F3590" s="9">
        <v>300</v>
      </c>
      <c r="G3590" s="9">
        <f>financials[[#This Row],[Units Sold]]*financials[[#This Row],[Sale Price]]</f>
        <v>74700</v>
      </c>
      <c r="H3590" s="9">
        <f>IF(financials[[#This Row],[Discount Band]]="low",0.1,IF(financials[[#This Row],[Discount Band]]="medium",0.15,0.3))</f>
        <v>0.3</v>
      </c>
      <c r="I3590" s="9">
        <f>financials[[#This Row],[Gross Sales]]-financials[[#This Row],[Gross Sales]]*financials[[#This Row],[Discounts]]</f>
        <v>52290</v>
      </c>
      <c r="J3590" s="9">
        <f>VLOOKUP(financials[[#This Row],[productid]],Products!$B$2:$H$10,3)</f>
        <v>16.8</v>
      </c>
      <c r="K3590" s="9">
        <f>financials[[#This Row],[Sales]]-financials[[#This Row],[COGS]]</f>
        <v>52273.2</v>
      </c>
      <c r="L3590" s="17">
        <f t="shared" ca="1" si="113"/>
        <v>45028</v>
      </c>
      <c r="M3590" t="str">
        <f t="shared" ca="1" si="112"/>
        <v>A0001</v>
      </c>
    </row>
    <row r="3591" spans="1:13" x14ac:dyDescent="0.25">
      <c r="A3591" t="s">
        <v>97</v>
      </c>
      <c r="B3591" s="7" t="s">
        <v>170</v>
      </c>
      <c r="C3591" s="15">
        <v>105</v>
      </c>
      <c r="D3591" s="16" t="s">
        <v>94</v>
      </c>
      <c r="E3591">
        <v>3741</v>
      </c>
      <c r="F3591" s="9">
        <v>20</v>
      </c>
      <c r="G3591" s="9">
        <f>financials[[#This Row],[Units Sold]]*financials[[#This Row],[Sale Price]]</f>
        <v>74820</v>
      </c>
      <c r="H3591" s="9">
        <f>IF(financials[[#This Row],[Discount Band]]="low",0.1,IF(financials[[#This Row],[Discount Band]]="medium",0.15,0.3))</f>
        <v>0.3</v>
      </c>
      <c r="I3591" s="9">
        <f>financials[[#This Row],[Gross Sales]]-financials[[#This Row],[Gross Sales]]*financials[[#This Row],[Discounts]]</f>
        <v>52374</v>
      </c>
      <c r="J3591" s="9">
        <f>VLOOKUP(financials[[#This Row],[productid]],Products!$B$2:$H$10,3)</f>
        <v>10</v>
      </c>
      <c r="K3591" s="9">
        <f>financials[[#This Row],[Sales]]-financials[[#This Row],[COGS]]</f>
        <v>52364</v>
      </c>
      <c r="L3591" s="17">
        <f t="shared" ca="1" si="113"/>
        <v>44570</v>
      </c>
      <c r="M3591" t="str">
        <f t="shared" ca="1" si="112"/>
        <v>A0001</v>
      </c>
    </row>
    <row r="3592" spans="1:13" x14ac:dyDescent="0.25">
      <c r="A3592" t="s">
        <v>97</v>
      </c>
      <c r="B3592" s="7" t="s">
        <v>169</v>
      </c>
      <c r="C3592" s="13">
        <v>106</v>
      </c>
      <c r="D3592" s="10" t="s">
        <v>102</v>
      </c>
      <c r="E3592">
        <v>214</v>
      </c>
      <c r="F3592" s="9">
        <v>350</v>
      </c>
      <c r="G3592" s="9">
        <f>financials[[#This Row],[Units Sold]]*financials[[#This Row],[Sale Price]]</f>
        <v>74900</v>
      </c>
      <c r="H3592" s="9">
        <f>IF(financials[[#This Row],[Discount Band]]="low",0.1,IF(financials[[#This Row],[Discount Band]]="medium",0.15,0.3))</f>
        <v>0.1</v>
      </c>
      <c r="I3592" s="9">
        <f>financials[[#This Row],[Gross Sales]]-financials[[#This Row],[Gross Sales]]*financials[[#This Row],[Discounts]]</f>
        <v>67410</v>
      </c>
      <c r="J3592" s="9">
        <f>VLOOKUP(financials[[#This Row],[productid]],Products!$B$2:$H$10,3)</f>
        <v>9.1</v>
      </c>
      <c r="K3592" s="9">
        <f>financials[[#This Row],[Sales]]-financials[[#This Row],[COGS]]</f>
        <v>67400.899999999994</v>
      </c>
      <c r="L3592" s="17">
        <f t="shared" ca="1" si="113"/>
        <v>45513</v>
      </c>
      <c r="M3592" t="str">
        <f t="shared" ca="1" si="112"/>
        <v>B0101</v>
      </c>
    </row>
    <row r="3593" spans="1:13" x14ac:dyDescent="0.25">
      <c r="A3593" t="s">
        <v>97</v>
      </c>
      <c r="B3593" s="7" t="s">
        <v>208</v>
      </c>
      <c r="C3593" s="15">
        <v>109</v>
      </c>
      <c r="D3593" s="16" t="s">
        <v>94</v>
      </c>
      <c r="E3593">
        <v>214</v>
      </c>
      <c r="F3593" s="9">
        <v>350</v>
      </c>
      <c r="G3593" s="9">
        <f>financials[[#This Row],[Units Sold]]*financials[[#This Row],[Sale Price]]</f>
        <v>74900</v>
      </c>
      <c r="H3593" s="9">
        <f>IF(financials[[#This Row],[Discount Band]]="low",0.1,IF(financials[[#This Row],[Discount Band]]="medium",0.15,0.3))</f>
        <v>0.3</v>
      </c>
      <c r="I3593" s="9">
        <f>financials[[#This Row],[Gross Sales]]-financials[[#This Row],[Gross Sales]]*financials[[#This Row],[Discounts]]</f>
        <v>52430</v>
      </c>
      <c r="J3593" s="9">
        <f>VLOOKUP(financials[[#This Row],[productid]],Products!$B$2:$H$10,3)</f>
        <v>16.8</v>
      </c>
      <c r="K3593" s="9">
        <f>financials[[#This Row],[Sales]]-financials[[#This Row],[COGS]]</f>
        <v>52413.2</v>
      </c>
      <c r="L3593" s="17">
        <f t="shared" ca="1" si="113"/>
        <v>45062</v>
      </c>
      <c r="M3593" t="str">
        <f t="shared" ca="1" si="112"/>
        <v>B0101</v>
      </c>
    </row>
    <row r="3594" spans="1:13" x14ac:dyDescent="0.25">
      <c r="A3594" t="s">
        <v>97</v>
      </c>
      <c r="B3594" s="7" t="s">
        <v>239</v>
      </c>
      <c r="C3594" s="15">
        <v>107</v>
      </c>
      <c r="D3594" s="16" t="s">
        <v>94</v>
      </c>
      <c r="E3594">
        <v>214</v>
      </c>
      <c r="F3594" s="9">
        <v>350</v>
      </c>
      <c r="G3594" s="9">
        <f>financials[[#This Row],[Units Sold]]*financials[[#This Row],[Sale Price]]</f>
        <v>74900</v>
      </c>
      <c r="H3594" s="9">
        <f>IF(financials[[#This Row],[Discount Band]]="low",0.1,IF(financials[[#This Row],[Discount Band]]="medium",0.15,0.3))</f>
        <v>0.3</v>
      </c>
      <c r="I3594" s="9">
        <f>financials[[#This Row],[Gross Sales]]-financials[[#This Row],[Gross Sales]]*financials[[#This Row],[Discounts]]</f>
        <v>52430</v>
      </c>
      <c r="J3594" s="9">
        <f>VLOOKUP(financials[[#This Row],[productid]],Products!$B$2:$H$10,3)</f>
        <v>5.5</v>
      </c>
      <c r="K3594" s="9">
        <f>financials[[#This Row],[Sales]]-financials[[#This Row],[COGS]]</f>
        <v>52424.5</v>
      </c>
      <c r="L3594" s="17">
        <f t="shared" ca="1" si="113"/>
        <v>45292</v>
      </c>
      <c r="M3594" t="str">
        <f t="shared" ca="1" si="112"/>
        <v>B0101</v>
      </c>
    </row>
    <row r="3595" spans="1:13" x14ac:dyDescent="0.25">
      <c r="A3595" t="s">
        <v>97</v>
      </c>
      <c r="B3595" s="7" t="s">
        <v>136</v>
      </c>
      <c r="C3595" s="15">
        <v>103</v>
      </c>
      <c r="D3595" s="16" t="s">
        <v>102</v>
      </c>
      <c r="E3595">
        <v>214</v>
      </c>
      <c r="F3595" s="9">
        <v>350</v>
      </c>
      <c r="G3595" s="9">
        <f>financials[[#This Row],[Units Sold]]*financials[[#This Row],[Sale Price]]</f>
        <v>74900</v>
      </c>
      <c r="H3595" s="9">
        <f>IF(financials[[#This Row],[Discount Band]]="low",0.1,IF(financials[[#This Row],[Discount Band]]="medium",0.15,0.3))</f>
        <v>0.1</v>
      </c>
      <c r="I3595" s="9">
        <f>financials[[#This Row],[Gross Sales]]-financials[[#This Row],[Gross Sales]]*financials[[#This Row],[Discounts]]</f>
        <v>67410</v>
      </c>
      <c r="J3595" s="9">
        <f>VLOOKUP(financials[[#This Row],[productid]],Products!$B$2:$H$10,3)</f>
        <v>15</v>
      </c>
      <c r="K3595" s="9">
        <f>financials[[#This Row],[Sales]]-financials[[#This Row],[COGS]]</f>
        <v>67395</v>
      </c>
      <c r="L3595" s="17">
        <f t="shared" ca="1" si="113"/>
        <v>44908</v>
      </c>
      <c r="M3595" t="str">
        <f t="shared" ca="1" si="112"/>
        <v>B0001</v>
      </c>
    </row>
    <row r="3596" spans="1:13" x14ac:dyDescent="0.25">
      <c r="A3596" t="s">
        <v>99</v>
      </c>
      <c r="B3596" s="7" t="s">
        <v>208</v>
      </c>
      <c r="C3596" s="15">
        <v>104</v>
      </c>
      <c r="D3596" s="16" t="s">
        <v>101</v>
      </c>
      <c r="E3596">
        <v>250</v>
      </c>
      <c r="F3596" s="9">
        <v>300</v>
      </c>
      <c r="G3596" s="9">
        <f>financials[[#This Row],[Units Sold]]*financials[[#This Row],[Sale Price]]</f>
        <v>75000</v>
      </c>
      <c r="H3596" s="9">
        <f>IF(financials[[#This Row],[Discount Band]]="low",0.1,IF(financials[[#This Row],[Discount Band]]="medium",0.15,0.3))</f>
        <v>0.15</v>
      </c>
      <c r="I3596" s="9">
        <f>financials[[#This Row],[Gross Sales]]-financials[[#This Row],[Gross Sales]]*financials[[#This Row],[Discounts]]</f>
        <v>63750</v>
      </c>
      <c r="J3596" s="9">
        <f>VLOOKUP(financials[[#This Row],[productid]],Products!$B$2:$H$10,3)</f>
        <v>2.9</v>
      </c>
      <c r="K3596" s="9">
        <f>financials[[#This Row],[Sales]]-financials[[#This Row],[COGS]]</f>
        <v>63747.1</v>
      </c>
      <c r="L3596" s="17">
        <f t="shared" ca="1" si="113"/>
        <v>45395</v>
      </c>
      <c r="M3596" t="str">
        <f t="shared" ca="1" si="112"/>
        <v>B0101</v>
      </c>
    </row>
    <row r="3597" spans="1:13" x14ac:dyDescent="0.25">
      <c r="A3597" t="s">
        <v>97</v>
      </c>
      <c r="B3597" s="7" t="s">
        <v>170</v>
      </c>
      <c r="C3597" s="15">
        <v>104</v>
      </c>
      <c r="D3597" s="16" t="s">
        <v>102</v>
      </c>
      <c r="E3597">
        <v>3761</v>
      </c>
      <c r="F3597" s="9">
        <v>20</v>
      </c>
      <c r="G3597" s="9">
        <f>financials[[#This Row],[Units Sold]]*financials[[#This Row],[Sale Price]]</f>
        <v>75220</v>
      </c>
      <c r="H3597" s="9">
        <f>IF(financials[[#This Row],[Discount Band]]="low",0.1,IF(financials[[#This Row],[Discount Band]]="medium",0.15,0.3))</f>
        <v>0.1</v>
      </c>
      <c r="I3597" s="9">
        <f>financials[[#This Row],[Gross Sales]]-financials[[#This Row],[Gross Sales]]*financials[[#This Row],[Discounts]]</f>
        <v>67698</v>
      </c>
      <c r="J3597" s="9">
        <f>VLOOKUP(financials[[#This Row],[productid]],Products!$B$2:$H$10,3)</f>
        <v>2.9</v>
      </c>
      <c r="K3597" s="9">
        <f>financials[[#This Row],[Sales]]-financials[[#This Row],[COGS]]</f>
        <v>67695.100000000006</v>
      </c>
      <c r="L3597" s="17">
        <f t="shared" ca="1" si="113"/>
        <v>45059</v>
      </c>
      <c r="M3597" t="str">
        <f t="shared" ca="1" si="112"/>
        <v>B0001</v>
      </c>
    </row>
    <row r="3598" spans="1:13" x14ac:dyDescent="0.25">
      <c r="A3598" t="s">
        <v>97</v>
      </c>
      <c r="B3598" s="7" t="s">
        <v>285</v>
      </c>
      <c r="C3598" s="15">
        <v>108</v>
      </c>
      <c r="D3598" s="16" t="s">
        <v>102</v>
      </c>
      <c r="E3598">
        <v>215</v>
      </c>
      <c r="F3598" s="9">
        <v>350</v>
      </c>
      <c r="G3598" s="9">
        <f>financials[[#This Row],[Units Sold]]*financials[[#This Row],[Sale Price]]</f>
        <v>75250</v>
      </c>
      <c r="H3598" s="9">
        <f>IF(financials[[#This Row],[Discount Band]]="low",0.1,IF(financials[[#This Row],[Discount Band]]="medium",0.15,0.3))</f>
        <v>0.1</v>
      </c>
      <c r="I3598" s="9">
        <f>financials[[#This Row],[Gross Sales]]-financials[[#This Row],[Gross Sales]]*financials[[#This Row],[Discounts]]</f>
        <v>67725</v>
      </c>
      <c r="J3598" s="9">
        <f>VLOOKUP(financials[[#This Row],[productid]],Products!$B$2:$H$10,3)</f>
        <v>3.99</v>
      </c>
      <c r="K3598" s="9">
        <f>financials[[#This Row],[Sales]]-financials[[#This Row],[COGS]]</f>
        <v>67721.009999999995</v>
      </c>
      <c r="L3598" s="17">
        <f t="shared" ca="1" si="113"/>
        <v>44567</v>
      </c>
      <c r="M3598" t="str">
        <f t="shared" ca="1" si="112"/>
        <v>A0001</v>
      </c>
    </row>
    <row r="3599" spans="1:13" x14ac:dyDescent="0.25">
      <c r="A3599" t="s">
        <v>97</v>
      </c>
      <c r="B3599" s="7" t="s">
        <v>285</v>
      </c>
      <c r="C3599" s="15">
        <v>104</v>
      </c>
      <c r="D3599" s="16" t="s">
        <v>94</v>
      </c>
      <c r="E3599">
        <v>215</v>
      </c>
      <c r="F3599" s="9">
        <v>350</v>
      </c>
      <c r="G3599" s="9">
        <f>financials[[#This Row],[Units Sold]]*financials[[#This Row],[Sale Price]]</f>
        <v>75250</v>
      </c>
      <c r="H3599" s="9">
        <f>IF(financials[[#This Row],[Discount Band]]="low",0.1,IF(financials[[#This Row],[Discount Band]]="medium",0.15,0.3))</f>
        <v>0.3</v>
      </c>
      <c r="I3599" s="9">
        <f>financials[[#This Row],[Gross Sales]]-financials[[#This Row],[Gross Sales]]*financials[[#This Row],[Discounts]]</f>
        <v>52675</v>
      </c>
      <c r="J3599" s="9">
        <f>VLOOKUP(financials[[#This Row],[productid]],Products!$B$2:$H$10,3)</f>
        <v>2.9</v>
      </c>
      <c r="K3599" s="9">
        <f>financials[[#This Row],[Sales]]-financials[[#This Row],[COGS]]</f>
        <v>52672.1</v>
      </c>
      <c r="L3599" s="17">
        <f t="shared" ca="1" si="113"/>
        <v>44787</v>
      </c>
      <c r="M3599" t="str">
        <f t="shared" ca="1" si="112"/>
        <v>C0003</v>
      </c>
    </row>
    <row r="3600" spans="1:13" x14ac:dyDescent="0.25">
      <c r="A3600" t="s">
        <v>97</v>
      </c>
      <c r="B3600" s="7" t="s">
        <v>279</v>
      </c>
      <c r="C3600" s="15">
        <v>107</v>
      </c>
      <c r="D3600" s="16" t="s">
        <v>102</v>
      </c>
      <c r="E3600">
        <v>215</v>
      </c>
      <c r="F3600" s="9">
        <v>350</v>
      </c>
      <c r="G3600" s="9">
        <f>financials[[#This Row],[Units Sold]]*financials[[#This Row],[Sale Price]]</f>
        <v>75250</v>
      </c>
      <c r="H3600" s="9">
        <f>IF(financials[[#This Row],[Discount Band]]="low",0.1,IF(financials[[#This Row],[Discount Band]]="medium",0.15,0.3))</f>
        <v>0.1</v>
      </c>
      <c r="I3600" s="9">
        <f>financials[[#This Row],[Gross Sales]]-financials[[#This Row],[Gross Sales]]*financials[[#This Row],[Discounts]]</f>
        <v>67725</v>
      </c>
      <c r="J3600" s="9">
        <f>VLOOKUP(financials[[#This Row],[productid]],Products!$B$2:$H$10,3)</f>
        <v>5.5</v>
      </c>
      <c r="K3600" s="9">
        <f>financials[[#This Row],[Sales]]-financials[[#This Row],[COGS]]</f>
        <v>67719.5</v>
      </c>
      <c r="L3600" s="17">
        <f t="shared" ca="1" si="113"/>
        <v>45203</v>
      </c>
      <c r="M3600" t="str">
        <f t="shared" ca="1" si="112"/>
        <v>C0003</v>
      </c>
    </row>
    <row r="3601" spans="1:13" x14ac:dyDescent="0.25">
      <c r="A3601" t="s">
        <v>99</v>
      </c>
      <c r="B3601" s="7" t="s">
        <v>243</v>
      </c>
      <c r="C3601" s="15">
        <v>104</v>
      </c>
      <c r="D3601" s="16" t="s">
        <v>94</v>
      </c>
      <c r="E3601">
        <v>251</v>
      </c>
      <c r="F3601" s="9">
        <v>300</v>
      </c>
      <c r="G3601" s="9">
        <f>financials[[#This Row],[Units Sold]]*financials[[#This Row],[Sale Price]]</f>
        <v>75300</v>
      </c>
      <c r="H3601" s="9">
        <f>IF(financials[[#This Row],[Discount Band]]="low",0.1,IF(financials[[#This Row],[Discount Band]]="medium",0.15,0.3))</f>
        <v>0.3</v>
      </c>
      <c r="I3601" s="9">
        <f>financials[[#This Row],[Gross Sales]]-financials[[#This Row],[Gross Sales]]*financials[[#This Row],[Discounts]]</f>
        <v>52710</v>
      </c>
      <c r="J3601" s="9">
        <f>VLOOKUP(financials[[#This Row],[productid]],Products!$B$2:$H$10,3)</f>
        <v>2.9</v>
      </c>
      <c r="K3601" s="9">
        <f>financials[[#This Row],[Sales]]-financials[[#This Row],[COGS]]</f>
        <v>52707.1</v>
      </c>
      <c r="L3601" s="17">
        <f t="shared" ca="1" si="113"/>
        <v>44570</v>
      </c>
      <c r="M3601" t="str">
        <f t="shared" ca="1" si="112"/>
        <v>C0003</v>
      </c>
    </row>
    <row r="3602" spans="1:13" x14ac:dyDescent="0.25">
      <c r="A3602" t="s">
        <v>99</v>
      </c>
      <c r="B3602" s="7" t="s">
        <v>279</v>
      </c>
      <c r="C3602" s="15">
        <v>109</v>
      </c>
      <c r="D3602" s="16" t="s">
        <v>101</v>
      </c>
      <c r="E3602">
        <v>251</v>
      </c>
      <c r="F3602" s="9">
        <v>300</v>
      </c>
      <c r="G3602" s="9">
        <f>financials[[#This Row],[Units Sold]]*financials[[#This Row],[Sale Price]]</f>
        <v>75300</v>
      </c>
      <c r="H3602" s="9">
        <f>IF(financials[[#This Row],[Discount Band]]="low",0.1,IF(financials[[#This Row],[Discount Band]]="medium",0.15,0.3))</f>
        <v>0.15</v>
      </c>
      <c r="I3602" s="9">
        <f>financials[[#This Row],[Gross Sales]]-financials[[#This Row],[Gross Sales]]*financials[[#This Row],[Discounts]]</f>
        <v>64005</v>
      </c>
      <c r="J3602" s="9">
        <f>VLOOKUP(financials[[#This Row],[productid]],Products!$B$2:$H$10,3)</f>
        <v>16.8</v>
      </c>
      <c r="K3602" s="9">
        <f>financials[[#This Row],[Sales]]-financials[[#This Row],[COGS]]</f>
        <v>63988.2</v>
      </c>
      <c r="L3602" s="17">
        <f t="shared" ca="1" si="113"/>
        <v>45413</v>
      </c>
      <c r="M3602" t="str">
        <f t="shared" ca="1" si="112"/>
        <v>C0002</v>
      </c>
    </row>
    <row r="3603" spans="1:13" x14ac:dyDescent="0.25">
      <c r="A3603" t="s">
        <v>99</v>
      </c>
      <c r="B3603" s="7" t="s">
        <v>243</v>
      </c>
      <c r="C3603" s="15">
        <v>109</v>
      </c>
      <c r="D3603" s="16" t="s">
        <v>101</v>
      </c>
      <c r="E3603">
        <v>251</v>
      </c>
      <c r="F3603" s="9">
        <v>300</v>
      </c>
      <c r="G3603" s="9">
        <f>financials[[#This Row],[Units Sold]]*financials[[#This Row],[Sale Price]]</f>
        <v>75300</v>
      </c>
      <c r="H3603" s="9">
        <f>IF(financials[[#This Row],[Discount Band]]="low",0.1,IF(financials[[#This Row],[Discount Band]]="medium",0.15,0.3))</f>
        <v>0.15</v>
      </c>
      <c r="I3603" s="9">
        <f>financials[[#This Row],[Gross Sales]]-financials[[#This Row],[Gross Sales]]*financials[[#This Row],[Discounts]]</f>
        <v>64005</v>
      </c>
      <c r="J3603" s="9">
        <f>VLOOKUP(financials[[#This Row],[productid]],Products!$B$2:$H$10,3)</f>
        <v>16.8</v>
      </c>
      <c r="K3603" s="9">
        <f>financials[[#This Row],[Sales]]-financials[[#This Row],[COGS]]</f>
        <v>63988.2</v>
      </c>
      <c r="L3603" s="17">
        <f t="shared" ca="1" si="113"/>
        <v>45053</v>
      </c>
      <c r="M3603" t="str">
        <f t="shared" ca="1" si="112"/>
        <v>C0003</v>
      </c>
    </row>
    <row r="3604" spans="1:13" x14ac:dyDescent="0.25">
      <c r="A3604" t="s">
        <v>99</v>
      </c>
      <c r="B3604" s="7" t="s">
        <v>169</v>
      </c>
      <c r="C3604" s="15">
        <v>101</v>
      </c>
      <c r="D3604" s="16" t="s">
        <v>101</v>
      </c>
      <c r="E3604">
        <v>251</v>
      </c>
      <c r="F3604" s="9">
        <v>300</v>
      </c>
      <c r="G3604" s="9">
        <f>financials[[#This Row],[Units Sold]]*financials[[#This Row],[Sale Price]]</f>
        <v>75300</v>
      </c>
      <c r="H3604" s="9">
        <f>IF(financials[[#This Row],[Discount Band]]="low",0.1,IF(financials[[#This Row],[Discount Band]]="medium",0.15,0.3))</f>
        <v>0.15</v>
      </c>
      <c r="I3604" s="9">
        <f>financials[[#This Row],[Gross Sales]]-financials[[#This Row],[Gross Sales]]*financials[[#This Row],[Discounts]]</f>
        <v>64005</v>
      </c>
      <c r="J3604" s="9">
        <f>VLOOKUP(financials[[#This Row],[productid]],Products!$B$2:$H$10,3)</f>
        <v>9.9499999999999993</v>
      </c>
      <c r="K3604" s="9">
        <f>financials[[#This Row],[Sales]]-financials[[#This Row],[COGS]]</f>
        <v>63995.05</v>
      </c>
      <c r="L3604" s="17">
        <f t="shared" ca="1" si="113"/>
        <v>44646</v>
      </c>
      <c r="M3604" t="str">
        <f t="shared" ca="1" si="112"/>
        <v>B0001</v>
      </c>
    </row>
    <row r="3605" spans="1:13" x14ac:dyDescent="0.25">
      <c r="A3605" t="s">
        <v>97</v>
      </c>
      <c r="B3605" s="7" t="s">
        <v>170</v>
      </c>
      <c r="C3605" s="15">
        <v>104</v>
      </c>
      <c r="D3605" s="16" t="s">
        <v>101</v>
      </c>
      <c r="E3605">
        <v>3776</v>
      </c>
      <c r="F3605" s="9">
        <v>20</v>
      </c>
      <c r="G3605" s="9">
        <f>financials[[#This Row],[Units Sold]]*financials[[#This Row],[Sale Price]]</f>
        <v>75520</v>
      </c>
      <c r="H3605" s="9">
        <f>IF(financials[[#This Row],[Discount Band]]="low",0.1,IF(financials[[#This Row],[Discount Band]]="medium",0.15,0.3))</f>
        <v>0.15</v>
      </c>
      <c r="I3605" s="9">
        <f>financials[[#This Row],[Gross Sales]]-financials[[#This Row],[Gross Sales]]*financials[[#This Row],[Discounts]]</f>
        <v>64192</v>
      </c>
      <c r="J3605" s="9">
        <f>VLOOKUP(financials[[#This Row],[productid]],Products!$B$2:$H$10,3)</f>
        <v>2.9</v>
      </c>
      <c r="K3605" s="9">
        <f>financials[[#This Row],[Sales]]-financials[[#This Row],[COGS]]</f>
        <v>64189.1</v>
      </c>
      <c r="L3605" s="17">
        <f t="shared" ca="1" si="113"/>
        <v>44734</v>
      </c>
      <c r="M3605" t="str">
        <f t="shared" ca="1" si="112"/>
        <v>B0101</v>
      </c>
    </row>
    <row r="3606" spans="1:13" x14ac:dyDescent="0.25">
      <c r="A3606" t="s">
        <v>99</v>
      </c>
      <c r="B3606" s="7" t="s">
        <v>279</v>
      </c>
      <c r="C3606" s="13">
        <v>103</v>
      </c>
      <c r="D3606" s="10" t="s">
        <v>101</v>
      </c>
      <c r="E3606">
        <v>252</v>
      </c>
      <c r="F3606" s="9">
        <v>300</v>
      </c>
      <c r="G3606" s="9">
        <f>financials[[#This Row],[Units Sold]]*financials[[#This Row],[Sale Price]]</f>
        <v>75600</v>
      </c>
      <c r="H3606" s="9">
        <f>IF(financials[[#This Row],[Discount Band]]="low",0.1,IF(financials[[#This Row],[Discount Band]]="medium",0.15,0.3))</f>
        <v>0.15</v>
      </c>
      <c r="I3606" s="9">
        <f>financials[[#This Row],[Gross Sales]]-financials[[#This Row],[Gross Sales]]*financials[[#This Row],[Discounts]]</f>
        <v>64260</v>
      </c>
      <c r="J3606" s="9">
        <f>VLOOKUP(financials[[#This Row],[productid]],Products!$B$2:$H$10,3)</f>
        <v>15</v>
      </c>
      <c r="K3606" s="9">
        <f>financials[[#This Row],[Sales]]-financials[[#This Row],[COGS]]</f>
        <v>64245</v>
      </c>
      <c r="L3606" s="17">
        <f t="shared" ca="1" si="113"/>
        <v>45485</v>
      </c>
      <c r="M3606" t="str">
        <f t="shared" ca="1" si="112"/>
        <v>B0001</v>
      </c>
    </row>
    <row r="3607" spans="1:13" x14ac:dyDescent="0.25">
      <c r="A3607" t="s">
        <v>99</v>
      </c>
      <c r="B3607" s="7" t="s">
        <v>208</v>
      </c>
      <c r="C3607" s="15">
        <v>109</v>
      </c>
      <c r="D3607" s="16" t="s">
        <v>94</v>
      </c>
      <c r="E3607">
        <v>252</v>
      </c>
      <c r="F3607" s="9">
        <v>300</v>
      </c>
      <c r="G3607" s="9">
        <f>financials[[#This Row],[Units Sold]]*financials[[#This Row],[Sale Price]]</f>
        <v>75600</v>
      </c>
      <c r="H3607" s="9">
        <f>IF(financials[[#This Row],[Discount Band]]="low",0.1,IF(financials[[#This Row],[Discount Band]]="medium",0.15,0.3))</f>
        <v>0.3</v>
      </c>
      <c r="I3607" s="9">
        <f>financials[[#This Row],[Gross Sales]]-financials[[#This Row],[Gross Sales]]*financials[[#This Row],[Discounts]]</f>
        <v>52920</v>
      </c>
      <c r="J3607" s="9">
        <f>VLOOKUP(financials[[#This Row],[productid]],Products!$B$2:$H$10,3)</f>
        <v>16.8</v>
      </c>
      <c r="K3607" s="9">
        <f>financials[[#This Row],[Sales]]-financials[[#This Row],[COGS]]</f>
        <v>52903.199999999997</v>
      </c>
      <c r="L3607" s="17">
        <f t="shared" ca="1" si="113"/>
        <v>45154</v>
      </c>
      <c r="M3607" t="str">
        <f t="shared" ca="1" si="112"/>
        <v>B0101</v>
      </c>
    </row>
    <row r="3608" spans="1:13" x14ac:dyDescent="0.25">
      <c r="A3608" t="s">
        <v>99</v>
      </c>
      <c r="B3608" s="7" t="s">
        <v>104</v>
      </c>
      <c r="C3608" s="15">
        <v>106</v>
      </c>
      <c r="D3608" s="16" t="s">
        <v>94</v>
      </c>
      <c r="E3608">
        <v>252</v>
      </c>
      <c r="F3608" s="9">
        <v>300</v>
      </c>
      <c r="G3608" s="9">
        <f>financials[[#This Row],[Units Sold]]*financials[[#This Row],[Sale Price]]</f>
        <v>75600</v>
      </c>
      <c r="H3608" s="9">
        <f>IF(financials[[#This Row],[Discount Band]]="low",0.1,IF(financials[[#This Row],[Discount Band]]="medium",0.15,0.3))</f>
        <v>0.3</v>
      </c>
      <c r="I3608" s="9">
        <f>financials[[#This Row],[Gross Sales]]-financials[[#This Row],[Gross Sales]]*financials[[#This Row],[Discounts]]</f>
        <v>52920</v>
      </c>
      <c r="J3608" s="9">
        <f>VLOOKUP(financials[[#This Row],[productid]],Products!$B$2:$H$10,3)</f>
        <v>9.1</v>
      </c>
      <c r="K3608" s="9">
        <f>financials[[#This Row],[Sales]]-financials[[#This Row],[COGS]]</f>
        <v>52910.9</v>
      </c>
      <c r="L3608" s="17">
        <f t="shared" ca="1" si="113"/>
        <v>44665</v>
      </c>
      <c r="M3608" t="str">
        <f t="shared" ca="1" si="112"/>
        <v>C0002</v>
      </c>
    </row>
    <row r="3609" spans="1:13" x14ac:dyDescent="0.25">
      <c r="A3609" t="s">
        <v>97</v>
      </c>
      <c r="B3609" s="7" t="s">
        <v>135</v>
      </c>
      <c r="C3609" s="15">
        <v>102</v>
      </c>
      <c r="D3609" s="16" t="s">
        <v>102</v>
      </c>
      <c r="E3609">
        <v>3788</v>
      </c>
      <c r="F3609" s="9">
        <v>20</v>
      </c>
      <c r="G3609" s="9">
        <f>financials[[#This Row],[Units Sold]]*financials[[#This Row],[Sale Price]]</f>
        <v>75760</v>
      </c>
      <c r="H3609" s="9">
        <f>IF(financials[[#This Row],[Discount Band]]="low",0.1,IF(financials[[#This Row],[Discount Band]]="medium",0.15,0.3))</f>
        <v>0.1</v>
      </c>
      <c r="I3609" s="9">
        <f>financials[[#This Row],[Gross Sales]]-financials[[#This Row],[Gross Sales]]*financials[[#This Row],[Discounts]]</f>
        <v>68184</v>
      </c>
      <c r="J3609" s="9">
        <f>VLOOKUP(financials[[#This Row],[productid]],Products!$B$2:$H$10,3)</f>
        <v>13.95</v>
      </c>
      <c r="K3609" s="9">
        <f>financials[[#This Row],[Sales]]-financials[[#This Row],[COGS]]</f>
        <v>68170.05</v>
      </c>
      <c r="L3609" s="17">
        <f t="shared" ca="1" si="113"/>
        <v>45227</v>
      </c>
      <c r="M3609" t="str">
        <f t="shared" ca="1" si="112"/>
        <v>B0001</v>
      </c>
    </row>
    <row r="3610" spans="1:13" x14ac:dyDescent="0.25">
      <c r="A3610" t="s">
        <v>97</v>
      </c>
      <c r="B3610" s="7" t="s">
        <v>135</v>
      </c>
      <c r="C3610" s="15">
        <v>105</v>
      </c>
      <c r="D3610" s="16" t="s">
        <v>94</v>
      </c>
      <c r="E3610">
        <v>3789</v>
      </c>
      <c r="F3610" s="9">
        <v>20</v>
      </c>
      <c r="G3610" s="9">
        <f>financials[[#This Row],[Units Sold]]*financials[[#This Row],[Sale Price]]</f>
        <v>75780</v>
      </c>
      <c r="H3610" s="9">
        <f>IF(financials[[#This Row],[Discount Band]]="low",0.1,IF(financials[[#This Row],[Discount Band]]="medium",0.15,0.3))</f>
        <v>0.3</v>
      </c>
      <c r="I3610" s="9">
        <f>financials[[#This Row],[Gross Sales]]-financials[[#This Row],[Gross Sales]]*financials[[#This Row],[Discounts]]</f>
        <v>53046</v>
      </c>
      <c r="J3610" s="9">
        <f>VLOOKUP(financials[[#This Row],[productid]],Products!$B$2:$H$10,3)</f>
        <v>10</v>
      </c>
      <c r="K3610" s="9">
        <f>financials[[#This Row],[Sales]]-financials[[#This Row],[COGS]]</f>
        <v>53036</v>
      </c>
      <c r="L3610" s="17">
        <f t="shared" ca="1" si="113"/>
        <v>44740</v>
      </c>
      <c r="M3610" t="str">
        <f t="shared" ca="1" si="112"/>
        <v>C0002</v>
      </c>
    </row>
    <row r="3611" spans="1:13" x14ac:dyDescent="0.25">
      <c r="A3611" t="s">
        <v>99</v>
      </c>
      <c r="B3611" s="7" t="s">
        <v>243</v>
      </c>
      <c r="C3611" s="15">
        <v>105</v>
      </c>
      <c r="D3611" s="16" t="s">
        <v>103</v>
      </c>
      <c r="E3611">
        <v>253</v>
      </c>
      <c r="F3611" s="9">
        <v>300</v>
      </c>
      <c r="G3611" s="9">
        <f>financials[[#This Row],[Units Sold]]*financials[[#This Row],[Sale Price]]</f>
        <v>75900</v>
      </c>
      <c r="H3611" s="9">
        <f>IF(financials[[#This Row],[Discount Band]]="low",0.1,IF(financials[[#This Row],[Discount Band]]="medium",0.15,0.3))</f>
        <v>0.3</v>
      </c>
      <c r="I3611" s="9">
        <f>financials[[#This Row],[Gross Sales]]-financials[[#This Row],[Gross Sales]]*financials[[#This Row],[Discounts]]</f>
        <v>53130</v>
      </c>
      <c r="J3611" s="9">
        <f>VLOOKUP(financials[[#This Row],[productid]],Products!$B$2:$H$10,3)</f>
        <v>10</v>
      </c>
      <c r="K3611" s="9">
        <f>financials[[#This Row],[Sales]]-financials[[#This Row],[COGS]]</f>
        <v>53120</v>
      </c>
      <c r="L3611" s="17">
        <f t="shared" ca="1" si="113"/>
        <v>45384</v>
      </c>
      <c r="M3611" t="str">
        <f t="shared" ca="1" si="112"/>
        <v>C0002</v>
      </c>
    </row>
    <row r="3612" spans="1:13" x14ac:dyDescent="0.25">
      <c r="A3612" t="s">
        <v>97</v>
      </c>
      <c r="B3612" s="7" t="s">
        <v>106</v>
      </c>
      <c r="C3612" s="13">
        <v>107</v>
      </c>
      <c r="D3612" s="10" t="s">
        <v>101</v>
      </c>
      <c r="E3612">
        <v>217</v>
      </c>
      <c r="F3612" s="9">
        <v>350</v>
      </c>
      <c r="G3612" s="9">
        <f>financials[[#This Row],[Units Sold]]*financials[[#This Row],[Sale Price]]</f>
        <v>75950</v>
      </c>
      <c r="H3612" s="9">
        <f>IF(financials[[#This Row],[Discount Band]]="low",0.1,IF(financials[[#This Row],[Discount Band]]="medium",0.15,0.3))</f>
        <v>0.15</v>
      </c>
      <c r="I3612" s="9">
        <f>financials[[#This Row],[Gross Sales]]-financials[[#This Row],[Gross Sales]]*financials[[#This Row],[Discounts]]</f>
        <v>64557.5</v>
      </c>
      <c r="J3612" s="9">
        <f>VLOOKUP(financials[[#This Row],[productid]],Products!$B$2:$H$10,3)</f>
        <v>5.5</v>
      </c>
      <c r="K3612" s="9">
        <f>financials[[#This Row],[Sales]]-financials[[#This Row],[COGS]]</f>
        <v>64552</v>
      </c>
      <c r="L3612" s="17">
        <f t="shared" ca="1" si="113"/>
        <v>45111</v>
      </c>
      <c r="M3612" t="str">
        <f t="shared" ca="1" si="112"/>
        <v>B0001</v>
      </c>
    </row>
    <row r="3613" spans="1:13" x14ac:dyDescent="0.25">
      <c r="A3613" t="s">
        <v>97</v>
      </c>
      <c r="B3613" s="7" t="s">
        <v>251</v>
      </c>
      <c r="C3613" s="15">
        <v>108</v>
      </c>
      <c r="D3613" s="16" t="s">
        <v>102</v>
      </c>
      <c r="E3613">
        <v>217</v>
      </c>
      <c r="F3613" s="9">
        <v>350</v>
      </c>
      <c r="G3613" s="9">
        <f>financials[[#This Row],[Units Sold]]*financials[[#This Row],[Sale Price]]</f>
        <v>75950</v>
      </c>
      <c r="H3613" s="9">
        <f>IF(financials[[#This Row],[Discount Band]]="low",0.1,IF(financials[[#This Row],[Discount Band]]="medium",0.15,0.3))</f>
        <v>0.1</v>
      </c>
      <c r="I3613" s="9">
        <f>financials[[#This Row],[Gross Sales]]-financials[[#This Row],[Gross Sales]]*financials[[#This Row],[Discounts]]</f>
        <v>68355</v>
      </c>
      <c r="J3613" s="9">
        <f>VLOOKUP(financials[[#This Row],[productid]],Products!$B$2:$H$10,3)</f>
        <v>3.99</v>
      </c>
      <c r="K3613" s="9">
        <f>financials[[#This Row],[Sales]]-financials[[#This Row],[COGS]]</f>
        <v>68351.009999999995</v>
      </c>
      <c r="L3613" s="17">
        <f t="shared" ca="1" si="113"/>
        <v>45005</v>
      </c>
      <c r="M3613" t="str">
        <f t="shared" ca="1" si="112"/>
        <v>B0101</v>
      </c>
    </row>
    <row r="3614" spans="1:13" x14ac:dyDescent="0.25">
      <c r="A3614" t="s">
        <v>97</v>
      </c>
      <c r="B3614" s="7" t="s">
        <v>159</v>
      </c>
      <c r="C3614" s="15">
        <v>108</v>
      </c>
      <c r="D3614" s="16" t="s">
        <v>94</v>
      </c>
      <c r="E3614">
        <v>217</v>
      </c>
      <c r="F3614" s="9">
        <v>350</v>
      </c>
      <c r="G3614" s="9">
        <f>financials[[#This Row],[Units Sold]]*financials[[#This Row],[Sale Price]]</f>
        <v>75950</v>
      </c>
      <c r="H3614" s="9">
        <f>IF(financials[[#This Row],[Discount Band]]="low",0.1,IF(financials[[#This Row],[Discount Band]]="medium",0.15,0.3))</f>
        <v>0.3</v>
      </c>
      <c r="I3614" s="9">
        <f>financials[[#This Row],[Gross Sales]]-financials[[#This Row],[Gross Sales]]*financials[[#This Row],[Discounts]]</f>
        <v>53165</v>
      </c>
      <c r="J3614" s="9">
        <f>VLOOKUP(financials[[#This Row],[productid]],Products!$B$2:$H$10,3)</f>
        <v>3.99</v>
      </c>
      <c r="K3614" s="9">
        <f>financials[[#This Row],[Sales]]-financials[[#This Row],[COGS]]</f>
        <v>53161.01</v>
      </c>
      <c r="L3614" s="17">
        <f t="shared" ca="1" si="113"/>
        <v>44666</v>
      </c>
      <c r="M3614" t="str">
        <f t="shared" ca="1" si="112"/>
        <v>C0002</v>
      </c>
    </row>
    <row r="3615" spans="1:13" x14ac:dyDescent="0.25">
      <c r="A3615" t="s">
        <v>99</v>
      </c>
      <c r="B3615" s="7" t="s">
        <v>159</v>
      </c>
      <c r="C3615" s="15">
        <v>107</v>
      </c>
      <c r="D3615" s="16" t="s">
        <v>101</v>
      </c>
      <c r="E3615">
        <v>254</v>
      </c>
      <c r="F3615" s="9">
        <v>300</v>
      </c>
      <c r="G3615" s="9">
        <f>financials[[#This Row],[Units Sold]]*financials[[#This Row],[Sale Price]]</f>
        <v>76200</v>
      </c>
      <c r="H3615" s="9">
        <f>IF(financials[[#This Row],[Discount Band]]="low",0.1,IF(financials[[#This Row],[Discount Band]]="medium",0.15,0.3))</f>
        <v>0.15</v>
      </c>
      <c r="I3615" s="9">
        <f>financials[[#This Row],[Gross Sales]]-financials[[#This Row],[Gross Sales]]*financials[[#This Row],[Discounts]]</f>
        <v>64770</v>
      </c>
      <c r="J3615" s="9">
        <f>VLOOKUP(financials[[#This Row],[productid]],Products!$B$2:$H$10,3)</f>
        <v>5.5</v>
      </c>
      <c r="K3615" s="9">
        <f>financials[[#This Row],[Sales]]-financials[[#This Row],[COGS]]</f>
        <v>64764.5</v>
      </c>
      <c r="L3615" s="17">
        <f t="shared" ca="1" si="113"/>
        <v>44907</v>
      </c>
      <c r="M3615" t="str">
        <f t="shared" ca="1" si="112"/>
        <v>B0001</v>
      </c>
    </row>
    <row r="3616" spans="1:13" x14ac:dyDescent="0.25">
      <c r="A3616" t="s">
        <v>99</v>
      </c>
      <c r="B3616" s="7" t="s">
        <v>656</v>
      </c>
      <c r="C3616" s="15">
        <v>102</v>
      </c>
      <c r="D3616" s="16" t="s">
        <v>103</v>
      </c>
      <c r="E3616">
        <v>254</v>
      </c>
      <c r="F3616" s="9">
        <v>300</v>
      </c>
      <c r="G3616" s="9">
        <f>financials[[#This Row],[Units Sold]]*financials[[#This Row],[Sale Price]]</f>
        <v>76200</v>
      </c>
      <c r="H3616" s="9">
        <f>IF(financials[[#This Row],[Discount Band]]="low",0.1,IF(financials[[#This Row],[Discount Band]]="medium",0.15,0.3))</f>
        <v>0.3</v>
      </c>
      <c r="I3616" s="9">
        <f>financials[[#This Row],[Gross Sales]]-financials[[#This Row],[Gross Sales]]*financials[[#This Row],[Discounts]]</f>
        <v>53340</v>
      </c>
      <c r="J3616" s="9">
        <f>VLOOKUP(financials[[#This Row],[productid]],Products!$B$2:$H$10,3)</f>
        <v>13.95</v>
      </c>
      <c r="K3616" s="9">
        <f>financials[[#This Row],[Sales]]-financials[[#This Row],[COGS]]</f>
        <v>53326.05</v>
      </c>
      <c r="L3616" s="17">
        <f t="shared" ca="1" si="113"/>
        <v>44705</v>
      </c>
      <c r="M3616" t="str">
        <f t="shared" ca="1" si="112"/>
        <v>C0002</v>
      </c>
    </row>
    <row r="3617" spans="1:13" x14ac:dyDescent="0.25">
      <c r="A3617" t="s">
        <v>99</v>
      </c>
      <c r="B3617" s="7" t="s">
        <v>285</v>
      </c>
      <c r="C3617" s="15">
        <v>106</v>
      </c>
      <c r="D3617" s="16" t="s">
        <v>102</v>
      </c>
      <c r="E3617">
        <v>254</v>
      </c>
      <c r="F3617" s="9">
        <v>300</v>
      </c>
      <c r="G3617" s="9">
        <f>financials[[#This Row],[Units Sold]]*financials[[#This Row],[Sale Price]]</f>
        <v>76200</v>
      </c>
      <c r="H3617" s="9">
        <f>IF(financials[[#This Row],[Discount Band]]="low",0.1,IF(financials[[#This Row],[Discount Band]]="medium",0.15,0.3))</f>
        <v>0.1</v>
      </c>
      <c r="I3617" s="9">
        <f>financials[[#This Row],[Gross Sales]]-financials[[#This Row],[Gross Sales]]*financials[[#This Row],[Discounts]]</f>
        <v>68580</v>
      </c>
      <c r="J3617" s="9">
        <f>VLOOKUP(financials[[#This Row],[productid]],Products!$B$2:$H$10,3)</f>
        <v>9.1</v>
      </c>
      <c r="K3617" s="9">
        <f>financials[[#This Row],[Sales]]-financials[[#This Row],[COGS]]</f>
        <v>68570.899999999994</v>
      </c>
      <c r="L3617" s="17">
        <f t="shared" ca="1" si="113"/>
        <v>44689</v>
      </c>
      <c r="M3617" t="str">
        <f t="shared" ca="1" si="112"/>
        <v>C0002</v>
      </c>
    </row>
    <row r="3618" spans="1:13" x14ac:dyDescent="0.25">
      <c r="A3618" t="s">
        <v>99</v>
      </c>
      <c r="B3618" s="7" t="s">
        <v>243</v>
      </c>
      <c r="C3618" s="15">
        <v>101</v>
      </c>
      <c r="D3618" s="16" t="s">
        <v>101</v>
      </c>
      <c r="E3618">
        <v>254</v>
      </c>
      <c r="F3618" s="9">
        <v>300</v>
      </c>
      <c r="G3618" s="9">
        <f>financials[[#This Row],[Units Sold]]*financials[[#This Row],[Sale Price]]</f>
        <v>76200</v>
      </c>
      <c r="H3618" s="9">
        <f>IF(financials[[#This Row],[Discount Band]]="low",0.1,IF(financials[[#This Row],[Discount Band]]="medium",0.15,0.3))</f>
        <v>0.15</v>
      </c>
      <c r="I3618" s="9">
        <f>financials[[#This Row],[Gross Sales]]-financials[[#This Row],[Gross Sales]]*financials[[#This Row],[Discounts]]</f>
        <v>64770</v>
      </c>
      <c r="J3618" s="9">
        <f>VLOOKUP(financials[[#This Row],[productid]],Products!$B$2:$H$10,3)</f>
        <v>9.9499999999999993</v>
      </c>
      <c r="K3618" s="9">
        <f>financials[[#This Row],[Sales]]-financials[[#This Row],[COGS]]</f>
        <v>64760.05</v>
      </c>
      <c r="L3618" s="17">
        <f t="shared" ca="1" si="113"/>
        <v>45485</v>
      </c>
      <c r="M3618" t="str">
        <f t="shared" ca="1" si="112"/>
        <v>A0001</v>
      </c>
    </row>
    <row r="3619" spans="1:13" x14ac:dyDescent="0.25">
      <c r="A3619" t="s">
        <v>97</v>
      </c>
      <c r="B3619" s="7" t="s">
        <v>170</v>
      </c>
      <c r="C3619" s="15">
        <v>108</v>
      </c>
      <c r="D3619" s="16" t="s">
        <v>101</v>
      </c>
      <c r="E3619">
        <v>3817</v>
      </c>
      <c r="F3619" s="9">
        <v>20</v>
      </c>
      <c r="G3619" s="9">
        <f>financials[[#This Row],[Units Sold]]*financials[[#This Row],[Sale Price]]</f>
        <v>76340</v>
      </c>
      <c r="H3619" s="9">
        <f>IF(financials[[#This Row],[Discount Band]]="low",0.1,IF(financials[[#This Row],[Discount Band]]="medium",0.15,0.3))</f>
        <v>0.15</v>
      </c>
      <c r="I3619" s="9">
        <f>financials[[#This Row],[Gross Sales]]-financials[[#This Row],[Gross Sales]]*financials[[#This Row],[Discounts]]</f>
        <v>64889</v>
      </c>
      <c r="J3619" s="9">
        <f>VLOOKUP(financials[[#This Row],[productid]],Products!$B$2:$H$10,3)</f>
        <v>3.99</v>
      </c>
      <c r="K3619" s="9">
        <f>financials[[#This Row],[Sales]]-financials[[#This Row],[COGS]]</f>
        <v>64885.01</v>
      </c>
      <c r="L3619" s="17">
        <f t="shared" ca="1" si="113"/>
        <v>44568</v>
      </c>
      <c r="M3619" t="str">
        <f t="shared" ca="1" si="112"/>
        <v>C0003</v>
      </c>
    </row>
    <row r="3620" spans="1:13" x14ac:dyDescent="0.25">
      <c r="A3620" t="s">
        <v>99</v>
      </c>
      <c r="B3620" s="7" t="s">
        <v>169</v>
      </c>
      <c r="C3620" s="15">
        <v>101</v>
      </c>
      <c r="D3620" s="16" t="s">
        <v>102</v>
      </c>
      <c r="E3620">
        <v>255</v>
      </c>
      <c r="F3620" s="9">
        <v>300</v>
      </c>
      <c r="G3620" s="9">
        <f>financials[[#This Row],[Units Sold]]*financials[[#This Row],[Sale Price]]</f>
        <v>76500</v>
      </c>
      <c r="H3620" s="9">
        <f>IF(financials[[#This Row],[Discount Band]]="low",0.1,IF(financials[[#This Row],[Discount Band]]="medium",0.15,0.3))</f>
        <v>0.1</v>
      </c>
      <c r="I3620" s="9">
        <f>financials[[#This Row],[Gross Sales]]-financials[[#This Row],[Gross Sales]]*financials[[#This Row],[Discounts]]</f>
        <v>68850</v>
      </c>
      <c r="J3620" s="9">
        <f>VLOOKUP(financials[[#This Row],[productid]],Products!$B$2:$H$10,3)</f>
        <v>9.9499999999999993</v>
      </c>
      <c r="K3620" s="9">
        <f>financials[[#This Row],[Sales]]-financials[[#This Row],[COGS]]</f>
        <v>68840.05</v>
      </c>
      <c r="L3620" s="17">
        <f t="shared" ca="1" si="113"/>
        <v>44901</v>
      </c>
      <c r="M3620" t="str">
        <f t="shared" ca="1" si="112"/>
        <v>B0101</v>
      </c>
    </row>
    <row r="3621" spans="1:13" x14ac:dyDescent="0.25">
      <c r="A3621" t="s">
        <v>99</v>
      </c>
      <c r="B3621" s="7" t="s">
        <v>169</v>
      </c>
      <c r="C3621" s="15">
        <v>109</v>
      </c>
      <c r="D3621" s="16" t="s">
        <v>102</v>
      </c>
      <c r="E3621">
        <v>255</v>
      </c>
      <c r="F3621" s="9">
        <v>300</v>
      </c>
      <c r="G3621" s="9">
        <f>financials[[#This Row],[Units Sold]]*financials[[#This Row],[Sale Price]]</f>
        <v>76500</v>
      </c>
      <c r="H3621" s="9">
        <f>IF(financials[[#This Row],[Discount Band]]="low",0.1,IF(financials[[#This Row],[Discount Band]]="medium",0.15,0.3))</f>
        <v>0.1</v>
      </c>
      <c r="I3621" s="9">
        <f>financials[[#This Row],[Gross Sales]]-financials[[#This Row],[Gross Sales]]*financials[[#This Row],[Discounts]]</f>
        <v>68850</v>
      </c>
      <c r="J3621" s="9">
        <f>VLOOKUP(financials[[#This Row],[productid]],Products!$B$2:$H$10,3)</f>
        <v>16.8</v>
      </c>
      <c r="K3621" s="9">
        <f>financials[[#This Row],[Sales]]-financials[[#This Row],[COGS]]</f>
        <v>68833.2</v>
      </c>
      <c r="L3621" s="17">
        <f t="shared" ca="1" si="113"/>
        <v>44821</v>
      </c>
      <c r="M3621" t="str">
        <f t="shared" ca="1" si="112"/>
        <v>B0101</v>
      </c>
    </row>
    <row r="3622" spans="1:13" x14ac:dyDescent="0.25">
      <c r="A3622" t="s">
        <v>97</v>
      </c>
      <c r="B3622" s="7" t="s">
        <v>243</v>
      </c>
      <c r="C3622" s="13">
        <v>101</v>
      </c>
      <c r="D3622" s="10" t="s">
        <v>101</v>
      </c>
      <c r="E3622">
        <v>219</v>
      </c>
      <c r="F3622" s="9">
        <v>350</v>
      </c>
      <c r="G3622" s="9">
        <f>financials[[#This Row],[Units Sold]]*financials[[#This Row],[Sale Price]]</f>
        <v>76650</v>
      </c>
      <c r="H3622" s="9">
        <f>IF(financials[[#This Row],[Discount Band]]="low",0.1,IF(financials[[#This Row],[Discount Band]]="medium",0.15,0.3))</f>
        <v>0.15</v>
      </c>
      <c r="I3622" s="9">
        <f>financials[[#This Row],[Gross Sales]]-financials[[#This Row],[Gross Sales]]*financials[[#This Row],[Discounts]]</f>
        <v>65152.5</v>
      </c>
      <c r="J3622" s="9">
        <f>VLOOKUP(financials[[#This Row],[productid]],Products!$B$2:$H$10,3)</f>
        <v>9.9499999999999993</v>
      </c>
      <c r="K3622" s="9">
        <f>financials[[#This Row],[Sales]]-financials[[#This Row],[COGS]]</f>
        <v>65142.55</v>
      </c>
      <c r="L3622" s="17">
        <f t="shared" ca="1" si="113"/>
        <v>45439</v>
      </c>
      <c r="M3622" t="str">
        <f t="shared" ca="1" si="112"/>
        <v>B0001</v>
      </c>
    </row>
    <row r="3623" spans="1:13" x14ac:dyDescent="0.25">
      <c r="A3623" t="s">
        <v>97</v>
      </c>
      <c r="B3623" s="7" t="s">
        <v>169</v>
      </c>
      <c r="C3623" s="15">
        <v>109</v>
      </c>
      <c r="D3623" s="16" t="s">
        <v>102</v>
      </c>
      <c r="E3623">
        <v>219</v>
      </c>
      <c r="F3623" s="9">
        <v>350</v>
      </c>
      <c r="G3623" s="9">
        <f>financials[[#This Row],[Units Sold]]*financials[[#This Row],[Sale Price]]</f>
        <v>76650</v>
      </c>
      <c r="H3623" s="9">
        <f>IF(financials[[#This Row],[Discount Band]]="low",0.1,IF(financials[[#This Row],[Discount Band]]="medium",0.15,0.3))</f>
        <v>0.1</v>
      </c>
      <c r="I3623" s="9">
        <f>financials[[#This Row],[Gross Sales]]-financials[[#This Row],[Gross Sales]]*financials[[#This Row],[Discounts]]</f>
        <v>68985</v>
      </c>
      <c r="J3623" s="9">
        <f>VLOOKUP(financials[[#This Row],[productid]],Products!$B$2:$H$10,3)</f>
        <v>16.8</v>
      </c>
      <c r="K3623" s="9">
        <f>financials[[#This Row],[Sales]]-financials[[#This Row],[COGS]]</f>
        <v>68968.2</v>
      </c>
      <c r="L3623" s="17">
        <f t="shared" ca="1" si="113"/>
        <v>45216</v>
      </c>
      <c r="M3623" t="str">
        <f t="shared" ca="1" si="112"/>
        <v>B0001</v>
      </c>
    </row>
    <row r="3624" spans="1:13" x14ac:dyDescent="0.25">
      <c r="A3624" t="s">
        <v>97</v>
      </c>
      <c r="B3624" s="7" t="s">
        <v>105</v>
      </c>
      <c r="C3624" s="15">
        <v>103</v>
      </c>
      <c r="D3624" s="16" t="s">
        <v>94</v>
      </c>
      <c r="E3624">
        <v>219</v>
      </c>
      <c r="F3624" s="9">
        <v>350</v>
      </c>
      <c r="G3624" s="9">
        <f>financials[[#This Row],[Units Sold]]*financials[[#This Row],[Sale Price]]</f>
        <v>76650</v>
      </c>
      <c r="H3624" s="9">
        <f>IF(financials[[#This Row],[Discount Band]]="low",0.1,IF(financials[[#This Row],[Discount Band]]="medium",0.15,0.3))</f>
        <v>0.3</v>
      </c>
      <c r="I3624" s="9">
        <f>financials[[#This Row],[Gross Sales]]-financials[[#This Row],[Gross Sales]]*financials[[#This Row],[Discounts]]</f>
        <v>53655</v>
      </c>
      <c r="J3624" s="9">
        <f>VLOOKUP(financials[[#This Row],[productid]],Products!$B$2:$H$10,3)</f>
        <v>15</v>
      </c>
      <c r="K3624" s="9">
        <f>financials[[#This Row],[Sales]]-financials[[#This Row],[COGS]]</f>
        <v>53640</v>
      </c>
      <c r="L3624" s="17">
        <f t="shared" ca="1" si="113"/>
        <v>44954</v>
      </c>
      <c r="M3624" t="str">
        <f t="shared" ca="1" si="112"/>
        <v>C0003</v>
      </c>
    </row>
    <row r="3625" spans="1:13" x14ac:dyDescent="0.25">
      <c r="A3625" t="s">
        <v>97</v>
      </c>
      <c r="B3625" s="7" t="s">
        <v>656</v>
      </c>
      <c r="C3625" s="15">
        <v>108</v>
      </c>
      <c r="D3625" s="16" t="s">
        <v>102</v>
      </c>
      <c r="E3625">
        <v>219</v>
      </c>
      <c r="F3625" s="9">
        <v>350</v>
      </c>
      <c r="G3625" s="9">
        <f>financials[[#This Row],[Units Sold]]*financials[[#This Row],[Sale Price]]</f>
        <v>76650</v>
      </c>
      <c r="H3625" s="9">
        <f>IF(financials[[#This Row],[Discount Band]]="low",0.1,IF(financials[[#This Row],[Discount Band]]="medium",0.15,0.3))</f>
        <v>0.1</v>
      </c>
      <c r="I3625" s="9">
        <f>financials[[#This Row],[Gross Sales]]-financials[[#This Row],[Gross Sales]]*financials[[#This Row],[Discounts]]</f>
        <v>68985</v>
      </c>
      <c r="J3625" s="9">
        <f>VLOOKUP(financials[[#This Row],[productid]],Products!$B$2:$H$10,3)</f>
        <v>3.99</v>
      </c>
      <c r="K3625" s="9">
        <f>financials[[#This Row],[Sales]]-financials[[#This Row],[COGS]]</f>
        <v>68981.009999999995</v>
      </c>
      <c r="L3625" s="17">
        <f t="shared" ca="1" si="113"/>
        <v>44763</v>
      </c>
      <c r="M3625" t="str">
        <f t="shared" ca="1" si="112"/>
        <v>C0003</v>
      </c>
    </row>
    <row r="3626" spans="1:13" x14ac:dyDescent="0.25">
      <c r="A3626" t="s">
        <v>97</v>
      </c>
      <c r="B3626" s="7" t="s">
        <v>279</v>
      </c>
      <c r="C3626" s="13">
        <v>101</v>
      </c>
      <c r="D3626" s="10" t="s">
        <v>101</v>
      </c>
      <c r="E3626">
        <v>220</v>
      </c>
      <c r="F3626" s="9">
        <v>350</v>
      </c>
      <c r="G3626" s="9">
        <f>financials[[#This Row],[Units Sold]]*financials[[#This Row],[Sale Price]]</f>
        <v>77000</v>
      </c>
      <c r="H3626" s="9">
        <f>IF(financials[[#This Row],[Discount Band]]="low",0.1,IF(financials[[#This Row],[Discount Band]]="medium",0.15,0.3))</f>
        <v>0.15</v>
      </c>
      <c r="I3626" s="9">
        <f>financials[[#This Row],[Gross Sales]]-financials[[#This Row],[Gross Sales]]*financials[[#This Row],[Discounts]]</f>
        <v>65450</v>
      </c>
      <c r="J3626" s="9">
        <f>VLOOKUP(financials[[#This Row],[productid]],Products!$B$2:$H$10,3)</f>
        <v>9.9499999999999993</v>
      </c>
      <c r="K3626" s="9">
        <f>financials[[#This Row],[Sales]]-financials[[#This Row],[COGS]]</f>
        <v>65440.05</v>
      </c>
      <c r="L3626" s="17">
        <f t="shared" ca="1" si="113"/>
        <v>45300</v>
      </c>
      <c r="M3626" t="str">
        <f t="shared" ca="1" si="112"/>
        <v>A0001</v>
      </c>
    </row>
    <row r="3627" spans="1:13" x14ac:dyDescent="0.25">
      <c r="A3627" t="s">
        <v>97</v>
      </c>
      <c r="B3627" s="7" t="s">
        <v>251</v>
      </c>
      <c r="C3627" s="15">
        <v>109</v>
      </c>
      <c r="D3627" s="16" t="s">
        <v>101</v>
      </c>
      <c r="E3627">
        <v>220</v>
      </c>
      <c r="F3627" s="9">
        <v>350</v>
      </c>
      <c r="G3627" s="9">
        <f>financials[[#This Row],[Units Sold]]*financials[[#This Row],[Sale Price]]</f>
        <v>77000</v>
      </c>
      <c r="H3627" s="9">
        <f>IF(financials[[#This Row],[Discount Band]]="low",0.1,IF(financials[[#This Row],[Discount Band]]="medium",0.15,0.3))</f>
        <v>0.15</v>
      </c>
      <c r="I3627" s="9">
        <f>financials[[#This Row],[Gross Sales]]-financials[[#This Row],[Gross Sales]]*financials[[#This Row],[Discounts]]</f>
        <v>65450</v>
      </c>
      <c r="J3627" s="9">
        <f>VLOOKUP(financials[[#This Row],[productid]],Products!$B$2:$H$10,3)</f>
        <v>16.8</v>
      </c>
      <c r="K3627" s="9">
        <f>financials[[#This Row],[Sales]]-financials[[#This Row],[COGS]]</f>
        <v>65433.2</v>
      </c>
      <c r="L3627" s="17">
        <f t="shared" ca="1" si="113"/>
        <v>45325</v>
      </c>
      <c r="M3627" t="str">
        <f t="shared" ca="1" si="112"/>
        <v>B0001</v>
      </c>
    </row>
    <row r="3628" spans="1:13" x14ac:dyDescent="0.25">
      <c r="A3628" t="s">
        <v>97</v>
      </c>
      <c r="B3628" s="7" t="s">
        <v>104</v>
      </c>
      <c r="C3628" s="15">
        <v>107</v>
      </c>
      <c r="D3628" s="16" t="s">
        <v>94</v>
      </c>
      <c r="E3628">
        <v>220</v>
      </c>
      <c r="F3628" s="9">
        <v>350</v>
      </c>
      <c r="G3628" s="9">
        <f>financials[[#This Row],[Units Sold]]*financials[[#This Row],[Sale Price]]</f>
        <v>77000</v>
      </c>
      <c r="H3628" s="9">
        <f>IF(financials[[#This Row],[Discount Band]]="low",0.1,IF(financials[[#This Row],[Discount Band]]="medium",0.15,0.3))</f>
        <v>0.3</v>
      </c>
      <c r="I3628" s="9">
        <f>financials[[#This Row],[Gross Sales]]-financials[[#This Row],[Gross Sales]]*financials[[#This Row],[Discounts]]</f>
        <v>53900</v>
      </c>
      <c r="J3628" s="9">
        <f>VLOOKUP(financials[[#This Row],[productid]],Products!$B$2:$H$10,3)</f>
        <v>5.5</v>
      </c>
      <c r="K3628" s="9">
        <f>financials[[#This Row],[Sales]]-financials[[#This Row],[COGS]]</f>
        <v>53894.5</v>
      </c>
      <c r="L3628" s="17">
        <f t="shared" ca="1" si="113"/>
        <v>45142</v>
      </c>
      <c r="M3628" t="str">
        <f t="shared" ca="1" si="112"/>
        <v>C0002</v>
      </c>
    </row>
    <row r="3629" spans="1:13" x14ac:dyDescent="0.25">
      <c r="A3629" t="s">
        <v>97</v>
      </c>
      <c r="B3629" s="7" t="s">
        <v>135</v>
      </c>
      <c r="C3629" s="15">
        <v>108</v>
      </c>
      <c r="D3629" s="16" t="s">
        <v>101</v>
      </c>
      <c r="E3629">
        <v>3851</v>
      </c>
      <c r="F3629" s="9">
        <v>20</v>
      </c>
      <c r="G3629" s="9">
        <f>financials[[#This Row],[Units Sold]]*financials[[#This Row],[Sale Price]]</f>
        <v>77020</v>
      </c>
      <c r="H3629" s="9">
        <f>IF(financials[[#This Row],[Discount Band]]="low",0.1,IF(financials[[#This Row],[Discount Band]]="medium",0.15,0.3))</f>
        <v>0.15</v>
      </c>
      <c r="I3629" s="9">
        <f>financials[[#This Row],[Gross Sales]]-financials[[#This Row],[Gross Sales]]*financials[[#This Row],[Discounts]]</f>
        <v>65467</v>
      </c>
      <c r="J3629" s="9">
        <f>VLOOKUP(financials[[#This Row],[productid]],Products!$B$2:$H$10,3)</f>
        <v>3.99</v>
      </c>
      <c r="K3629" s="9">
        <f>financials[[#This Row],[Sales]]-financials[[#This Row],[COGS]]</f>
        <v>65463.01</v>
      </c>
      <c r="L3629" s="17">
        <f t="shared" ca="1" si="113"/>
        <v>44776</v>
      </c>
      <c r="M3629" t="str">
        <f t="shared" ca="1" si="112"/>
        <v>C0002</v>
      </c>
    </row>
    <row r="3630" spans="1:13" x14ac:dyDescent="0.25">
      <c r="A3630" t="s">
        <v>97</v>
      </c>
      <c r="B3630" s="7" t="s">
        <v>170</v>
      </c>
      <c r="C3630" s="15">
        <v>104</v>
      </c>
      <c r="D3630" s="16" t="s">
        <v>94</v>
      </c>
      <c r="E3630">
        <v>3851</v>
      </c>
      <c r="F3630" s="9">
        <v>20</v>
      </c>
      <c r="G3630" s="9">
        <f>financials[[#This Row],[Units Sold]]*financials[[#This Row],[Sale Price]]</f>
        <v>77020</v>
      </c>
      <c r="H3630" s="9">
        <f>IF(financials[[#This Row],[Discount Band]]="low",0.1,IF(financials[[#This Row],[Discount Band]]="medium",0.15,0.3))</f>
        <v>0.3</v>
      </c>
      <c r="I3630" s="9">
        <f>financials[[#This Row],[Gross Sales]]-financials[[#This Row],[Gross Sales]]*financials[[#This Row],[Discounts]]</f>
        <v>53914</v>
      </c>
      <c r="J3630" s="9">
        <f>VLOOKUP(financials[[#This Row],[productid]],Products!$B$2:$H$10,3)</f>
        <v>2.9</v>
      </c>
      <c r="K3630" s="9">
        <f>financials[[#This Row],[Sales]]-financials[[#This Row],[COGS]]</f>
        <v>53911.1</v>
      </c>
      <c r="L3630" s="17">
        <f t="shared" ca="1" si="113"/>
        <v>44833</v>
      </c>
      <c r="M3630" t="str">
        <f t="shared" ca="1" si="112"/>
        <v>C0002</v>
      </c>
    </row>
    <row r="3631" spans="1:13" x14ac:dyDescent="0.25">
      <c r="A3631" t="s">
        <v>97</v>
      </c>
      <c r="B3631" s="7" t="s">
        <v>251</v>
      </c>
      <c r="C3631" s="13">
        <v>104</v>
      </c>
      <c r="D3631" s="10" t="s">
        <v>102</v>
      </c>
      <c r="E3631">
        <v>221</v>
      </c>
      <c r="F3631" s="9">
        <v>350</v>
      </c>
      <c r="G3631" s="9">
        <f>financials[[#This Row],[Units Sold]]*financials[[#This Row],[Sale Price]]</f>
        <v>77350</v>
      </c>
      <c r="H3631" s="9">
        <f>IF(financials[[#This Row],[Discount Band]]="low",0.1,IF(financials[[#This Row],[Discount Band]]="medium",0.15,0.3))</f>
        <v>0.1</v>
      </c>
      <c r="I3631" s="9">
        <f>financials[[#This Row],[Gross Sales]]-financials[[#This Row],[Gross Sales]]*financials[[#This Row],[Discounts]]</f>
        <v>69615</v>
      </c>
      <c r="J3631" s="9">
        <f>VLOOKUP(financials[[#This Row],[productid]],Products!$B$2:$H$10,3)</f>
        <v>2.9</v>
      </c>
      <c r="K3631" s="9">
        <f>financials[[#This Row],[Sales]]-financials[[#This Row],[COGS]]</f>
        <v>69612.100000000006</v>
      </c>
      <c r="L3631" s="17">
        <f t="shared" ca="1" si="113"/>
        <v>44630</v>
      </c>
      <c r="M3631" t="str">
        <f t="shared" ca="1" si="112"/>
        <v>A0001</v>
      </c>
    </row>
    <row r="3632" spans="1:13" x14ac:dyDescent="0.25">
      <c r="A3632" t="s">
        <v>99</v>
      </c>
      <c r="B3632" s="7" t="s">
        <v>208</v>
      </c>
      <c r="C3632" s="13">
        <v>105</v>
      </c>
      <c r="D3632" s="10" t="s">
        <v>94</v>
      </c>
      <c r="E3632">
        <v>258</v>
      </c>
      <c r="F3632" s="9">
        <v>300</v>
      </c>
      <c r="G3632" s="9">
        <f>financials[[#This Row],[Units Sold]]*financials[[#This Row],[Sale Price]]</f>
        <v>77400</v>
      </c>
      <c r="H3632" s="9">
        <f>IF(financials[[#This Row],[Discount Band]]="low",0.1,IF(financials[[#This Row],[Discount Band]]="medium",0.15,0.3))</f>
        <v>0.3</v>
      </c>
      <c r="I3632" s="9">
        <f>financials[[#This Row],[Gross Sales]]-financials[[#This Row],[Gross Sales]]*financials[[#This Row],[Discounts]]</f>
        <v>54180</v>
      </c>
      <c r="J3632" s="9">
        <f>VLOOKUP(financials[[#This Row],[productid]],Products!$B$2:$H$10,3)</f>
        <v>10</v>
      </c>
      <c r="K3632" s="9">
        <f>financials[[#This Row],[Sales]]-financials[[#This Row],[COGS]]</f>
        <v>54170</v>
      </c>
      <c r="L3632" s="17">
        <f t="shared" ca="1" si="113"/>
        <v>44635</v>
      </c>
      <c r="M3632" t="str">
        <f t="shared" ca="1" si="112"/>
        <v>C0002</v>
      </c>
    </row>
    <row r="3633" spans="1:13" x14ac:dyDescent="0.25">
      <c r="A3633" t="s">
        <v>99</v>
      </c>
      <c r="B3633" s="7" t="s">
        <v>169</v>
      </c>
      <c r="C3633" s="15">
        <v>103</v>
      </c>
      <c r="D3633" s="16" t="s">
        <v>94</v>
      </c>
      <c r="E3633">
        <v>258</v>
      </c>
      <c r="F3633" s="9">
        <v>300</v>
      </c>
      <c r="G3633" s="9">
        <f>financials[[#This Row],[Units Sold]]*financials[[#This Row],[Sale Price]]</f>
        <v>77400</v>
      </c>
      <c r="H3633" s="9">
        <f>IF(financials[[#This Row],[Discount Band]]="low",0.1,IF(financials[[#This Row],[Discount Band]]="medium",0.15,0.3))</f>
        <v>0.3</v>
      </c>
      <c r="I3633" s="9">
        <f>financials[[#This Row],[Gross Sales]]-financials[[#This Row],[Gross Sales]]*financials[[#This Row],[Discounts]]</f>
        <v>54180</v>
      </c>
      <c r="J3633" s="9">
        <f>VLOOKUP(financials[[#This Row],[productid]],Products!$B$2:$H$10,3)</f>
        <v>15</v>
      </c>
      <c r="K3633" s="9">
        <f>financials[[#This Row],[Sales]]-financials[[#This Row],[COGS]]</f>
        <v>54165</v>
      </c>
      <c r="L3633" s="17">
        <f t="shared" ca="1" si="113"/>
        <v>44584</v>
      </c>
      <c r="M3633" t="str">
        <f t="shared" ca="1" si="112"/>
        <v>B0001</v>
      </c>
    </row>
    <row r="3634" spans="1:13" x14ac:dyDescent="0.25">
      <c r="A3634" t="s">
        <v>99</v>
      </c>
      <c r="B3634" s="7" t="s">
        <v>208</v>
      </c>
      <c r="C3634" s="15">
        <v>103</v>
      </c>
      <c r="D3634" s="16" t="s">
        <v>101</v>
      </c>
      <c r="E3634">
        <v>258</v>
      </c>
      <c r="F3634" s="9">
        <v>300</v>
      </c>
      <c r="G3634" s="9">
        <f>financials[[#This Row],[Units Sold]]*financials[[#This Row],[Sale Price]]</f>
        <v>77400</v>
      </c>
      <c r="H3634" s="9">
        <f>IF(financials[[#This Row],[Discount Band]]="low",0.1,IF(financials[[#This Row],[Discount Band]]="medium",0.15,0.3))</f>
        <v>0.15</v>
      </c>
      <c r="I3634" s="9">
        <f>financials[[#This Row],[Gross Sales]]-financials[[#This Row],[Gross Sales]]*financials[[#This Row],[Discounts]]</f>
        <v>65790</v>
      </c>
      <c r="J3634" s="9">
        <f>VLOOKUP(financials[[#This Row],[productid]],Products!$B$2:$H$10,3)</f>
        <v>15</v>
      </c>
      <c r="K3634" s="9">
        <f>financials[[#This Row],[Sales]]-financials[[#This Row],[COGS]]</f>
        <v>65775</v>
      </c>
      <c r="L3634" s="17">
        <f t="shared" ca="1" si="113"/>
        <v>45529</v>
      </c>
      <c r="M3634" t="str">
        <f t="shared" ca="1" si="112"/>
        <v>B0101</v>
      </c>
    </row>
    <row r="3635" spans="1:13" x14ac:dyDescent="0.25">
      <c r="A3635" t="s">
        <v>97</v>
      </c>
      <c r="B3635" s="7" t="s">
        <v>243</v>
      </c>
      <c r="C3635" s="15">
        <v>106</v>
      </c>
      <c r="D3635" s="16" t="s">
        <v>101</v>
      </c>
      <c r="E3635">
        <v>222</v>
      </c>
      <c r="F3635" s="9">
        <v>350</v>
      </c>
      <c r="G3635" s="9">
        <f>financials[[#This Row],[Units Sold]]*financials[[#This Row],[Sale Price]]</f>
        <v>77700</v>
      </c>
      <c r="H3635" s="9">
        <f>IF(financials[[#This Row],[Discount Band]]="low",0.1,IF(financials[[#This Row],[Discount Band]]="medium",0.15,0.3))</f>
        <v>0.15</v>
      </c>
      <c r="I3635" s="9">
        <f>financials[[#This Row],[Gross Sales]]-financials[[#This Row],[Gross Sales]]*financials[[#This Row],[Discounts]]</f>
        <v>66045</v>
      </c>
      <c r="J3635" s="9">
        <f>VLOOKUP(financials[[#This Row],[productid]],Products!$B$2:$H$10,3)</f>
        <v>9.1</v>
      </c>
      <c r="K3635" s="9">
        <f>financials[[#This Row],[Sales]]-financials[[#This Row],[COGS]]</f>
        <v>66035.899999999994</v>
      </c>
      <c r="L3635" s="17">
        <f t="shared" ca="1" si="113"/>
        <v>45124</v>
      </c>
      <c r="M3635" t="str">
        <f t="shared" ca="1" si="112"/>
        <v>B0101</v>
      </c>
    </row>
    <row r="3636" spans="1:13" x14ac:dyDescent="0.25">
      <c r="A3636" t="s">
        <v>99</v>
      </c>
      <c r="B3636" s="7" t="s">
        <v>208</v>
      </c>
      <c r="C3636" s="15">
        <v>105</v>
      </c>
      <c r="D3636" s="16" t="s">
        <v>103</v>
      </c>
      <c r="E3636">
        <v>259</v>
      </c>
      <c r="F3636" s="9">
        <v>300</v>
      </c>
      <c r="G3636" s="9">
        <f>financials[[#This Row],[Units Sold]]*financials[[#This Row],[Sale Price]]</f>
        <v>77700</v>
      </c>
      <c r="H3636" s="9">
        <f>IF(financials[[#This Row],[Discount Band]]="low",0.1,IF(financials[[#This Row],[Discount Band]]="medium",0.15,0.3))</f>
        <v>0.3</v>
      </c>
      <c r="I3636" s="9">
        <f>financials[[#This Row],[Gross Sales]]-financials[[#This Row],[Gross Sales]]*financials[[#This Row],[Discounts]]</f>
        <v>54390</v>
      </c>
      <c r="J3636" s="9">
        <f>VLOOKUP(financials[[#This Row],[productid]],Products!$B$2:$H$10,3)</f>
        <v>10</v>
      </c>
      <c r="K3636" s="9">
        <f>financials[[#This Row],[Sales]]-financials[[#This Row],[COGS]]</f>
        <v>54380</v>
      </c>
      <c r="L3636" s="17">
        <f t="shared" ca="1" si="113"/>
        <v>45136</v>
      </c>
      <c r="M3636" t="str">
        <f t="shared" ca="1" si="112"/>
        <v>B0101</v>
      </c>
    </row>
    <row r="3637" spans="1:13" x14ac:dyDescent="0.25">
      <c r="A3637" t="s">
        <v>97</v>
      </c>
      <c r="B3637" s="7" t="s">
        <v>159</v>
      </c>
      <c r="C3637" s="15">
        <v>104</v>
      </c>
      <c r="D3637" s="16" t="s">
        <v>94</v>
      </c>
      <c r="E3637">
        <v>222</v>
      </c>
      <c r="F3637" s="9">
        <v>350</v>
      </c>
      <c r="G3637" s="9">
        <f>financials[[#This Row],[Units Sold]]*financials[[#This Row],[Sale Price]]</f>
        <v>77700</v>
      </c>
      <c r="H3637" s="9">
        <f>IF(financials[[#This Row],[Discount Band]]="low",0.1,IF(financials[[#This Row],[Discount Band]]="medium",0.15,0.3))</f>
        <v>0.3</v>
      </c>
      <c r="I3637" s="9">
        <f>financials[[#This Row],[Gross Sales]]-financials[[#This Row],[Gross Sales]]*financials[[#This Row],[Discounts]]</f>
        <v>54390</v>
      </c>
      <c r="J3637" s="9">
        <f>VLOOKUP(financials[[#This Row],[productid]],Products!$B$2:$H$10,3)</f>
        <v>2.9</v>
      </c>
      <c r="K3637" s="9">
        <f>financials[[#This Row],[Sales]]-financials[[#This Row],[COGS]]</f>
        <v>54387.1</v>
      </c>
      <c r="L3637" s="17">
        <f t="shared" ca="1" si="113"/>
        <v>44714</v>
      </c>
      <c r="M3637" t="str">
        <f t="shared" ca="1" si="112"/>
        <v>C0003</v>
      </c>
    </row>
    <row r="3638" spans="1:13" x14ac:dyDescent="0.25">
      <c r="A3638" t="s">
        <v>97</v>
      </c>
      <c r="B3638" s="7" t="s">
        <v>105</v>
      </c>
      <c r="C3638" s="15">
        <v>106</v>
      </c>
      <c r="D3638" s="16" t="s">
        <v>102</v>
      </c>
      <c r="E3638">
        <v>222</v>
      </c>
      <c r="F3638" s="9">
        <v>350</v>
      </c>
      <c r="G3638" s="9">
        <f>financials[[#This Row],[Units Sold]]*financials[[#This Row],[Sale Price]]</f>
        <v>77700</v>
      </c>
      <c r="H3638" s="9">
        <f>IF(financials[[#This Row],[Discount Band]]="low",0.1,IF(financials[[#This Row],[Discount Band]]="medium",0.15,0.3))</f>
        <v>0.1</v>
      </c>
      <c r="I3638" s="9">
        <f>financials[[#This Row],[Gross Sales]]-financials[[#This Row],[Gross Sales]]*financials[[#This Row],[Discounts]]</f>
        <v>69930</v>
      </c>
      <c r="J3638" s="9">
        <f>VLOOKUP(financials[[#This Row],[productid]],Products!$B$2:$H$10,3)</f>
        <v>9.1</v>
      </c>
      <c r="K3638" s="9">
        <f>financials[[#This Row],[Sales]]-financials[[#This Row],[COGS]]</f>
        <v>69920.899999999994</v>
      </c>
      <c r="L3638" s="17">
        <f t="shared" ca="1" si="113"/>
        <v>44860</v>
      </c>
      <c r="M3638" t="str">
        <f t="shared" ca="1" si="112"/>
        <v>A0001</v>
      </c>
    </row>
    <row r="3639" spans="1:13" x14ac:dyDescent="0.25">
      <c r="A3639" t="s">
        <v>97</v>
      </c>
      <c r="B3639" s="7" t="s">
        <v>170</v>
      </c>
      <c r="C3639" s="15">
        <v>109</v>
      </c>
      <c r="D3639" s="16" t="s">
        <v>101</v>
      </c>
      <c r="E3639">
        <v>3894</v>
      </c>
      <c r="F3639" s="9">
        <v>20</v>
      </c>
      <c r="G3639" s="9">
        <f>financials[[#This Row],[Units Sold]]*financials[[#This Row],[Sale Price]]</f>
        <v>77880</v>
      </c>
      <c r="H3639" s="9">
        <f>IF(financials[[#This Row],[Discount Band]]="low",0.1,IF(financials[[#This Row],[Discount Band]]="medium",0.15,0.3))</f>
        <v>0.15</v>
      </c>
      <c r="I3639" s="9">
        <f>financials[[#This Row],[Gross Sales]]-financials[[#This Row],[Gross Sales]]*financials[[#This Row],[Discounts]]</f>
        <v>66198</v>
      </c>
      <c r="J3639" s="9">
        <f>VLOOKUP(financials[[#This Row],[productid]],Products!$B$2:$H$10,3)</f>
        <v>16.8</v>
      </c>
      <c r="K3639" s="9">
        <f>financials[[#This Row],[Sales]]-financials[[#This Row],[COGS]]</f>
        <v>66181.2</v>
      </c>
      <c r="L3639" s="17">
        <f t="shared" ca="1" si="113"/>
        <v>45487</v>
      </c>
      <c r="M3639" t="str">
        <f t="shared" ca="1" si="112"/>
        <v>A0001</v>
      </c>
    </row>
    <row r="3640" spans="1:13" x14ac:dyDescent="0.25">
      <c r="A3640" t="s">
        <v>99</v>
      </c>
      <c r="B3640" s="7" t="s">
        <v>556</v>
      </c>
      <c r="C3640" s="13">
        <v>104</v>
      </c>
      <c r="D3640" s="10" t="s">
        <v>103</v>
      </c>
      <c r="E3640">
        <v>260</v>
      </c>
      <c r="F3640" s="9">
        <v>300</v>
      </c>
      <c r="G3640" s="9">
        <f>financials[[#This Row],[Units Sold]]*financials[[#This Row],[Sale Price]]</f>
        <v>78000</v>
      </c>
      <c r="H3640" s="9">
        <f>IF(financials[[#This Row],[Discount Band]]="low",0.1,IF(financials[[#This Row],[Discount Band]]="medium",0.15,0.3))</f>
        <v>0.3</v>
      </c>
      <c r="I3640" s="9">
        <f>financials[[#This Row],[Gross Sales]]-financials[[#This Row],[Gross Sales]]*financials[[#This Row],[Discounts]]</f>
        <v>54600</v>
      </c>
      <c r="J3640" s="9">
        <f>VLOOKUP(financials[[#This Row],[productid]],Products!$B$2:$H$10,3)</f>
        <v>2.9</v>
      </c>
      <c r="K3640" s="9">
        <f>financials[[#This Row],[Sales]]-financials[[#This Row],[COGS]]</f>
        <v>54597.1</v>
      </c>
      <c r="L3640" s="17">
        <f t="shared" ca="1" si="113"/>
        <v>44597</v>
      </c>
      <c r="M3640" t="str">
        <f t="shared" ca="1" si="112"/>
        <v>B0001</v>
      </c>
    </row>
    <row r="3641" spans="1:13" x14ac:dyDescent="0.25">
      <c r="A3641" t="s">
        <v>99</v>
      </c>
      <c r="B3641" s="7" t="s">
        <v>284</v>
      </c>
      <c r="C3641" s="13">
        <v>104</v>
      </c>
      <c r="D3641" s="10" t="s">
        <v>94</v>
      </c>
      <c r="E3641">
        <v>260</v>
      </c>
      <c r="F3641" s="9">
        <v>300</v>
      </c>
      <c r="G3641" s="9">
        <f>financials[[#This Row],[Units Sold]]*financials[[#This Row],[Sale Price]]</f>
        <v>78000</v>
      </c>
      <c r="H3641" s="9">
        <f>IF(financials[[#This Row],[Discount Band]]="low",0.1,IF(financials[[#This Row],[Discount Band]]="medium",0.15,0.3))</f>
        <v>0.3</v>
      </c>
      <c r="I3641" s="9">
        <f>financials[[#This Row],[Gross Sales]]-financials[[#This Row],[Gross Sales]]*financials[[#This Row],[Discounts]]</f>
        <v>54600</v>
      </c>
      <c r="J3641" s="9">
        <f>VLOOKUP(financials[[#This Row],[productid]],Products!$B$2:$H$10,3)</f>
        <v>2.9</v>
      </c>
      <c r="K3641" s="9">
        <f>financials[[#This Row],[Sales]]-financials[[#This Row],[COGS]]</f>
        <v>54597.1</v>
      </c>
      <c r="L3641" s="17">
        <f t="shared" ca="1" si="113"/>
        <v>44987</v>
      </c>
      <c r="M3641" t="str">
        <f t="shared" ca="1" si="112"/>
        <v>C0003</v>
      </c>
    </row>
    <row r="3642" spans="1:13" x14ac:dyDescent="0.25">
      <c r="A3642" t="s">
        <v>99</v>
      </c>
      <c r="B3642" s="7" t="s">
        <v>104</v>
      </c>
      <c r="C3642" s="13">
        <v>106</v>
      </c>
      <c r="D3642" s="10" t="s">
        <v>101</v>
      </c>
      <c r="E3642">
        <v>260</v>
      </c>
      <c r="F3642" s="9">
        <v>300</v>
      </c>
      <c r="G3642" s="9">
        <f>financials[[#This Row],[Units Sold]]*financials[[#This Row],[Sale Price]]</f>
        <v>78000</v>
      </c>
      <c r="H3642" s="9">
        <f>IF(financials[[#This Row],[Discount Band]]="low",0.1,IF(financials[[#This Row],[Discount Band]]="medium",0.15,0.3))</f>
        <v>0.15</v>
      </c>
      <c r="I3642" s="9">
        <f>financials[[#This Row],[Gross Sales]]-financials[[#This Row],[Gross Sales]]*financials[[#This Row],[Discounts]]</f>
        <v>66300</v>
      </c>
      <c r="J3642" s="9">
        <f>VLOOKUP(financials[[#This Row],[productid]],Products!$B$2:$H$10,3)</f>
        <v>9.1</v>
      </c>
      <c r="K3642" s="9">
        <f>financials[[#This Row],[Sales]]-financials[[#This Row],[COGS]]</f>
        <v>66290.899999999994</v>
      </c>
      <c r="L3642" s="17">
        <f t="shared" ca="1" si="113"/>
        <v>45151</v>
      </c>
      <c r="M3642" t="str">
        <f t="shared" ca="1" si="112"/>
        <v>A0001</v>
      </c>
    </row>
    <row r="3643" spans="1:13" x14ac:dyDescent="0.25">
      <c r="A3643" t="s">
        <v>97</v>
      </c>
      <c r="B3643" s="7" t="s">
        <v>159</v>
      </c>
      <c r="C3643" s="15">
        <v>104</v>
      </c>
      <c r="D3643" s="16" t="s">
        <v>102</v>
      </c>
      <c r="E3643">
        <v>223</v>
      </c>
      <c r="F3643" s="9">
        <v>350</v>
      </c>
      <c r="G3643" s="9">
        <f>financials[[#This Row],[Units Sold]]*financials[[#This Row],[Sale Price]]</f>
        <v>78050</v>
      </c>
      <c r="H3643" s="9">
        <f>IF(financials[[#This Row],[Discount Band]]="low",0.1,IF(financials[[#This Row],[Discount Band]]="medium",0.15,0.3))</f>
        <v>0.1</v>
      </c>
      <c r="I3643" s="9">
        <f>financials[[#This Row],[Gross Sales]]-financials[[#This Row],[Gross Sales]]*financials[[#This Row],[Discounts]]</f>
        <v>70245</v>
      </c>
      <c r="J3643" s="9">
        <f>VLOOKUP(financials[[#This Row],[productid]],Products!$B$2:$H$10,3)</f>
        <v>2.9</v>
      </c>
      <c r="K3643" s="9">
        <f>financials[[#This Row],[Sales]]-financials[[#This Row],[COGS]]</f>
        <v>70242.100000000006</v>
      </c>
      <c r="L3643" s="17">
        <f t="shared" ca="1" si="113"/>
        <v>44642</v>
      </c>
      <c r="M3643" t="str">
        <f t="shared" ca="1" si="112"/>
        <v>C0002</v>
      </c>
    </row>
    <row r="3644" spans="1:13" x14ac:dyDescent="0.25">
      <c r="A3644" t="s">
        <v>97</v>
      </c>
      <c r="B3644" s="7" t="s">
        <v>628</v>
      </c>
      <c r="C3644" s="15">
        <v>104</v>
      </c>
      <c r="D3644" s="16" t="s">
        <v>101</v>
      </c>
      <c r="E3644">
        <v>223</v>
      </c>
      <c r="F3644" s="9">
        <v>350</v>
      </c>
      <c r="G3644" s="9">
        <f>financials[[#This Row],[Units Sold]]*financials[[#This Row],[Sale Price]]</f>
        <v>78050</v>
      </c>
      <c r="H3644" s="9">
        <f>IF(financials[[#This Row],[Discount Band]]="low",0.1,IF(financials[[#This Row],[Discount Band]]="medium",0.15,0.3))</f>
        <v>0.15</v>
      </c>
      <c r="I3644" s="9">
        <f>financials[[#This Row],[Gross Sales]]-financials[[#This Row],[Gross Sales]]*financials[[#This Row],[Discounts]]</f>
        <v>66342.5</v>
      </c>
      <c r="J3644" s="9">
        <f>VLOOKUP(financials[[#This Row],[productid]],Products!$B$2:$H$10,3)</f>
        <v>2.9</v>
      </c>
      <c r="K3644" s="9">
        <f>financials[[#This Row],[Sales]]-financials[[#This Row],[COGS]]</f>
        <v>66339.600000000006</v>
      </c>
      <c r="L3644" s="17">
        <f t="shared" ca="1" si="113"/>
        <v>44795</v>
      </c>
      <c r="M3644" t="str">
        <f t="shared" ca="1" si="112"/>
        <v>B0101</v>
      </c>
    </row>
    <row r="3645" spans="1:13" x14ac:dyDescent="0.25">
      <c r="A3645" t="s">
        <v>97</v>
      </c>
      <c r="B3645" s="7" t="s">
        <v>107</v>
      </c>
      <c r="C3645" s="15">
        <v>108</v>
      </c>
      <c r="D3645" s="16" t="s">
        <v>102</v>
      </c>
      <c r="E3645">
        <v>223</v>
      </c>
      <c r="F3645" s="9">
        <v>350</v>
      </c>
      <c r="G3645" s="9">
        <f>financials[[#This Row],[Units Sold]]*financials[[#This Row],[Sale Price]]</f>
        <v>78050</v>
      </c>
      <c r="H3645" s="9">
        <f>IF(financials[[#This Row],[Discount Band]]="low",0.1,IF(financials[[#This Row],[Discount Band]]="medium",0.15,0.3))</f>
        <v>0.1</v>
      </c>
      <c r="I3645" s="9">
        <f>financials[[#This Row],[Gross Sales]]-financials[[#This Row],[Gross Sales]]*financials[[#This Row],[Discounts]]</f>
        <v>70245</v>
      </c>
      <c r="J3645" s="9">
        <f>VLOOKUP(financials[[#This Row],[productid]],Products!$B$2:$H$10,3)</f>
        <v>3.99</v>
      </c>
      <c r="K3645" s="9">
        <f>financials[[#This Row],[Sales]]-financials[[#This Row],[COGS]]</f>
        <v>70241.009999999995</v>
      </c>
      <c r="L3645" s="17">
        <f t="shared" ca="1" si="113"/>
        <v>45115</v>
      </c>
      <c r="M3645" t="str">
        <f t="shared" ca="1" si="112"/>
        <v>B0001</v>
      </c>
    </row>
    <row r="3646" spans="1:13" x14ac:dyDescent="0.25">
      <c r="A3646" t="s">
        <v>97</v>
      </c>
      <c r="B3646" s="7" t="s">
        <v>239</v>
      </c>
      <c r="C3646" s="15">
        <v>106</v>
      </c>
      <c r="D3646" s="16" t="s">
        <v>102</v>
      </c>
      <c r="E3646">
        <v>223</v>
      </c>
      <c r="F3646" s="9">
        <v>350</v>
      </c>
      <c r="G3646" s="9">
        <f>financials[[#This Row],[Units Sold]]*financials[[#This Row],[Sale Price]]</f>
        <v>78050</v>
      </c>
      <c r="H3646" s="9">
        <f>IF(financials[[#This Row],[Discount Band]]="low",0.1,IF(financials[[#This Row],[Discount Band]]="medium",0.15,0.3))</f>
        <v>0.1</v>
      </c>
      <c r="I3646" s="9">
        <f>financials[[#This Row],[Gross Sales]]-financials[[#This Row],[Gross Sales]]*financials[[#This Row],[Discounts]]</f>
        <v>70245</v>
      </c>
      <c r="J3646" s="9">
        <f>VLOOKUP(financials[[#This Row],[productid]],Products!$B$2:$H$10,3)</f>
        <v>9.1</v>
      </c>
      <c r="K3646" s="9">
        <f>financials[[#This Row],[Sales]]-financials[[#This Row],[COGS]]</f>
        <v>70235.899999999994</v>
      </c>
      <c r="L3646" s="17">
        <f t="shared" ca="1" si="113"/>
        <v>44806</v>
      </c>
      <c r="M3646" t="str">
        <f t="shared" ca="1" si="112"/>
        <v>C0003</v>
      </c>
    </row>
    <row r="3647" spans="1:13" x14ac:dyDescent="0.25">
      <c r="A3647" t="s">
        <v>97</v>
      </c>
      <c r="B3647" s="7" t="s">
        <v>135</v>
      </c>
      <c r="C3647" s="15">
        <v>109</v>
      </c>
      <c r="D3647" s="16" t="s">
        <v>94</v>
      </c>
      <c r="E3647">
        <v>3912</v>
      </c>
      <c r="F3647" s="9">
        <v>20</v>
      </c>
      <c r="G3647" s="9">
        <f>financials[[#This Row],[Units Sold]]*financials[[#This Row],[Sale Price]]</f>
        <v>78240</v>
      </c>
      <c r="H3647" s="9">
        <f>IF(financials[[#This Row],[Discount Band]]="low",0.1,IF(financials[[#This Row],[Discount Band]]="medium",0.15,0.3))</f>
        <v>0.3</v>
      </c>
      <c r="I3647" s="9">
        <f>financials[[#This Row],[Gross Sales]]-financials[[#This Row],[Gross Sales]]*financials[[#This Row],[Discounts]]</f>
        <v>54768</v>
      </c>
      <c r="J3647" s="9">
        <f>VLOOKUP(financials[[#This Row],[productid]],Products!$B$2:$H$10,3)</f>
        <v>16.8</v>
      </c>
      <c r="K3647" s="9">
        <f>financials[[#This Row],[Sales]]-financials[[#This Row],[COGS]]</f>
        <v>54751.199999999997</v>
      </c>
      <c r="L3647" s="17">
        <f t="shared" ca="1" si="113"/>
        <v>44739</v>
      </c>
      <c r="M3647" t="str">
        <f t="shared" ca="1" si="112"/>
        <v>C0003</v>
      </c>
    </row>
    <row r="3648" spans="1:13" x14ac:dyDescent="0.25">
      <c r="A3648" t="s">
        <v>97</v>
      </c>
      <c r="B3648" s="7" t="s">
        <v>243</v>
      </c>
      <c r="C3648" s="13">
        <v>101</v>
      </c>
      <c r="D3648" s="10" t="s">
        <v>94</v>
      </c>
      <c r="E3648">
        <v>224</v>
      </c>
      <c r="F3648" s="9">
        <v>350</v>
      </c>
      <c r="G3648" s="9">
        <f>financials[[#This Row],[Units Sold]]*financials[[#This Row],[Sale Price]]</f>
        <v>78400</v>
      </c>
      <c r="H3648" s="9">
        <f>IF(financials[[#This Row],[Discount Band]]="low",0.1,IF(financials[[#This Row],[Discount Band]]="medium",0.15,0.3))</f>
        <v>0.3</v>
      </c>
      <c r="I3648" s="9">
        <f>financials[[#This Row],[Gross Sales]]-financials[[#This Row],[Gross Sales]]*financials[[#This Row],[Discounts]]</f>
        <v>54880</v>
      </c>
      <c r="J3648" s="9">
        <f>VLOOKUP(financials[[#This Row],[productid]],Products!$B$2:$H$10,3)</f>
        <v>9.9499999999999993</v>
      </c>
      <c r="K3648" s="9">
        <f>financials[[#This Row],[Sales]]-financials[[#This Row],[COGS]]</f>
        <v>54870.05</v>
      </c>
      <c r="L3648" s="17">
        <f t="shared" ca="1" si="113"/>
        <v>44609</v>
      </c>
      <c r="M3648" t="str">
        <f t="shared" ca="1" si="112"/>
        <v>A0001</v>
      </c>
    </row>
    <row r="3649" spans="1:13" x14ac:dyDescent="0.25">
      <c r="A3649" t="s">
        <v>97</v>
      </c>
      <c r="B3649" s="7" t="s">
        <v>107</v>
      </c>
      <c r="C3649" s="15">
        <v>108</v>
      </c>
      <c r="D3649" s="16" t="s">
        <v>94</v>
      </c>
      <c r="E3649">
        <v>224</v>
      </c>
      <c r="F3649" s="9">
        <v>350</v>
      </c>
      <c r="G3649" s="9">
        <f>financials[[#This Row],[Units Sold]]*financials[[#This Row],[Sale Price]]</f>
        <v>78400</v>
      </c>
      <c r="H3649" s="9">
        <f>IF(financials[[#This Row],[Discount Band]]="low",0.1,IF(financials[[#This Row],[Discount Band]]="medium",0.15,0.3))</f>
        <v>0.3</v>
      </c>
      <c r="I3649" s="9">
        <f>financials[[#This Row],[Gross Sales]]-financials[[#This Row],[Gross Sales]]*financials[[#This Row],[Discounts]]</f>
        <v>54880</v>
      </c>
      <c r="J3649" s="9">
        <f>VLOOKUP(financials[[#This Row],[productid]],Products!$B$2:$H$10,3)</f>
        <v>3.99</v>
      </c>
      <c r="K3649" s="9">
        <f>financials[[#This Row],[Sales]]-financials[[#This Row],[COGS]]</f>
        <v>54876.01</v>
      </c>
      <c r="L3649" s="17">
        <f t="shared" ca="1" si="113"/>
        <v>45531</v>
      </c>
      <c r="M3649" t="str">
        <f t="shared" ca="1" si="112"/>
        <v>B0001</v>
      </c>
    </row>
    <row r="3650" spans="1:13" x14ac:dyDescent="0.25">
      <c r="A3650" t="s">
        <v>97</v>
      </c>
      <c r="B3650" s="7" t="s">
        <v>628</v>
      </c>
      <c r="C3650" s="15">
        <v>106</v>
      </c>
      <c r="D3650" s="16" t="s">
        <v>94</v>
      </c>
      <c r="E3650">
        <v>224</v>
      </c>
      <c r="F3650" s="9">
        <v>350</v>
      </c>
      <c r="G3650" s="9">
        <f>financials[[#This Row],[Units Sold]]*financials[[#This Row],[Sale Price]]</f>
        <v>78400</v>
      </c>
      <c r="H3650" s="9">
        <f>IF(financials[[#This Row],[Discount Band]]="low",0.1,IF(financials[[#This Row],[Discount Band]]="medium",0.15,0.3))</f>
        <v>0.3</v>
      </c>
      <c r="I3650" s="9">
        <f>financials[[#This Row],[Gross Sales]]-financials[[#This Row],[Gross Sales]]*financials[[#This Row],[Discounts]]</f>
        <v>54880</v>
      </c>
      <c r="J3650" s="9">
        <f>VLOOKUP(financials[[#This Row],[productid]],Products!$B$2:$H$10,3)</f>
        <v>9.1</v>
      </c>
      <c r="K3650" s="9">
        <f>financials[[#This Row],[Sales]]-financials[[#This Row],[COGS]]</f>
        <v>54870.9</v>
      </c>
      <c r="L3650" s="17">
        <f t="shared" ca="1" si="113"/>
        <v>45297</v>
      </c>
      <c r="M3650" t="str">
        <f t="shared" ref="M3650:M3713" ca="1" si="114">VLOOKUP(RANDBETWEEN(1,5),rnlsalesperson,2)</f>
        <v>B0101</v>
      </c>
    </row>
    <row r="3651" spans="1:13" x14ac:dyDescent="0.25">
      <c r="A3651" t="s">
        <v>97</v>
      </c>
      <c r="B3651" s="7" t="s">
        <v>169</v>
      </c>
      <c r="C3651" s="15">
        <v>102</v>
      </c>
      <c r="D3651" s="16" t="s">
        <v>101</v>
      </c>
      <c r="E3651">
        <v>224</v>
      </c>
      <c r="F3651" s="9">
        <v>350</v>
      </c>
      <c r="G3651" s="9">
        <f>financials[[#This Row],[Units Sold]]*financials[[#This Row],[Sale Price]]</f>
        <v>78400</v>
      </c>
      <c r="H3651" s="9">
        <f>IF(financials[[#This Row],[Discount Band]]="low",0.1,IF(financials[[#This Row],[Discount Band]]="medium",0.15,0.3))</f>
        <v>0.15</v>
      </c>
      <c r="I3651" s="9">
        <f>financials[[#This Row],[Gross Sales]]-financials[[#This Row],[Gross Sales]]*financials[[#This Row],[Discounts]]</f>
        <v>66640</v>
      </c>
      <c r="J3651" s="9">
        <f>VLOOKUP(financials[[#This Row],[productid]],Products!$B$2:$H$10,3)</f>
        <v>13.95</v>
      </c>
      <c r="K3651" s="9">
        <f>financials[[#This Row],[Sales]]-financials[[#This Row],[COGS]]</f>
        <v>66626.05</v>
      </c>
      <c r="L3651" s="17">
        <f t="shared" ref="L3651:L3714" ca="1" si="115">RANDBETWEEN(44562,45534)</f>
        <v>44681</v>
      </c>
      <c r="M3651" t="str">
        <f t="shared" ca="1" si="114"/>
        <v>C0002</v>
      </c>
    </row>
    <row r="3652" spans="1:13" x14ac:dyDescent="0.25">
      <c r="A3652" t="s">
        <v>97</v>
      </c>
      <c r="B3652" s="7" t="s">
        <v>159</v>
      </c>
      <c r="C3652" s="15">
        <v>107</v>
      </c>
      <c r="D3652" s="16" t="s">
        <v>94</v>
      </c>
      <c r="E3652">
        <v>224</v>
      </c>
      <c r="F3652" s="9">
        <v>350</v>
      </c>
      <c r="G3652" s="9">
        <f>financials[[#This Row],[Units Sold]]*financials[[#This Row],[Sale Price]]</f>
        <v>78400</v>
      </c>
      <c r="H3652" s="9">
        <f>IF(financials[[#This Row],[Discount Band]]="low",0.1,IF(financials[[#This Row],[Discount Band]]="medium",0.15,0.3))</f>
        <v>0.3</v>
      </c>
      <c r="I3652" s="9">
        <f>financials[[#This Row],[Gross Sales]]-financials[[#This Row],[Gross Sales]]*financials[[#This Row],[Discounts]]</f>
        <v>54880</v>
      </c>
      <c r="J3652" s="9">
        <f>VLOOKUP(financials[[#This Row],[productid]],Products!$B$2:$H$10,3)</f>
        <v>5.5</v>
      </c>
      <c r="K3652" s="9">
        <f>financials[[#This Row],[Sales]]-financials[[#This Row],[COGS]]</f>
        <v>54874.5</v>
      </c>
      <c r="L3652" s="17">
        <f t="shared" ca="1" si="115"/>
        <v>44778</v>
      </c>
      <c r="M3652" t="str">
        <f t="shared" ca="1" si="114"/>
        <v>C0002</v>
      </c>
    </row>
    <row r="3653" spans="1:13" x14ac:dyDescent="0.25">
      <c r="A3653" t="s">
        <v>97</v>
      </c>
      <c r="B3653" s="7" t="s">
        <v>285</v>
      </c>
      <c r="C3653" s="15">
        <v>106</v>
      </c>
      <c r="D3653" s="16" t="s">
        <v>102</v>
      </c>
      <c r="E3653">
        <v>224</v>
      </c>
      <c r="F3653" s="9">
        <v>350</v>
      </c>
      <c r="G3653" s="9">
        <f>financials[[#This Row],[Units Sold]]*financials[[#This Row],[Sale Price]]</f>
        <v>78400</v>
      </c>
      <c r="H3653" s="9">
        <f>IF(financials[[#This Row],[Discount Band]]="low",0.1,IF(financials[[#This Row],[Discount Band]]="medium",0.15,0.3))</f>
        <v>0.1</v>
      </c>
      <c r="I3653" s="9">
        <f>financials[[#This Row],[Gross Sales]]-financials[[#This Row],[Gross Sales]]*financials[[#This Row],[Discounts]]</f>
        <v>70560</v>
      </c>
      <c r="J3653" s="9">
        <f>VLOOKUP(financials[[#This Row],[productid]],Products!$B$2:$H$10,3)</f>
        <v>9.1</v>
      </c>
      <c r="K3653" s="9">
        <f>financials[[#This Row],[Sales]]-financials[[#This Row],[COGS]]</f>
        <v>70550.899999999994</v>
      </c>
      <c r="L3653" s="17">
        <f t="shared" ca="1" si="115"/>
        <v>44981</v>
      </c>
      <c r="M3653" t="str">
        <f t="shared" ca="1" si="114"/>
        <v>A0001</v>
      </c>
    </row>
    <row r="3654" spans="1:13" x14ac:dyDescent="0.25">
      <c r="A3654" t="s">
        <v>99</v>
      </c>
      <c r="B3654" s="7" t="s">
        <v>279</v>
      </c>
      <c r="C3654" s="15">
        <v>108</v>
      </c>
      <c r="D3654" s="16" t="s">
        <v>94</v>
      </c>
      <c r="E3654">
        <v>262</v>
      </c>
      <c r="F3654" s="9">
        <v>300</v>
      </c>
      <c r="G3654" s="9">
        <f>financials[[#This Row],[Units Sold]]*financials[[#This Row],[Sale Price]]</f>
        <v>78600</v>
      </c>
      <c r="H3654" s="9">
        <f>IF(financials[[#This Row],[Discount Band]]="low",0.1,IF(financials[[#This Row],[Discount Band]]="medium",0.15,0.3))</f>
        <v>0.3</v>
      </c>
      <c r="I3654" s="9">
        <f>financials[[#This Row],[Gross Sales]]-financials[[#This Row],[Gross Sales]]*financials[[#This Row],[Discounts]]</f>
        <v>55020</v>
      </c>
      <c r="J3654" s="9">
        <f>VLOOKUP(financials[[#This Row],[productid]],Products!$B$2:$H$10,3)</f>
        <v>3.99</v>
      </c>
      <c r="K3654" s="9">
        <f>financials[[#This Row],[Sales]]-financials[[#This Row],[COGS]]</f>
        <v>55016.01</v>
      </c>
      <c r="L3654" s="17">
        <f t="shared" ca="1" si="115"/>
        <v>45000</v>
      </c>
      <c r="M3654" t="str">
        <f t="shared" ca="1" si="114"/>
        <v>B0001</v>
      </c>
    </row>
    <row r="3655" spans="1:13" x14ac:dyDescent="0.25">
      <c r="A3655" t="s">
        <v>99</v>
      </c>
      <c r="B3655" s="7" t="s">
        <v>208</v>
      </c>
      <c r="C3655" s="15">
        <v>101</v>
      </c>
      <c r="D3655" s="16" t="s">
        <v>94</v>
      </c>
      <c r="E3655">
        <v>262</v>
      </c>
      <c r="F3655" s="9">
        <v>300</v>
      </c>
      <c r="G3655" s="9">
        <f>financials[[#This Row],[Units Sold]]*financials[[#This Row],[Sale Price]]</f>
        <v>78600</v>
      </c>
      <c r="H3655" s="9">
        <f>IF(financials[[#This Row],[Discount Band]]="low",0.1,IF(financials[[#This Row],[Discount Band]]="medium",0.15,0.3))</f>
        <v>0.3</v>
      </c>
      <c r="I3655" s="9">
        <f>financials[[#This Row],[Gross Sales]]-financials[[#This Row],[Gross Sales]]*financials[[#This Row],[Discounts]]</f>
        <v>55020</v>
      </c>
      <c r="J3655" s="9">
        <f>VLOOKUP(financials[[#This Row],[productid]],Products!$B$2:$H$10,3)</f>
        <v>9.9499999999999993</v>
      </c>
      <c r="K3655" s="9">
        <f>financials[[#This Row],[Sales]]-financials[[#This Row],[COGS]]</f>
        <v>55010.05</v>
      </c>
      <c r="L3655" s="17">
        <f t="shared" ca="1" si="115"/>
        <v>44886</v>
      </c>
      <c r="M3655" t="str">
        <f t="shared" ca="1" si="114"/>
        <v>C0002</v>
      </c>
    </row>
    <row r="3656" spans="1:13" x14ac:dyDescent="0.25">
      <c r="A3656" t="s">
        <v>97</v>
      </c>
      <c r="B3656" s="7" t="s">
        <v>243</v>
      </c>
      <c r="C3656" s="13">
        <v>107</v>
      </c>
      <c r="D3656" s="10" t="s">
        <v>94</v>
      </c>
      <c r="E3656">
        <v>225</v>
      </c>
      <c r="F3656" s="9">
        <v>350</v>
      </c>
      <c r="G3656" s="9">
        <f>financials[[#This Row],[Units Sold]]*financials[[#This Row],[Sale Price]]</f>
        <v>78750</v>
      </c>
      <c r="H3656" s="9">
        <f>IF(financials[[#This Row],[Discount Band]]="low",0.1,IF(financials[[#This Row],[Discount Band]]="medium",0.15,0.3))</f>
        <v>0.3</v>
      </c>
      <c r="I3656" s="9">
        <f>financials[[#This Row],[Gross Sales]]-financials[[#This Row],[Gross Sales]]*financials[[#This Row],[Discounts]]</f>
        <v>55125</v>
      </c>
      <c r="J3656" s="9">
        <f>VLOOKUP(financials[[#This Row],[productid]],Products!$B$2:$H$10,3)</f>
        <v>5.5</v>
      </c>
      <c r="K3656" s="9">
        <f>financials[[#This Row],[Sales]]-financials[[#This Row],[COGS]]</f>
        <v>55119.5</v>
      </c>
      <c r="L3656" s="17">
        <f t="shared" ca="1" si="115"/>
        <v>44985</v>
      </c>
      <c r="M3656" t="str">
        <f t="shared" ca="1" si="114"/>
        <v>B0101</v>
      </c>
    </row>
    <row r="3657" spans="1:13" x14ac:dyDescent="0.25">
      <c r="A3657" t="s">
        <v>97</v>
      </c>
      <c r="B3657" s="7" t="s">
        <v>279</v>
      </c>
      <c r="C3657" s="15">
        <v>108</v>
      </c>
      <c r="D3657" s="16" t="s">
        <v>102</v>
      </c>
      <c r="E3657">
        <v>225</v>
      </c>
      <c r="F3657" s="9">
        <v>350</v>
      </c>
      <c r="G3657" s="9">
        <f>financials[[#This Row],[Units Sold]]*financials[[#This Row],[Sale Price]]</f>
        <v>78750</v>
      </c>
      <c r="H3657" s="9">
        <f>IF(financials[[#This Row],[Discount Band]]="low",0.1,IF(financials[[#This Row],[Discount Band]]="medium",0.15,0.3))</f>
        <v>0.1</v>
      </c>
      <c r="I3657" s="9">
        <f>financials[[#This Row],[Gross Sales]]-financials[[#This Row],[Gross Sales]]*financials[[#This Row],[Discounts]]</f>
        <v>70875</v>
      </c>
      <c r="J3657" s="9">
        <f>VLOOKUP(financials[[#This Row],[productid]],Products!$B$2:$H$10,3)</f>
        <v>3.99</v>
      </c>
      <c r="K3657" s="9">
        <f>financials[[#This Row],[Sales]]-financials[[#This Row],[COGS]]</f>
        <v>70871.009999999995</v>
      </c>
      <c r="L3657" s="17">
        <f t="shared" ca="1" si="115"/>
        <v>45437</v>
      </c>
      <c r="M3657" t="str">
        <f t="shared" ca="1" si="114"/>
        <v>B0101</v>
      </c>
    </row>
    <row r="3658" spans="1:13" x14ac:dyDescent="0.25">
      <c r="A3658" t="s">
        <v>97</v>
      </c>
      <c r="B3658" s="7" t="s">
        <v>178</v>
      </c>
      <c r="C3658" s="15">
        <v>108</v>
      </c>
      <c r="D3658" s="16" t="s">
        <v>102</v>
      </c>
      <c r="E3658">
        <v>225</v>
      </c>
      <c r="F3658" s="9">
        <v>350</v>
      </c>
      <c r="G3658" s="9">
        <f>financials[[#This Row],[Units Sold]]*financials[[#This Row],[Sale Price]]</f>
        <v>78750</v>
      </c>
      <c r="H3658" s="9">
        <f>IF(financials[[#This Row],[Discount Band]]="low",0.1,IF(financials[[#This Row],[Discount Band]]="medium",0.15,0.3))</f>
        <v>0.1</v>
      </c>
      <c r="I3658" s="9">
        <f>financials[[#This Row],[Gross Sales]]-financials[[#This Row],[Gross Sales]]*financials[[#This Row],[Discounts]]</f>
        <v>70875</v>
      </c>
      <c r="J3658" s="9">
        <f>VLOOKUP(financials[[#This Row],[productid]],Products!$B$2:$H$10,3)</f>
        <v>3.99</v>
      </c>
      <c r="K3658" s="9">
        <f>financials[[#This Row],[Sales]]-financials[[#This Row],[COGS]]</f>
        <v>70871.009999999995</v>
      </c>
      <c r="L3658" s="17">
        <f t="shared" ca="1" si="115"/>
        <v>45023</v>
      </c>
      <c r="M3658" t="str">
        <f t="shared" ca="1" si="114"/>
        <v>B0001</v>
      </c>
    </row>
    <row r="3659" spans="1:13" x14ac:dyDescent="0.25">
      <c r="A3659" t="s">
        <v>97</v>
      </c>
      <c r="B3659" s="7" t="s">
        <v>170</v>
      </c>
      <c r="C3659" s="15">
        <v>105</v>
      </c>
      <c r="D3659" s="16" t="s">
        <v>94</v>
      </c>
      <c r="E3659">
        <v>3942</v>
      </c>
      <c r="F3659" s="9">
        <v>20</v>
      </c>
      <c r="G3659" s="9">
        <f>financials[[#This Row],[Units Sold]]*financials[[#This Row],[Sale Price]]</f>
        <v>78840</v>
      </c>
      <c r="H3659" s="9">
        <f>IF(financials[[#This Row],[Discount Band]]="low",0.1,IF(financials[[#This Row],[Discount Band]]="medium",0.15,0.3))</f>
        <v>0.3</v>
      </c>
      <c r="I3659" s="9">
        <f>financials[[#This Row],[Gross Sales]]-financials[[#This Row],[Gross Sales]]*financials[[#This Row],[Discounts]]</f>
        <v>55188</v>
      </c>
      <c r="J3659" s="9">
        <f>VLOOKUP(financials[[#This Row],[productid]],Products!$B$2:$H$10,3)</f>
        <v>10</v>
      </c>
      <c r="K3659" s="9">
        <f>financials[[#This Row],[Sales]]-financials[[#This Row],[COGS]]</f>
        <v>55178</v>
      </c>
      <c r="L3659" s="17">
        <f t="shared" ca="1" si="115"/>
        <v>44809</v>
      </c>
      <c r="M3659" t="str">
        <f t="shared" ca="1" si="114"/>
        <v>C0003</v>
      </c>
    </row>
    <row r="3660" spans="1:13" x14ac:dyDescent="0.25">
      <c r="A3660" t="s">
        <v>97</v>
      </c>
      <c r="B3660" s="7" t="s">
        <v>170</v>
      </c>
      <c r="C3660" s="15">
        <v>108</v>
      </c>
      <c r="D3660" s="16" t="s">
        <v>94</v>
      </c>
      <c r="E3660">
        <v>3942</v>
      </c>
      <c r="F3660" s="9">
        <v>20</v>
      </c>
      <c r="G3660" s="9">
        <f>financials[[#This Row],[Units Sold]]*financials[[#This Row],[Sale Price]]</f>
        <v>78840</v>
      </c>
      <c r="H3660" s="9">
        <f>IF(financials[[#This Row],[Discount Band]]="low",0.1,IF(financials[[#This Row],[Discount Band]]="medium",0.15,0.3))</f>
        <v>0.3</v>
      </c>
      <c r="I3660" s="9">
        <f>financials[[#This Row],[Gross Sales]]-financials[[#This Row],[Gross Sales]]*financials[[#This Row],[Discounts]]</f>
        <v>55188</v>
      </c>
      <c r="J3660" s="9">
        <f>VLOOKUP(financials[[#This Row],[productid]],Products!$B$2:$H$10,3)</f>
        <v>3.99</v>
      </c>
      <c r="K3660" s="9">
        <f>financials[[#This Row],[Sales]]-financials[[#This Row],[COGS]]</f>
        <v>55184.01</v>
      </c>
      <c r="L3660" s="17">
        <f t="shared" ca="1" si="115"/>
        <v>44711</v>
      </c>
      <c r="M3660" t="str">
        <f t="shared" ca="1" si="114"/>
        <v>B0001</v>
      </c>
    </row>
    <row r="3661" spans="1:13" x14ac:dyDescent="0.25">
      <c r="A3661" t="s">
        <v>99</v>
      </c>
      <c r="B3661" s="7" t="s">
        <v>556</v>
      </c>
      <c r="C3661" s="13">
        <v>107</v>
      </c>
      <c r="D3661" s="10" t="s">
        <v>101</v>
      </c>
      <c r="E3661">
        <v>263</v>
      </c>
      <c r="F3661" s="9">
        <v>300</v>
      </c>
      <c r="G3661" s="9">
        <f>financials[[#This Row],[Units Sold]]*financials[[#This Row],[Sale Price]]</f>
        <v>78900</v>
      </c>
      <c r="H3661" s="9">
        <f>IF(financials[[#This Row],[Discount Band]]="low",0.1,IF(financials[[#This Row],[Discount Band]]="medium",0.15,0.3))</f>
        <v>0.15</v>
      </c>
      <c r="I3661" s="9">
        <f>financials[[#This Row],[Gross Sales]]-financials[[#This Row],[Gross Sales]]*financials[[#This Row],[Discounts]]</f>
        <v>67065</v>
      </c>
      <c r="J3661" s="9">
        <f>VLOOKUP(financials[[#This Row],[productid]],Products!$B$2:$H$10,3)</f>
        <v>5.5</v>
      </c>
      <c r="K3661" s="9">
        <f>financials[[#This Row],[Sales]]-financials[[#This Row],[COGS]]</f>
        <v>67059.5</v>
      </c>
      <c r="L3661" s="17">
        <f t="shared" ca="1" si="115"/>
        <v>45438</v>
      </c>
      <c r="M3661" t="str">
        <f t="shared" ca="1" si="114"/>
        <v>B0101</v>
      </c>
    </row>
    <row r="3662" spans="1:13" x14ac:dyDescent="0.25">
      <c r="A3662" t="s">
        <v>97</v>
      </c>
      <c r="B3662" s="7" t="s">
        <v>656</v>
      </c>
      <c r="C3662" s="15">
        <v>109</v>
      </c>
      <c r="D3662" s="16" t="s">
        <v>102</v>
      </c>
      <c r="E3662">
        <v>226</v>
      </c>
      <c r="F3662" s="9">
        <v>350</v>
      </c>
      <c r="G3662" s="9">
        <f>financials[[#This Row],[Units Sold]]*financials[[#This Row],[Sale Price]]</f>
        <v>79100</v>
      </c>
      <c r="H3662" s="9">
        <f>IF(financials[[#This Row],[Discount Band]]="low",0.1,IF(financials[[#This Row],[Discount Band]]="medium",0.15,0.3))</f>
        <v>0.1</v>
      </c>
      <c r="I3662" s="9">
        <f>financials[[#This Row],[Gross Sales]]-financials[[#This Row],[Gross Sales]]*financials[[#This Row],[Discounts]]</f>
        <v>71190</v>
      </c>
      <c r="J3662" s="9">
        <f>VLOOKUP(financials[[#This Row],[productid]],Products!$B$2:$H$10,3)</f>
        <v>16.8</v>
      </c>
      <c r="K3662" s="9">
        <f>financials[[#This Row],[Sales]]-financials[[#This Row],[COGS]]</f>
        <v>71173.2</v>
      </c>
      <c r="L3662" s="17">
        <f t="shared" ca="1" si="115"/>
        <v>44838</v>
      </c>
      <c r="M3662" t="str">
        <f t="shared" ca="1" si="114"/>
        <v>B0101</v>
      </c>
    </row>
    <row r="3663" spans="1:13" x14ac:dyDescent="0.25">
      <c r="A3663" t="s">
        <v>98</v>
      </c>
      <c r="B3663" s="7" t="s">
        <v>216</v>
      </c>
      <c r="C3663" s="15">
        <v>101</v>
      </c>
      <c r="D3663" s="16" t="s">
        <v>101</v>
      </c>
      <c r="E3663">
        <v>633</v>
      </c>
      <c r="F3663" s="9">
        <v>125</v>
      </c>
      <c r="G3663" s="9">
        <f>financials[[#This Row],[Units Sold]]*financials[[#This Row],[Sale Price]]</f>
        <v>79125</v>
      </c>
      <c r="H3663" s="9">
        <f>IF(financials[[#This Row],[Discount Band]]="low",0.1,IF(financials[[#This Row],[Discount Band]]="medium",0.15,0.3))</f>
        <v>0.15</v>
      </c>
      <c r="I3663" s="9">
        <f>financials[[#This Row],[Gross Sales]]-financials[[#This Row],[Gross Sales]]*financials[[#This Row],[Discounts]]</f>
        <v>67256.25</v>
      </c>
      <c r="J3663" s="9">
        <f>VLOOKUP(financials[[#This Row],[productid]],Products!$B$2:$H$10,3)</f>
        <v>9.9499999999999993</v>
      </c>
      <c r="K3663" s="9">
        <f>financials[[#This Row],[Sales]]-financials[[#This Row],[COGS]]</f>
        <v>67246.3</v>
      </c>
      <c r="L3663" s="17">
        <f t="shared" ca="1" si="115"/>
        <v>44865</v>
      </c>
      <c r="M3663" t="str">
        <f t="shared" ca="1" si="114"/>
        <v>B0101</v>
      </c>
    </row>
    <row r="3664" spans="1:13" x14ac:dyDescent="0.25">
      <c r="A3664" t="s">
        <v>99</v>
      </c>
      <c r="B3664" s="7" t="s">
        <v>106</v>
      </c>
      <c r="C3664" s="13">
        <v>103</v>
      </c>
      <c r="D3664" s="10" t="s">
        <v>101</v>
      </c>
      <c r="E3664">
        <v>264</v>
      </c>
      <c r="F3664" s="9">
        <v>300</v>
      </c>
      <c r="G3664" s="9">
        <f>financials[[#This Row],[Units Sold]]*financials[[#This Row],[Sale Price]]</f>
        <v>79200</v>
      </c>
      <c r="H3664" s="9">
        <f>IF(financials[[#This Row],[Discount Band]]="low",0.1,IF(financials[[#This Row],[Discount Band]]="medium",0.15,0.3))</f>
        <v>0.15</v>
      </c>
      <c r="I3664" s="9">
        <f>financials[[#This Row],[Gross Sales]]-financials[[#This Row],[Gross Sales]]*financials[[#This Row],[Discounts]]</f>
        <v>67320</v>
      </c>
      <c r="J3664" s="9">
        <f>VLOOKUP(financials[[#This Row],[productid]],Products!$B$2:$H$10,3)</f>
        <v>15</v>
      </c>
      <c r="K3664" s="9">
        <f>financials[[#This Row],[Sales]]-financials[[#This Row],[COGS]]</f>
        <v>67305</v>
      </c>
      <c r="L3664" s="17">
        <f t="shared" ca="1" si="115"/>
        <v>44602</v>
      </c>
      <c r="M3664" t="str">
        <f t="shared" ca="1" si="114"/>
        <v>C0002</v>
      </c>
    </row>
    <row r="3665" spans="1:13" x14ac:dyDescent="0.25">
      <c r="A3665" t="s">
        <v>99</v>
      </c>
      <c r="B3665" s="7" t="s">
        <v>106</v>
      </c>
      <c r="C3665" s="15">
        <v>104</v>
      </c>
      <c r="D3665" s="16" t="s">
        <v>101</v>
      </c>
      <c r="E3665">
        <v>264</v>
      </c>
      <c r="F3665" s="9">
        <v>300</v>
      </c>
      <c r="G3665" s="9">
        <f>financials[[#This Row],[Units Sold]]*financials[[#This Row],[Sale Price]]</f>
        <v>79200</v>
      </c>
      <c r="H3665" s="9">
        <f>IF(financials[[#This Row],[Discount Band]]="low",0.1,IF(financials[[#This Row],[Discount Band]]="medium",0.15,0.3))</f>
        <v>0.15</v>
      </c>
      <c r="I3665" s="9">
        <f>financials[[#This Row],[Gross Sales]]-financials[[#This Row],[Gross Sales]]*financials[[#This Row],[Discounts]]</f>
        <v>67320</v>
      </c>
      <c r="J3665" s="9">
        <f>VLOOKUP(financials[[#This Row],[productid]],Products!$B$2:$H$10,3)</f>
        <v>2.9</v>
      </c>
      <c r="K3665" s="9">
        <f>financials[[#This Row],[Sales]]-financials[[#This Row],[COGS]]</f>
        <v>67317.100000000006</v>
      </c>
      <c r="L3665" s="17">
        <f t="shared" ca="1" si="115"/>
        <v>45175</v>
      </c>
      <c r="M3665" t="str">
        <f t="shared" ca="1" si="114"/>
        <v>C0002</v>
      </c>
    </row>
    <row r="3666" spans="1:13" x14ac:dyDescent="0.25">
      <c r="A3666" t="s">
        <v>97</v>
      </c>
      <c r="B3666" s="7" t="s">
        <v>169</v>
      </c>
      <c r="C3666" s="15">
        <v>108</v>
      </c>
      <c r="D3666" s="16" t="s">
        <v>101</v>
      </c>
      <c r="E3666">
        <v>227</v>
      </c>
      <c r="F3666" s="9">
        <v>350</v>
      </c>
      <c r="G3666" s="9">
        <f>financials[[#This Row],[Units Sold]]*financials[[#This Row],[Sale Price]]</f>
        <v>79450</v>
      </c>
      <c r="H3666" s="9">
        <f>IF(financials[[#This Row],[Discount Band]]="low",0.1,IF(financials[[#This Row],[Discount Band]]="medium",0.15,0.3))</f>
        <v>0.15</v>
      </c>
      <c r="I3666" s="9">
        <f>financials[[#This Row],[Gross Sales]]-financials[[#This Row],[Gross Sales]]*financials[[#This Row],[Discounts]]</f>
        <v>67532.5</v>
      </c>
      <c r="J3666" s="9">
        <f>VLOOKUP(financials[[#This Row],[productid]],Products!$B$2:$H$10,3)</f>
        <v>3.99</v>
      </c>
      <c r="K3666" s="9">
        <f>financials[[#This Row],[Sales]]-financials[[#This Row],[COGS]]</f>
        <v>67528.509999999995</v>
      </c>
      <c r="L3666" s="17">
        <f t="shared" ca="1" si="115"/>
        <v>45107</v>
      </c>
      <c r="M3666" t="str">
        <f t="shared" ca="1" si="114"/>
        <v>B0101</v>
      </c>
    </row>
    <row r="3667" spans="1:13" x14ac:dyDescent="0.25">
      <c r="A3667" t="s">
        <v>99</v>
      </c>
      <c r="B3667" s="7" t="s">
        <v>169</v>
      </c>
      <c r="C3667" s="13">
        <v>102</v>
      </c>
      <c r="D3667" s="10" t="s">
        <v>101</v>
      </c>
      <c r="E3667">
        <v>265</v>
      </c>
      <c r="F3667" s="9">
        <v>300</v>
      </c>
      <c r="G3667" s="9">
        <f>financials[[#This Row],[Units Sold]]*financials[[#This Row],[Sale Price]]</f>
        <v>79500</v>
      </c>
      <c r="H3667" s="9">
        <f>IF(financials[[#This Row],[Discount Band]]="low",0.1,IF(financials[[#This Row],[Discount Band]]="medium",0.15,0.3))</f>
        <v>0.15</v>
      </c>
      <c r="I3667" s="9">
        <f>financials[[#This Row],[Gross Sales]]-financials[[#This Row],[Gross Sales]]*financials[[#This Row],[Discounts]]</f>
        <v>67575</v>
      </c>
      <c r="J3667" s="9">
        <f>VLOOKUP(financials[[#This Row],[productid]],Products!$B$2:$H$10,3)</f>
        <v>13.95</v>
      </c>
      <c r="K3667" s="9">
        <f>financials[[#This Row],[Sales]]-financials[[#This Row],[COGS]]</f>
        <v>67561.05</v>
      </c>
      <c r="L3667" s="17">
        <f t="shared" ca="1" si="115"/>
        <v>44842</v>
      </c>
      <c r="M3667" t="str">
        <f t="shared" ca="1" si="114"/>
        <v>C0003</v>
      </c>
    </row>
    <row r="3668" spans="1:13" x14ac:dyDescent="0.25">
      <c r="A3668" t="s">
        <v>99</v>
      </c>
      <c r="B3668" s="7" t="s">
        <v>298</v>
      </c>
      <c r="C3668" s="13">
        <v>101</v>
      </c>
      <c r="D3668" s="10" t="s">
        <v>94</v>
      </c>
      <c r="E3668">
        <v>265</v>
      </c>
      <c r="F3668" s="9">
        <v>300</v>
      </c>
      <c r="G3668" s="9">
        <f>financials[[#This Row],[Units Sold]]*financials[[#This Row],[Sale Price]]</f>
        <v>79500</v>
      </c>
      <c r="H3668" s="9">
        <f>IF(financials[[#This Row],[Discount Band]]="low",0.1,IF(financials[[#This Row],[Discount Band]]="medium",0.15,0.3))</f>
        <v>0.3</v>
      </c>
      <c r="I3668" s="9">
        <f>financials[[#This Row],[Gross Sales]]-financials[[#This Row],[Gross Sales]]*financials[[#This Row],[Discounts]]</f>
        <v>55650</v>
      </c>
      <c r="J3668" s="9">
        <f>VLOOKUP(financials[[#This Row],[productid]],Products!$B$2:$H$10,3)</f>
        <v>9.9499999999999993</v>
      </c>
      <c r="K3668" s="9">
        <f>financials[[#This Row],[Sales]]-financials[[#This Row],[COGS]]</f>
        <v>55640.05</v>
      </c>
      <c r="L3668" s="17">
        <f t="shared" ca="1" si="115"/>
        <v>45325</v>
      </c>
      <c r="M3668" t="str">
        <f t="shared" ca="1" si="114"/>
        <v>A0001</v>
      </c>
    </row>
    <row r="3669" spans="1:13" x14ac:dyDescent="0.25">
      <c r="A3669" t="s">
        <v>99</v>
      </c>
      <c r="B3669" s="7" t="s">
        <v>159</v>
      </c>
      <c r="C3669" s="15">
        <v>109</v>
      </c>
      <c r="D3669" s="16" t="s">
        <v>102</v>
      </c>
      <c r="E3669">
        <v>265</v>
      </c>
      <c r="F3669" s="9">
        <v>300</v>
      </c>
      <c r="G3669" s="9">
        <f>financials[[#This Row],[Units Sold]]*financials[[#This Row],[Sale Price]]</f>
        <v>79500</v>
      </c>
      <c r="H3669" s="9">
        <f>IF(financials[[#This Row],[Discount Band]]="low",0.1,IF(financials[[#This Row],[Discount Band]]="medium",0.15,0.3))</f>
        <v>0.1</v>
      </c>
      <c r="I3669" s="9">
        <f>financials[[#This Row],[Gross Sales]]-financials[[#This Row],[Gross Sales]]*financials[[#This Row],[Discounts]]</f>
        <v>71550</v>
      </c>
      <c r="J3669" s="9">
        <f>VLOOKUP(financials[[#This Row],[productid]],Products!$B$2:$H$10,3)</f>
        <v>16.8</v>
      </c>
      <c r="K3669" s="9">
        <f>financials[[#This Row],[Sales]]-financials[[#This Row],[COGS]]</f>
        <v>71533.2</v>
      </c>
      <c r="L3669" s="17">
        <f t="shared" ca="1" si="115"/>
        <v>44594</v>
      </c>
      <c r="M3669" t="str">
        <f t="shared" ca="1" si="114"/>
        <v>A0001</v>
      </c>
    </row>
    <row r="3670" spans="1:13" x14ac:dyDescent="0.25">
      <c r="A3670" t="s">
        <v>99</v>
      </c>
      <c r="B3670" s="7" t="s">
        <v>178</v>
      </c>
      <c r="C3670" s="15">
        <v>101</v>
      </c>
      <c r="D3670" s="16" t="s">
        <v>102</v>
      </c>
      <c r="E3670">
        <v>265</v>
      </c>
      <c r="F3670" s="9">
        <v>300</v>
      </c>
      <c r="G3670" s="9">
        <f>financials[[#This Row],[Units Sold]]*financials[[#This Row],[Sale Price]]</f>
        <v>79500</v>
      </c>
      <c r="H3670" s="9">
        <f>IF(financials[[#This Row],[Discount Band]]="low",0.1,IF(financials[[#This Row],[Discount Band]]="medium",0.15,0.3))</f>
        <v>0.1</v>
      </c>
      <c r="I3670" s="9">
        <f>financials[[#This Row],[Gross Sales]]-financials[[#This Row],[Gross Sales]]*financials[[#This Row],[Discounts]]</f>
        <v>71550</v>
      </c>
      <c r="J3670" s="9">
        <f>VLOOKUP(financials[[#This Row],[productid]],Products!$B$2:$H$10,3)</f>
        <v>9.9499999999999993</v>
      </c>
      <c r="K3670" s="9">
        <f>financials[[#This Row],[Sales]]-financials[[#This Row],[COGS]]</f>
        <v>71540.05</v>
      </c>
      <c r="L3670" s="17">
        <f t="shared" ca="1" si="115"/>
        <v>45351</v>
      </c>
      <c r="M3670" t="str">
        <f t="shared" ca="1" si="114"/>
        <v>A0001</v>
      </c>
    </row>
    <row r="3671" spans="1:13" x14ac:dyDescent="0.25">
      <c r="A3671" t="s">
        <v>99</v>
      </c>
      <c r="B3671" s="7" t="s">
        <v>656</v>
      </c>
      <c r="C3671" s="15">
        <v>108</v>
      </c>
      <c r="D3671" s="16" t="s">
        <v>102</v>
      </c>
      <c r="E3671">
        <v>266</v>
      </c>
      <c r="F3671" s="9">
        <v>300</v>
      </c>
      <c r="G3671" s="9">
        <f>financials[[#This Row],[Units Sold]]*financials[[#This Row],[Sale Price]]</f>
        <v>79800</v>
      </c>
      <c r="H3671" s="9">
        <f>IF(financials[[#This Row],[Discount Band]]="low",0.1,IF(financials[[#This Row],[Discount Band]]="medium",0.15,0.3))</f>
        <v>0.1</v>
      </c>
      <c r="I3671" s="9">
        <f>financials[[#This Row],[Gross Sales]]-financials[[#This Row],[Gross Sales]]*financials[[#This Row],[Discounts]]</f>
        <v>71820</v>
      </c>
      <c r="J3671" s="9">
        <f>VLOOKUP(financials[[#This Row],[productid]],Products!$B$2:$H$10,3)</f>
        <v>3.99</v>
      </c>
      <c r="K3671" s="9">
        <f>financials[[#This Row],[Sales]]-financials[[#This Row],[COGS]]</f>
        <v>71816.009999999995</v>
      </c>
      <c r="L3671" s="17">
        <f t="shared" ca="1" si="115"/>
        <v>45420</v>
      </c>
      <c r="M3671" t="str">
        <f t="shared" ca="1" si="114"/>
        <v>B0001</v>
      </c>
    </row>
    <row r="3672" spans="1:13" x14ac:dyDescent="0.25">
      <c r="A3672" t="s">
        <v>97</v>
      </c>
      <c r="B3672" s="7" t="s">
        <v>285</v>
      </c>
      <c r="C3672" s="15">
        <v>108</v>
      </c>
      <c r="D3672" s="16" t="s">
        <v>101</v>
      </c>
      <c r="E3672">
        <v>228</v>
      </c>
      <c r="F3672" s="9">
        <v>350</v>
      </c>
      <c r="G3672" s="9">
        <f>financials[[#This Row],[Units Sold]]*financials[[#This Row],[Sale Price]]</f>
        <v>79800</v>
      </c>
      <c r="H3672" s="9">
        <f>IF(financials[[#This Row],[Discount Band]]="low",0.1,IF(financials[[#This Row],[Discount Band]]="medium",0.15,0.3))</f>
        <v>0.15</v>
      </c>
      <c r="I3672" s="9">
        <f>financials[[#This Row],[Gross Sales]]-financials[[#This Row],[Gross Sales]]*financials[[#This Row],[Discounts]]</f>
        <v>67830</v>
      </c>
      <c r="J3672" s="9">
        <f>VLOOKUP(financials[[#This Row],[productid]],Products!$B$2:$H$10,3)</f>
        <v>3.99</v>
      </c>
      <c r="K3672" s="9">
        <f>financials[[#This Row],[Sales]]-financials[[#This Row],[COGS]]</f>
        <v>67826.009999999995</v>
      </c>
      <c r="L3672" s="17">
        <f t="shared" ca="1" si="115"/>
        <v>45497</v>
      </c>
      <c r="M3672" t="str">
        <f t="shared" ca="1" si="114"/>
        <v>B0001</v>
      </c>
    </row>
    <row r="3673" spans="1:13" x14ac:dyDescent="0.25">
      <c r="A3673" t="s">
        <v>97</v>
      </c>
      <c r="B3673" s="7" t="s">
        <v>243</v>
      </c>
      <c r="C3673" s="15">
        <v>101</v>
      </c>
      <c r="D3673" s="16" t="s">
        <v>101</v>
      </c>
      <c r="E3673">
        <v>228</v>
      </c>
      <c r="F3673" s="9">
        <v>350</v>
      </c>
      <c r="G3673" s="9">
        <f>financials[[#This Row],[Units Sold]]*financials[[#This Row],[Sale Price]]</f>
        <v>79800</v>
      </c>
      <c r="H3673" s="9">
        <f>IF(financials[[#This Row],[Discount Band]]="low",0.1,IF(financials[[#This Row],[Discount Band]]="medium",0.15,0.3))</f>
        <v>0.15</v>
      </c>
      <c r="I3673" s="9">
        <f>financials[[#This Row],[Gross Sales]]-financials[[#This Row],[Gross Sales]]*financials[[#This Row],[Discounts]]</f>
        <v>67830</v>
      </c>
      <c r="J3673" s="9">
        <f>VLOOKUP(financials[[#This Row],[productid]],Products!$B$2:$H$10,3)</f>
        <v>9.9499999999999993</v>
      </c>
      <c r="K3673" s="9">
        <f>financials[[#This Row],[Sales]]-financials[[#This Row],[COGS]]</f>
        <v>67820.05</v>
      </c>
      <c r="L3673" s="17">
        <f t="shared" ca="1" si="115"/>
        <v>45083</v>
      </c>
      <c r="M3673" t="str">
        <f t="shared" ca="1" si="114"/>
        <v>C0003</v>
      </c>
    </row>
    <row r="3674" spans="1:13" x14ac:dyDescent="0.25">
      <c r="A3674" t="s">
        <v>99</v>
      </c>
      <c r="B3674" s="7" t="s">
        <v>104</v>
      </c>
      <c r="C3674" s="15">
        <v>104</v>
      </c>
      <c r="D3674" s="16" t="s">
        <v>101</v>
      </c>
      <c r="E3674">
        <v>266</v>
      </c>
      <c r="F3674" s="9">
        <v>300</v>
      </c>
      <c r="G3674" s="9">
        <f>financials[[#This Row],[Units Sold]]*financials[[#This Row],[Sale Price]]</f>
        <v>79800</v>
      </c>
      <c r="H3674" s="9">
        <f>IF(financials[[#This Row],[Discount Band]]="low",0.1,IF(financials[[#This Row],[Discount Band]]="medium",0.15,0.3))</f>
        <v>0.15</v>
      </c>
      <c r="I3674" s="9">
        <f>financials[[#This Row],[Gross Sales]]-financials[[#This Row],[Gross Sales]]*financials[[#This Row],[Discounts]]</f>
        <v>67830</v>
      </c>
      <c r="J3674" s="9">
        <f>VLOOKUP(financials[[#This Row],[productid]],Products!$B$2:$H$10,3)</f>
        <v>2.9</v>
      </c>
      <c r="K3674" s="9">
        <f>financials[[#This Row],[Sales]]-financials[[#This Row],[COGS]]</f>
        <v>67827.100000000006</v>
      </c>
      <c r="L3674" s="17">
        <f t="shared" ca="1" si="115"/>
        <v>45420</v>
      </c>
      <c r="M3674" t="str">
        <f t="shared" ca="1" si="114"/>
        <v>B0101</v>
      </c>
    </row>
    <row r="3675" spans="1:13" x14ac:dyDescent="0.25">
      <c r="A3675" t="s">
        <v>99</v>
      </c>
      <c r="B3675" s="7" t="s">
        <v>239</v>
      </c>
      <c r="C3675" s="13">
        <v>102</v>
      </c>
      <c r="D3675" s="10" t="s">
        <v>101</v>
      </c>
      <c r="E3675">
        <v>267</v>
      </c>
      <c r="F3675" s="9">
        <v>300</v>
      </c>
      <c r="G3675" s="9">
        <f>financials[[#This Row],[Units Sold]]*financials[[#This Row],[Sale Price]]</f>
        <v>80100</v>
      </c>
      <c r="H3675" s="9">
        <f>IF(financials[[#This Row],[Discount Band]]="low",0.1,IF(financials[[#This Row],[Discount Band]]="medium",0.15,0.3))</f>
        <v>0.15</v>
      </c>
      <c r="I3675" s="9">
        <f>financials[[#This Row],[Gross Sales]]-financials[[#This Row],[Gross Sales]]*financials[[#This Row],[Discounts]]</f>
        <v>68085</v>
      </c>
      <c r="J3675" s="9">
        <f>VLOOKUP(financials[[#This Row],[productid]],Products!$B$2:$H$10,3)</f>
        <v>13.95</v>
      </c>
      <c r="K3675" s="9">
        <f>financials[[#This Row],[Sales]]-financials[[#This Row],[COGS]]</f>
        <v>68071.05</v>
      </c>
      <c r="L3675" s="17">
        <f t="shared" ca="1" si="115"/>
        <v>45056</v>
      </c>
      <c r="M3675" t="str">
        <f t="shared" ca="1" si="114"/>
        <v>C0003</v>
      </c>
    </row>
    <row r="3676" spans="1:13" x14ac:dyDescent="0.25">
      <c r="A3676" t="s">
        <v>99</v>
      </c>
      <c r="B3676" s="7" t="s">
        <v>656</v>
      </c>
      <c r="C3676" s="15">
        <v>106</v>
      </c>
      <c r="D3676" s="16" t="s">
        <v>101</v>
      </c>
      <c r="E3676">
        <v>267</v>
      </c>
      <c r="F3676" s="9">
        <v>300</v>
      </c>
      <c r="G3676" s="9">
        <f>financials[[#This Row],[Units Sold]]*financials[[#This Row],[Sale Price]]</f>
        <v>80100</v>
      </c>
      <c r="H3676" s="9">
        <f>IF(financials[[#This Row],[Discount Band]]="low",0.1,IF(financials[[#This Row],[Discount Band]]="medium",0.15,0.3))</f>
        <v>0.15</v>
      </c>
      <c r="I3676" s="9">
        <f>financials[[#This Row],[Gross Sales]]-financials[[#This Row],[Gross Sales]]*financials[[#This Row],[Discounts]]</f>
        <v>68085</v>
      </c>
      <c r="J3676" s="9">
        <f>VLOOKUP(financials[[#This Row],[productid]],Products!$B$2:$H$10,3)</f>
        <v>9.1</v>
      </c>
      <c r="K3676" s="9">
        <f>financials[[#This Row],[Sales]]-financials[[#This Row],[COGS]]</f>
        <v>68075.899999999994</v>
      </c>
      <c r="L3676" s="17">
        <f t="shared" ca="1" si="115"/>
        <v>45512</v>
      </c>
      <c r="M3676" t="str">
        <f t="shared" ca="1" si="114"/>
        <v>B0101</v>
      </c>
    </row>
    <row r="3677" spans="1:13" x14ac:dyDescent="0.25">
      <c r="A3677" t="s">
        <v>99</v>
      </c>
      <c r="B3677" s="7" t="s">
        <v>628</v>
      </c>
      <c r="C3677" s="15">
        <v>103</v>
      </c>
      <c r="D3677" s="16" t="s">
        <v>102</v>
      </c>
      <c r="E3677">
        <v>267</v>
      </c>
      <c r="F3677" s="9">
        <v>300</v>
      </c>
      <c r="G3677" s="9">
        <f>financials[[#This Row],[Units Sold]]*financials[[#This Row],[Sale Price]]</f>
        <v>80100</v>
      </c>
      <c r="H3677" s="9">
        <f>IF(financials[[#This Row],[Discount Band]]="low",0.1,IF(financials[[#This Row],[Discount Band]]="medium",0.15,0.3))</f>
        <v>0.1</v>
      </c>
      <c r="I3677" s="9">
        <f>financials[[#This Row],[Gross Sales]]-financials[[#This Row],[Gross Sales]]*financials[[#This Row],[Discounts]]</f>
        <v>72090</v>
      </c>
      <c r="J3677" s="9">
        <f>VLOOKUP(financials[[#This Row],[productid]],Products!$B$2:$H$10,3)</f>
        <v>15</v>
      </c>
      <c r="K3677" s="9">
        <f>financials[[#This Row],[Sales]]-financials[[#This Row],[COGS]]</f>
        <v>72075</v>
      </c>
      <c r="L3677" s="17">
        <f t="shared" ca="1" si="115"/>
        <v>44642</v>
      </c>
      <c r="M3677" t="str">
        <f t="shared" ca="1" si="114"/>
        <v>B0001</v>
      </c>
    </row>
    <row r="3678" spans="1:13" x14ac:dyDescent="0.25">
      <c r="A3678" t="s">
        <v>97</v>
      </c>
      <c r="B3678" s="7" t="s">
        <v>178</v>
      </c>
      <c r="C3678" s="15">
        <v>108</v>
      </c>
      <c r="D3678" s="16" t="s">
        <v>101</v>
      </c>
      <c r="E3678">
        <v>229</v>
      </c>
      <c r="F3678" s="9">
        <v>350</v>
      </c>
      <c r="G3678" s="9">
        <f>financials[[#This Row],[Units Sold]]*financials[[#This Row],[Sale Price]]</f>
        <v>80150</v>
      </c>
      <c r="H3678" s="9">
        <f>IF(financials[[#This Row],[Discount Band]]="low",0.1,IF(financials[[#This Row],[Discount Band]]="medium",0.15,0.3))</f>
        <v>0.15</v>
      </c>
      <c r="I3678" s="9">
        <f>financials[[#This Row],[Gross Sales]]-financials[[#This Row],[Gross Sales]]*financials[[#This Row],[Discounts]]</f>
        <v>68127.5</v>
      </c>
      <c r="J3678" s="9">
        <f>VLOOKUP(financials[[#This Row],[productid]],Products!$B$2:$H$10,3)</f>
        <v>3.99</v>
      </c>
      <c r="K3678" s="9">
        <f>financials[[#This Row],[Sales]]-financials[[#This Row],[COGS]]</f>
        <v>68123.509999999995</v>
      </c>
      <c r="L3678" s="17">
        <f t="shared" ca="1" si="115"/>
        <v>44596</v>
      </c>
      <c r="M3678" t="str">
        <f t="shared" ca="1" si="114"/>
        <v>C0003</v>
      </c>
    </row>
    <row r="3679" spans="1:13" x14ac:dyDescent="0.25">
      <c r="A3679" t="s">
        <v>97</v>
      </c>
      <c r="B3679" s="7" t="s">
        <v>239</v>
      </c>
      <c r="C3679" s="15">
        <v>105</v>
      </c>
      <c r="D3679" s="16" t="s">
        <v>101</v>
      </c>
      <c r="E3679">
        <v>229</v>
      </c>
      <c r="F3679" s="9">
        <v>350</v>
      </c>
      <c r="G3679" s="9">
        <f>financials[[#This Row],[Units Sold]]*financials[[#This Row],[Sale Price]]</f>
        <v>80150</v>
      </c>
      <c r="H3679" s="9">
        <f>IF(financials[[#This Row],[Discount Band]]="low",0.1,IF(financials[[#This Row],[Discount Band]]="medium",0.15,0.3))</f>
        <v>0.15</v>
      </c>
      <c r="I3679" s="9">
        <f>financials[[#This Row],[Gross Sales]]-financials[[#This Row],[Gross Sales]]*financials[[#This Row],[Discounts]]</f>
        <v>68127.5</v>
      </c>
      <c r="J3679" s="9">
        <f>VLOOKUP(financials[[#This Row],[productid]],Products!$B$2:$H$10,3)</f>
        <v>10</v>
      </c>
      <c r="K3679" s="9">
        <f>financials[[#This Row],[Sales]]-financials[[#This Row],[COGS]]</f>
        <v>68117.5</v>
      </c>
      <c r="L3679" s="17">
        <f t="shared" ca="1" si="115"/>
        <v>45483</v>
      </c>
      <c r="M3679" t="str">
        <f t="shared" ca="1" si="114"/>
        <v>A0001</v>
      </c>
    </row>
    <row r="3680" spans="1:13" x14ac:dyDescent="0.25">
      <c r="A3680" t="s">
        <v>97</v>
      </c>
      <c r="B3680" s="7" t="s">
        <v>159</v>
      </c>
      <c r="C3680" s="15">
        <v>104</v>
      </c>
      <c r="D3680" s="16" t="s">
        <v>94</v>
      </c>
      <c r="E3680">
        <v>229</v>
      </c>
      <c r="F3680" s="9">
        <v>350</v>
      </c>
      <c r="G3680" s="9">
        <f>financials[[#This Row],[Units Sold]]*financials[[#This Row],[Sale Price]]</f>
        <v>80150</v>
      </c>
      <c r="H3680" s="9">
        <f>IF(financials[[#This Row],[Discount Band]]="low",0.1,IF(financials[[#This Row],[Discount Band]]="medium",0.15,0.3))</f>
        <v>0.3</v>
      </c>
      <c r="I3680" s="9">
        <f>financials[[#This Row],[Gross Sales]]-financials[[#This Row],[Gross Sales]]*financials[[#This Row],[Discounts]]</f>
        <v>56105</v>
      </c>
      <c r="J3680" s="9">
        <f>VLOOKUP(financials[[#This Row],[productid]],Products!$B$2:$H$10,3)</f>
        <v>2.9</v>
      </c>
      <c r="K3680" s="9">
        <f>financials[[#This Row],[Sales]]-financials[[#This Row],[COGS]]</f>
        <v>56102.1</v>
      </c>
      <c r="L3680" s="17">
        <f t="shared" ca="1" si="115"/>
        <v>44645</v>
      </c>
      <c r="M3680" t="str">
        <f t="shared" ca="1" si="114"/>
        <v>C0003</v>
      </c>
    </row>
    <row r="3681" spans="1:13" x14ac:dyDescent="0.25">
      <c r="A3681" t="s">
        <v>97</v>
      </c>
      <c r="B3681" s="7" t="s">
        <v>135</v>
      </c>
      <c r="C3681" s="15">
        <v>101</v>
      </c>
      <c r="D3681" s="16" t="s">
        <v>94</v>
      </c>
      <c r="E3681">
        <v>4012</v>
      </c>
      <c r="F3681" s="9">
        <v>20</v>
      </c>
      <c r="G3681" s="9">
        <f>financials[[#This Row],[Units Sold]]*financials[[#This Row],[Sale Price]]</f>
        <v>80240</v>
      </c>
      <c r="H3681" s="9">
        <f>IF(financials[[#This Row],[Discount Band]]="low",0.1,IF(financials[[#This Row],[Discount Band]]="medium",0.15,0.3))</f>
        <v>0.3</v>
      </c>
      <c r="I3681" s="9">
        <f>financials[[#This Row],[Gross Sales]]-financials[[#This Row],[Gross Sales]]*financials[[#This Row],[Discounts]]</f>
        <v>56168</v>
      </c>
      <c r="J3681" s="9">
        <f>VLOOKUP(financials[[#This Row],[productid]],Products!$B$2:$H$10,3)</f>
        <v>9.9499999999999993</v>
      </c>
      <c r="K3681" s="9">
        <f>financials[[#This Row],[Sales]]-financials[[#This Row],[COGS]]</f>
        <v>56158.05</v>
      </c>
      <c r="L3681" s="17">
        <f t="shared" ca="1" si="115"/>
        <v>44574</v>
      </c>
      <c r="M3681" t="str">
        <f t="shared" ca="1" si="114"/>
        <v>C0002</v>
      </c>
    </row>
    <row r="3682" spans="1:13" x14ac:dyDescent="0.25">
      <c r="A3682" t="s">
        <v>99</v>
      </c>
      <c r="B3682" s="7" t="s">
        <v>239</v>
      </c>
      <c r="C3682" s="15">
        <v>102</v>
      </c>
      <c r="D3682" s="16" t="s">
        <v>101</v>
      </c>
      <c r="E3682">
        <v>268</v>
      </c>
      <c r="F3682" s="9">
        <v>300</v>
      </c>
      <c r="G3682" s="9">
        <f>financials[[#This Row],[Units Sold]]*financials[[#This Row],[Sale Price]]</f>
        <v>80400</v>
      </c>
      <c r="H3682" s="9">
        <f>IF(financials[[#This Row],[Discount Band]]="low",0.1,IF(financials[[#This Row],[Discount Band]]="medium",0.15,0.3))</f>
        <v>0.15</v>
      </c>
      <c r="I3682" s="9">
        <f>financials[[#This Row],[Gross Sales]]-financials[[#This Row],[Gross Sales]]*financials[[#This Row],[Discounts]]</f>
        <v>68340</v>
      </c>
      <c r="J3682" s="9">
        <f>VLOOKUP(financials[[#This Row],[productid]],Products!$B$2:$H$10,3)</f>
        <v>13.95</v>
      </c>
      <c r="K3682" s="9">
        <f>financials[[#This Row],[Sales]]-financials[[#This Row],[COGS]]</f>
        <v>68326.05</v>
      </c>
      <c r="L3682" s="17">
        <f t="shared" ca="1" si="115"/>
        <v>45015</v>
      </c>
      <c r="M3682" t="str">
        <f t="shared" ca="1" si="114"/>
        <v>C0003</v>
      </c>
    </row>
    <row r="3683" spans="1:13" x14ac:dyDescent="0.25">
      <c r="A3683" t="s">
        <v>99</v>
      </c>
      <c r="B3683" s="7" t="s">
        <v>107</v>
      </c>
      <c r="C3683" s="15">
        <v>107</v>
      </c>
      <c r="D3683" s="16" t="s">
        <v>101</v>
      </c>
      <c r="E3683">
        <v>268</v>
      </c>
      <c r="F3683" s="9">
        <v>300</v>
      </c>
      <c r="G3683" s="9">
        <f>financials[[#This Row],[Units Sold]]*financials[[#This Row],[Sale Price]]</f>
        <v>80400</v>
      </c>
      <c r="H3683" s="9">
        <f>IF(financials[[#This Row],[Discount Band]]="low",0.1,IF(financials[[#This Row],[Discount Band]]="medium",0.15,0.3))</f>
        <v>0.15</v>
      </c>
      <c r="I3683" s="9">
        <f>financials[[#This Row],[Gross Sales]]-financials[[#This Row],[Gross Sales]]*financials[[#This Row],[Discounts]]</f>
        <v>68340</v>
      </c>
      <c r="J3683" s="9">
        <f>VLOOKUP(financials[[#This Row],[productid]],Products!$B$2:$H$10,3)</f>
        <v>5.5</v>
      </c>
      <c r="K3683" s="9">
        <f>financials[[#This Row],[Sales]]-financials[[#This Row],[COGS]]</f>
        <v>68334.5</v>
      </c>
      <c r="L3683" s="17">
        <f t="shared" ca="1" si="115"/>
        <v>45418</v>
      </c>
      <c r="M3683" t="str">
        <f t="shared" ca="1" si="114"/>
        <v>B0101</v>
      </c>
    </row>
    <row r="3684" spans="1:13" x14ac:dyDescent="0.25">
      <c r="A3684" t="s">
        <v>97</v>
      </c>
      <c r="B3684" s="7" t="s">
        <v>208</v>
      </c>
      <c r="C3684" s="15">
        <v>105</v>
      </c>
      <c r="D3684" s="16" t="s">
        <v>102</v>
      </c>
      <c r="E3684">
        <v>230</v>
      </c>
      <c r="F3684" s="9">
        <v>350</v>
      </c>
      <c r="G3684" s="9">
        <f>financials[[#This Row],[Units Sold]]*financials[[#This Row],[Sale Price]]</f>
        <v>80500</v>
      </c>
      <c r="H3684" s="9">
        <f>IF(financials[[#This Row],[Discount Band]]="low",0.1,IF(financials[[#This Row],[Discount Band]]="medium",0.15,0.3))</f>
        <v>0.1</v>
      </c>
      <c r="I3684" s="9">
        <f>financials[[#This Row],[Gross Sales]]-financials[[#This Row],[Gross Sales]]*financials[[#This Row],[Discounts]]</f>
        <v>72450</v>
      </c>
      <c r="J3684" s="9">
        <f>VLOOKUP(financials[[#This Row],[productid]],Products!$B$2:$H$10,3)</f>
        <v>10</v>
      </c>
      <c r="K3684" s="9">
        <f>financials[[#This Row],[Sales]]-financials[[#This Row],[COGS]]</f>
        <v>72440</v>
      </c>
      <c r="L3684" s="17">
        <f t="shared" ca="1" si="115"/>
        <v>45350</v>
      </c>
      <c r="M3684" t="str">
        <f t="shared" ca="1" si="114"/>
        <v>C0003</v>
      </c>
    </row>
    <row r="3685" spans="1:13" x14ac:dyDescent="0.25">
      <c r="A3685" t="s">
        <v>97</v>
      </c>
      <c r="B3685" s="7" t="s">
        <v>135</v>
      </c>
      <c r="C3685" s="15">
        <v>104</v>
      </c>
      <c r="D3685" s="16" t="s">
        <v>94</v>
      </c>
      <c r="E3685">
        <v>4027</v>
      </c>
      <c r="F3685" s="9">
        <v>20</v>
      </c>
      <c r="G3685" s="9">
        <f>financials[[#This Row],[Units Sold]]*financials[[#This Row],[Sale Price]]</f>
        <v>80540</v>
      </c>
      <c r="H3685" s="9">
        <f>IF(financials[[#This Row],[Discount Band]]="low",0.1,IF(financials[[#This Row],[Discount Band]]="medium",0.15,0.3))</f>
        <v>0.3</v>
      </c>
      <c r="I3685" s="9">
        <f>financials[[#This Row],[Gross Sales]]-financials[[#This Row],[Gross Sales]]*financials[[#This Row],[Discounts]]</f>
        <v>56378</v>
      </c>
      <c r="J3685" s="9">
        <f>VLOOKUP(financials[[#This Row],[productid]],Products!$B$2:$H$10,3)</f>
        <v>2.9</v>
      </c>
      <c r="K3685" s="9">
        <f>financials[[#This Row],[Sales]]-financials[[#This Row],[COGS]]</f>
        <v>56375.1</v>
      </c>
      <c r="L3685" s="17">
        <f t="shared" ca="1" si="115"/>
        <v>44809</v>
      </c>
      <c r="M3685" t="str">
        <f t="shared" ca="1" si="114"/>
        <v>B0001</v>
      </c>
    </row>
    <row r="3686" spans="1:13" x14ac:dyDescent="0.25">
      <c r="A3686" t="s">
        <v>99</v>
      </c>
      <c r="B3686" s="7" t="s">
        <v>243</v>
      </c>
      <c r="C3686" s="15">
        <v>104</v>
      </c>
      <c r="D3686" s="16" t="s">
        <v>102</v>
      </c>
      <c r="E3686">
        <v>269</v>
      </c>
      <c r="F3686" s="9">
        <v>300</v>
      </c>
      <c r="G3686" s="9">
        <f>financials[[#This Row],[Units Sold]]*financials[[#This Row],[Sale Price]]</f>
        <v>80700</v>
      </c>
      <c r="H3686" s="9">
        <f>IF(financials[[#This Row],[Discount Band]]="low",0.1,IF(financials[[#This Row],[Discount Band]]="medium",0.15,0.3))</f>
        <v>0.1</v>
      </c>
      <c r="I3686" s="9">
        <f>financials[[#This Row],[Gross Sales]]-financials[[#This Row],[Gross Sales]]*financials[[#This Row],[Discounts]]</f>
        <v>72630</v>
      </c>
      <c r="J3686" s="9">
        <f>VLOOKUP(financials[[#This Row],[productid]],Products!$B$2:$H$10,3)</f>
        <v>2.9</v>
      </c>
      <c r="K3686" s="9">
        <f>financials[[#This Row],[Sales]]-financials[[#This Row],[COGS]]</f>
        <v>72627.100000000006</v>
      </c>
      <c r="L3686" s="17">
        <f t="shared" ca="1" si="115"/>
        <v>44734</v>
      </c>
      <c r="M3686" t="str">
        <f t="shared" ca="1" si="114"/>
        <v>C0003</v>
      </c>
    </row>
    <row r="3687" spans="1:13" x14ac:dyDescent="0.25">
      <c r="A3687" t="s">
        <v>97</v>
      </c>
      <c r="B3687" s="7" t="s">
        <v>135</v>
      </c>
      <c r="C3687" s="15">
        <v>107</v>
      </c>
      <c r="D3687" s="16" t="s">
        <v>102</v>
      </c>
      <c r="E3687">
        <v>4036</v>
      </c>
      <c r="F3687" s="9">
        <v>20</v>
      </c>
      <c r="G3687" s="9">
        <f>financials[[#This Row],[Units Sold]]*financials[[#This Row],[Sale Price]]</f>
        <v>80720</v>
      </c>
      <c r="H3687" s="9">
        <f>IF(financials[[#This Row],[Discount Band]]="low",0.1,IF(financials[[#This Row],[Discount Band]]="medium",0.15,0.3))</f>
        <v>0.1</v>
      </c>
      <c r="I3687" s="9">
        <f>financials[[#This Row],[Gross Sales]]-financials[[#This Row],[Gross Sales]]*financials[[#This Row],[Discounts]]</f>
        <v>72648</v>
      </c>
      <c r="J3687" s="9">
        <f>VLOOKUP(financials[[#This Row],[productid]],Products!$B$2:$H$10,3)</f>
        <v>5.5</v>
      </c>
      <c r="K3687" s="9">
        <f>financials[[#This Row],[Sales]]-financials[[#This Row],[COGS]]</f>
        <v>72642.5</v>
      </c>
      <c r="L3687" s="17">
        <f t="shared" ca="1" si="115"/>
        <v>45203</v>
      </c>
      <c r="M3687" t="str">
        <f t="shared" ca="1" si="114"/>
        <v>B0001</v>
      </c>
    </row>
    <row r="3688" spans="1:13" x14ac:dyDescent="0.25">
      <c r="A3688" t="s">
        <v>97</v>
      </c>
      <c r="B3688" s="7" t="s">
        <v>628</v>
      </c>
      <c r="C3688" s="15">
        <v>105</v>
      </c>
      <c r="D3688" s="16" t="s">
        <v>101</v>
      </c>
      <c r="E3688">
        <v>231</v>
      </c>
      <c r="F3688" s="9">
        <v>350</v>
      </c>
      <c r="G3688" s="9">
        <f>financials[[#This Row],[Units Sold]]*financials[[#This Row],[Sale Price]]</f>
        <v>80850</v>
      </c>
      <c r="H3688" s="9">
        <f>IF(financials[[#This Row],[Discount Band]]="low",0.1,IF(financials[[#This Row],[Discount Band]]="medium",0.15,0.3))</f>
        <v>0.15</v>
      </c>
      <c r="I3688" s="9">
        <f>financials[[#This Row],[Gross Sales]]-financials[[#This Row],[Gross Sales]]*financials[[#This Row],[Discounts]]</f>
        <v>68722.5</v>
      </c>
      <c r="J3688" s="9">
        <f>VLOOKUP(financials[[#This Row],[productid]],Products!$B$2:$H$10,3)</f>
        <v>10</v>
      </c>
      <c r="K3688" s="9">
        <f>financials[[#This Row],[Sales]]-financials[[#This Row],[COGS]]</f>
        <v>68712.5</v>
      </c>
      <c r="L3688" s="17">
        <f t="shared" ca="1" si="115"/>
        <v>44692</v>
      </c>
      <c r="M3688" t="str">
        <f t="shared" ca="1" si="114"/>
        <v>B0001</v>
      </c>
    </row>
    <row r="3689" spans="1:13" x14ac:dyDescent="0.25">
      <c r="A3689" t="s">
        <v>97</v>
      </c>
      <c r="B3689" s="7" t="s">
        <v>136</v>
      </c>
      <c r="C3689" s="15">
        <v>101</v>
      </c>
      <c r="D3689" s="16" t="s">
        <v>101</v>
      </c>
      <c r="E3689">
        <v>231</v>
      </c>
      <c r="F3689" s="9">
        <v>350</v>
      </c>
      <c r="G3689" s="9">
        <f>financials[[#This Row],[Units Sold]]*financials[[#This Row],[Sale Price]]</f>
        <v>80850</v>
      </c>
      <c r="H3689" s="9">
        <f>IF(financials[[#This Row],[Discount Band]]="low",0.1,IF(financials[[#This Row],[Discount Band]]="medium",0.15,0.3))</f>
        <v>0.15</v>
      </c>
      <c r="I3689" s="9">
        <f>financials[[#This Row],[Gross Sales]]-financials[[#This Row],[Gross Sales]]*financials[[#This Row],[Discounts]]</f>
        <v>68722.5</v>
      </c>
      <c r="J3689" s="9">
        <f>VLOOKUP(financials[[#This Row],[productid]],Products!$B$2:$H$10,3)</f>
        <v>9.9499999999999993</v>
      </c>
      <c r="K3689" s="9">
        <f>financials[[#This Row],[Sales]]-financials[[#This Row],[COGS]]</f>
        <v>68712.55</v>
      </c>
      <c r="L3689" s="17">
        <f t="shared" ca="1" si="115"/>
        <v>45458</v>
      </c>
      <c r="M3689" t="str">
        <f t="shared" ca="1" si="114"/>
        <v>C0003</v>
      </c>
    </row>
    <row r="3690" spans="1:13" x14ac:dyDescent="0.25">
      <c r="A3690" t="s">
        <v>97</v>
      </c>
      <c r="B3690" s="7" t="s">
        <v>135</v>
      </c>
      <c r="C3690" s="15">
        <v>102</v>
      </c>
      <c r="D3690" s="16" t="s">
        <v>103</v>
      </c>
      <c r="E3690">
        <v>4046</v>
      </c>
      <c r="F3690" s="9">
        <v>20</v>
      </c>
      <c r="G3690" s="9">
        <f>financials[[#This Row],[Units Sold]]*financials[[#This Row],[Sale Price]]</f>
        <v>80920</v>
      </c>
      <c r="H3690" s="9">
        <f>IF(financials[[#This Row],[Discount Band]]="low",0.1,IF(financials[[#This Row],[Discount Band]]="medium",0.15,0.3))</f>
        <v>0.3</v>
      </c>
      <c r="I3690" s="9">
        <f>financials[[#This Row],[Gross Sales]]-financials[[#This Row],[Gross Sales]]*financials[[#This Row],[Discounts]]</f>
        <v>56644</v>
      </c>
      <c r="J3690" s="9">
        <f>VLOOKUP(financials[[#This Row],[productid]],Products!$B$2:$H$10,3)</f>
        <v>13.95</v>
      </c>
      <c r="K3690" s="9">
        <f>financials[[#This Row],[Sales]]-financials[[#This Row],[COGS]]</f>
        <v>56630.05</v>
      </c>
      <c r="L3690" s="17">
        <f t="shared" ca="1" si="115"/>
        <v>45017</v>
      </c>
      <c r="M3690" t="str">
        <f t="shared" ca="1" si="114"/>
        <v>B0001</v>
      </c>
    </row>
    <row r="3691" spans="1:13" x14ac:dyDescent="0.25">
      <c r="A3691" t="s">
        <v>99</v>
      </c>
      <c r="B3691" s="7" t="s">
        <v>298</v>
      </c>
      <c r="C3691" s="15">
        <v>105</v>
      </c>
      <c r="D3691" s="16" t="s">
        <v>101</v>
      </c>
      <c r="E3691">
        <v>270</v>
      </c>
      <c r="F3691" s="9">
        <v>300</v>
      </c>
      <c r="G3691" s="9">
        <f>financials[[#This Row],[Units Sold]]*financials[[#This Row],[Sale Price]]</f>
        <v>81000</v>
      </c>
      <c r="H3691" s="9">
        <f>IF(financials[[#This Row],[Discount Band]]="low",0.1,IF(financials[[#This Row],[Discount Band]]="medium",0.15,0.3))</f>
        <v>0.15</v>
      </c>
      <c r="I3691" s="9">
        <f>financials[[#This Row],[Gross Sales]]-financials[[#This Row],[Gross Sales]]*financials[[#This Row],[Discounts]]</f>
        <v>68850</v>
      </c>
      <c r="J3691" s="9">
        <f>VLOOKUP(financials[[#This Row],[productid]],Products!$B$2:$H$10,3)</f>
        <v>10</v>
      </c>
      <c r="K3691" s="9">
        <f>financials[[#This Row],[Sales]]-financials[[#This Row],[COGS]]</f>
        <v>68840</v>
      </c>
      <c r="L3691" s="17">
        <f t="shared" ca="1" si="115"/>
        <v>45129</v>
      </c>
      <c r="M3691" t="str">
        <f t="shared" ca="1" si="114"/>
        <v>C0003</v>
      </c>
    </row>
    <row r="3692" spans="1:13" x14ac:dyDescent="0.25">
      <c r="A3692" t="s">
        <v>99</v>
      </c>
      <c r="B3692" s="7" t="s">
        <v>656</v>
      </c>
      <c r="C3692" s="15">
        <v>107</v>
      </c>
      <c r="D3692" s="16" t="s">
        <v>101</v>
      </c>
      <c r="E3692">
        <v>270</v>
      </c>
      <c r="F3692" s="9">
        <v>300</v>
      </c>
      <c r="G3692" s="9">
        <f>financials[[#This Row],[Units Sold]]*financials[[#This Row],[Sale Price]]</f>
        <v>81000</v>
      </c>
      <c r="H3692" s="9">
        <f>IF(financials[[#This Row],[Discount Band]]="low",0.1,IF(financials[[#This Row],[Discount Band]]="medium",0.15,0.3))</f>
        <v>0.15</v>
      </c>
      <c r="I3692" s="9">
        <f>financials[[#This Row],[Gross Sales]]-financials[[#This Row],[Gross Sales]]*financials[[#This Row],[Discounts]]</f>
        <v>68850</v>
      </c>
      <c r="J3692" s="9">
        <f>VLOOKUP(financials[[#This Row],[productid]],Products!$B$2:$H$10,3)</f>
        <v>5.5</v>
      </c>
      <c r="K3692" s="9">
        <f>financials[[#This Row],[Sales]]-financials[[#This Row],[COGS]]</f>
        <v>68844.5</v>
      </c>
      <c r="L3692" s="17">
        <f t="shared" ca="1" si="115"/>
        <v>44648</v>
      </c>
      <c r="M3692" t="str">
        <f t="shared" ca="1" si="114"/>
        <v>C0003</v>
      </c>
    </row>
    <row r="3693" spans="1:13" x14ac:dyDescent="0.25">
      <c r="A3693" t="s">
        <v>97</v>
      </c>
      <c r="B3693" s="7" t="s">
        <v>298</v>
      </c>
      <c r="C3693" s="13">
        <v>107</v>
      </c>
      <c r="D3693" s="10" t="s">
        <v>94</v>
      </c>
      <c r="E3693">
        <v>232</v>
      </c>
      <c r="F3693" s="9">
        <v>350</v>
      </c>
      <c r="G3693" s="9">
        <f>financials[[#This Row],[Units Sold]]*financials[[#This Row],[Sale Price]]</f>
        <v>81200</v>
      </c>
      <c r="H3693" s="9">
        <f>IF(financials[[#This Row],[Discount Band]]="low",0.1,IF(financials[[#This Row],[Discount Band]]="medium",0.15,0.3))</f>
        <v>0.3</v>
      </c>
      <c r="I3693" s="9">
        <f>financials[[#This Row],[Gross Sales]]-financials[[#This Row],[Gross Sales]]*financials[[#This Row],[Discounts]]</f>
        <v>56840</v>
      </c>
      <c r="J3693" s="9">
        <f>VLOOKUP(financials[[#This Row],[productid]],Products!$B$2:$H$10,3)</f>
        <v>5.5</v>
      </c>
      <c r="K3693" s="9">
        <f>financials[[#This Row],[Sales]]-financials[[#This Row],[COGS]]</f>
        <v>56834.5</v>
      </c>
      <c r="L3693" s="17">
        <f t="shared" ca="1" si="115"/>
        <v>45423</v>
      </c>
      <c r="M3693" t="str">
        <f t="shared" ca="1" si="114"/>
        <v>C0003</v>
      </c>
    </row>
    <row r="3694" spans="1:13" x14ac:dyDescent="0.25">
      <c r="A3694" t="s">
        <v>97</v>
      </c>
      <c r="B3694" s="7" t="s">
        <v>239</v>
      </c>
      <c r="C3694" s="15">
        <v>106</v>
      </c>
      <c r="D3694" s="16" t="s">
        <v>102</v>
      </c>
      <c r="E3694">
        <v>232</v>
      </c>
      <c r="F3694" s="9">
        <v>350</v>
      </c>
      <c r="G3694" s="9">
        <f>financials[[#This Row],[Units Sold]]*financials[[#This Row],[Sale Price]]</f>
        <v>81200</v>
      </c>
      <c r="H3694" s="9">
        <f>IF(financials[[#This Row],[Discount Band]]="low",0.1,IF(financials[[#This Row],[Discount Band]]="medium",0.15,0.3))</f>
        <v>0.1</v>
      </c>
      <c r="I3694" s="9">
        <f>financials[[#This Row],[Gross Sales]]-financials[[#This Row],[Gross Sales]]*financials[[#This Row],[Discounts]]</f>
        <v>73080</v>
      </c>
      <c r="J3694" s="9">
        <f>VLOOKUP(financials[[#This Row],[productid]],Products!$B$2:$H$10,3)</f>
        <v>9.1</v>
      </c>
      <c r="K3694" s="9">
        <f>financials[[#This Row],[Sales]]-financials[[#This Row],[COGS]]</f>
        <v>73070.899999999994</v>
      </c>
      <c r="L3694" s="17">
        <f t="shared" ca="1" si="115"/>
        <v>44682</v>
      </c>
      <c r="M3694" t="str">
        <f t="shared" ca="1" si="114"/>
        <v>B0001</v>
      </c>
    </row>
    <row r="3695" spans="1:13" x14ac:dyDescent="0.25">
      <c r="A3695" t="s">
        <v>99</v>
      </c>
      <c r="B3695" s="7" t="s">
        <v>628</v>
      </c>
      <c r="C3695" s="15">
        <v>104</v>
      </c>
      <c r="D3695" s="16" t="s">
        <v>102</v>
      </c>
      <c r="E3695">
        <v>271</v>
      </c>
      <c r="F3695" s="9">
        <v>300</v>
      </c>
      <c r="G3695" s="9">
        <f>financials[[#This Row],[Units Sold]]*financials[[#This Row],[Sale Price]]</f>
        <v>81300</v>
      </c>
      <c r="H3695" s="9">
        <f>IF(financials[[#This Row],[Discount Band]]="low",0.1,IF(financials[[#This Row],[Discount Band]]="medium",0.15,0.3))</f>
        <v>0.1</v>
      </c>
      <c r="I3695" s="9">
        <f>financials[[#This Row],[Gross Sales]]-financials[[#This Row],[Gross Sales]]*financials[[#This Row],[Discounts]]</f>
        <v>73170</v>
      </c>
      <c r="J3695" s="9">
        <f>VLOOKUP(financials[[#This Row],[productid]],Products!$B$2:$H$10,3)</f>
        <v>2.9</v>
      </c>
      <c r="K3695" s="9">
        <f>financials[[#This Row],[Sales]]-financials[[#This Row],[COGS]]</f>
        <v>73167.100000000006</v>
      </c>
      <c r="L3695" s="17">
        <f t="shared" ca="1" si="115"/>
        <v>44716</v>
      </c>
      <c r="M3695" t="str">
        <f t="shared" ca="1" si="114"/>
        <v>B0001</v>
      </c>
    </row>
    <row r="3696" spans="1:13" x14ac:dyDescent="0.25">
      <c r="A3696" t="s">
        <v>99</v>
      </c>
      <c r="B3696" s="7" t="s">
        <v>285</v>
      </c>
      <c r="C3696" s="15">
        <v>102</v>
      </c>
      <c r="D3696" s="16" t="s">
        <v>94</v>
      </c>
      <c r="E3696">
        <v>271</v>
      </c>
      <c r="F3696" s="9">
        <v>300</v>
      </c>
      <c r="G3696" s="9">
        <f>financials[[#This Row],[Units Sold]]*financials[[#This Row],[Sale Price]]</f>
        <v>81300</v>
      </c>
      <c r="H3696" s="9">
        <f>IF(financials[[#This Row],[Discount Band]]="low",0.1,IF(financials[[#This Row],[Discount Band]]="medium",0.15,0.3))</f>
        <v>0.3</v>
      </c>
      <c r="I3696" s="9">
        <f>financials[[#This Row],[Gross Sales]]-financials[[#This Row],[Gross Sales]]*financials[[#This Row],[Discounts]]</f>
        <v>56910</v>
      </c>
      <c r="J3696" s="9">
        <f>VLOOKUP(financials[[#This Row],[productid]],Products!$B$2:$H$10,3)</f>
        <v>13.95</v>
      </c>
      <c r="K3696" s="9">
        <f>financials[[#This Row],[Sales]]-financials[[#This Row],[COGS]]</f>
        <v>56896.05</v>
      </c>
      <c r="L3696" s="17">
        <f t="shared" ca="1" si="115"/>
        <v>45282</v>
      </c>
      <c r="M3696" t="str">
        <f t="shared" ca="1" si="114"/>
        <v>B0101</v>
      </c>
    </row>
    <row r="3697" spans="1:13" x14ac:dyDescent="0.25">
      <c r="A3697" t="s">
        <v>99</v>
      </c>
      <c r="B3697" s="7" t="s">
        <v>556</v>
      </c>
      <c r="C3697" s="15">
        <v>104</v>
      </c>
      <c r="D3697" s="16" t="s">
        <v>101</v>
      </c>
      <c r="E3697">
        <v>271</v>
      </c>
      <c r="F3697" s="9">
        <v>300</v>
      </c>
      <c r="G3697" s="9">
        <f>financials[[#This Row],[Units Sold]]*financials[[#This Row],[Sale Price]]</f>
        <v>81300</v>
      </c>
      <c r="H3697" s="9">
        <f>IF(financials[[#This Row],[Discount Band]]="low",0.1,IF(financials[[#This Row],[Discount Band]]="medium",0.15,0.3))</f>
        <v>0.15</v>
      </c>
      <c r="I3697" s="9">
        <f>financials[[#This Row],[Gross Sales]]-financials[[#This Row],[Gross Sales]]*financials[[#This Row],[Discounts]]</f>
        <v>69105</v>
      </c>
      <c r="J3697" s="9">
        <f>VLOOKUP(financials[[#This Row],[productid]],Products!$B$2:$H$10,3)</f>
        <v>2.9</v>
      </c>
      <c r="K3697" s="9">
        <f>financials[[#This Row],[Sales]]-financials[[#This Row],[COGS]]</f>
        <v>69102.100000000006</v>
      </c>
      <c r="L3697" s="17">
        <f t="shared" ca="1" si="115"/>
        <v>45244</v>
      </c>
      <c r="M3697" t="str">
        <f t="shared" ca="1" si="114"/>
        <v>C0002</v>
      </c>
    </row>
    <row r="3698" spans="1:13" x14ac:dyDescent="0.25">
      <c r="A3698" t="s">
        <v>97</v>
      </c>
      <c r="B3698" s="7" t="s">
        <v>159</v>
      </c>
      <c r="C3698" s="13">
        <v>101</v>
      </c>
      <c r="D3698" s="10" t="s">
        <v>101</v>
      </c>
      <c r="E3698">
        <v>233</v>
      </c>
      <c r="F3698" s="9">
        <v>350</v>
      </c>
      <c r="G3698" s="9">
        <f>financials[[#This Row],[Units Sold]]*financials[[#This Row],[Sale Price]]</f>
        <v>81550</v>
      </c>
      <c r="H3698" s="9">
        <f>IF(financials[[#This Row],[Discount Band]]="low",0.1,IF(financials[[#This Row],[Discount Band]]="medium",0.15,0.3))</f>
        <v>0.15</v>
      </c>
      <c r="I3698" s="9">
        <f>financials[[#This Row],[Gross Sales]]-financials[[#This Row],[Gross Sales]]*financials[[#This Row],[Discounts]]</f>
        <v>69317.5</v>
      </c>
      <c r="J3698" s="9">
        <f>VLOOKUP(financials[[#This Row],[productid]],Products!$B$2:$H$10,3)</f>
        <v>9.9499999999999993</v>
      </c>
      <c r="K3698" s="9">
        <f>financials[[#This Row],[Sales]]-financials[[#This Row],[COGS]]</f>
        <v>69307.55</v>
      </c>
      <c r="L3698" s="17">
        <f t="shared" ca="1" si="115"/>
        <v>44914</v>
      </c>
      <c r="M3698" t="str">
        <f t="shared" ca="1" si="114"/>
        <v>C0003</v>
      </c>
    </row>
    <row r="3699" spans="1:13" x14ac:dyDescent="0.25">
      <c r="A3699" t="s">
        <v>97</v>
      </c>
      <c r="B3699" s="7" t="s">
        <v>656</v>
      </c>
      <c r="C3699" s="15">
        <v>107</v>
      </c>
      <c r="D3699" s="16" t="s">
        <v>94</v>
      </c>
      <c r="E3699">
        <v>233</v>
      </c>
      <c r="F3699" s="9">
        <v>350</v>
      </c>
      <c r="G3699" s="9">
        <f>financials[[#This Row],[Units Sold]]*financials[[#This Row],[Sale Price]]</f>
        <v>81550</v>
      </c>
      <c r="H3699" s="9">
        <f>IF(financials[[#This Row],[Discount Band]]="low",0.1,IF(financials[[#This Row],[Discount Band]]="medium",0.15,0.3))</f>
        <v>0.3</v>
      </c>
      <c r="I3699" s="9">
        <f>financials[[#This Row],[Gross Sales]]-financials[[#This Row],[Gross Sales]]*financials[[#This Row],[Discounts]]</f>
        <v>57085</v>
      </c>
      <c r="J3699" s="9">
        <f>VLOOKUP(financials[[#This Row],[productid]],Products!$B$2:$H$10,3)</f>
        <v>5.5</v>
      </c>
      <c r="K3699" s="9">
        <f>financials[[#This Row],[Sales]]-financials[[#This Row],[COGS]]</f>
        <v>57079.5</v>
      </c>
      <c r="L3699" s="17">
        <f t="shared" ca="1" si="115"/>
        <v>45255</v>
      </c>
      <c r="M3699" t="str">
        <f t="shared" ca="1" si="114"/>
        <v>C0002</v>
      </c>
    </row>
    <row r="3700" spans="1:13" x14ac:dyDescent="0.25">
      <c r="A3700" t="s">
        <v>97</v>
      </c>
      <c r="B3700" s="7" t="s">
        <v>279</v>
      </c>
      <c r="C3700" s="15">
        <v>106</v>
      </c>
      <c r="D3700" s="16" t="s">
        <v>102</v>
      </c>
      <c r="E3700">
        <v>233</v>
      </c>
      <c r="F3700" s="9">
        <v>350</v>
      </c>
      <c r="G3700" s="9">
        <f>financials[[#This Row],[Units Sold]]*financials[[#This Row],[Sale Price]]</f>
        <v>81550</v>
      </c>
      <c r="H3700" s="9">
        <f>IF(financials[[#This Row],[Discount Band]]="low",0.1,IF(financials[[#This Row],[Discount Band]]="medium",0.15,0.3))</f>
        <v>0.1</v>
      </c>
      <c r="I3700" s="9">
        <f>financials[[#This Row],[Gross Sales]]-financials[[#This Row],[Gross Sales]]*financials[[#This Row],[Discounts]]</f>
        <v>73395</v>
      </c>
      <c r="J3700" s="9">
        <f>VLOOKUP(financials[[#This Row],[productid]],Products!$B$2:$H$10,3)</f>
        <v>9.1</v>
      </c>
      <c r="K3700" s="9">
        <f>financials[[#This Row],[Sales]]-financials[[#This Row],[COGS]]</f>
        <v>73385.899999999994</v>
      </c>
      <c r="L3700" s="17">
        <f t="shared" ca="1" si="115"/>
        <v>45125</v>
      </c>
      <c r="M3700" t="str">
        <f t="shared" ca="1" si="114"/>
        <v>B0101</v>
      </c>
    </row>
    <row r="3701" spans="1:13" x14ac:dyDescent="0.25">
      <c r="A3701" t="s">
        <v>99</v>
      </c>
      <c r="B3701" s="7" t="s">
        <v>169</v>
      </c>
      <c r="C3701" s="15">
        <v>108</v>
      </c>
      <c r="D3701" s="16" t="s">
        <v>94</v>
      </c>
      <c r="E3701">
        <v>272</v>
      </c>
      <c r="F3701" s="9">
        <v>300</v>
      </c>
      <c r="G3701" s="9">
        <f>financials[[#This Row],[Units Sold]]*financials[[#This Row],[Sale Price]]</f>
        <v>81600</v>
      </c>
      <c r="H3701" s="9">
        <f>IF(financials[[#This Row],[Discount Band]]="low",0.1,IF(financials[[#This Row],[Discount Band]]="medium",0.15,0.3))</f>
        <v>0.3</v>
      </c>
      <c r="I3701" s="9">
        <f>financials[[#This Row],[Gross Sales]]-financials[[#This Row],[Gross Sales]]*financials[[#This Row],[Discounts]]</f>
        <v>57120</v>
      </c>
      <c r="J3701" s="9">
        <f>VLOOKUP(financials[[#This Row],[productid]],Products!$B$2:$H$10,3)</f>
        <v>3.99</v>
      </c>
      <c r="K3701" s="9">
        <f>financials[[#This Row],[Sales]]-financials[[#This Row],[COGS]]</f>
        <v>57116.01</v>
      </c>
      <c r="L3701" s="17">
        <f t="shared" ca="1" si="115"/>
        <v>45399</v>
      </c>
      <c r="M3701" t="str">
        <f t="shared" ca="1" si="114"/>
        <v>C0002</v>
      </c>
    </row>
    <row r="3702" spans="1:13" x14ac:dyDescent="0.25">
      <c r="A3702" t="s">
        <v>99</v>
      </c>
      <c r="B3702" s="7" t="s">
        <v>104</v>
      </c>
      <c r="C3702" s="15">
        <v>105</v>
      </c>
      <c r="D3702" s="16" t="s">
        <v>94</v>
      </c>
      <c r="E3702">
        <v>272</v>
      </c>
      <c r="F3702" s="9">
        <v>300</v>
      </c>
      <c r="G3702" s="9">
        <f>financials[[#This Row],[Units Sold]]*financials[[#This Row],[Sale Price]]</f>
        <v>81600</v>
      </c>
      <c r="H3702" s="9">
        <f>IF(financials[[#This Row],[Discount Band]]="low",0.1,IF(financials[[#This Row],[Discount Band]]="medium",0.15,0.3))</f>
        <v>0.3</v>
      </c>
      <c r="I3702" s="9">
        <f>financials[[#This Row],[Gross Sales]]-financials[[#This Row],[Gross Sales]]*financials[[#This Row],[Discounts]]</f>
        <v>57120</v>
      </c>
      <c r="J3702" s="9">
        <f>VLOOKUP(financials[[#This Row],[productid]],Products!$B$2:$H$10,3)</f>
        <v>10</v>
      </c>
      <c r="K3702" s="9">
        <f>financials[[#This Row],[Sales]]-financials[[#This Row],[COGS]]</f>
        <v>57110</v>
      </c>
      <c r="L3702" s="17">
        <f t="shared" ca="1" si="115"/>
        <v>44588</v>
      </c>
      <c r="M3702" t="str">
        <f t="shared" ca="1" si="114"/>
        <v>C0003</v>
      </c>
    </row>
    <row r="3703" spans="1:13" x14ac:dyDescent="0.25">
      <c r="A3703" t="s">
        <v>97</v>
      </c>
      <c r="B3703" s="7" t="s">
        <v>135</v>
      </c>
      <c r="C3703" s="15">
        <v>107</v>
      </c>
      <c r="D3703" s="16" t="s">
        <v>94</v>
      </c>
      <c r="E3703">
        <v>4093</v>
      </c>
      <c r="F3703" s="9">
        <v>20</v>
      </c>
      <c r="G3703" s="9">
        <f>financials[[#This Row],[Units Sold]]*financials[[#This Row],[Sale Price]]</f>
        <v>81860</v>
      </c>
      <c r="H3703" s="9">
        <f>IF(financials[[#This Row],[Discount Band]]="low",0.1,IF(financials[[#This Row],[Discount Band]]="medium",0.15,0.3))</f>
        <v>0.3</v>
      </c>
      <c r="I3703" s="9">
        <f>financials[[#This Row],[Gross Sales]]-financials[[#This Row],[Gross Sales]]*financials[[#This Row],[Discounts]]</f>
        <v>57302</v>
      </c>
      <c r="J3703" s="9">
        <f>VLOOKUP(financials[[#This Row],[productid]],Products!$B$2:$H$10,3)</f>
        <v>5.5</v>
      </c>
      <c r="K3703" s="9">
        <f>financials[[#This Row],[Sales]]-financials[[#This Row],[COGS]]</f>
        <v>57296.5</v>
      </c>
      <c r="L3703" s="17">
        <f t="shared" ca="1" si="115"/>
        <v>44792</v>
      </c>
      <c r="M3703" t="str">
        <f t="shared" ca="1" si="114"/>
        <v>C0003</v>
      </c>
    </row>
    <row r="3704" spans="1:13" x14ac:dyDescent="0.25">
      <c r="A3704" t="s">
        <v>97</v>
      </c>
      <c r="B3704" s="7" t="s">
        <v>279</v>
      </c>
      <c r="C3704" s="13">
        <v>108</v>
      </c>
      <c r="D3704" s="10" t="s">
        <v>102</v>
      </c>
      <c r="E3704">
        <v>234</v>
      </c>
      <c r="F3704" s="9">
        <v>350</v>
      </c>
      <c r="G3704" s="9">
        <f>financials[[#This Row],[Units Sold]]*financials[[#This Row],[Sale Price]]</f>
        <v>81900</v>
      </c>
      <c r="H3704" s="9">
        <f>IF(financials[[#This Row],[Discount Band]]="low",0.1,IF(financials[[#This Row],[Discount Band]]="medium",0.15,0.3))</f>
        <v>0.1</v>
      </c>
      <c r="I3704" s="9">
        <f>financials[[#This Row],[Gross Sales]]-financials[[#This Row],[Gross Sales]]*financials[[#This Row],[Discounts]]</f>
        <v>73710</v>
      </c>
      <c r="J3704" s="9">
        <f>VLOOKUP(financials[[#This Row],[productid]],Products!$B$2:$H$10,3)</f>
        <v>3.99</v>
      </c>
      <c r="K3704" s="9">
        <f>financials[[#This Row],[Sales]]-financials[[#This Row],[COGS]]</f>
        <v>73706.009999999995</v>
      </c>
      <c r="L3704" s="17">
        <f t="shared" ca="1" si="115"/>
        <v>45274</v>
      </c>
      <c r="M3704" t="str">
        <f t="shared" ca="1" si="114"/>
        <v>A0001</v>
      </c>
    </row>
    <row r="3705" spans="1:13" x14ac:dyDescent="0.25">
      <c r="A3705" t="s">
        <v>97</v>
      </c>
      <c r="B3705" s="7" t="s">
        <v>136</v>
      </c>
      <c r="C3705" s="15">
        <v>107</v>
      </c>
      <c r="D3705" s="16" t="s">
        <v>94</v>
      </c>
      <c r="E3705">
        <v>234</v>
      </c>
      <c r="F3705" s="9">
        <v>350</v>
      </c>
      <c r="G3705" s="9">
        <f>financials[[#This Row],[Units Sold]]*financials[[#This Row],[Sale Price]]</f>
        <v>81900</v>
      </c>
      <c r="H3705" s="9">
        <f>IF(financials[[#This Row],[Discount Band]]="low",0.1,IF(financials[[#This Row],[Discount Band]]="medium",0.15,0.3))</f>
        <v>0.3</v>
      </c>
      <c r="I3705" s="9">
        <f>financials[[#This Row],[Gross Sales]]-financials[[#This Row],[Gross Sales]]*financials[[#This Row],[Discounts]]</f>
        <v>57330</v>
      </c>
      <c r="J3705" s="9">
        <f>VLOOKUP(financials[[#This Row],[productid]],Products!$B$2:$H$10,3)</f>
        <v>5.5</v>
      </c>
      <c r="K3705" s="9">
        <f>financials[[#This Row],[Sales]]-financials[[#This Row],[COGS]]</f>
        <v>57324.5</v>
      </c>
      <c r="L3705" s="17">
        <f t="shared" ca="1" si="115"/>
        <v>45253</v>
      </c>
      <c r="M3705" t="str">
        <f t="shared" ca="1" si="114"/>
        <v>B0101</v>
      </c>
    </row>
    <row r="3706" spans="1:13" x14ac:dyDescent="0.25">
      <c r="A3706" t="s">
        <v>99</v>
      </c>
      <c r="B3706" s="7" t="s">
        <v>279</v>
      </c>
      <c r="C3706" s="15">
        <v>109</v>
      </c>
      <c r="D3706" s="16" t="s">
        <v>101</v>
      </c>
      <c r="E3706">
        <v>274</v>
      </c>
      <c r="F3706" s="9">
        <v>300</v>
      </c>
      <c r="G3706" s="9">
        <f>financials[[#This Row],[Units Sold]]*financials[[#This Row],[Sale Price]]</f>
        <v>82200</v>
      </c>
      <c r="H3706" s="9">
        <f>IF(financials[[#This Row],[Discount Band]]="low",0.1,IF(financials[[#This Row],[Discount Band]]="medium",0.15,0.3))</f>
        <v>0.15</v>
      </c>
      <c r="I3706" s="9">
        <f>financials[[#This Row],[Gross Sales]]-financials[[#This Row],[Gross Sales]]*financials[[#This Row],[Discounts]]</f>
        <v>69870</v>
      </c>
      <c r="J3706" s="9">
        <f>VLOOKUP(financials[[#This Row],[productid]],Products!$B$2:$H$10,3)</f>
        <v>16.8</v>
      </c>
      <c r="K3706" s="9">
        <f>financials[[#This Row],[Sales]]-financials[[#This Row],[COGS]]</f>
        <v>69853.2</v>
      </c>
      <c r="L3706" s="17">
        <f t="shared" ca="1" si="115"/>
        <v>45146</v>
      </c>
      <c r="M3706" t="str">
        <f t="shared" ca="1" si="114"/>
        <v>C0002</v>
      </c>
    </row>
    <row r="3707" spans="1:13" x14ac:dyDescent="0.25">
      <c r="A3707" t="s">
        <v>99</v>
      </c>
      <c r="B3707" s="7" t="s">
        <v>243</v>
      </c>
      <c r="C3707" s="15">
        <v>101</v>
      </c>
      <c r="D3707" s="16" t="s">
        <v>102</v>
      </c>
      <c r="E3707">
        <v>274</v>
      </c>
      <c r="F3707" s="9">
        <v>300</v>
      </c>
      <c r="G3707" s="9">
        <f>financials[[#This Row],[Units Sold]]*financials[[#This Row],[Sale Price]]</f>
        <v>82200</v>
      </c>
      <c r="H3707" s="9">
        <f>IF(financials[[#This Row],[Discount Band]]="low",0.1,IF(financials[[#This Row],[Discount Band]]="medium",0.15,0.3))</f>
        <v>0.1</v>
      </c>
      <c r="I3707" s="9">
        <f>financials[[#This Row],[Gross Sales]]-financials[[#This Row],[Gross Sales]]*financials[[#This Row],[Discounts]]</f>
        <v>73980</v>
      </c>
      <c r="J3707" s="9">
        <f>VLOOKUP(financials[[#This Row],[productid]],Products!$B$2:$H$10,3)</f>
        <v>9.9499999999999993</v>
      </c>
      <c r="K3707" s="9">
        <f>financials[[#This Row],[Sales]]-financials[[#This Row],[COGS]]</f>
        <v>73970.05</v>
      </c>
      <c r="L3707" s="17">
        <f t="shared" ca="1" si="115"/>
        <v>45374</v>
      </c>
      <c r="M3707" t="str">
        <f t="shared" ca="1" si="114"/>
        <v>C0002</v>
      </c>
    </row>
    <row r="3708" spans="1:13" x14ac:dyDescent="0.25">
      <c r="A3708" t="s">
        <v>99</v>
      </c>
      <c r="B3708" s="7" t="s">
        <v>136</v>
      </c>
      <c r="C3708" s="15">
        <v>104</v>
      </c>
      <c r="D3708" s="16" t="s">
        <v>94</v>
      </c>
      <c r="E3708">
        <v>274</v>
      </c>
      <c r="F3708" s="9">
        <v>300</v>
      </c>
      <c r="G3708" s="9">
        <f>financials[[#This Row],[Units Sold]]*financials[[#This Row],[Sale Price]]</f>
        <v>82200</v>
      </c>
      <c r="H3708" s="9">
        <f>IF(financials[[#This Row],[Discount Band]]="low",0.1,IF(financials[[#This Row],[Discount Band]]="medium",0.15,0.3))</f>
        <v>0.3</v>
      </c>
      <c r="I3708" s="9">
        <f>financials[[#This Row],[Gross Sales]]-financials[[#This Row],[Gross Sales]]*financials[[#This Row],[Discounts]]</f>
        <v>57540</v>
      </c>
      <c r="J3708" s="9">
        <f>VLOOKUP(financials[[#This Row],[productid]],Products!$B$2:$H$10,3)</f>
        <v>2.9</v>
      </c>
      <c r="K3708" s="9">
        <f>financials[[#This Row],[Sales]]-financials[[#This Row],[COGS]]</f>
        <v>57537.1</v>
      </c>
      <c r="L3708" s="17">
        <f t="shared" ca="1" si="115"/>
        <v>44932</v>
      </c>
      <c r="M3708" t="str">
        <f t="shared" ca="1" si="114"/>
        <v>C0003</v>
      </c>
    </row>
    <row r="3709" spans="1:13" x14ac:dyDescent="0.25">
      <c r="A3709" t="s">
        <v>97</v>
      </c>
      <c r="B3709" s="7" t="s">
        <v>628</v>
      </c>
      <c r="C3709" s="15">
        <v>107</v>
      </c>
      <c r="D3709" s="16" t="s">
        <v>101</v>
      </c>
      <c r="E3709">
        <v>235</v>
      </c>
      <c r="F3709" s="9">
        <v>350</v>
      </c>
      <c r="G3709" s="9">
        <f>financials[[#This Row],[Units Sold]]*financials[[#This Row],[Sale Price]]</f>
        <v>82250</v>
      </c>
      <c r="H3709" s="9">
        <f>IF(financials[[#This Row],[Discount Band]]="low",0.1,IF(financials[[#This Row],[Discount Band]]="medium",0.15,0.3))</f>
        <v>0.15</v>
      </c>
      <c r="I3709" s="9">
        <f>financials[[#This Row],[Gross Sales]]-financials[[#This Row],[Gross Sales]]*financials[[#This Row],[Discounts]]</f>
        <v>69912.5</v>
      </c>
      <c r="J3709" s="9">
        <f>VLOOKUP(financials[[#This Row],[productid]],Products!$B$2:$H$10,3)</f>
        <v>5.5</v>
      </c>
      <c r="K3709" s="9">
        <f>financials[[#This Row],[Sales]]-financials[[#This Row],[COGS]]</f>
        <v>69907</v>
      </c>
      <c r="L3709" s="17">
        <f t="shared" ca="1" si="115"/>
        <v>45408</v>
      </c>
      <c r="M3709" t="str">
        <f t="shared" ca="1" si="114"/>
        <v>A0001</v>
      </c>
    </row>
    <row r="3710" spans="1:13" x14ac:dyDescent="0.25">
      <c r="A3710" t="s">
        <v>98</v>
      </c>
      <c r="B3710" s="7" t="s">
        <v>216</v>
      </c>
      <c r="C3710" s="15">
        <v>104</v>
      </c>
      <c r="D3710" s="16" t="s">
        <v>102</v>
      </c>
      <c r="E3710">
        <v>658</v>
      </c>
      <c r="F3710" s="9">
        <v>125</v>
      </c>
      <c r="G3710" s="9">
        <f>financials[[#This Row],[Units Sold]]*financials[[#This Row],[Sale Price]]</f>
        <v>82250</v>
      </c>
      <c r="H3710" s="9">
        <f>IF(financials[[#This Row],[Discount Band]]="low",0.1,IF(financials[[#This Row],[Discount Band]]="medium",0.15,0.3))</f>
        <v>0.1</v>
      </c>
      <c r="I3710" s="9">
        <f>financials[[#This Row],[Gross Sales]]-financials[[#This Row],[Gross Sales]]*financials[[#This Row],[Discounts]]</f>
        <v>74025</v>
      </c>
      <c r="J3710" s="9">
        <f>VLOOKUP(financials[[#This Row],[productid]],Products!$B$2:$H$10,3)</f>
        <v>2.9</v>
      </c>
      <c r="K3710" s="9">
        <f>financials[[#This Row],[Sales]]-financials[[#This Row],[COGS]]</f>
        <v>74022.100000000006</v>
      </c>
      <c r="L3710" s="17">
        <f t="shared" ca="1" si="115"/>
        <v>44715</v>
      </c>
      <c r="M3710" t="str">
        <f t="shared" ca="1" si="114"/>
        <v>C0003</v>
      </c>
    </row>
    <row r="3711" spans="1:13" x14ac:dyDescent="0.25">
      <c r="A3711" t="s">
        <v>97</v>
      </c>
      <c r="B3711" s="7" t="s">
        <v>243</v>
      </c>
      <c r="C3711" s="15">
        <v>104</v>
      </c>
      <c r="D3711" s="16" t="s">
        <v>101</v>
      </c>
      <c r="E3711">
        <v>235</v>
      </c>
      <c r="F3711" s="9">
        <v>350</v>
      </c>
      <c r="G3711" s="9">
        <f>financials[[#This Row],[Units Sold]]*financials[[#This Row],[Sale Price]]</f>
        <v>82250</v>
      </c>
      <c r="H3711" s="9">
        <f>IF(financials[[#This Row],[Discount Band]]="low",0.1,IF(financials[[#This Row],[Discount Band]]="medium",0.15,0.3))</f>
        <v>0.15</v>
      </c>
      <c r="I3711" s="9">
        <f>financials[[#This Row],[Gross Sales]]-financials[[#This Row],[Gross Sales]]*financials[[#This Row],[Discounts]]</f>
        <v>69912.5</v>
      </c>
      <c r="J3711" s="9">
        <f>VLOOKUP(financials[[#This Row],[productid]],Products!$B$2:$H$10,3)</f>
        <v>2.9</v>
      </c>
      <c r="K3711" s="9">
        <f>financials[[#This Row],[Sales]]-financials[[#This Row],[COGS]]</f>
        <v>69909.600000000006</v>
      </c>
      <c r="L3711" s="17">
        <f t="shared" ca="1" si="115"/>
        <v>44973</v>
      </c>
      <c r="M3711" t="str">
        <f t="shared" ca="1" si="114"/>
        <v>B0101</v>
      </c>
    </row>
    <row r="3712" spans="1:13" x14ac:dyDescent="0.25">
      <c r="A3712" t="s">
        <v>97</v>
      </c>
      <c r="B3712" s="7" t="s">
        <v>298</v>
      </c>
      <c r="C3712" s="15">
        <v>101</v>
      </c>
      <c r="D3712" s="16" t="s">
        <v>102</v>
      </c>
      <c r="E3712">
        <v>236</v>
      </c>
      <c r="F3712" s="9">
        <v>350</v>
      </c>
      <c r="G3712" s="9">
        <f>financials[[#This Row],[Units Sold]]*financials[[#This Row],[Sale Price]]</f>
        <v>82600</v>
      </c>
      <c r="H3712" s="9">
        <f>IF(financials[[#This Row],[Discount Band]]="low",0.1,IF(financials[[#This Row],[Discount Band]]="medium",0.15,0.3))</f>
        <v>0.1</v>
      </c>
      <c r="I3712" s="9">
        <f>financials[[#This Row],[Gross Sales]]-financials[[#This Row],[Gross Sales]]*financials[[#This Row],[Discounts]]</f>
        <v>74340</v>
      </c>
      <c r="J3712" s="9">
        <f>VLOOKUP(financials[[#This Row],[productid]],Products!$B$2:$H$10,3)</f>
        <v>9.9499999999999993</v>
      </c>
      <c r="K3712" s="9">
        <f>financials[[#This Row],[Sales]]-financials[[#This Row],[COGS]]</f>
        <v>74330.05</v>
      </c>
      <c r="L3712" s="17">
        <f t="shared" ca="1" si="115"/>
        <v>45529</v>
      </c>
      <c r="M3712" t="str">
        <f t="shared" ca="1" si="114"/>
        <v>B0001</v>
      </c>
    </row>
    <row r="3713" spans="1:13" x14ac:dyDescent="0.25">
      <c r="A3713" t="s">
        <v>99</v>
      </c>
      <c r="B3713" s="7" t="s">
        <v>159</v>
      </c>
      <c r="C3713" s="15">
        <v>102</v>
      </c>
      <c r="D3713" s="16" t="s">
        <v>102</v>
      </c>
      <c r="E3713">
        <v>276</v>
      </c>
      <c r="F3713" s="9">
        <v>300</v>
      </c>
      <c r="G3713" s="9">
        <f>financials[[#This Row],[Units Sold]]*financials[[#This Row],[Sale Price]]</f>
        <v>82800</v>
      </c>
      <c r="H3713" s="9">
        <f>IF(financials[[#This Row],[Discount Band]]="low",0.1,IF(financials[[#This Row],[Discount Band]]="medium",0.15,0.3))</f>
        <v>0.1</v>
      </c>
      <c r="I3713" s="9">
        <f>financials[[#This Row],[Gross Sales]]-financials[[#This Row],[Gross Sales]]*financials[[#This Row],[Discounts]]</f>
        <v>74520</v>
      </c>
      <c r="J3713" s="9">
        <f>VLOOKUP(financials[[#This Row],[productid]],Products!$B$2:$H$10,3)</f>
        <v>13.95</v>
      </c>
      <c r="K3713" s="9">
        <f>financials[[#This Row],[Sales]]-financials[[#This Row],[COGS]]</f>
        <v>74506.05</v>
      </c>
      <c r="L3713" s="17">
        <f t="shared" ca="1" si="115"/>
        <v>45531</v>
      </c>
      <c r="M3713" t="str">
        <f t="shared" ca="1" si="114"/>
        <v>C0002</v>
      </c>
    </row>
    <row r="3714" spans="1:13" x14ac:dyDescent="0.25">
      <c r="A3714" t="s">
        <v>99</v>
      </c>
      <c r="B3714" s="7" t="s">
        <v>239</v>
      </c>
      <c r="C3714" s="15">
        <v>101</v>
      </c>
      <c r="D3714" s="16" t="s">
        <v>101</v>
      </c>
      <c r="E3714">
        <v>276</v>
      </c>
      <c r="F3714" s="9">
        <v>300</v>
      </c>
      <c r="G3714" s="9">
        <f>financials[[#This Row],[Units Sold]]*financials[[#This Row],[Sale Price]]</f>
        <v>82800</v>
      </c>
      <c r="H3714" s="9">
        <f>IF(financials[[#This Row],[Discount Band]]="low",0.1,IF(financials[[#This Row],[Discount Band]]="medium",0.15,0.3))</f>
        <v>0.15</v>
      </c>
      <c r="I3714" s="9">
        <f>financials[[#This Row],[Gross Sales]]-financials[[#This Row],[Gross Sales]]*financials[[#This Row],[Discounts]]</f>
        <v>70380</v>
      </c>
      <c r="J3714" s="9">
        <f>VLOOKUP(financials[[#This Row],[productid]],Products!$B$2:$H$10,3)</f>
        <v>9.9499999999999993</v>
      </c>
      <c r="K3714" s="9">
        <f>financials[[#This Row],[Sales]]-financials[[#This Row],[COGS]]</f>
        <v>70370.05</v>
      </c>
      <c r="L3714" s="17">
        <f t="shared" ca="1" si="115"/>
        <v>44915</v>
      </c>
      <c r="M3714" t="str">
        <f t="shared" ref="M3714:M3777" ca="1" si="116">VLOOKUP(RANDBETWEEN(1,5),rnlsalesperson,2)</f>
        <v>A0001</v>
      </c>
    </row>
    <row r="3715" spans="1:13" x14ac:dyDescent="0.25">
      <c r="A3715" t="s">
        <v>97</v>
      </c>
      <c r="B3715" s="7" t="s">
        <v>239</v>
      </c>
      <c r="C3715" s="15">
        <v>107</v>
      </c>
      <c r="D3715" s="16" t="s">
        <v>101</v>
      </c>
      <c r="E3715">
        <v>237</v>
      </c>
      <c r="F3715" s="9">
        <v>350</v>
      </c>
      <c r="G3715" s="9">
        <f>financials[[#This Row],[Units Sold]]*financials[[#This Row],[Sale Price]]</f>
        <v>82950</v>
      </c>
      <c r="H3715" s="9">
        <f>IF(financials[[#This Row],[Discount Band]]="low",0.1,IF(financials[[#This Row],[Discount Band]]="medium",0.15,0.3))</f>
        <v>0.15</v>
      </c>
      <c r="I3715" s="9">
        <f>financials[[#This Row],[Gross Sales]]-financials[[#This Row],[Gross Sales]]*financials[[#This Row],[Discounts]]</f>
        <v>70507.5</v>
      </c>
      <c r="J3715" s="9">
        <f>VLOOKUP(financials[[#This Row],[productid]],Products!$B$2:$H$10,3)</f>
        <v>5.5</v>
      </c>
      <c r="K3715" s="9">
        <f>financials[[#This Row],[Sales]]-financials[[#This Row],[COGS]]</f>
        <v>70502</v>
      </c>
      <c r="L3715" s="17">
        <f t="shared" ref="L3715:L3778" ca="1" si="117">RANDBETWEEN(44562,45534)</f>
        <v>45161</v>
      </c>
      <c r="M3715" t="str">
        <f t="shared" ca="1" si="116"/>
        <v>B0001</v>
      </c>
    </row>
    <row r="3716" spans="1:13" x14ac:dyDescent="0.25">
      <c r="A3716" t="s">
        <v>97</v>
      </c>
      <c r="B3716" s="7" t="s">
        <v>298</v>
      </c>
      <c r="C3716" s="15">
        <v>108</v>
      </c>
      <c r="D3716" s="16" t="s">
        <v>101</v>
      </c>
      <c r="E3716">
        <v>237</v>
      </c>
      <c r="F3716" s="9">
        <v>350</v>
      </c>
      <c r="G3716" s="9">
        <f>financials[[#This Row],[Units Sold]]*financials[[#This Row],[Sale Price]]</f>
        <v>82950</v>
      </c>
      <c r="H3716" s="9">
        <f>IF(financials[[#This Row],[Discount Band]]="low",0.1,IF(financials[[#This Row],[Discount Band]]="medium",0.15,0.3))</f>
        <v>0.15</v>
      </c>
      <c r="I3716" s="9">
        <f>financials[[#This Row],[Gross Sales]]-financials[[#This Row],[Gross Sales]]*financials[[#This Row],[Discounts]]</f>
        <v>70507.5</v>
      </c>
      <c r="J3716" s="9">
        <f>VLOOKUP(financials[[#This Row],[productid]],Products!$B$2:$H$10,3)</f>
        <v>3.99</v>
      </c>
      <c r="K3716" s="9">
        <f>financials[[#This Row],[Sales]]-financials[[#This Row],[COGS]]</f>
        <v>70503.509999999995</v>
      </c>
      <c r="L3716" s="17">
        <f t="shared" ca="1" si="117"/>
        <v>45492</v>
      </c>
      <c r="M3716" t="str">
        <f t="shared" ca="1" si="116"/>
        <v>B0001</v>
      </c>
    </row>
    <row r="3717" spans="1:13" x14ac:dyDescent="0.25">
      <c r="A3717" t="s">
        <v>97</v>
      </c>
      <c r="B3717" s="7" t="s">
        <v>285</v>
      </c>
      <c r="C3717" s="15">
        <v>103</v>
      </c>
      <c r="D3717" s="16" t="s">
        <v>101</v>
      </c>
      <c r="E3717">
        <v>237</v>
      </c>
      <c r="F3717" s="9">
        <v>350</v>
      </c>
      <c r="G3717" s="9">
        <f>financials[[#This Row],[Units Sold]]*financials[[#This Row],[Sale Price]]</f>
        <v>82950</v>
      </c>
      <c r="H3717" s="9">
        <f>IF(financials[[#This Row],[Discount Band]]="low",0.1,IF(financials[[#This Row],[Discount Band]]="medium",0.15,0.3))</f>
        <v>0.15</v>
      </c>
      <c r="I3717" s="9">
        <f>financials[[#This Row],[Gross Sales]]-financials[[#This Row],[Gross Sales]]*financials[[#This Row],[Discounts]]</f>
        <v>70507.5</v>
      </c>
      <c r="J3717" s="9">
        <f>VLOOKUP(financials[[#This Row],[productid]],Products!$B$2:$H$10,3)</f>
        <v>15</v>
      </c>
      <c r="K3717" s="9">
        <f>financials[[#This Row],[Sales]]-financials[[#This Row],[COGS]]</f>
        <v>70492.5</v>
      </c>
      <c r="L3717" s="17">
        <f t="shared" ca="1" si="117"/>
        <v>44687</v>
      </c>
      <c r="M3717" t="str">
        <f t="shared" ca="1" si="116"/>
        <v>B0101</v>
      </c>
    </row>
    <row r="3718" spans="1:13" x14ac:dyDescent="0.25">
      <c r="A3718" t="s">
        <v>99</v>
      </c>
      <c r="B3718" s="7" t="s">
        <v>284</v>
      </c>
      <c r="C3718" s="13">
        <v>103</v>
      </c>
      <c r="D3718" s="10" t="s">
        <v>101</v>
      </c>
      <c r="E3718">
        <v>277</v>
      </c>
      <c r="F3718" s="9">
        <v>300</v>
      </c>
      <c r="G3718" s="9">
        <f>financials[[#This Row],[Units Sold]]*financials[[#This Row],[Sale Price]]</f>
        <v>83100</v>
      </c>
      <c r="H3718" s="9">
        <f>IF(financials[[#This Row],[Discount Band]]="low",0.1,IF(financials[[#This Row],[Discount Band]]="medium",0.15,0.3))</f>
        <v>0.15</v>
      </c>
      <c r="I3718" s="9">
        <f>financials[[#This Row],[Gross Sales]]-financials[[#This Row],[Gross Sales]]*financials[[#This Row],[Discounts]]</f>
        <v>70635</v>
      </c>
      <c r="J3718" s="9">
        <f>VLOOKUP(financials[[#This Row],[productid]],Products!$B$2:$H$10,3)</f>
        <v>15</v>
      </c>
      <c r="K3718" s="9">
        <f>financials[[#This Row],[Sales]]-financials[[#This Row],[COGS]]</f>
        <v>70620</v>
      </c>
      <c r="L3718" s="17">
        <f t="shared" ca="1" si="117"/>
        <v>44573</v>
      </c>
      <c r="M3718" t="str">
        <f t="shared" ca="1" si="116"/>
        <v>A0001</v>
      </c>
    </row>
    <row r="3719" spans="1:13" x14ac:dyDescent="0.25">
      <c r="A3719" t="s">
        <v>99</v>
      </c>
      <c r="B3719" s="7" t="s">
        <v>208</v>
      </c>
      <c r="C3719" s="15">
        <v>102</v>
      </c>
      <c r="D3719" s="16" t="s">
        <v>101</v>
      </c>
      <c r="E3719">
        <v>277</v>
      </c>
      <c r="F3719" s="9">
        <v>300</v>
      </c>
      <c r="G3719" s="9">
        <f>financials[[#This Row],[Units Sold]]*financials[[#This Row],[Sale Price]]</f>
        <v>83100</v>
      </c>
      <c r="H3719" s="9">
        <f>IF(financials[[#This Row],[Discount Band]]="low",0.1,IF(financials[[#This Row],[Discount Band]]="medium",0.15,0.3))</f>
        <v>0.15</v>
      </c>
      <c r="I3719" s="9">
        <f>financials[[#This Row],[Gross Sales]]-financials[[#This Row],[Gross Sales]]*financials[[#This Row],[Discounts]]</f>
        <v>70635</v>
      </c>
      <c r="J3719" s="9">
        <f>VLOOKUP(financials[[#This Row],[productid]],Products!$B$2:$H$10,3)</f>
        <v>13.95</v>
      </c>
      <c r="K3719" s="9">
        <f>financials[[#This Row],[Sales]]-financials[[#This Row],[COGS]]</f>
        <v>70621.05</v>
      </c>
      <c r="L3719" s="17">
        <f t="shared" ca="1" si="117"/>
        <v>44731</v>
      </c>
      <c r="M3719" t="str">
        <f t="shared" ca="1" si="116"/>
        <v>C0003</v>
      </c>
    </row>
    <row r="3720" spans="1:13" x14ac:dyDescent="0.25">
      <c r="A3720" t="s">
        <v>97</v>
      </c>
      <c r="B3720" s="7" t="s">
        <v>178</v>
      </c>
      <c r="C3720" s="15">
        <v>102</v>
      </c>
      <c r="D3720" s="16" t="s">
        <v>94</v>
      </c>
      <c r="E3720">
        <v>238</v>
      </c>
      <c r="F3720" s="9">
        <v>350</v>
      </c>
      <c r="G3720" s="9">
        <f>financials[[#This Row],[Units Sold]]*financials[[#This Row],[Sale Price]]</f>
        <v>83300</v>
      </c>
      <c r="H3720" s="9">
        <f>IF(financials[[#This Row],[Discount Band]]="low",0.1,IF(financials[[#This Row],[Discount Band]]="medium",0.15,0.3))</f>
        <v>0.3</v>
      </c>
      <c r="I3720" s="9">
        <f>financials[[#This Row],[Gross Sales]]-financials[[#This Row],[Gross Sales]]*financials[[#This Row],[Discounts]]</f>
        <v>58310</v>
      </c>
      <c r="J3720" s="9">
        <f>VLOOKUP(financials[[#This Row],[productid]],Products!$B$2:$H$10,3)</f>
        <v>13.95</v>
      </c>
      <c r="K3720" s="9">
        <f>financials[[#This Row],[Sales]]-financials[[#This Row],[COGS]]</f>
        <v>58296.05</v>
      </c>
      <c r="L3720" s="17">
        <f t="shared" ca="1" si="117"/>
        <v>44962</v>
      </c>
      <c r="M3720" t="str">
        <f t="shared" ca="1" si="116"/>
        <v>C0002</v>
      </c>
    </row>
    <row r="3721" spans="1:13" x14ac:dyDescent="0.25">
      <c r="A3721" t="s">
        <v>99</v>
      </c>
      <c r="B3721" s="7" t="s">
        <v>656</v>
      </c>
      <c r="C3721" s="15">
        <v>107</v>
      </c>
      <c r="D3721" s="16" t="s">
        <v>94</v>
      </c>
      <c r="E3721">
        <v>278</v>
      </c>
      <c r="F3721" s="9">
        <v>300</v>
      </c>
      <c r="G3721" s="9">
        <f>financials[[#This Row],[Units Sold]]*financials[[#This Row],[Sale Price]]</f>
        <v>83400</v>
      </c>
      <c r="H3721" s="9">
        <f>IF(financials[[#This Row],[Discount Band]]="low",0.1,IF(financials[[#This Row],[Discount Band]]="medium",0.15,0.3))</f>
        <v>0.3</v>
      </c>
      <c r="I3721" s="9">
        <f>financials[[#This Row],[Gross Sales]]-financials[[#This Row],[Gross Sales]]*financials[[#This Row],[Discounts]]</f>
        <v>58380</v>
      </c>
      <c r="J3721" s="9">
        <f>VLOOKUP(financials[[#This Row],[productid]],Products!$B$2:$H$10,3)</f>
        <v>5.5</v>
      </c>
      <c r="K3721" s="9">
        <f>financials[[#This Row],[Sales]]-financials[[#This Row],[COGS]]</f>
        <v>58374.5</v>
      </c>
      <c r="L3721" s="17">
        <f t="shared" ca="1" si="117"/>
        <v>44687</v>
      </c>
      <c r="M3721" t="str">
        <f t="shared" ca="1" si="116"/>
        <v>C0003</v>
      </c>
    </row>
    <row r="3722" spans="1:13" x14ac:dyDescent="0.25">
      <c r="A3722" t="s">
        <v>98</v>
      </c>
      <c r="B3722" s="7" t="s">
        <v>216</v>
      </c>
      <c r="C3722" s="15">
        <v>105</v>
      </c>
      <c r="D3722" s="16" t="s">
        <v>101</v>
      </c>
      <c r="E3722">
        <v>668</v>
      </c>
      <c r="F3722" s="9">
        <v>125</v>
      </c>
      <c r="G3722" s="9">
        <f>financials[[#This Row],[Units Sold]]*financials[[#This Row],[Sale Price]]</f>
        <v>83500</v>
      </c>
      <c r="H3722" s="9">
        <f>IF(financials[[#This Row],[Discount Band]]="low",0.1,IF(financials[[#This Row],[Discount Band]]="medium",0.15,0.3))</f>
        <v>0.15</v>
      </c>
      <c r="I3722" s="9">
        <f>financials[[#This Row],[Gross Sales]]-financials[[#This Row],[Gross Sales]]*financials[[#This Row],[Discounts]]</f>
        <v>70975</v>
      </c>
      <c r="J3722" s="9">
        <f>VLOOKUP(financials[[#This Row],[productid]],Products!$B$2:$H$10,3)</f>
        <v>10</v>
      </c>
      <c r="K3722" s="9">
        <f>financials[[#This Row],[Sales]]-financials[[#This Row],[COGS]]</f>
        <v>70965</v>
      </c>
      <c r="L3722" s="17">
        <f t="shared" ca="1" si="117"/>
        <v>45019</v>
      </c>
      <c r="M3722" t="str">
        <f t="shared" ca="1" si="116"/>
        <v>C0003</v>
      </c>
    </row>
    <row r="3723" spans="1:13" x14ac:dyDescent="0.25">
      <c r="A3723" t="s">
        <v>97</v>
      </c>
      <c r="B3723" s="7" t="s">
        <v>298</v>
      </c>
      <c r="C3723" s="15">
        <v>108</v>
      </c>
      <c r="D3723" s="16" t="s">
        <v>94</v>
      </c>
      <c r="E3723">
        <v>239</v>
      </c>
      <c r="F3723" s="9">
        <v>350</v>
      </c>
      <c r="G3723" s="9">
        <f>financials[[#This Row],[Units Sold]]*financials[[#This Row],[Sale Price]]</f>
        <v>83650</v>
      </c>
      <c r="H3723" s="9">
        <f>IF(financials[[#This Row],[Discount Band]]="low",0.1,IF(financials[[#This Row],[Discount Band]]="medium",0.15,0.3))</f>
        <v>0.3</v>
      </c>
      <c r="I3723" s="9">
        <f>financials[[#This Row],[Gross Sales]]-financials[[#This Row],[Gross Sales]]*financials[[#This Row],[Discounts]]</f>
        <v>58555</v>
      </c>
      <c r="J3723" s="9">
        <f>VLOOKUP(financials[[#This Row],[productid]],Products!$B$2:$H$10,3)</f>
        <v>3.99</v>
      </c>
      <c r="K3723" s="9">
        <f>financials[[#This Row],[Sales]]-financials[[#This Row],[COGS]]</f>
        <v>58551.01</v>
      </c>
      <c r="L3723" s="17">
        <f t="shared" ca="1" si="117"/>
        <v>44752</v>
      </c>
      <c r="M3723" t="str">
        <f t="shared" ca="1" si="116"/>
        <v>A0001</v>
      </c>
    </row>
    <row r="3724" spans="1:13" x14ac:dyDescent="0.25">
      <c r="A3724" t="s">
        <v>97</v>
      </c>
      <c r="B3724" s="7" t="s">
        <v>251</v>
      </c>
      <c r="C3724" s="15">
        <v>105</v>
      </c>
      <c r="D3724" s="16" t="s">
        <v>94</v>
      </c>
      <c r="E3724">
        <v>239</v>
      </c>
      <c r="F3724" s="9">
        <v>350</v>
      </c>
      <c r="G3724" s="9">
        <f>financials[[#This Row],[Units Sold]]*financials[[#This Row],[Sale Price]]</f>
        <v>83650</v>
      </c>
      <c r="H3724" s="9">
        <f>IF(financials[[#This Row],[Discount Band]]="low",0.1,IF(financials[[#This Row],[Discount Band]]="medium",0.15,0.3))</f>
        <v>0.3</v>
      </c>
      <c r="I3724" s="9">
        <f>financials[[#This Row],[Gross Sales]]-financials[[#This Row],[Gross Sales]]*financials[[#This Row],[Discounts]]</f>
        <v>58555</v>
      </c>
      <c r="J3724" s="9">
        <f>VLOOKUP(financials[[#This Row],[productid]],Products!$B$2:$H$10,3)</f>
        <v>10</v>
      </c>
      <c r="K3724" s="9">
        <f>financials[[#This Row],[Sales]]-financials[[#This Row],[COGS]]</f>
        <v>58545</v>
      </c>
      <c r="L3724" s="17">
        <f t="shared" ca="1" si="117"/>
        <v>45466</v>
      </c>
      <c r="M3724" t="str">
        <f t="shared" ca="1" si="116"/>
        <v>C0002</v>
      </c>
    </row>
    <row r="3725" spans="1:13" x14ac:dyDescent="0.25">
      <c r="A3725" t="s">
        <v>97</v>
      </c>
      <c r="B3725" s="7" t="s">
        <v>279</v>
      </c>
      <c r="C3725" s="15">
        <v>101</v>
      </c>
      <c r="D3725" s="16" t="s">
        <v>94</v>
      </c>
      <c r="E3725">
        <v>239</v>
      </c>
      <c r="F3725" s="9">
        <v>350</v>
      </c>
      <c r="G3725" s="9">
        <f>financials[[#This Row],[Units Sold]]*financials[[#This Row],[Sale Price]]</f>
        <v>83650</v>
      </c>
      <c r="H3725" s="9">
        <f>IF(financials[[#This Row],[Discount Band]]="low",0.1,IF(financials[[#This Row],[Discount Band]]="medium",0.15,0.3))</f>
        <v>0.3</v>
      </c>
      <c r="I3725" s="9">
        <f>financials[[#This Row],[Gross Sales]]-financials[[#This Row],[Gross Sales]]*financials[[#This Row],[Discounts]]</f>
        <v>58555</v>
      </c>
      <c r="J3725" s="9">
        <f>VLOOKUP(financials[[#This Row],[productid]],Products!$B$2:$H$10,3)</f>
        <v>9.9499999999999993</v>
      </c>
      <c r="K3725" s="9">
        <f>financials[[#This Row],[Sales]]-financials[[#This Row],[COGS]]</f>
        <v>58545.05</v>
      </c>
      <c r="L3725" s="17">
        <f t="shared" ca="1" si="117"/>
        <v>45146</v>
      </c>
      <c r="M3725" t="str">
        <f t="shared" ca="1" si="116"/>
        <v>A0001</v>
      </c>
    </row>
    <row r="3726" spans="1:13" x14ac:dyDescent="0.25">
      <c r="A3726" t="s">
        <v>97</v>
      </c>
      <c r="B3726" s="7" t="s">
        <v>239</v>
      </c>
      <c r="C3726" s="15">
        <v>107</v>
      </c>
      <c r="D3726" s="16" t="s">
        <v>102</v>
      </c>
      <c r="E3726">
        <v>239</v>
      </c>
      <c r="F3726" s="9">
        <v>350</v>
      </c>
      <c r="G3726" s="9">
        <f>financials[[#This Row],[Units Sold]]*financials[[#This Row],[Sale Price]]</f>
        <v>83650</v>
      </c>
      <c r="H3726" s="9">
        <f>IF(financials[[#This Row],[Discount Band]]="low",0.1,IF(financials[[#This Row],[Discount Band]]="medium",0.15,0.3))</f>
        <v>0.1</v>
      </c>
      <c r="I3726" s="9">
        <f>financials[[#This Row],[Gross Sales]]-financials[[#This Row],[Gross Sales]]*financials[[#This Row],[Discounts]]</f>
        <v>75285</v>
      </c>
      <c r="J3726" s="9">
        <f>VLOOKUP(financials[[#This Row],[productid]],Products!$B$2:$H$10,3)</f>
        <v>5.5</v>
      </c>
      <c r="K3726" s="9">
        <f>financials[[#This Row],[Sales]]-financials[[#This Row],[COGS]]</f>
        <v>75279.5</v>
      </c>
      <c r="L3726" s="17">
        <f t="shared" ca="1" si="117"/>
        <v>44899</v>
      </c>
      <c r="M3726" t="str">
        <f t="shared" ca="1" si="116"/>
        <v>C0003</v>
      </c>
    </row>
    <row r="3727" spans="1:13" x14ac:dyDescent="0.25">
      <c r="A3727" t="s">
        <v>99</v>
      </c>
      <c r="B3727" s="7" t="s">
        <v>284</v>
      </c>
      <c r="C3727" s="15">
        <v>106</v>
      </c>
      <c r="D3727" s="16" t="s">
        <v>102</v>
      </c>
      <c r="E3727">
        <v>279</v>
      </c>
      <c r="F3727" s="9">
        <v>300</v>
      </c>
      <c r="G3727" s="9">
        <f>financials[[#This Row],[Units Sold]]*financials[[#This Row],[Sale Price]]</f>
        <v>83700</v>
      </c>
      <c r="H3727" s="9">
        <f>IF(financials[[#This Row],[Discount Band]]="low",0.1,IF(financials[[#This Row],[Discount Band]]="medium",0.15,0.3))</f>
        <v>0.1</v>
      </c>
      <c r="I3727" s="9">
        <f>financials[[#This Row],[Gross Sales]]-financials[[#This Row],[Gross Sales]]*financials[[#This Row],[Discounts]]</f>
        <v>75330</v>
      </c>
      <c r="J3727" s="9">
        <f>VLOOKUP(financials[[#This Row],[productid]],Products!$B$2:$H$10,3)</f>
        <v>9.1</v>
      </c>
      <c r="K3727" s="9">
        <f>financials[[#This Row],[Sales]]-financials[[#This Row],[COGS]]</f>
        <v>75320.899999999994</v>
      </c>
      <c r="L3727" s="17">
        <f t="shared" ca="1" si="117"/>
        <v>44868</v>
      </c>
      <c r="M3727" t="str">
        <f t="shared" ca="1" si="116"/>
        <v>C0003</v>
      </c>
    </row>
    <row r="3728" spans="1:13" x14ac:dyDescent="0.25">
      <c r="A3728" t="s">
        <v>99</v>
      </c>
      <c r="B3728" s="7" t="s">
        <v>243</v>
      </c>
      <c r="C3728" s="15">
        <v>101</v>
      </c>
      <c r="D3728" s="16" t="s">
        <v>94</v>
      </c>
      <c r="E3728">
        <v>279</v>
      </c>
      <c r="F3728" s="9">
        <v>300</v>
      </c>
      <c r="G3728" s="9">
        <f>financials[[#This Row],[Units Sold]]*financials[[#This Row],[Sale Price]]</f>
        <v>83700</v>
      </c>
      <c r="H3728" s="9">
        <f>IF(financials[[#This Row],[Discount Band]]="low",0.1,IF(financials[[#This Row],[Discount Band]]="medium",0.15,0.3))</f>
        <v>0.3</v>
      </c>
      <c r="I3728" s="9">
        <f>financials[[#This Row],[Gross Sales]]-financials[[#This Row],[Gross Sales]]*financials[[#This Row],[Discounts]]</f>
        <v>58590</v>
      </c>
      <c r="J3728" s="9">
        <f>VLOOKUP(financials[[#This Row],[productid]],Products!$B$2:$H$10,3)</f>
        <v>9.9499999999999993</v>
      </c>
      <c r="K3728" s="9">
        <f>financials[[#This Row],[Sales]]-financials[[#This Row],[COGS]]</f>
        <v>58580.05</v>
      </c>
      <c r="L3728" s="17">
        <f t="shared" ca="1" si="117"/>
        <v>45133</v>
      </c>
      <c r="M3728" t="str">
        <f t="shared" ca="1" si="116"/>
        <v>C0002</v>
      </c>
    </row>
    <row r="3729" spans="1:13" x14ac:dyDescent="0.25">
      <c r="A3729" t="s">
        <v>99</v>
      </c>
      <c r="B3729" s="7" t="s">
        <v>107</v>
      </c>
      <c r="C3729" s="15">
        <v>105</v>
      </c>
      <c r="D3729" s="16" t="s">
        <v>101</v>
      </c>
      <c r="E3729">
        <v>279</v>
      </c>
      <c r="F3729" s="9">
        <v>300</v>
      </c>
      <c r="G3729" s="9">
        <f>financials[[#This Row],[Units Sold]]*financials[[#This Row],[Sale Price]]</f>
        <v>83700</v>
      </c>
      <c r="H3729" s="9">
        <f>IF(financials[[#This Row],[Discount Band]]="low",0.1,IF(financials[[#This Row],[Discount Band]]="medium",0.15,0.3))</f>
        <v>0.15</v>
      </c>
      <c r="I3729" s="9">
        <f>financials[[#This Row],[Gross Sales]]-financials[[#This Row],[Gross Sales]]*financials[[#This Row],[Discounts]]</f>
        <v>71145</v>
      </c>
      <c r="J3729" s="9">
        <f>VLOOKUP(financials[[#This Row],[productid]],Products!$B$2:$H$10,3)</f>
        <v>10</v>
      </c>
      <c r="K3729" s="9">
        <f>financials[[#This Row],[Sales]]-financials[[#This Row],[COGS]]</f>
        <v>71135</v>
      </c>
      <c r="L3729" s="17">
        <f t="shared" ca="1" si="117"/>
        <v>45161</v>
      </c>
      <c r="M3729" t="str">
        <f t="shared" ca="1" si="116"/>
        <v>A0001</v>
      </c>
    </row>
    <row r="3730" spans="1:13" x14ac:dyDescent="0.25">
      <c r="A3730" t="s">
        <v>99</v>
      </c>
      <c r="B3730" s="7" t="s">
        <v>628</v>
      </c>
      <c r="C3730" s="13">
        <v>103</v>
      </c>
      <c r="D3730" s="10" t="s">
        <v>102</v>
      </c>
      <c r="E3730">
        <v>280</v>
      </c>
      <c r="F3730" s="9">
        <v>300</v>
      </c>
      <c r="G3730" s="9">
        <f>financials[[#This Row],[Units Sold]]*financials[[#This Row],[Sale Price]]</f>
        <v>84000</v>
      </c>
      <c r="H3730" s="9">
        <f>IF(financials[[#This Row],[Discount Band]]="low",0.1,IF(financials[[#This Row],[Discount Band]]="medium",0.15,0.3))</f>
        <v>0.1</v>
      </c>
      <c r="I3730" s="9">
        <f>financials[[#This Row],[Gross Sales]]-financials[[#This Row],[Gross Sales]]*financials[[#This Row],[Discounts]]</f>
        <v>75600</v>
      </c>
      <c r="J3730" s="9">
        <f>VLOOKUP(financials[[#This Row],[productid]],Products!$B$2:$H$10,3)</f>
        <v>15</v>
      </c>
      <c r="K3730" s="9">
        <f>financials[[#This Row],[Sales]]-financials[[#This Row],[COGS]]</f>
        <v>75585</v>
      </c>
      <c r="L3730" s="17">
        <f t="shared" ca="1" si="117"/>
        <v>45412</v>
      </c>
      <c r="M3730" t="str">
        <f t="shared" ca="1" si="116"/>
        <v>B0001</v>
      </c>
    </row>
    <row r="3731" spans="1:13" x14ac:dyDescent="0.25">
      <c r="A3731" t="s">
        <v>97</v>
      </c>
      <c r="B3731" s="7" t="s">
        <v>556</v>
      </c>
      <c r="C3731" s="15">
        <v>104</v>
      </c>
      <c r="D3731" s="16" t="s">
        <v>94</v>
      </c>
      <c r="E3731">
        <v>240</v>
      </c>
      <c r="F3731" s="9">
        <v>350</v>
      </c>
      <c r="G3731" s="9">
        <f>financials[[#This Row],[Units Sold]]*financials[[#This Row],[Sale Price]]</f>
        <v>84000</v>
      </c>
      <c r="H3731" s="9">
        <f>IF(financials[[#This Row],[Discount Band]]="low",0.1,IF(financials[[#This Row],[Discount Band]]="medium",0.15,0.3))</f>
        <v>0.3</v>
      </c>
      <c r="I3731" s="9">
        <f>financials[[#This Row],[Gross Sales]]-financials[[#This Row],[Gross Sales]]*financials[[#This Row],[Discounts]]</f>
        <v>58800</v>
      </c>
      <c r="J3731" s="9">
        <f>VLOOKUP(financials[[#This Row],[productid]],Products!$B$2:$H$10,3)</f>
        <v>2.9</v>
      </c>
      <c r="K3731" s="9">
        <f>financials[[#This Row],[Sales]]-financials[[#This Row],[COGS]]</f>
        <v>58797.1</v>
      </c>
      <c r="L3731" s="17">
        <f t="shared" ca="1" si="117"/>
        <v>45347</v>
      </c>
      <c r="M3731" t="str">
        <f t="shared" ca="1" si="116"/>
        <v>C0002</v>
      </c>
    </row>
    <row r="3732" spans="1:13" x14ac:dyDescent="0.25">
      <c r="A3732" t="s">
        <v>99</v>
      </c>
      <c r="B3732" s="7" t="s">
        <v>298</v>
      </c>
      <c r="C3732" s="15">
        <v>101</v>
      </c>
      <c r="D3732" s="16" t="s">
        <v>94</v>
      </c>
      <c r="E3732">
        <v>280</v>
      </c>
      <c r="F3732" s="9">
        <v>300</v>
      </c>
      <c r="G3732" s="9">
        <f>financials[[#This Row],[Units Sold]]*financials[[#This Row],[Sale Price]]</f>
        <v>84000</v>
      </c>
      <c r="H3732" s="9">
        <f>IF(financials[[#This Row],[Discount Band]]="low",0.1,IF(financials[[#This Row],[Discount Band]]="medium",0.15,0.3))</f>
        <v>0.3</v>
      </c>
      <c r="I3732" s="9">
        <f>financials[[#This Row],[Gross Sales]]-financials[[#This Row],[Gross Sales]]*financials[[#This Row],[Discounts]]</f>
        <v>58800</v>
      </c>
      <c r="J3732" s="9">
        <f>VLOOKUP(financials[[#This Row],[productid]],Products!$B$2:$H$10,3)</f>
        <v>9.9499999999999993</v>
      </c>
      <c r="K3732" s="9">
        <f>financials[[#This Row],[Sales]]-financials[[#This Row],[COGS]]</f>
        <v>58790.05</v>
      </c>
      <c r="L3732" s="17">
        <f t="shared" ca="1" si="117"/>
        <v>44695</v>
      </c>
      <c r="M3732" t="str">
        <f t="shared" ca="1" si="116"/>
        <v>B0001</v>
      </c>
    </row>
    <row r="3733" spans="1:13" x14ac:dyDescent="0.25">
      <c r="A3733" t="s">
        <v>99</v>
      </c>
      <c r="B3733" s="7" t="s">
        <v>284</v>
      </c>
      <c r="C3733" s="15">
        <v>103</v>
      </c>
      <c r="D3733" s="16" t="s">
        <v>94</v>
      </c>
      <c r="E3733">
        <v>281</v>
      </c>
      <c r="F3733" s="9">
        <v>300</v>
      </c>
      <c r="G3733" s="9">
        <f>financials[[#This Row],[Units Sold]]*financials[[#This Row],[Sale Price]]</f>
        <v>84300</v>
      </c>
      <c r="H3733" s="9">
        <f>IF(financials[[#This Row],[Discount Band]]="low",0.1,IF(financials[[#This Row],[Discount Band]]="medium",0.15,0.3))</f>
        <v>0.3</v>
      </c>
      <c r="I3733" s="9">
        <f>financials[[#This Row],[Gross Sales]]-financials[[#This Row],[Gross Sales]]*financials[[#This Row],[Discounts]]</f>
        <v>59010</v>
      </c>
      <c r="J3733" s="9">
        <f>VLOOKUP(financials[[#This Row],[productid]],Products!$B$2:$H$10,3)</f>
        <v>15</v>
      </c>
      <c r="K3733" s="9">
        <f>financials[[#This Row],[Sales]]-financials[[#This Row],[COGS]]</f>
        <v>58995</v>
      </c>
      <c r="L3733" s="17">
        <f t="shared" ca="1" si="117"/>
        <v>45530</v>
      </c>
      <c r="M3733" t="str">
        <f t="shared" ca="1" si="116"/>
        <v>B0001</v>
      </c>
    </row>
    <row r="3734" spans="1:13" x14ac:dyDescent="0.25">
      <c r="A3734" t="s">
        <v>99</v>
      </c>
      <c r="B3734" s="7" t="s">
        <v>104</v>
      </c>
      <c r="C3734" s="15">
        <v>106</v>
      </c>
      <c r="D3734" s="16" t="s">
        <v>94</v>
      </c>
      <c r="E3734">
        <v>281</v>
      </c>
      <c r="F3734" s="9">
        <v>300</v>
      </c>
      <c r="G3734" s="9">
        <f>financials[[#This Row],[Units Sold]]*financials[[#This Row],[Sale Price]]</f>
        <v>84300</v>
      </c>
      <c r="H3734" s="9">
        <f>IF(financials[[#This Row],[Discount Band]]="low",0.1,IF(financials[[#This Row],[Discount Band]]="medium",0.15,0.3))</f>
        <v>0.3</v>
      </c>
      <c r="I3734" s="9">
        <f>financials[[#This Row],[Gross Sales]]-financials[[#This Row],[Gross Sales]]*financials[[#This Row],[Discounts]]</f>
        <v>59010</v>
      </c>
      <c r="J3734" s="9">
        <f>VLOOKUP(financials[[#This Row],[productid]],Products!$B$2:$H$10,3)</f>
        <v>9.1</v>
      </c>
      <c r="K3734" s="9">
        <f>financials[[#This Row],[Sales]]-financials[[#This Row],[COGS]]</f>
        <v>59000.9</v>
      </c>
      <c r="L3734" s="17">
        <f t="shared" ca="1" si="117"/>
        <v>45111</v>
      </c>
      <c r="M3734" t="str">
        <f t="shared" ca="1" si="116"/>
        <v>B0001</v>
      </c>
    </row>
    <row r="3735" spans="1:13" x14ac:dyDescent="0.25">
      <c r="A3735" t="s">
        <v>97</v>
      </c>
      <c r="B3735" s="7" t="s">
        <v>656</v>
      </c>
      <c r="C3735" s="15">
        <v>104</v>
      </c>
      <c r="D3735" s="16" t="s">
        <v>102</v>
      </c>
      <c r="E3735">
        <v>241</v>
      </c>
      <c r="F3735" s="9">
        <v>350</v>
      </c>
      <c r="G3735" s="9">
        <f>financials[[#This Row],[Units Sold]]*financials[[#This Row],[Sale Price]]</f>
        <v>84350</v>
      </c>
      <c r="H3735" s="9">
        <f>IF(financials[[#This Row],[Discount Band]]="low",0.1,IF(financials[[#This Row],[Discount Band]]="medium",0.15,0.3))</f>
        <v>0.1</v>
      </c>
      <c r="I3735" s="9">
        <f>financials[[#This Row],[Gross Sales]]-financials[[#This Row],[Gross Sales]]*financials[[#This Row],[Discounts]]</f>
        <v>75915</v>
      </c>
      <c r="J3735" s="9">
        <f>VLOOKUP(financials[[#This Row],[productid]],Products!$B$2:$H$10,3)</f>
        <v>2.9</v>
      </c>
      <c r="K3735" s="9">
        <f>financials[[#This Row],[Sales]]-financials[[#This Row],[COGS]]</f>
        <v>75912.100000000006</v>
      </c>
      <c r="L3735" s="17">
        <f t="shared" ca="1" si="117"/>
        <v>44955</v>
      </c>
      <c r="M3735" t="str">
        <f t="shared" ca="1" si="116"/>
        <v>C0002</v>
      </c>
    </row>
    <row r="3736" spans="1:13" x14ac:dyDescent="0.25">
      <c r="A3736" t="s">
        <v>97</v>
      </c>
      <c r="B3736" s="7" t="s">
        <v>208</v>
      </c>
      <c r="C3736" s="15">
        <v>108</v>
      </c>
      <c r="D3736" s="16" t="s">
        <v>101</v>
      </c>
      <c r="E3736">
        <v>241</v>
      </c>
      <c r="F3736" s="9">
        <v>350</v>
      </c>
      <c r="G3736" s="9">
        <f>financials[[#This Row],[Units Sold]]*financials[[#This Row],[Sale Price]]</f>
        <v>84350</v>
      </c>
      <c r="H3736" s="9">
        <f>IF(financials[[#This Row],[Discount Band]]="low",0.1,IF(financials[[#This Row],[Discount Band]]="medium",0.15,0.3))</f>
        <v>0.15</v>
      </c>
      <c r="I3736" s="9">
        <f>financials[[#This Row],[Gross Sales]]-financials[[#This Row],[Gross Sales]]*financials[[#This Row],[Discounts]]</f>
        <v>71697.5</v>
      </c>
      <c r="J3736" s="9">
        <f>VLOOKUP(financials[[#This Row],[productid]],Products!$B$2:$H$10,3)</f>
        <v>3.99</v>
      </c>
      <c r="K3736" s="9">
        <f>financials[[#This Row],[Sales]]-financials[[#This Row],[COGS]]</f>
        <v>71693.509999999995</v>
      </c>
      <c r="L3736" s="17">
        <f t="shared" ca="1" si="117"/>
        <v>45306</v>
      </c>
      <c r="M3736" t="str">
        <f t="shared" ca="1" si="116"/>
        <v>C0003</v>
      </c>
    </row>
    <row r="3737" spans="1:13" x14ac:dyDescent="0.25">
      <c r="A3737" t="s">
        <v>97</v>
      </c>
      <c r="B3737" s="7" t="s">
        <v>135</v>
      </c>
      <c r="C3737" s="15">
        <v>107</v>
      </c>
      <c r="D3737" s="16" t="s">
        <v>94</v>
      </c>
      <c r="E3737">
        <v>4226</v>
      </c>
      <c r="F3737" s="9">
        <v>20</v>
      </c>
      <c r="G3737" s="9">
        <f>financials[[#This Row],[Units Sold]]*financials[[#This Row],[Sale Price]]</f>
        <v>84520</v>
      </c>
      <c r="H3737" s="9">
        <f>IF(financials[[#This Row],[Discount Band]]="low",0.1,IF(financials[[#This Row],[Discount Band]]="medium",0.15,0.3))</f>
        <v>0.3</v>
      </c>
      <c r="I3737" s="9">
        <f>financials[[#This Row],[Gross Sales]]-financials[[#This Row],[Gross Sales]]*financials[[#This Row],[Discounts]]</f>
        <v>59164</v>
      </c>
      <c r="J3737" s="9">
        <f>VLOOKUP(financials[[#This Row],[productid]],Products!$B$2:$H$10,3)</f>
        <v>5.5</v>
      </c>
      <c r="K3737" s="9">
        <f>financials[[#This Row],[Sales]]-financials[[#This Row],[COGS]]</f>
        <v>59158.5</v>
      </c>
      <c r="L3737" s="17">
        <f t="shared" ca="1" si="117"/>
        <v>45423</v>
      </c>
      <c r="M3737" t="str">
        <f t="shared" ca="1" si="116"/>
        <v>C0003</v>
      </c>
    </row>
    <row r="3738" spans="1:13" x14ac:dyDescent="0.25">
      <c r="A3738" t="s">
        <v>99</v>
      </c>
      <c r="B3738" s="7" t="s">
        <v>279</v>
      </c>
      <c r="C3738" s="13">
        <v>105</v>
      </c>
      <c r="D3738" s="10" t="s">
        <v>103</v>
      </c>
      <c r="E3738">
        <v>282</v>
      </c>
      <c r="F3738" s="9">
        <v>300</v>
      </c>
      <c r="G3738" s="9">
        <f>financials[[#This Row],[Units Sold]]*financials[[#This Row],[Sale Price]]</f>
        <v>84600</v>
      </c>
      <c r="H3738" s="9">
        <f>IF(financials[[#This Row],[Discount Band]]="low",0.1,IF(financials[[#This Row],[Discount Band]]="medium",0.15,0.3))</f>
        <v>0.3</v>
      </c>
      <c r="I3738" s="9">
        <f>financials[[#This Row],[Gross Sales]]-financials[[#This Row],[Gross Sales]]*financials[[#This Row],[Discounts]]</f>
        <v>59220</v>
      </c>
      <c r="J3738" s="9">
        <f>VLOOKUP(financials[[#This Row],[productid]],Products!$B$2:$H$10,3)</f>
        <v>10</v>
      </c>
      <c r="K3738" s="9">
        <f>financials[[#This Row],[Sales]]-financials[[#This Row],[COGS]]</f>
        <v>59210</v>
      </c>
      <c r="L3738" s="17">
        <f t="shared" ca="1" si="117"/>
        <v>44596</v>
      </c>
      <c r="M3738" t="str">
        <f t="shared" ca="1" si="116"/>
        <v>C0003</v>
      </c>
    </row>
    <row r="3739" spans="1:13" x14ac:dyDescent="0.25">
      <c r="A3739" t="s">
        <v>99</v>
      </c>
      <c r="B3739" s="7" t="s">
        <v>104</v>
      </c>
      <c r="C3739" s="13">
        <v>104</v>
      </c>
      <c r="D3739" s="10" t="s">
        <v>94</v>
      </c>
      <c r="E3739">
        <v>282</v>
      </c>
      <c r="F3739" s="9">
        <v>300</v>
      </c>
      <c r="G3739" s="9">
        <f>financials[[#This Row],[Units Sold]]*financials[[#This Row],[Sale Price]]</f>
        <v>84600</v>
      </c>
      <c r="H3739" s="9">
        <f>IF(financials[[#This Row],[Discount Band]]="low",0.1,IF(financials[[#This Row],[Discount Band]]="medium",0.15,0.3))</f>
        <v>0.3</v>
      </c>
      <c r="I3739" s="9">
        <f>financials[[#This Row],[Gross Sales]]-financials[[#This Row],[Gross Sales]]*financials[[#This Row],[Discounts]]</f>
        <v>59220</v>
      </c>
      <c r="J3739" s="9">
        <f>VLOOKUP(financials[[#This Row],[productid]],Products!$B$2:$H$10,3)</f>
        <v>2.9</v>
      </c>
      <c r="K3739" s="9">
        <f>financials[[#This Row],[Sales]]-financials[[#This Row],[COGS]]</f>
        <v>59217.1</v>
      </c>
      <c r="L3739" s="17">
        <f t="shared" ca="1" si="117"/>
        <v>44866</v>
      </c>
      <c r="M3739" t="str">
        <f t="shared" ca="1" si="116"/>
        <v>C0003</v>
      </c>
    </row>
    <row r="3740" spans="1:13" x14ac:dyDescent="0.25">
      <c r="A3740" t="s">
        <v>99</v>
      </c>
      <c r="B3740" s="7" t="s">
        <v>208</v>
      </c>
      <c r="C3740" s="15">
        <v>104</v>
      </c>
      <c r="D3740" s="16" t="s">
        <v>102</v>
      </c>
      <c r="E3740">
        <v>282</v>
      </c>
      <c r="F3740" s="9">
        <v>300</v>
      </c>
      <c r="G3740" s="9">
        <f>financials[[#This Row],[Units Sold]]*financials[[#This Row],[Sale Price]]</f>
        <v>84600</v>
      </c>
      <c r="H3740" s="9">
        <f>IF(financials[[#This Row],[Discount Band]]="low",0.1,IF(financials[[#This Row],[Discount Band]]="medium",0.15,0.3))</f>
        <v>0.1</v>
      </c>
      <c r="I3740" s="9">
        <f>financials[[#This Row],[Gross Sales]]-financials[[#This Row],[Gross Sales]]*financials[[#This Row],[Discounts]]</f>
        <v>76140</v>
      </c>
      <c r="J3740" s="9">
        <f>VLOOKUP(financials[[#This Row],[productid]],Products!$B$2:$H$10,3)</f>
        <v>2.9</v>
      </c>
      <c r="K3740" s="9">
        <f>financials[[#This Row],[Sales]]-financials[[#This Row],[COGS]]</f>
        <v>76137.100000000006</v>
      </c>
      <c r="L3740" s="17">
        <f t="shared" ca="1" si="117"/>
        <v>44924</v>
      </c>
      <c r="M3740" t="str">
        <f t="shared" ca="1" si="116"/>
        <v>B0001</v>
      </c>
    </row>
    <row r="3741" spans="1:13" x14ac:dyDescent="0.25">
      <c r="A3741" t="s">
        <v>99</v>
      </c>
      <c r="B3741" s="7" t="s">
        <v>107</v>
      </c>
      <c r="C3741" s="15">
        <v>108</v>
      </c>
      <c r="D3741" s="16" t="s">
        <v>102</v>
      </c>
      <c r="E3741">
        <v>282</v>
      </c>
      <c r="F3741" s="9">
        <v>300</v>
      </c>
      <c r="G3741" s="9">
        <f>financials[[#This Row],[Units Sold]]*financials[[#This Row],[Sale Price]]</f>
        <v>84600</v>
      </c>
      <c r="H3741" s="9">
        <f>IF(financials[[#This Row],[Discount Band]]="low",0.1,IF(financials[[#This Row],[Discount Band]]="medium",0.15,0.3))</f>
        <v>0.1</v>
      </c>
      <c r="I3741" s="9">
        <f>financials[[#This Row],[Gross Sales]]-financials[[#This Row],[Gross Sales]]*financials[[#This Row],[Discounts]]</f>
        <v>76140</v>
      </c>
      <c r="J3741" s="9">
        <f>VLOOKUP(financials[[#This Row],[productid]],Products!$B$2:$H$10,3)</f>
        <v>3.99</v>
      </c>
      <c r="K3741" s="9">
        <f>financials[[#This Row],[Sales]]-financials[[#This Row],[COGS]]</f>
        <v>76136.009999999995</v>
      </c>
      <c r="L3741" s="17">
        <f t="shared" ca="1" si="117"/>
        <v>44698</v>
      </c>
      <c r="M3741" t="str">
        <f t="shared" ca="1" si="116"/>
        <v>C0002</v>
      </c>
    </row>
    <row r="3742" spans="1:13" x14ac:dyDescent="0.25">
      <c r="A3742" t="s">
        <v>99</v>
      </c>
      <c r="B3742" s="7" t="s">
        <v>107</v>
      </c>
      <c r="C3742" s="15">
        <v>105</v>
      </c>
      <c r="D3742" s="16" t="s">
        <v>101</v>
      </c>
      <c r="E3742">
        <v>282</v>
      </c>
      <c r="F3742" s="9">
        <v>300</v>
      </c>
      <c r="G3742" s="9">
        <f>financials[[#This Row],[Units Sold]]*financials[[#This Row],[Sale Price]]</f>
        <v>84600</v>
      </c>
      <c r="H3742" s="9">
        <f>IF(financials[[#This Row],[Discount Band]]="low",0.1,IF(financials[[#This Row],[Discount Band]]="medium",0.15,0.3))</f>
        <v>0.15</v>
      </c>
      <c r="I3742" s="9">
        <f>financials[[#This Row],[Gross Sales]]-financials[[#This Row],[Gross Sales]]*financials[[#This Row],[Discounts]]</f>
        <v>71910</v>
      </c>
      <c r="J3742" s="9">
        <f>VLOOKUP(financials[[#This Row],[productid]],Products!$B$2:$H$10,3)</f>
        <v>10</v>
      </c>
      <c r="K3742" s="9">
        <f>financials[[#This Row],[Sales]]-financials[[#This Row],[COGS]]</f>
        <v>71900</v>
      </c>
      <c r="L3742" s="17">
        <f t="shared" ca="1" si="117"/>
        <v>44574</v>
      </c>
      <c r="M3742" t="str">
        <f t="shared" ca="1" si="116"/>
        <v>B0101</v>
      </c>
    </row>
    <row r="3743" spans="1:13" x14ac:dyDescent="0.25">
      <c r="A3743" t="s">
        <v>99</v>
      </c>
      <c r="B3743" s="7" t="s">
        <v>178</v>
      </c>
      <c r="C3743" s="15">
        <v>107</v>
      </c>
      <c r="D3743" s="16" t="s">
        <v>101</v>
      </c>
      <c r="E3743">
        <v>282</v>
      </c>
      <c r="F3743" s="9">
        <v>300</v>
      </c>
      <c r="G3743" s="9">
        <f>financials[[#This Row],[Units Sold]]*financials[[#This Row],[Sale Price]]</f>
        <v>84600</v>
      </c>
      <c r="H3743" s="9">
        <f>IF(financials[[#This Row],[Discount Band]]="low",0.1,IF(financials[[#This Row],[Discount Band]]="medium",0.15,0.3))</f>
        <v>0.15</v>
      </c>
      <c r="I3743" s="9">
        <f>financials[[#This Row],[Gross Sales]]-financials[[#This Row],[Gross Sales]]*financials[[#This Row],[Discounts]]</f>
        <v>71910</v>
      </c>
      <c r="J3743" s="9">
        <f>VLOOKUP(financials[[#This Row],[productid]],Products!$B$2:$H$10,3)</f>
        <v>5.5</v>
      </c>
      <c r="K3743" s="9">
        <f>financials[[#This Row],[Sales]]-financials[[#This Row],[COGS]]</f>
        <v>71904.5</v>
      </c>
      <c r="L3743" s="17">
        <f t="shared" ca="1" si="117"/>
        <v>44677</v>
      </c>
      <c r="M3743" t="str">
        <f t="shared" ca="1" si="116"/>
        <v>C0002</v>
      </c>
    </row>
    <row r="3744" spans="1:13" x14ac:dyDescent="0.25">
      <c r="A3744" t="s">
        <v>97</v>
      </c>
      <c r="B3744" s="7" t="s">
        <v>105</v>
      </c>
      <c r="C3744" s="13">
        <v>108</v>
      </c>
      <c r="D3744" s="10" t="s">
        <v>102</v>
      </c>
      <c r="E3744">
        <v>242</v>
      </c>
      <c r="F3744" s="9">
        <v>350</v>
      </c>
      <c r="G3744" s="9">
        <f>financials[[#This Row],[Units Sold]]*financials[[#This Row],[Sale Price]]</f>
        <v>84700</v>
      </c>
      <c r="H3744" s="9">
        <f>IF(financials[[#This Row],[Discount Band]]="low",0.1,IF(financials[[#This Row],[Discount Band]]="medium",0.15,0.3))</f>
        <v>0.1</v>
      </c>
      <c r="I3744" s="9">
        <f>financials[[#This Row],[Gross Sales]]-financials[[#This Row],[Gross Sales]]*financials[[#This Row],[Discounts]]</f>
        <v>76230</v>
      </c>
      <c r="J3744" s="9">
        <f>VLOOKUP(financials[[#This Row],[productid]],Products!$B$2:$H$10,3)</f>
        <v>3.99</v>
      </c>
      <c r="K3744" s="9">
        <f>financials[[#This Row],[Sales]]-financials[[#This Row],[COGS]]</f>
        <v>76226.009999999995</v>
      </c>
      <c r="L3744" s="17">
        <f t="shared" ca="1" si="117"/>
        <v>45211</v>
      </c>
      <c r="M3744" t="str">
        <f t="shared" ca="1" si="116"/>
        <v>C0003</v>
      </c>
    </row>
    <row r="3745" spans="1:13" x14ac:dyDescent="0.25">
      <c r="A3745" t="s">
        <v>97</v>
      </c>
      <c r="B3745" s="7" t="s">
        <v>169</v>
      </c>
      <c r="C3745" s="15">
        <v>101</v>
      </c>
      <c r="D3745" s="16" t="s">
        <v>94</v>
      </c>
      <c r="E3745">
        <v>242</v>
      </c>
      <c r="F3745" s="9">
        <v>350</v>
      </c>
      <c r="G3745" s="9">
        <f>financials[[#This Row],[Units Sold]]*financials[[#This Row],[Sale Price]]</f>
        <v>84700</v>
      </c>
      <c r="H3745" s="9">
        <f>IF(financials[[#This Row],[Discount Band]]="low",0.1,IF(financials[[#This Row],[Discount Band]]="medium",0.15,0.3))</f>
        <v>0.3</v>
      </c>
      <c r="I3745" s="9">
        <f>financials[[#This Row],[Gross Sales]]-financials[[#This Row],[Gross Sales]]*financials[[#This Row],[Discounts]]</f>
        <v>59290</v>
      </c>
      <c r="J3745" s="9">
        <f>VLOOKUP(financials[[#This Row],[productid]],Products!$B$2:$H$10,3)</f>
        <v>9.9499999999999993</v>
      </c>
      <c r="K3745" s="9">
        <f>financials[[#This Row],[Sales]]-financials[[#This Row],[COGS]]</f>
        <v>59280.05</v>
      </c>
      <c r="L3745" s="17">
        <f t="shared" ca="1" si="117"/>
        <v>45276</v>
      </c>
      <c r="M3745" t="str">
        <f t="shared" ca="1" si="116"/>
        <v>B0101</v>
      </c>
    </row>
    <row r="3746" spans="1:13" x14ac:dyDescent="0.25">
      <c r="A3746" t="s">
        <v>97</v>
      </c>
      <c r="B3746" s="7" t="s">
        <v>251</v>
      </c>
      <c r="C3746" s="15">
        <v>108</v>
      </c>
      <c r="D3746" s="16" t="s">
        <v>101</v>
      </c>
      <c r="E3746">
        <v>242</v>
      </c>
      <c r="F3746" s="9">
        <v>350</v>
      </c>
      <c r="G3746" s="9">
        <f>financials[[#This Row],[Units Sold]]*financials[[#This Row],[Sale Price]]</f>
        <v>84700</v>
      </c>
      <c r="H3746" s="9">
        <f>IF(financials[[#This Row],[Discount Band]]="low",0.1,IF(financials[[#This Row],[Discount Band]]="medium",0.15,0.3))</f>
        <v>0.15</v>
      </c>
      <c r="I3746" s="9">
        <f>financials[[#This Row],[Gross Sales]]-financials[[#This Row],[Gross Sales]]*financials[[#This Row],[Discounts]]</f>
        <v>71995</v>
      </c>
      <c r="J3746" s="9">
        <f>VLOOKUP(financials[[#This Row],[productid]],Products!$B$2:$H$10,3)</f>
        <v>3.99</v>
      </c>
      <c r="K3746" s="9">
        <f>financials[[#This Row],[Sales]]-financials[[#This Row],[COGS]]</f>
        <v>71991.009999999995</v>
      </c>
      <c r="L3746" s="17">
        <f t="shared" ca="1" si="117"/>
        <v>45252</v>
      </c>
      <c r="M3746" t="str">
        <f t="shared" ca="1" si="116"/>
        <v>B0101</v>
      </c>
    </row>
    <row r="3747" spans="1:13" x14ac:dyDescent="0.25">
      <c r="A3747" t="s">
        <v>97</v>
      </c>
      <c r="B3747" s="7" t="s">
        <v>135</v>
      </c>
      <c r="C3747" s="15">
        <v>108</v>
      </c>
      <c r="D3747" s="16" t="s">
        <v>94</v>
      </c>
      <c r="E3747">
        <v>4245</v>
      </c>
      <c r="F3747" s="9">
        <v>20</v>
      </c>
      <c r="G3747" s="9">
        <f>financials[[#This Row],[Units Sold]]*financials[[#This Row],[Sale Price]]</f>
        <v>84900</v>
      </c>
      <c r="H3747" s="9">
        <f>IF(financials[[#This Row],[Discount Band]]="low",0.1,IF(financials[[#This Row],[Discount Band]]="medium",0.15,0.3))</f>
        <v>0.3</v>
      </c>
      <c r="I3747" s="9">
        <f>financials[[#This Row],[Gross Sales]]-financials[[#This Row],[Gross Sales]]*financials[[#This Row],[Discounts]]</f>
        <v>59430</v>
      </c>
      <c r="J3747" s="9">
        <f>VLOOKUP(financials[[#This Row],[productid]],Products!$B$2:$H$10,3)</f>
        <v>3.99</v>
      </c>
      <c r="K3747" s="9">
        <f>financials[[#This Row],[Sales]]-financials[[#This Row],[COGS]]</f>
        <v>59426.01</v>
      </c>
      <c r="L3747" s="17">
        <f t="shared" ca="1" si="117"/>
        <v>44614</v>
      </c>
      <c r="M3747" t="str">
        <f t="shared" ca="1" si="116"/>
        <v>A0001</v>
      </c>
    </row>
    <row r="3748" spans="1:13" x14ac:dyDescent="0.25">
      <c r="A3748" t="s">
        <v>99</v>
      </c>
      <c r="B3748" s="7" t="s">
        <v>107</v>
      </c>
      <c r="C3748" s="15">
        <v>104</v>
      </c>
      <c r="D3748" s="16" t="s">
        <v>94</v>
      </c>
      <c r="E3748">
        <v>283</v>
      </c>
      <c r="F3748" s="9">
        <v>300</v>
      </c>
      <c r="G3748" s="9">
        <f>financials[[#This Row],[Units Sold]]*financials[[#This Row],[Sale Price]]</f>
        <v>84900</v>
      </c>
      <c r="H3748" s="9">
        <f>IF(financials[[#This Row],[Discount Band]]="low",0.1,IF(financials[[#This Row],[Discount Band]]="medium",0.15,0.3))</f>
        <v>0.3</v>
      </c>
      <c r="I3748" s="9">
        <f>financials[[#This Row],[Gross Sales]]-financials[[#This Row],[Gross Sales]]*financials[[#This Row],[Discounts]]</f>
        <v>59430</v>
      </c>
      <c r="J3748" s="9">
        <f>VLOOKUP(financials[[#This Row],[productid]],Products!$B$2:$H$10,3)</f>
        <v>2.9</v>
      </c>
      <c r="K3748" s="9">
        <f>financials[[#This Row],[Sales]]-financials[[#This Row],[COGS]]</f>
        <v>59427.1</v>
      </c>
      <c r="L3748" s="17">
        <f t="shared" ca="1" si="117"/>
        <v>45151</v>
      </c>
      <c r="M3748" t="str">
        <f t="shared" ca="1" si="116"/>
        <v>B0001</v>
      </c>
    </row>
    <row r="3749" spans="1:13" x14ac:dyDescent="0.25">
      <c r="A3749" t="s">
        <v>99</v>
      </c>
      <c r="B3749" s="7" t="s">
        <v>104</v>
      </c>
      <c r="C3749" s="15">
        <v>101</v>
      </c>
      <c r="D3749" s="16" t="s">
        <v>102</v>
      </c>
      <c r="E3749">
        <v>283</v>
      </c>
      <c r="F3749" s="9">
        <v>300</v>
      </c>
      <c r="G3749" s="9">
        <f>financials[[#This Row],[Units Sold]]*financials[[#This Row],[Sale Price]]</f>
        <v>84900</v>
      </c>
      <c r="H3749" s="9">
        <f>IF(financials[[#This Row],[Discount Band]]="low",0.1,IF(financials[[#This Row],[Discount Band]]="medium",0.15,0.3))</f>
        <v>0.1</v>
      </c>
      <c r="I3749" s="9">
        <f>financials[[#This Row],[Gross Sales]]-financials[[#This Row],[Gross Sales]]*financials[[#This Row],[Discounts]]</f>
        <v>76410</v>
      </c>
      <c r="J3749" s="9">
        <f>VLOOKUP(financials[[#This Row],[productid]],Products!$B$2:$H$10,3)</f>
        <v>9.9499999999999993</v>
      </c>
      <c r="K3749" s="9">
        <f>financials[[#This Row],[Sales]]-financials[[#This Row],[COGS]]</f>
        <v>76400.05</v>
      </c>
      <c r="L3749" s="17">
        <f t="shared" ca="1" si="117"/>
        <v>45133</v>
      </c>
      <c r="M3749" t="str">
        <f t="shared" ca="1" si="116"/>
        <v>B0001</v>
      </c>
    </row>
    <row r="3750" spans="1:13" x14ac:dyDescent="0.25">
      <c r="A3750" t="s">
        <v>97</v>
      </c>
      <c r="B3750" s="7" t="s">
        <v>107</v>
      </c>
      <c r="C3750" s="13">
        <v>106</v>
      </c>
      <c r="D3750" s="10" t="s">
        <v>101</v>
      </c>
      <c r="E3750">
        <v>243</v>
      </c>
      <c r="F3750" s="9">
        <v>350</v>
      </c>
      <c r="G3750" s="9">
        <f>financials[[#This Row],[Units Sold]]*financials[[#This Row],[Sale Price]]</f>
        <v>85050</v>
      </c>
      <c r="H3750" s="9">
        <f>IF(financials[[#This Row],[Discount Band]]="low",0.1,IF(financials[[#This Row],[Discount Band]]="medium",0.15,0.3))</f>
        <v>0.15</v>
      </c>
      <c r="I3750" s="9">
        <f>financials[[#This Row],[Gross Sales]]-financials[[#This Row],[Gross Sales]]*financials[[#This Row],[Discounts]]</f>
        <v>72292.5</v>
      </c>
      <c r="J3750" s="9">
        <f>VLOOKUP(financials[[#This Row],[productid]],Products!$B$2:$H$10,3)</f>
        <v>9.1</v>
      </c>
      <c r="K3750" s="9">
        <f>financials[[#This Row],[Sales]]-financials[[#This Row],[COGS]]</f>
        <v>72283.399999999994</v>
      </c>
      <c r="L3750" s="17">
        <f t="shared" ca="1" si="117"/>
        <v>44621</v>
      </c>
      <c r="M3750" t="str">
        <f t="shared" ca="1" si="116"/>
        <v>B0001</v>
      </c>
    </row>
    <row r="3751" spans="1:13" x14ac:dyDescent="0.25">
      <c r="A3751" t="s">
        <v>97</v>
      </c>
      <c r="B3751" s="7" t="s">
        <v>279</v>
      </c>
      <c r="C3751" s="15">
        <v>109</v>
      </c>
      <c r="D3751" s="16" t="s">
        <v>94</v>
      </c>
      <c r="E3751">
        <v>243</v>
      </c>
      <c r="F3751" s="9">
        <v>350</v>
      </c>
      <c r="G3751" s="9">
        <f>financials[[#This Row],[Units Sold]]*financials[[#This Row],[Sale Price]]</f>
        <v>85050</v>
      </c>
      <c r="H3751" s="9">
        <f>IF(financials[[#This Row],[Discount Band]]="low",0.1,IF(financials[[#This Row],[Discount Band]]="medium",0.15,0.3))</f>
        <v>0.3</v>
      </c>
      <c r="I3751" s="9">
        <f>financials[[#This Row],[Gross Sales]]-financials[[#This Row],[Gross Sales]]*financials[[#This Row],[Discounts]]</f>
        <v>59535</v>
      </c>
      <c r="J3751" s="9">
        <f>VLOOKUP(financials[[#This Row],[productid]],Products!$B$2:$H$10,3)</f>
        <v>16.8</v>
      </c>
      <c r="K3751" s="9">
        <f>financials[[#This Row],[Sales]]-financials[[#This Row],[COGS]]</f>
        <v>59518.2</v>
      </c>
      <c r="L3751" s="17">
        <f t="shared" ca="1" si="117"/>
        <v>45437</v>
      </c>
      <c r="M3751" t="str">
        <f t="shared" ca="1" si="116"/>
        <v>B0101</v>
      </c>
    </row>
    <row r="3752" spans="1:13" x14ac:dyDescent="0.25">
      <c r="A3752" t="s">
        <v>97</v>
      </c>
      <c r="B3752" s="7" t="s">
        <v>243</v>
      </c>
      <c r="C3752" s="15">
        <v>102</v>
      </c>
      <c r="D3752" s="16" t="s">
        <v>101</v>
      </c>
      <c r="E3752">
        <v>243</v>
      </c>
      <c r="F3752" s="9">
        <v>350</v>
      </c>
      <c r="G3752" s="9">
        <f>financials[[#This Row],[Units Sold]]*financials[[#This Row],[Sale Price]]</f>
        <v>85050</v>
      </c>
      <c r="H3752" s="9">
        <f>IF(financials[[#This Row],[Discount Band]]="low",0.1,IF(financials[[#This Row],[Discount Band]]="medium",0.15,0.3))</f>
        <v>0.15</v>
      </c>
      <c r="I3752" s="9">
        <f>financials[[#This Row],[Gross Sales]]-financials[[#This Row],[Gross Sales]]*financials[[#This Row],[Discounts]]</f>
        <v>72292.5</v>
      </c>
      <c r="J3752" s="9">
        <f>VLOOKUP(financials[[#This Row],[productid]],Products!$B$2:$H$10,3)</f>
        <v>13.95</v>
      </c>
      <c r="K3752" s="9">
        <f>financials[[#This Row],[Sales]]-financials[[#This Row],[COGS]]</f>
        <v>72278.55</v>
      </c>
      <c r="L3752" s="17">
        <f t="shared" ca="1" si="117"/>
        <v>45248</v>
      </c>
      <c r="M3752" t="str">
        <f t="shared" ca="1" si="116"/>
        <v>B0001</v>
      </c>
    </row>
    <row r="3753" spans="1:13" x14ac:dyDescent="0.25">
      <c r="A3753" t="s">
        <v>97</v>
      </c>
      <c r="B3753" s="7" t="s">
        <v>208</v>
      </c>
      <c r="C3753" s="15">
        <v>106</v>
      </c>
      <c r="D3753" s="16" t="s">
        <v>101</v>
      </c>
      <c r="E3753">
        <v>243</v>
      </c>
      <c r="F3753" s="9">
        <v>350</v>
      </c>
      <c r="G3753" s="9">
        <f>financials[[#This Row],[Units Sold]]*financials[[#This Row],[Sale Price]]</f>
        <v>85050</v>
      </c>
      <c r="H3753" s="9">
        <f>IF(financials[[#This Row],[Discount Band]]="low",0.1,IF(financials[[#This Row],[Discount Band]]="medium",0.15,0.3))</f>
        <v>0.15</v>
      </c>
      <c r="I3753" s="9">
        <f>financials[[#This Row],[Gross Sales]]-financials[[#This Row],[Gross Sales]]*financials[[#This Row],[Discounts]]</f>
        <v>72292.5</v>
      </c>
      <c r="J3753" s="9">
        <f>VLOOKUP(financials[[#This Row],[productid]],Products!$B$2:$H$10,3)</f>
        <v>9.1</v>
      </c>
      <c r="K3753" s="9">
        <f>financials[[#This Row],[Sales]]-financials[[#This Row],[COGS]]</f>
        <v>72283.399999999994</v>
      </c>
      <c r="L3753" s="17">
        <f t="shared" ca="1" si="117"/>
        <v>44839</v>
      </c>
      <c r="M3753" t="str">
        <f t="shared" ca="1" si="116"/>
        <v>C0002</v>
      </c>
    </row>
    <row r="3754" spans="1:13" x14ac:dyDescent="0.25">
      <c r="A3754" t="s">
        <v>97</v>
      </c>
      <c r="B3754" s="7" t="s">
        <v>239</v>
      </c>
      <c r="C3754" s="15">
        <v>104</v>
      </c>
      <c r="D3754" s="16" t="s">
        <v>94</v>
      </c>
      <c r="E3754">
        <v>243</v>
      </c>
      <c r="F3754" s="9">
        <v>350</v>
      </c>
      <c r="G3754" s="9">
        <f>financials[[#This Row],[Units Sold]]*financials[[#This Row],[Sale Price]]</f>
        <v>85050</v>
      </c>
      <c r="H3754" s="9">
        <f>IF(financials[[#This Row],[Discount Band]]="low",0.1,IF(financials[[#This Row],[Discount Band]]="medium",0.15,0.3))</f>
        <v>0.3</v>
      </c>
      <c r="I3754" s="9">
        <f>financials[[#This Row],[Gross Sales]]-financials[[#This Row],[Gross Sales]]*financials[[#This Row],[Discounts]]</f>
        <v>59535</v>
      </c>
      <c r="J3754" s="9">
        <f>VLOOKUP(financials[[#This Row],[productid]],Products!$B$2:$H$10,3)</f>
        <v>2.9</v>
      </c>
      <c r="K3754" s="9">
        <f>financials[[#This Row],[Sales]]-financials[[#This Row],[COGS]]</f>
        <v>59532.1</v>
      </c>
      <c r="L3754" s="17">
        <f t="shared" ca="1" si="117"/>
        <v>44609</v>
      </c>
      <c r="M3754" t="str">
        <f t="shared" ca="1" si="116"/>
        <v>B0101</v>
      </c>
    </row>
    <row r="3755" spans="1:13" x14ac:dyDescent="0.25">
      <c r="A3755" t="s">
        <v>99</v>
      </c>
      <c r="B3755" s="7" t="s">
        <v>169</v>
      </c>
      <c r="C3755" s="13">
        <v>107</v>
      </c>
      <c r="D3755" s="10" t="s">
        <v>101</v>
      </c>
      <c r="E3755">
        <v>284</v>
      </c>
      <c r="F3755" s="9">
        <v>300</v>
      </c>
      <c r="G3755" s="9">
        <f>financials[[#This Row],[Units Sold]]*financials[[#This Row],[Sale Price]]</f>
        <v>85200</v>
      </c>
      <c r="H3755" s="9">
        <f>IF(financials[[#This Row],[Discount Band]]="low",0.1,IF(financials[[#This Row],[Discount Band]]="medium",0.15,0.3))</f>
        <v>0.15</v>
      </c>
      <c r="I3755" s="9">
        <f>financials[[#This Row],[Gross Sales]]-financials[[#This Row],[Gross Sales]]*financials[[#This Row],[Discounts]]</f>
        <v>72420</v>
      </c>
      <c r="J3755" s="9">
        <f>VLOOKUP(financials[[#This Row],[productid]],Products!$B$2:$H$10,3)</f>
        <v>5.5</v>
      </c>
      <c r="K3755" s="9">
        <f>financials[[#This Row],[Sales]]-financials[[#This Row],[COGS]]</f>
        <v>72414.5</v>
      </c>
      <c r="L3755" s="17">
        <f t="shared" ca="1" si="117"/>
        <v>44890</v>
      </c>
      <c r="M3755" t="str">
        <f t="shared" ca="1" si="116"/>
        <v>B0001</v>
      </c>
    </row>
    <row r="3756" spans="1:13" x14ac:dyDescent="0.25">
      <c r="A3756" t="s">
        <v>99</v>
      </c>
      <c r="B3756" s="7" t="s">
        <v>239</v>
      </c>
      <c r="C3756" s="15">
        <v>105</v>
      </c>
      <c r="D3756" s="16" t="s">
        <v>101</v>
      </c>
      <c r="E3756">
        <v>284</v>
      </c>
      <c r="F3756" s="9">
        <v>300</v>
      </c>
      <c r="G3756" s="9">
        <f>financials[[#This Row],[Units Sold]]*financials[[#This Row],[Sale Price]]</f>
        <v>85200</v>
      </c>
      <c r="H3756" s="9">
        <f>IF(financials[[#This Row],[Discount Band]]="low",0.1,IF(financials[[#This Row],[Discount Band]]="medium",0.15,0.3))</f>
        <v>0.15</v>
      </c>
      <c r="I3756" s="9">
        <f>financials[[#This Row],[Gross Sales]]-financials[[#This Row],[Gross Sales]]*financials[[#This Row],[Discounts]]</f>
        <v>72420</v>
      </c>
      <c r="J3756" s="9">
        <f>VLOOKUP(financials[[#This Row],[productid]],Products!$B$2:$H$10,3)</f>
        <v>10</v>
      </c>
      <c r="K3756" s="9">
        <f>financials[[#This Row],[Sales]]-financials[[#This Row],[COGS]]</f>
        <v>72410</v>
      </c>
      <c r="L3756" s="17">
        <f t="shared" ca="1" si="117"/>
        <v>44817</v>
      </c>
      <c r="M3756" t="str">
        <f t="shared" ca="1" si="116"/>
        <v>C0002</v>
      </c>
    </row>
    <row r="3757" spans="1:13" x14ac:dyDescent="0.25">
      <c r="A3757" t="s">
        <v>97</v>
      </c>
      <c r="B3757" s="7" t="s">
        <v>628</v>
      </c>
      <c r="C3757" s="15">
        <v>106</v>
      </c>
      <c r="D3757" s="16" t="s">
        <v>102</v>
      </c>
      <c r="E3757">
        <v>244</v>
      </c>
      <c r="F3757" s="9">
        <v>350</v>
      </c>
      <c r="G3757" s="9">
        <f>financials[[#This Row],[Units Sold]]*financials[[#This Row],[Sale Price]]</f>
        <v>85400</v>
      </c>
      <c r="H3757" s="9">
        <f>IF(financials[[#This Row],[Discount Band]]="low",0.1,IF(financials[[#This Row],[Discount Band]]="medium",0.15,0.3))</f>
        <v>0.1</v>
      </c>
      <c r="I3757" s="9">
        <f>financials[[#This Row],[Gross Sales]]-financials[[#This Row],[Gross Sales]]*financials[[#This Row],[Discounts]]</f>
        <v>76860</v>
      </c>
      <c r="J3757" s="9">
        <f>VLOOKUP(financials[[#This Row],[productid]],Products!$B$2:$H$10,3)</f>
        <v>9.1</v>
      </c>
      <c r="K3757" s="9">
        <f>financials[[#This Row],[Sales]]-financials[[#This Row],[COGS]]</f>
        <v>76850.899999999994</v>
      </c>
      <c r="L3757" s="17">
        <f t="shared" ca="1" si="117"/>
        <v>44877</v>
      </c>
      <c r="M3757" t="str">
        <f t="shared" ca="1" si="116"/>
        <v>B0101</v>
      </c>
    </row>
    <row r="3758" spans="1:13" x14ac:dyDescent="0.25">
      <c r="A3758" t="s">
        <v>97</v>
      </c>
      <c r="B3758" s="7" t="s">
        <v>135</v>
      </c>
      <c r="C3758" s="15">
        <v>104</v>
      </c>
      <c r="D3758" s="16" t="s">
        <v>101</v>
      </c>
      <c r="E3758">
        <v>4273</v>
      </c>
      <c r="F3758" s="9">
        <v>20</v>
      </c>
      <c r="G3758" s="9">
        <f>financials[[#This Row],[Units Sold]]*financials[[#This Row],[Sale Price]]</f>
        <v>85460</v>
      </c>
      <c r="H3758" s="9">
        <f>IF(financials[[#This Row],[Discount Band]]="low",0.1,IF(financials[[#This Row],[Discount Band]]="medium",0.15,0.3))</f>
        <v>0.15</v>
      </c>
      <c r="I3758" s="9">
        <f>financials[[#This Row],[Gross Sales]]-financials[[#This Row],[Gross Sales]]*financials[[#This Row],[Discounts]]</f>
        <v>72641</v>
      </c>
      <c r="J3758" s="9">
        <f>VLOOKUP(financials[[#This Row],[productid]],Products!$B$2:$H$10,3)</f>
        <v>2.9</v>
      </c>
      <c r="K3758" s="9">
        <f>financials[[#This Row],[Sales]]-financials[[#This Row],[COGS]]</f>
        <v>72638.100000000006</v>
      </c>
      <c r="L3758" s="17">
        <f t="shared" ca="1" si="117"/>
        <v>44718</v>
      </c>
      <c r="M3758" t="str">
        <f t="shared" ca="1" si="116"/>
        <v>A0001</v>
      </c>
    </row>
    <row r="3759" spans="1:13" x14ac:dyDescent="0.25">
      <c r="A3759" t="s">
        <v>97</v>
      </c>
      <c r="B3759" s="7" t="s">
        <v>135</v>
      </c>
      <c r="C3759" s="15">
        <v>109</v>
      </c>
      <c r="D3759" s="16" t="s">
        <v>94</v>
      </c>
      <c r="E3759">
        <v>4274</v>
      </c>
      <c r="F3759" s="9">
        <v>20</v>
      </c>
      <c r="G3759" s="9">
        <f>financials[[#This Row],[Units Sold]]*financials[[#This Row],[Sale Price]]</f>
        <v>85480</v>
      </c>
      <c r="H3759" s="9">
        <f>IF(financials[[#This Row],[Discount Band]]="low",0.1,IF(financials[[#This Row],[Discount Band]]="medium",0.15,0.3))</f>
        <v>0.3</v>
      </c>
      <c r="I3759" s="9">
        <f>financials[[#This Row],[Gross Sales]]-financials[[#This Row],[Gross Sales]]*financials[[#This Row],[Discounts]]</f>
        <v>59836</v>
      </c>
      <c r="J3759" s="9">
        <f>VLOOKUP(financials[[#This Row],[productid]],Products!$B$2:$H$10,3)</f>
        <v>16.8</v>
      </c>
      <c r="K3759" s="9">
        <f>financials[[#This Row],[Sales]]-financials[[#This Row],[COGS]]</f>
        <v>59819.199999999997</v>
      </c>
      <c r="L3759" s="17">
        <f t="shared" ca="1" si="117"/>
        <v>45377</v>
      </c>
      <c r="M3759" t="str">
        <f t="shared" ca="1" si="116"/>
        <v>C0003</v>
      </c>
    </row>
    <row r="3760" spans="1:13" x14ac:dyDescent="0.25">
      <c r="A3760" t="s">
        <v>99</v>
      </c>
      <c r="B3760" s="7" t="s">
        <v>243</v>
      </c>
      <c r="C3760" s="13">
        <v>103</v>
      </c>
      <c r="D3760" s="10" t="s">
        <v>101</v>
      </c>
      <c r="E3760">
        <v>285</v>
      </c>
      <c r="F3760" s="9">
        <v>300</v>
      </c>
      <c r="G3760" s="9">
        <f>financials[[#This Row],[Units Sold]]*financials[[#This Row],[Sale Price]]</f>
        <v>85500</v>
      </c>
      <c r="H3760" s="9">
        <f>IF(financials[[#This Row],[Discount Band]]="low",0.1,IF(financials[[#This Row],[Discount Band]]="medium",0.15,0.3))</f>
        <v>0.15</v>
      </c>
      <c r="I3760" s="9">
        <f>financials[[#This Row],[Gross Sales]]-financials[[#This Row],[Gross Sales]]*financials[[#This Row],[Discounts]]</f>
        <v>72675</v>
      </c>
      <c r="J3760" s="9">
        <f>VLOOKUP(financials[[#This Row],[productid]],Products!$B$2:$H$10,3)</f>
        <v>15</v>
      </c>
      <c r="K3760" s="9">
        <f>financials[[#This Row],[Sales]]-financials[[#This Row],[COGS]]</f>
        <v>72660</v>
      </c>
      <c r="L3760" s="17">
        <f t="shared" ca="1" si="117"/>
        <v>44992</v>
      </c>
      <c r="M3760" t="str">
        <f t="shared" ca="1" si="116"/>
        <v>B0101</v>
      </c>
    </row>
    <row r="3761" spans="1:13" x14ac:dyDescent="0.25">
      <c r="A3761" t="s">
        <v>99</v>
      </c>
      <c r="B3761" s="7" t="s">
        <v>159</v>
      </c>
      <c r="C3761" s="15">
        <v>101</v>
      </c>
      <c r="D3761" s="16" t="s">
        <v>102</v>
      </c>
      <c r="E3761">
        <v>285</v>
      </c>
      <c r="F3761" s="9">
        <v>300</v>
      </c>
      <c r="G3761" s="9">
        <f>financials[[#This Row],[Units Sold]]*financials[[#This Row],[Sale Price]]</f>
        <v>85500</v>
      </c>
      <c r="H3761" s="9">
        <f>IF(financials[[#This Row],[Discount Band]]="low",0.1,IF(financials[[#This Row],[Discount Band]]="medium",0.15,0.3))</f>
        <v>0.1</v>
      </c>
      <c r="I3761" s="9">
        <f>financials[[#This Row],[Gross Sales]]-financials[[#This Row],[Gross Sales]]*financials[[#This Row],[Discounts]]</f>
        <v>76950</v>
      </c>
      <c r="J3761" s="9">
        <f>VLOOKUP(financials[[#This Row],[productid]],Products!$B$2:$H$10,3)</f>
        <v>9.9499999999999993</v>
      </c>
      <c r="K3761" s="9">
        <f>financials[[#This Row],[Sales]]-financials[[#This Row],[COGS]]</f>
        <v>76940.05</v>
      </c>
      <c r="L3761" s="17">
        <f t="shared" ca="1" si="117"/>
        <v>44832</v>
      </c>
      <c r="M3761" t="str">
        <f t="shared" ca="1" si="116"/>
        <v>A0001</v>
      </c>
    </row>
    <row r="3762" spans="1:13" x14ac:dyDescent="0.25">
      <c r="A3762" t="s">
        <v>99</v>
      </c>
      <c r="B3762" s="7" t="s">
        <v>178</v>
      </c>
      <c r="C3762" s="15">
        <v>103</v>
      </c>
      <c r="D3762" s="16" t="s">
        <v>94</v>
      </c>
      <c r="E3762">
        <v>286</v>
      </c>
      <c r="F3762" s="9">
        <v>300</v>
      </c>
      <c r="G3762" s="9">
        <f>financials[[#This Row],[Units Sold]]*financials[[#This Row],[Sale Price]]</f>
        <v>85800</v>
      </c>
      <c r="H3762" s="9">
        <f>IF(financials[[#This Row],[Discount Band]]="low",0.1,IF(financials[[#This Row],[Discount Band]]="medium",0.15,0.3))</f>
        <v>0.3</v>
      </c>
      <c r="I3762" s="9">
        <f>financials[[#This Row],[Gross Sales]]-financials[[#This Row],[Gross Sales]]*financials[[#This Row],[Discounts]]</f>
        <v>60060</v>
      </c>
      <c r="J3762" s="9">
        <f>VLOOKUP(financials[[#This Row],[productid]],Products!$B$2:$H$10,3)</f>
        <v>15</v>
      </c>
      <c r="K3762" s="9">
        <f>financials[[#This Row],[Sales]]-financials[[#This Row],[COGS]]</f>
        <v>60045</v>
      </c>
      <c r="L3762" s="17">
        <f t="shared" ca="1" si="117"/>
        <v>44711</v>
      </c>
      <c r="M3762" t="str">
        <f t="shared" ca="1" si="116"/>
        <v>A0001</v>
      </c>
    </row>
    <row r="3763" spans="1:13" x14ac:dyDescent="0.25">
      <c r="A3763" t="s">
        <v>99</v>
      </c>
      <c r="B3763" s="7" t="s">
        <v>169</v>
      </c>
      <c r="C3763" s="15">
        <v>107</v>
      </c>
      <c r="D3763" s="16" t="s">
        <v>101</v>
      </c>
      <c r="E3763">
        <v>286</v>
      </c>
      <c r="F3763" s="9">
        <v>300</v>
      </c>
      <c r="G3763" s="9">
        <f>financials[[#This Row],[Units Sold]]*financials[[#This Row],[Sale Price]]</f>
        <v>85800</v>
      </c>
      <c r="H3763" s="9">
        <f>IF(financials[[#This Row],[Discount Band]]="low",0.1,IF(financials[[#This Row],[Discount Band]]="medium",0.15,0.3))</f>
        <v>0.15</v>
      </c>
      <c r="I3763" s="9">
        <f>financials[[#This Row],[Gross Sales]]-financials[[#This Row],[Gross Sales]]*financials[[#This Row],[Discounts]]</f>
        <v>72930</v>
      </c>
      <c r="J3763" s="9">
        <f>VLOOKUP(financials[[#This Row],[productid]],Products!$B$2:$H$10,3)</f>
        <v>5.5</v>
      </c>
      <c r="K3763" s="9">
        <f>financials[[#This Row],[Sales]]-financials[[#This Row],[COGS]]</f>
        <v>72924.5</v>
      </c>
      <c r="L3763" s="17">
        <f t="shared" ca="1" si="117"/>
        <v>44613</v>
      </c>
      <c r="M3763" t="str">
        <f t="shared" ca="1" si="116"/>
        <v>C0003</v>
      </c>
    </row>
    <row r="3764" spans="1:13" x14ac:dyDescent="0.25">
      <c r="A3764" t="s">
        <v>97</v>
      </c>
      <c r="B3764" s="7" t="s">
        <v>135</v>
      </c>
      <c r="C3764" s="13">
        <v>101</v>
      </c>
      <c r="D3764" s="10" t="s">
        <v>94</v>
      </c>
      <c r="E3764">
        <v>4301</v>
      </c>
      <c r="F3764" s="9">
        <v>20</v>
      </c>
      <c r="G3764" s="9">
        <f>financials[[#This Row],[Units Sold]]*financials[[#This Row],[Sale Price]]</f>
        <v>86020</v>
      </c>
      <c r="H3764" s="9">
        <f>IF(financials[[#This Row],[Discount Band]]="low",0.1,IF(financials[[#This Row],[Discount Band]]="medium",0.15,0.3))</f>
        <v>0.3</v>
      </c>
      <c r="I3764" s="9">
        <f>financials[[#This Row],[Gross Sales]]-financials[[#This Row],[Gross Sales]]*financials[[#This Row],[Discounts]]</f>
        <v>60214</v>
      </c>
      <c r="J3764" s="9">
        <f>VLOOKUP(financials[[#This Row],[productid]],Products!$B$2:$H$10,3)</f>
        <v>9.9499999999999993</v>
      </c>
      <c r="K3764" s="9">
        <f>financials[[#This Row],[Sales]]-financials[[#This Row],[COGS]]</f>
        <v>60204.05</v>
      </c>
      <c r="L3764" s="17">
        <f t="shared" ca="1" si="117"/>
        <v>44817</v>
      </c>
      <c r="M3764" t="str">
        <f t="shared" ca="1" si="116"/>
        <v>C0002</v>
      </c>
    </row>
    <row r="3765" spans="1:13" x14ac:dyDescent="0.25">
      <c r="A3765" t="s">
        <v>97</v>
      </c>
      <c r="B3765" s="7" t="s">
        <v>135</v>
      </c>
      <c r="C3765" s="15">
        <v>109</v>
      </c>
      <c r="D3765" s="16" t="s">
        <v>94</v>
      </c>
      <c r="E3765">
        <v>4304</v>
      </c>
      <c r="F3765" s="9">
        <v>20</v>
      </c>
      <c r="G3765" s="9">
        <f>financials[[#This Row],[Units Sold]]*financials[[#This Row],[Sale Price]]</f>
        <v>86080</v>
      </c>
      <c r="H3765" s="9">
        <f>IF(financials[[#This Row],[Discount Band]]="low",0.1,IF(financials[[#This Row],[Discount Band]]="medium",0.15,0.3))</f>
        <v>0.3</v>
      </c>
      <c r="I3765" s="9">
        <f>financials[[#This Row],[Gross Sales]]-financials[[#This Row],[Gross Sales]]*financials[[#This Row],[Discounts]]</f>
        <v>60256</v>
      </c>
      <c r="J3765" s="9">
        <f>VLOOKUP(financials[[#This Row],[productid]],Products!$B$2:$H$10,3)</f>
        <v>16.8</v>
      </c>
      <c r="K3765" s="9">
        <f>financials[[#This Row],[Sales]]-financials[[#This Row],[COGS]]</f>
        <v>60239.199999999997</v>
      </c>
      <c r="L3765" s="17">
        <f t="shared" ca="1" si="117"/>
        <v>44723</v>
      </c>
      <c r="M3765" t="str">
        <f t="shared" ca="1" si="116"/>
        <v>A0001</v>
      </c>
    </row>
    <row r="3766" spans="1:13" x14ac:dyDescent="0.25">
      <c r="A3766" t="s">
        <v>97</v>
      </c>
      <c r="B3766" s="7" t="s">
        <v>169</v>
      </c>
      <c r="C3766" s="15">
        <v>101</v>
      </c>
      <c r="D3766" s="16" t="s">
        <v>94</v>
      </c>
      <c r="E3766">
        <v>246</v>
      </c>
      <c r="F3766" s="9">
        <v>350</v>
      </c>
      <c r="G3766" s="9">
        <f>financials[[#This Row],[Units Sold]]*financials[[#This Row],[Sale Price]]</f>
        <v>86100</v>
      </c>
      <c r="H3766" s="9">
        <f>IF(financials[[#This Row],[Discount Band]]="low",0.1,IF(financials[[#This Row],[Discount Band]]="medium",0.15,0.3))</f>
        <v>0.3</v>
      </c>
      <c r="I3766" s="9">
        <f>financials[[#This Row],[Gross Sales]]-financials[[#This Row],[Gross Sales]]*financials[[#This Row],[Discounts]]</f>
        <v>60270</v>
      </c>
      <c r="J3766" s="9">
        <f>VLOOKUP(financials[[#This Row],[productid]],Products!$B$2:$H$10,3)</f>
        <v>9.9499999999999993</v>
      </c>
      <c r="K3766" s="9">
        <f>financials[[#This Row],[Sales]]-financials[[#This Row],[COGS]]</f>
        <v>60260.05</v>
      </c>
      <c r="L3766" s="17">
        <f t="shared" ca="1" si="117"/>
        <v>45133</v>
      </c>
      <c r="M3766" t="str">
        <f t="shared" ca="1" si="116"/>
        <v>B0101</v>
      </c>
    </row>
    <row r="3767" spans="1:13" x14ac:dyDescent="0.25">
      <c r="A3767" t="s">
        <v>99</v>
      </c>
      <c r="B3767" s="7" t="s">
        <v>628</v>
      </c>
      <c r="C3767" s="15">
        <v>108</v>
      </c>
      <c r="D3767" s="16" t="s">
        <v>101</v>
      </c>
      <c r="E3767">
        <v>287</v>
      </c>
      <c r="F3767" s="9">
        <v>300</v>
      </c>
      <c r="G3767" s="9">
        <f>financials[[#This Row],[Units Sold]]*financials[[#This Row],[Sale Price]]</f>
        <v>86100</v>
      </c>
      <c r="H3767" s="9">
        <f>IF(financials[[#This Row],[Discount Band]]="low",0.1,IF(financials[[#This Row],[Discount Band]]="medium",0.15,0.3))</f>
        <v>0.15</v>
      </c>
      <c r="I3767" s="9">
        <f>financials[[#This Row],[Gross Sales]]-financials[[#This Row],[Gross Sales]]*financials[[#This Row],[Discounts]]</f>
        <v>73185</v>
      </c>
      <c r="J3767" s="9">
        <f>VLOOKUP(financials[[#This Row],[productid]],Products!$B$2:$H$10,3)</f>
        <v>3.99</v>
      </c>
      <c r="K3767" s="9">
        <f>financials[[#This Row],[Sales]]-financials[[#This Row],[COGS]]</f>
        <v>73181.009999999995</v>
      </c>
      <c r="L3767" s="17">
        <f t="shared" ca="1" si="117"/>
        <v>45168</v>
      </c>
      <c r="M3767" t="str">
        <f t="shared" ca="1" si="116"/>
        <v>C0002</v>
      </c>
    </row>
    <row r="3768" spans="1:13" x14ac:dyDescent="0.25">
      <c r="A3768" t="s">
        <v>99</v>
      </c>
      <c r="B3768" s="7" t="s">
        <v>239</v>
      </c>
      <c r="C3768" s="15">
        <v>102</v>
      </c>
      <c r="D3768" s="16" t="s">
        <v>101</v>
      </c>
      <c r="E3768">
        <v>287</v>
      </c>
      <c r="F3768" s="9">
        <v>300</v>
      </c>
      <c r="G3768" s="9">
        <f>financials[[#This Row],[Units Sold]]*financials[[#This Row],[Sale Price]]</f>
        <v>86100</v>
      </c>
      <c r="H3768" s="9">
        <f>IF(financials[[#This Row],[Discount Band]]="low",0.1,IF(financials[[#This Row],[Discount Band]]="medium",0.15,0.3))</f>
        <v>0.15</v>
      </c>
      <c r="I3768" s="9">
        <f>financials[[#This Row],[Gross Sales]]-financials[[#This Row],[Gross Sales]]*financials[[#This Row],[Discounts]]</f>
        <v>73185</v>
      </c>
      <c r="J3768" s="9">
        <f>VLOOKUP(financials[[#This Row],[productid]],Products!$B$2:$H$10,3)</f>
        <v>13.95</v>
      </c>
      <c r="K3768" s="9">
        <f>financials[[#This Row],[Sales]]-financials[[#This Row],[COGS]]</f>
        <v>73171.05</v>
      </c>
      <c r="L3768" s="17">
        <f t="shared" ca="1" si="117"/>
        <v>45088</v>
      </c>
      <c r="M3768" t="str">
        <f t="shared" ca="1" si="116"/>
        <v>C0002</v>
      </c>
    </row>
    <row r="3769" spans="1:13" x14ac:dyDescent="0.25">
      <c r="A3769" t="s">
        <v>97</v>
      </c>
      <c r="B3769" s="7" t="s">
        <v>106</v>
      </c>
      <c r="C3769" s="15">
        <v>108</v>
      </c>
      <c r="D3769" s="16" t="s">
        <v>101</v>
      </c>
      <c r="E3769">
        <v>246</v>
      </c>
      <c r="F3769" s="9">
        <v>350</v>
      </c>
      <c r="G3769" s="9">
        <f>financials[[#This Row],[Units Sold]]*financials[[#This Row],[Sale Price]]</f>
        <v>86100</v>
      </c>
      <c r="H3769" s="9">
        <f>IF(financials[[#This Row],[Discount Band]]="low",0.1,IF(financials[[#This Row],[Discount Band]]="medium",0.15,0.3))</f>
        <v>0.15</v>
      </c>
      <c r="I3769" s="9">
        <f>financials[[#This Row],[Gross Sales]]-financials[[#This Row],[Gross Sales]]*financials[[#This Row],[Discounts]]</f>
        <v>73185</v>
      </c>
      <c r="J3769" s="9">
        <f>VLOOKUP(financials[[#This Row],[productid]],Products!$B$2:$H$10,3)</f>
        <v>3.99</v>
      </c>
      <c r="K3769" s="9">
        <f>financials[[#This Row],[Sales]]-financials[[#This Row],[COGS]]</f>
        <v>73181.009999999995</v>
      </c>
      <c r="L3769" s="17">
        <f t="shared" ca="1" si="117"/>
        <v>44901</v>
      </c>
      <c r="M3769" t="str">
        <f t="shared" ca="1" si="116"/>
        <v>B0101</v>
      </c>
    </row>
    <row r="3770" spans="1:13" x14ac:dyDescent="0.25">
      <c r="A3770" t="s">
        <v>97</v>
      </c>
      <c r="B3770" s="7" t="s">
        <v>136</v>
      </c>
      <c r="C3770" s="15">
        <v>106</v>
      </c>
      <c r="D3770" s="16" t="s">
        <v>94</v>
      </c>
      <c r="E3770">
        <v>246</v>
      </c>
      <c r="F3770" s="9">
        <v>350</v>
      </c>
      <c r="G3770" s="9">
        <f>financials[[#This Row],[Units Sold]]*financials[[#This Row],[Sale Price]]</f>
        <v>86100</v>
      </c>
      <c r="H3770" s="9">
        <f>IF(financials[[#This Row],[Discount Band]]="low",0.1,IF(financials[[#This Row],[Discount Band]]="medium",0.15,0.3))</f>
        <v>0.3</v>
      </c>
      <c r="I3770" s="9">
        <f>financials[[#This Row],[Gross Sales]]-financials[[#This Row],[Gross Sales]]*financials[[#This Row],[Discounts]]</f>
        <v>60270</v>
      </c>
      <c r="J3770" s="9">
        <f>VLOOKUP(financials[[#This Row],[productid]],Products!$B$2:$H$10,3)</f>
        <v>9.1</v>
      </c>
      <c r="K3770" s="9">
        <f>financials[[#This Row],[Sales]]-financials[[#This Row],[COGS]]</f>
        <v>60260.9</v>
      </c>
      <c r="L3770" s="17">
        <f t="shared" ca="1" si="117"/>
        <v>44752</v>
      </c>
      <c r="M3770" t="str">
        <f t="shared" ca="1" si="116"/>
        <v>C0002</v>
      </c>
    </row>
    <row r="3771" spans="1:13" x14ac:dyDescent="0.25">
      <c r="A3771" t="s">
        <v>97</v>
      </c>
      <c r="B3771" s="7" t="s">
        <v>208</v>
      </c>
      <c r="C3771" s="15">
        <v>106</v>
      </c>
      <c r="D3771" s="16" t="s">
        <v>103</v>
      </c>
      <c r="E3771">
        <v>246</v>
      </c>
      <c r="F3771" s="9">
        <v>350</v>
      </c>
      <c r="G3771" s="9">
        <f>financials[[#This Row],[Units Sold]]*financials[[#This Row],[Sale Price]]</f>
        <v>86100</v>
      </c>
      <c r="H3771" s="9">
        <f>IF(financials[[#This Row],[Discount Band]]="low",0.1,IF(financials[[#This Row],[Discount Band]]="medium",0.15,0.3))</f>
        <v>0.3</v>
      </c>
      <c r="I3771" s="9">
        <f>financials[[#This Row],[Gross Sales]]-financials[[#This Row],[Gross Sales]]*financials[[#This Row],[Discounts]]</f>
        <v>60270</v>
      </c>
      <c r="J3771" s="9">
        <f>VLOOKUP(financials[[#This Row],[productid]],Products!$B$2:$H$10,3)</f>
        <v>9.1</v>
      </c>
      <c r="K3771" s="9">
        <f>financials[[#This Row],[Sales]]-financials[[#This Row],[COGS]]</f>
        <v>60260.9</v>
      </c>
      <c r="L3771" s="17">
        <f t="shared" ca="1" si="117"/>
        <v>45270</v>
      </c>
      <c r="M3771" t="str">
        <f t="shared" ca="1" si="116"/>
        <v>B0001</v>
      </c>
    </row>
    <row r="3772" spans="1:13" x14ac:dyDescent="0.25">
      <c r="A3772" t="s">
        <v>97</v>
      </c>
      <c r="B3772" s="7" t="s">
        <v>135</v>
      </c>
      <c r="C3772" s="15">
        <v>107</v>
      </c>
      <c r="D3772" s="16" t="s">
        <v>94</v>
      </c>
      <c r="E3772">
        <v>4315</v>
      </c>
      <c r="F3772" s="9">
        <v>20</v>
      </c>
      <c r="G3772" s="9">
        <f>financials[[#This Row],[Units Sold]]*financials[[#This Row],[Sale Price]]</f>
        <v>86300</v>
      </c>
      <c r="H3772" s="9">
        <f>IF(financials[[#This Row],[Discount Band]]="low",0.1,IF(financials[[#This Row],[Discount Band]]="medium",0.15,0.3))</f>
        <v>0.3</v>
      </c>
      <c r="I3772" s="9">
        <f>financials[[#This Row],[Gross Sales]]-financials[[#This Row],[Gross Sales]]*financials[[#This Row],[Discounts]]</f>
        <v>60410</v>
      </c>
      <c r="J3772" s="9">
        <f>VLOOKUP(financials[[#This Row],[productid]],Products!$B$2:$H$10,3)</f>
        <v>5.5</v>
      </c>
      <c r="K3772" s="9">
        <f>financials[[#This Row],[Sales]]-financials[[#This Row],[COGS]]</f>
        <v>60404.5</v>
      </c>
      <c r="L3772" s="17">
        <f t="shared" ca="1" si="117"/>
        <v>45326</v>
      </c>
      <c r="M3772" t="str">
        <f t="shared" ca="1" si="116"/>
        <v>B0101</v>
      </c>
    </row>
    <row r="3773" spans="1:13" x14ac:dyDescent="0.25">
      <c r="A3773" t="s">
        <v>99</v>
      </c>
      <c r="B3773" s="7" t="s">
        <v>106</v>
      </c>
      <c r="C3773" s="15">
        <v>103</v>
      </c>
      <c r="D3773" s="16" t="s">
        <v>94</v>
      </c>
      <c r="E3773">
        <v>288</v>
      </c>
      <c r="F3773" s="9">
        <v>300</v>
      </c>
      <c r="G3773" s="9">
        <f>financials[[#This Row],[Units Sold]]*financials[[#This Row],[Sale Price]]</f>
        <v>86400</v>
      </c>
      <c r="H3773" s="9">
        <f>IF(financials[[#This Row],[Discount Band]]="low",0.1,IF(financials[[#This Row],[Discount Band]]="medium",0.15,0.3))</f>
        <v>0.3</v>
      </c>
      <c r="I3773" s="9">
        <f>financials[[#This Row],[Gross Sales]]-financials[[#This Row],[Gross Sales]]*financials[[#This Row],[Discounts]]</f>
        <v>60480</v>
      </c>
      <c r="J3773" s="9">
        <f>VLOOKUP(financials[[#This Row],[productid]],Products!$B$2:$H$10,3)</f>
        <v>15</v>
      </c>
      <c r="K3773" s="9">
        <f>financials[[#This Row],[Sales]]-financials[[#This Row],[COGS]]</f>
        <v>60465</v>
      </c>
      <c r="L3773" s="17">
        <f t="shared" ca="1" si="117"/>
        <v>45306</v>
      </c>
      <c r="M3773" t="str">
        <f t="shared" ca="1" si="116"/>
        <v>B0101</v>
      </c>
    </row>
    <row r="3774" spans="1:13" x14ac:dyDescent="0.25">
      <c r="A3774" t="s">
        <v>99</v>
      </c>
      <c r="B3774" s="7" t="s">
        <v>243</v>
      </c>
      <c r="C3774" s="15">
        <v>106</v>
      </c>
      <c r="D3774" s="16" t="s">
        <v>101</v>
      </c>
      <c r="E3774">
        <v>288</v>
      </c>
      <c r="F3774" s="9">
        <v>300</v>
      </c>
      <c r="G3774" s="9">
        <f>financials[[#This Row],[Units Sold]]*financials[[#This Row],[Sale Price]]</f>
        <v>86400</v>
      </c>
      <c r="H3774" s="9">
        <f>IF(financials[[#This Row],[Discount Band]]="low",0.1,IF(financials[[#This Row],[Discount Band]]="medium",0.15,0.3))</f>
        <v>0.15</v>
      </c>
      <c r="I3774" s="9">
        <f>financials[[#This Row],[Gross Sales]]-financials[[#This Row],[Gross Sales]]*financials[[#This Row],[Discounts]]</f>
        <v>73440</v>
      </c>
      <c r="J3774" s="9">
        <f>VLOOKUP(financials[[#This Row],[productid]],Products!$B$2:$H$10,3)</f>
        <v>9.1</v>
      </c>
      <c r="K3774" s="9">
        <f>financials[[#This Row],[Sales]]-financials[[#This Row],[COGS]]</f>
        <v>73430.899999999994</v>
      </c>
      <c r="L3774" s="17">
        <f t="shared" ca="1" si="117"/>
        <v>44943</v>
      </c>
      <c r="M3774" t="str">
        <f t="shared" ca="1" si="116"/>
        <v>B0101</v>
      </c>
    </row>
    <row r="3775" spans="1:13" x14ac:dyDescent="0.25">
      <c r="A3775" t="s">
        <v>97</v>
      </c>
      <c r="B3775" s="7" t="s">
        <v>285</v>
      </c>
      <c r="C3775" s="13">
        <v>104</v>
      </c>
      <c r="D3775" s="10" t="s">
        <v>94</v>
      </c>
      <c r="E3775">
        <v>247</v>
      </c>
      <c r="F3775" s="9">
        <v>350</v>
      </c>
      <c r="G3775" s="9">
        <f>financials[[#This Row],[Units Sold]]*financials[[#This Row],[Sale Price]]</f>
        <v>86450</v>
      </c>
      <c r="H3775" s="9">
        <f>IF(financials[[#This Row],[Discount Band]]="low",0.1,IF(financials[[#This Row],[Discount Band]]="medium",0.15,0.3))</f>
        <v>0.3</v>
      </c>
      <c r="I3775" s="9">
        <f>financials[[#This Row],[Gross Sales]]-financials[[#This Row],[Gross Sales]]*financials[[#This Row],[Discounts]]</f>
        <v>60515</v>
      </c>
      <c r="J3775" s="9">
        <f>VLOOKUP(financials[[#This Row],[productid]],Products!$B$2:$H$10,3)</f>
        <v>2.9</v>
      </c>
      <c r="K3775" s="9">
        <f>financials[[#This Row],[Sales]]-financials[[#This Row],[COGS]]</f>
        <v>60512.1</v>
      </c>
      <c r="L3775" s="17">
        <f t="shared" ca="1" si="117"/>
        <v>45331</v>
      </c>
      <c r="M3775" t="str">
        <f t="shared" ca="1" si="116"/>
        <v>A0001</v>
      </c>
    </row>
    <row r="3776" spans="1:13" x14ac:dyDescent="0.25">
      <c r="A3776" t="s">
        <v>97</v>
      </c>
      <c r="B3776" s="7" t="s">
        <v>239</v>
      </c>
      <c r="C3776" s="15">
        <v>109</v>
      </c>
      <c r="D3776" s="16" t="s">
        <v>101</v>
      </c>
      <c r="E3776">
        <v>247</v>
      </c>
      <c r="F3776" s="9">
        <v>350</v>
      </c>
      <c r="G3776" s="9">
        <f>financials[[#This Row],[Units Sold]]*financials[[#This Row],[Sale Price]]</f>
        <v>86450</v>
      </c>
      <c r="H3776" s="9">
        <f>IF(financials[[#This Row],[Discount Band]]="low",0.1,IF(financials[[#This Row],[Discount Band]]="medium",0.15,0.3))</f>
        <v>0.15</v>
      </c>
      <c r="I3776" s="9">
        <f>financials[[#This Row],[Gross Sales]]-financials[[#This Row],[Gross Sales]]*financials[[#This Row],[Discounts]]</f>
        <v>73482.5</v>
      </c>
      <c r="J3776" s="9">
        <f>VLOOKUP(financials[[#This Row],[productid]],Products!$B$2:$H$10,3)</f>
        <v>16.8</v>
      </c>
      <c r="K3776" s="9">
        <f>financials[[#This Row],[Sales]]-financials[[#This Row],[COGS]]</f>
        <v>73465.7</v>
      </c>
      <c r="L3776" s="17">
        <f t="shared" ca="1" si="117"/>
        <v>44926</v>
      </c>
      <c r="M3776" t="str">
        <f t="shared" ca="1" si="116"/>
        <v>A0001</v>
      </c>
    </row>
    <row r="3777" spans="1:13" x14ac:dyDescent="0.25">
      <c r="A3777" t="s">
        <v>97</v>
      </c>
      <c r="B3777" s="7" t="s">
        <v>107</v>
      </c>
      <c r="C3777" s="15">
        <v>105</v>
      </c>
      <c r="D3777" s="16" t="s">
        <v>103</v>
      </c>
      <c r="E3777">
        <v>247</v>
      </c>
      <c r="F3777" s="9">
        <v>350</v>
      </c>
      <c r="G3777" s="9">
        <f>financials[[#This Row],[Units Sold]]*financials[[#This Row],[Sale Price]]</f>
        <v>86450</v>
      </c>
      <c r="H3777" s="9">
        <f>IF(financials[[#This Row],[Discount Band]]="low",0.1,IF(financials[[#This Row],[Discount Band]]="medium",0.15,0.3))</f>
        <v>0.3</v>
      </c>
      <c r="I3777" s="9">
        <f>financials[[#This Row],[Gross Sales]]-financials[[#This Row],[Gross Sales]]*financials[[#This Row],[Discounts]]</f>
        <v>60515</v>
      </c>
      <c r="J3777" s="9">
        <f>VLOOKUP(financials[[#This Row],[productid]],Products!$B$2:$H$10,3)</f>
        <v>10</v>
      </c>
      <c r="K3777" s="9">
        <f>financials[[#This Row],[Sales]]-financials[[#This Row],[COGS]]</f>
        <v>60505</v>
      </c>
      <c r="L3777" s="17">
        <f t="shared" ca="1" si="117"/>
        <v>44909</v>
      </c>
      <c r="M3777" t="str">
        <f t="shared" ca="1" si="116"/>
        <v>A0001</v>
      </c>
    </row>
    <row r="3778" spans="1:13" x14ac:dyDescent="0.25">
      <c r="A3778" t="s">
        <v>97</v>
      </c>
      <c r="B3778" s="7" t="s">
        <v>243</v>
      </c>
      <c r="C3778" s="15">
        <v>104</v>
      </c>
      <c r="D3778" s="16" t="s">
        <v>102</v>
      </c>
      <c r="E3778">
        <v>247</v>
      </c>
      <c r="F3778" s="9">
        <v>350</v>
      </c>
      <c r="G3778" s="9">
        <f>financials[[#This Row],[Units Sold]]*financials[[#This Row],[Sale Price]]</f>
        <v>86450</v>
      </c>
      <c r="H3778" s="9">
        <f>IF(financials[[#This Row],[Discount Band]]="low",0.1,IF(financials[[#This Row],[Discount Band]]="medium",0.15,0.3))</f>
        <v>0.1</v>
      </c>
      <c r="I3778" s="9">
        <f>financials[[#This Row],[Gross Sales]]-financials[[#This Row],[Gross Sales]]*financials[[#This Row],[Discounts]]</f>
        <v>77805</v>
      </c>
      <c r="J3778" s="9">
        <f>VLOOKUP(financials[[#This Row],[productid]],Products!$B$2:$H$10,3)</f>
        <v>2.9</v>
      </c>
      <c r="K3778" s="9">
        <f>financials[[#This Row],[Sales]]-financials[[#This Row],[COGS]]</f>
        <v>77802.100000000006</v>
      </c>
      <c r="L3778" s="17">
        <f t="shared" ca="1" si="117"/>
        <v>45097</v>
      </c>
      <c r="M3778" t="str">
        <f t="shared" ref="M3778:M3841" ca="1" si="118">VLOOKUP(RANDBETWEEN(1,5),rnlsalesperson,2)</f>
        <v>C0003</v>
      </c>
    </row>
    <row r="3779" spans="1:13" x14ac:dyDescent="0.25">
      <c r="A3779" t="s">
        <v>98</v>
      </c>
      <c r="B3779" s="7" t="s">
        <v>216</v>
      </c>
      <c r="C3779" s="15">
        <v>101</v>
      </c>
      <c r="D3779" s="16" t="s">
        <v>102</v>
      </c>
      <c r="E3779">
        <v>694</v>
      </c>
      <c r="F3779" s="9">
        <v>125</v>
      </c>
      <c r="G3779" s="9">
        <f>financials[[#This Row],[Units Sold]]*financials[[#This Row],[Sale Price]]</f>
        <v>86750</v>
      </c>
      <c r="H3779" s="9">
        <f>IF(financials[[#This Row],[Discount Band]]="low",0.1,IF(financials[[#This Row],[Discount Band]]="medium",0.15,0.3))</f>
        <v>0.1</v>
      </c>
      <c r="I3779" s="9">
        <f>financials[[#This Row],[Gross Sales]]-financials[[#This Row],[Gross Sales]]*financials[[#This Row],[Discounts]]</f>
        <v>78075</v>
      </c>
      <c r="J3779" s="9">
        <f>VLOOKUP(financials[[#This Row],[productid]],Products!$B$2:$H$10,3)</f>
        <v>9.9499999999999993</v>
      </c>
      <c r="K3779" s="9">
        <f>financials[[#This Row],[Sales]]-financials[[#This Row],[COGS]]</f>
        <v>78065.05</v>
      </c>
      <c r="L3779" s="17">
        <f t="shared" ref="L3779:L3842" ca="1" si="119">RANDBETWEEN(44562,45534)</f>
        <v>45019</v>
      </c>
      <c r="M3779" t="str">
        <f t="shared" ca="1" si="118"/>
        <v>B0001</v>
      </c>
    </row>
    <row r="3780" spans="1:13" x14ac:dyDescent="0.25">
      <c r="A3780" t="s">
        <v>97</v>
      </c>
      <c r="B3780" s="7" t="s">
        <v>239</v>
      </c>
      <c r="C3780" s="15">
        <v>102</v>
      </c>
      <c r="D3780" s="16" t="s">
        <v>103</v>
      </c>
      <c r="E3780">
        <v>248</v>
      </c>
      <c r="F3780" s="9">
        <v>350</v>
      </c>
      <c r="G3780" s="9">
        <f>financials[[#This Row],[Units Sold]]*financials[[#This Row],[Sale Price]]</f>
        <v>86800</v>
      </c>
      <c r="H3780" s="9">
        <f>IF(financials[[#This Row],[Discount Band]]="low",0.1,IF(financials[[#This Row],[Discount Band]]="medium",0.15,0.3))</f>
        <v>0.3</v>
      </c>
      <c r="I3780" s="9">
        <f>financials[[#This Row],[Gross Sales]]-financials[[#This Row],[Gross Sales]]*financials[[#This Row],[Discounts]]</f>
        <v>60760</v>
      </c>
      <c r="J3780" s="9">
        <f>VLOOKUP(financials[[#This Row],[productid]],Products!$B$2:$H$10,3)</f>
        <v>13.95</v>
      </c>
      <c r="K3780" s="9">
        <f>financials[[#This Row],[Sales]]-financials[[#This Row],[COGS]]</f>
        <v>60746.05</v>
      </c>
      <c r="L3780" s="17">
        <f t="shared" ca="1" si="119"/>
        <v>45378</v>
      </c>
      <c r="M3780" t="str">
        <f t="shared" ca="1" si="118"/>
        <v>C0003</v>
      </c>
    </row>
    <row r="3781" spans="1:13" x14ac:dyDescent="0.25">
      <c r="A3781" t="s">
        <v>97</v>
      </c>
      <c r="B3781" s="7" t="s">
        <v>239</v>
      </c>
      <c r="C3781" s="15">
        <v>103</v>
      </c>
      <c r="D3781" s="16" t="s">
        <v>94</v>
      </c>
      <c r="E3781">
        <v>248</v>
      </c>
      <c r="F3781" s="9">
        <v>350</v>
      </c>
      <c r="G3781" s="9">
        <f>financials[[#This Row],[Units Sold]]*financials[[#This Row],[Sale Price]]</f>
        <v>86800</v>
      </c>
      <c r="H3781" s="9">
        <f>IF(financials[[#This Row],[Discount Band]]="low",0.1,IF(financials[[#This Row],[Discount Band]]="medium",0.15,0.3))</f>
        <v>0.3</v>
      </c>
      <c r="I3781" s="9">
        <f>financials[[#This Row],[Gross Sales]]-financials[[#This Row],[Gross Sales]]*financials[[#This Row],[Discounts]]</f>
        <v>60760</v>
      </c>
      <c r="J3781" s="9">
        <f>VLOOKUP(financials[[#This Row],[productid]],Products!$B$2:$H$10,3)</f>
        <v>15</v>
      </c>
      <c r="K3781" s="9">
        <f>financials[[#This Row],[Sales]]-financials[[#This Row],[COGS]]</f>
        <v>60745</v>
      </c>
      <c r="L3781" s="17">
        <f t="shared" ca="1" si="119"/>
        <v>45185</v>
      </c>
      <c r="M3781" t="str">
        <f t="shared" ca="1" si="118"/>
        <v>C0002</v>
      </c>
    </row>
    <row r="3782" spans="1:13" x14ac:dyDescent="0.25">
      <c r="A3782" t="s">
        <v>97</v>
      </c>
      <c r="B3782" s="7" t="s">
        <v>135</v>
      </c>
      <c r="C3782" s="15">
        <v>109</v>
      </c>
      <c r="D3782" s="16" t="s">
        <v>94</v>
      </c>
      <c r="E3782">
        <v>4340</v>
      </c>
      <c r="F3782" s="9">
        <v>20</v>
      </c>
      <c r="G3782" s="9">
        <f>financials[[#This Row],[Units Sold]]*financials[[#This Row],[Sale Price]]</f>
        <v>86800</v>
      </c>
      <c r="H3782" s="9">
        <f>IF(financials[[#This Row],[Discount Band]]="low",0.1,IF(financials[[#This Row],[Discount Band]]="medium",0.15,0.3))</f>
        <v>0.3</v>
      </c>
      <c r="I3782" s="9">
        <f>financials[[#This Row],[Gross Sales]]-financials[[#This Row],[Gross Sales]]*financials[[#This Row],[Discounts]]</f>
        <v>60760</v>
      </c>
      <c r="J3782" s="9">
        <f>VLOOKUP(financials[[#This Row],[productid]],Products!$B$2:$H$10,3)</f>
        <v>16.8</v>
      </c>
      <c r="K3782" s="9">
        <f>financials[[#This Row],[Sales]]-financials[[#This Row],[COGS]]</f>
        <v>60743.199999999997</v>
      </c>
      <c r="L3782" s="17">
        <f t="shared" ca="1" si="119"/>
        <v>44880</v>
      </c>
      <c r="M3782" t="str">
        <f t="shared" ca="1" si="118"/>
        <v>A0001</v>
      </c>
    </row>
    <row r="3783" spans="1:13" x14ac:dyDescent="0.25">
      <c r="A3783" t="s">
        <v>97</v>
      </c>
      <c r="B3783" s="7" t="s">
        <v>135</v>
      </c>
      <c r="C3783" s="15">
        <v>101</v>
      </c>
      <c r="D3783" s="16" t="s">
        <v>94</v>
      </c>
      <c r="E3783">
        <v>4349</v>
      </c>
      <c r="F3783" s="9">
        <v>20</v>
      </c>
      <c r="G3783" s="9">
        <f>financials[[#This Row],[Units Sold]]*financials[[#This Row],[Sale Price]]</f>
        <v>86980</v>
      </c>
      <c r="H3783" s="9">
        <f>IF(financials[[#This Row],[Discount Band]]="low",0.1,IF(financials[[#This Row],[Discount Band]]="medium",0.15,0.3))</f>
        <v>0.3</v>
      </c>
      <c r="I3783" s="9">
        <f>financials[[#This Row],[Gross Sales]]-financials[[#This Row],[Gross Sales]]*financials[[#This Row],[Discounts]]</f>
        <v>60886</v>
      </c>
      <c r="J3783" s="9">
        <f>VLOOKUP(financials[[#This Row],[productid]],Products!$B$2:$H$10,3)</f>
        <v>9.9499999999999993</v>
      </c>
      <c r="K3783" s="9">
        <f>financials[[#This Row],[Sales]]-financials[[#This Row],[COGS]]</f>
        <v>60876.05</v>
      </c>
      <c r="L3783" s="17">
        <f t="shared" ca="1" si="119"/>
        <v>44774</v>
      </c>
      <c r="M3783" t="str">
        <f t="shared" ca="1" si="118"/>
        <v>B0101</v>
      </c>
    </row>
    <row r="3784" spans="1:13" x14ac:dyDescent="0.25">
      <c r="A3784" t="s">
        <v>97</v>
      </c>
      <c r="B3784" s="7" t="s">
        <v>169</v>
      </c>
      <c r="C3784" s="15">
        <v>108</v>
      </c>
      <c r="D3784" s="16" t="s">
        <v>101</v>
      </c>
      <c r="E3784">
        <v>249</v>
      </c>
      <c r="F3784" s="9">
        <v>350</v>
      </c>
      <c r="G3784" s="9">
        <f>financials[[#This Row],[Units Sold]]*financials[[#This Row],[Sale Price]]</f>
        <v>87150</v>
      </c>
      <c r="H3784" s="9">
        <f>IF(financials[[#This Row],[Discount Band]]="low",0.1,IF(financials[[#This Row],[Discount Band]]="medium",0.15,0.3))</f>
        <v>0.15</v>
      </c>
      <c r="I3784" s="9">
        <f>financials[[#This Row],[Gross Sales]]-financials[[#This Row],[Gross Sales]]*financials[[#This Row],[Discounts]]</f>
        <v>74077.5</v>
      </c>
      <c r="J3784" s="9">
        <f>VLOOKUP(financials[[#This Row],[productid]],Products!$B$2:$H$10,3)</f>
        <v>3.99</v>
      </c>
      <c r="K3784" s="9">
        <f>financials[[#This Row],[Sales]]-financials[[#This Row],[COGS]]</f>
        <v>74073.509999999995</v>
      </c>
      <c r="L3784" s="17">
        <f t="shared" ca="1" si="119"/>
        <v>45161</v>
      </c>
      <c r="M3784" t="str">
        <f t="shared" ca="1" si="118"/>
        <v>B0001</v>
      </c>
    </row>
    <row r="3785" spans="1:13" x14ac:dyDescent="0.25">
      <c r="A3785" t="s">
        <v>97</v>
      </c>
      <c r="B3785" s="7" t="s">
        <v>251</v>
      </c>
      <c r="C3785" s="15">
        <v>106</v>
      </c>
      <c r="D3785" s="16" t="s">
        <v>102</v>
      </c>
      <c r="E3785">
        <v>249</v>
      </c>
      <c r="F3785" s="9">
        <v>350</v>
      </c>
      <c r="G3785" s="9">
        <f>financials[[#This Row],[Units Sold]]*financials[[#This Row],[Sale Price]]</f>
        <v>87150</v>
      </c>
      <c r="H3785" s="9">
        <f>IF(financials[[#This Row],[Discount Band]]="low",0.1,IF(financials[[#This Row],[Discount Band]]="medium",0.15,0.3))</f>
        <v>0.1</v>
      </c>
      <c r="I3785" s="9">
        <f>financials[[#This Row],[Gross Sales]]-financials[[#This Row],[Gross Sales]]*financials[[#This Row],[Discounts]]</f>
        <v>78435</v>
      </c>
      <c r="J3785" s="9">
        <f>VLOOKUP(financials[[#This Row],[productid]],Products!$B$2:$H$10,3)</f>
        <v>9.1</v>
      </c>
      <c r="K3785" s="9">
        <f>financials[[#This Row],[Sales]]-financials[[#This Row],[COGS]]</f>
        <v>78425.899999999994</v>
      </c>
      <c r="L3785" s="17">
        <f t="shared" ca="1" si="119"/>
        <v>44576</v>
      </c>
      <c r="M3785" t="str">
        <f t="shared" ca="1" si="118"/>
        <v>C0003</v>
      </c>
    </row>
    <row r="3786" spans="1:13" x14ac:dyDescent="0.25">
      <c r="A3786" t="s">
        <v>97</v>
      </c>
      <c r="B3786" s="7" t="s">
        <v>106</v>
      </c>
      <c r="C3786" s="15">
        <v>101</v>
      </c>
      <c r="D3786" s="16" t="s">
        <v>103</v>
      </c>
      <c r="E3786">
        <v>249</v>
      </c>
      <c r="F3786" s="9">
        <v>350</v>
      </c>
      <c r="G3786" s="9">
        <f>financials[[#This Row],[Units Sold]]*financials[[#This Row],[Sale Price]]</f>
        <v>87150</v>
      </c>
      <c r="H3786" s="9">
        <f>IF(financials[[#This Row],[Discount Band]]="low",0.1,IF(financials[[#This Row],[Discount Band]]="medium",0.15,0.3))</f>
        <v>0.3</v>
      </c>
      <c r="I3786" s="9">
        <f>financials[[#This Row],[Gross Sales]]-financials[[#This Row],[Gross Sales]]*financials[[#This Row],[Discounts]]</f>
        <v>61005</v>
      </c>
      <c r="J3786" s="9">
        <f>VLOOKUP(financials[[#This Row],[productid]],Products!$B$2:$H$10,3)</f>
        <v>9.9499999999999993</v>
      </c>
      <c r="K3786" s="9">
        <f>financials[[#This Row],[Sales]]-financials[[#This Row],[COGS]]</f>
        <v>60995.05</v>
      </c>
      <c r="L3786" s="17">
        <f t="shared" ca="1" si="119"/>
        <v>44851</v>
      </c>
      <c r="M3786" t="str">
        <f t="shared" ca="1" si="118"/>
        <v>B0001</v>
      </c>
    </row>
    <row r="3787" spans="1:13" x14ac:dyDescent="0.25">
      <c r="A3787" t="s">
        <v>99</v>
      </c>
      <c r="B3787" s="7" t="s">
        <v>104</v>
      </c>
      <c r="C3787" s="13">
        <v>109</v>
      </c>
      <c r="D3787" s="10" t="s">
        <v>102</v>
      </c>
      <c r="E3787">
        <v>291</v>
      </c>
      <c r="F3787" s="9">
        <v>300</v>
      </c>
      <c r="G3787" s="9">
        <f>financials[[#This Row],[Units Sold]]*financials[[#This Row],[Sale Price]]</f>
        <v>87300</v>
      </c>
      <c r="H3787" s="9">
        <f>IF(financials[[#This Row],[Discount Band]]="low",0.1,IF(financials[[#This Row],[Discount Band]]="medium",0.15,0.3))</f>
        <v>0.1</v>
      </c>
      <c r="I3787" s="9">
        <f>financials[[#This Row],[Gross Sales]]-financials[[#This Row],[Gross Sales]]*financials[[#This Row],[Discounts]]</f>
        <v>78570</v>
      </c>
      <c r="J3787" s="9">
        <f>VLOOKUP(financials[[#This Row],[productid]],Products!$B$2:$H$10,3)</f>
        <v>16.8</v>
      </c>
      <c r="K3787" s="9">
        <f>financials[[#This Row],[Sales]]-financials[[#This Row],[COGS]]</f>
        <v>78553.2</v>
      </c>
      <c r="L3787" s="17">
        <f t="shared" ca="1" si="119"/>
        <v>45333</v>
      </c>
      <c r="M3787" t="str">
        <f t="shared" ca="1" si="118"/>
        <v>C0002</v>
      </c>
    </row>
    <row r="3788" spans="1:13" x14ac:dyDescent="0.25">
      <c r="A3788" t="s">
        <v>99</v>
      </c>
      <c r="B3788" s="7" t="s">
        <v>216</v>
      </c>
      <c r="C3788" s="13">
        <v>108</v>
      </c>
      <c r="D3788" s="10" t="s">
        <v>94</v>
      </c>
      <c r="E3788">
        <v>291</v>
      </c>
      <c r="F3788" s="9">
        <v>300</v>
      </c>
      <c r="G3788" s="9">
        <f>financials[[#This Row],[Units Sold]]*financials[[#This Row],[Sale Price]]</f>
        <v>87300</v>
      </c>
      <c r="H3788" s="9">
        <f>IF(financials[[#This Row],[Discount Band]]="low",0.1,IF(financials[[#This Row],[Discount Band]]="medium",0.15,0.3))</f>
        <v>0.3</v>
      </c>
      <c r="I3788" s="9">
        <f>financials[[#This Row],[Gross Sales]]-financials[[#This Row],[Gross Sales]]*financials[[#This Row],[Discounts]]</f>
        <v>61110</v>
      </c>
      <c r="J3788" s="9">
        <f>VLOOKUP(financials[[#This Row],[productid]],Products!$B$2:$H$10,3)</f>
        <v>3.99</v>
      </c>
      <c r="K3788" s="9">
        <f>financials[[#This Row],[Sales]]-financials[[#This Row],[COGS]]</f>
        <v>61106.01</v>
      </c>
      <c r="L3788" s="17">
        <f t="shared" ca="1" si="119"/>
        <v>44706</v>
      </c>
      <c r="M3788" t="str">
        <f t="shared" ca="1" si="118"/>
        <v>A0001</v>
      </c>
    </row>
    <row r="3789" spans="1:13" x14ac:dyDescent="0.25">
      <c r="A3789" t="s">
        <v>97</v>
      </c>
      <c r="B3789" s="7" t="s">
        <v>285</v>
      </c>
      <c r="C3789" s="15">
        <v>109</v>
      </c>
      <c r="D3789" s="16" t="s">
        <v>101</v>
      </c>
      <c r="E3789">
        <v>250</v>
      </c>
      <c r="F3789" s="9">
        <v>350</v>
      </c>
      <c r="G3789" s="9">
        <f>financials[[#This Row],[Units Sold]]*financials[[#This Row],[Sale Price]]</f>
        <v>87500</v>
      </c>
      <c r="H3789" s="9">
        <f>IF(financials[[#This Row],[Discount Band]]="low",0.1,IF(financials[[#This Row],[Discount Band]]="medium",0.15,0.3))</f>
        <v>0.15</v>
      </c>
      <c r="I3789" s="9">
        <f>financials[[#This Row],[Gross Sales]]-financials[[#This Row],[Gross Sales]]*financials[[#This Row],[Discounts]]</f>
        <v>74375</v>
      </c>
      <c r="J3789" s="9">
        <f>VLOOKUP(financials[[#This Row],[productid]],Products!$B$2:$H$10,3)</f>
        <v>16.8</v>
      </c>
      <c r="K3789" s="9">
        <f>financials[[#This Row],[Sales]]-financials[[#This Row],[COGS]]</f>
        <v>74358.2</v>
      </c>
      <c r="L3789" s="17">
        <f t="shared" ca="1" si="119"/>
        <v>45479</v>
      </c>
      <c r="M3789" t="str">
        <f t="shared" ca="1" si="118"/>
        <v>C0002</v>
      </c>
    </row>
    <row r="3790" spans="1:13" x14ac:dyDescent="0.25">
      <c r="A3790" t="s">
        <v>97</v>
      </c>
      <c r="B3790" s="7" t="s">
        <v>105</v>
      </c>
      <c r="C3790" s="15">
        <v>108</v>
      </c>
      <c r="D3790" s="16" t="s">
        <v>101</v>
      </c>
      <c r="E3790">
        <v>250</v>
      </c>
      <c r="F3790" s="9">
        <v>350</v>
      </c>
      <c r="G3790" s="9">
        <f>financials[[#This Row],[Units Sold]]*financials[[#This Row],[Sale Price]]</f>
        <v>87500</v>
      </c>
      <c r="H3790" s="9">
        <f>IF(financials[[#This Row],[Discount Band]]="low",0.1,IF(financials[[#This Row],[Discount Band]]="medium",0.15,0.3))</f>
        <v>0.15</v>
      </c>
      <c r="I3790" s="9">
        <f>financials[[#This Row],[Gross Sales]]-financials[[#This Row],[Gross Sales]]*financials[[#This Row],[Discounts]]</f>
        <v>74375</v>
      </c>
      <c r="J3790" s="9">
        <f>VLOOKUP(financials[[#This Row],[productid]],Products!$B$2:$H$10,3)</f>
        <v>3.99</v>
      </c>
      <c r="K3790" s="9">
        <f>financials[[#This Row],[Sales]]-financials[[#This Row],[COGS]]</f>
        <v>74371.009999999995</v>
      </c>
      <c r="L3790" s="17">
        <f t="shared" ca="1" si="119"/>
        <v>45130</v>
      </c>
      <c r="M3790" t="str">
        <f t="shared" ca="1" si="118"/>
        <v>C0002</v>
      </c>
    </row>
    <row r="3791" spans="1:13" x14ac:dyDescent="0.25">
      <c r="A3791" t="s">
        <v>97</v>
      </c>
      <c r="B3791" s="7" t="s">
        <v>135</v>
      </c>
      <c r="C3791" s="13">
        <v>106</v>
      </c>
      <c r="D3791" s="10" t="s">
        <v>101</v>
      </c>
      <c r="E3791">
        <v>4379</v>
      </c>
      <c r="F3791" s="9">
        <v>20</v>
      </c>
      <c r="G3791" s="9">
        <f>financials[[#This Row],[Units Sold]]*financials[[#This Row],[Sale Price]]</f>
        <v>87580</v>
      </c>
      <c r="H3791" s="9">
        <f>IF(financials[[#This Row],[Discount Band]]="low",0.1,IF(financials[[#This Row],[Discount Band]]="medium",0.15,0.3))</f>
        <v>0.15</v>
      </c>
      <c r="I3791" s="9">
        <f>financials[[#This Row],[Gross Sales]]-financials[[#This Row],[Gross Sales]]*financials[[#This Row],[Discounts]]</f>
        <v>74443</v>
      </c>
      <c r="J3791" s="9">
        <f>VLOOKUP(financials[[#This Row],[productid]],Products!$B$2:$H$10,3)</f>
        <v>9.1</v>
      </c>
      <c r="K3791" s="9">
        <f>financials[[#This Row],[Sales]]-financials[[#This Row],[COGS]]</f>
        <v>74433.899999999994</v>
      </c>
      <c r="L3791" s="17">
        <f t="shared" ca="1" si="119"/>
        <v>44845</v>
      </c>
      <c r="M3791" t="str">
        <f t="shared" ca="1" si="118"/>
        <v>C0003</v>
      </c>
    </row>
    <row r="3792" spans="1:13" x14ac:dyDescent="0.25">
      <c r="A3792" t="s">
        <v>99</v>
      </c>
      <c r="B3792" s="7" t="s">
        <v>104</v>
      </c>
      <c r="C3792" s="13">
        <v>103</v>
      </c>
      <c r="D3792" s="10" t="s">
        <v>94</v>
      </c>
      <c r="E3792">
        <v>292</v>
      </c>
      <c r="F3792" s="9">
        <v>300</v>
      </c>
      <c r="G3792" s="9">
        <f>financials[[#This Row],[Units Sold]]*financials[[#This Row],[Sale Price]]</f>
        <v>87600</v>
      </c>
      <c r="H3792" s="9">
        <f>IF(financials[[#This Row],[Discount Band]]="low",0.1,IF(financials[[#This Row],[Discount Band]]="medium",0.15,0.3))</f>
        <v>0.3</v>
      </c>
      <c r="I3792" s="9">
        <f>financials[[#This Row],[Gross Sales]]-financials[[#This Row],[Gross Sales]]*financials[[#This Row],[Discounts]]</f>
        <v>61320</v>
      </c>
      <c r="J3792" s="9">
        <f>VLOOKUP(financials[[#This Row],[productid]],Products!$B$2:$H$10,3)</f>
        <v>15</v>
      </c>
      <c r="K3792" s="9">
        <f>financials[[#This Row],[Sales]]-financials[[#This Row],[COGS]]</f>
        <v>61305</v>
      </c>
      <c r="L3792" s="17">
        <f t="shared" ca="1" si="119"/>
        <v>44652</v>
      </c>
      <c r="M3792" t="str">
        <f t="shared" ca="1" si="118"/>
        <v>C0003</v>
      </c>
    </row>
    <row r="3793" spans="1:13" x14ac:dyDescent="0.25">
      <c r="A3793" t="s">
        <v>99</v>
      </c>
      <c r="B3793" s="7" t="s">
        <v>107</v>
      </c>
      <c r="C3793" s="15">
        <v>103</v>
      </c>
      <c r="D3793" s="16" t="s">
        <v>102</v>
      </c>
      <c r="E3793">
        <v>292</v>
      </c>
      <c r="F3793" s="9">
        <v>300</v>
      </c>
      <c r="G3793" s="9">
        <f>financials[[#This Row],[Units Sold]]*financials[[#This Row],[Sale Price]]</f>
        <v>87600</v>
      </c>
      <c r="H3793" s="9">
        <f>IF(financials[[#This Row],[Discount Band]]="low",0.1,IF(financials[[#This Row],[Discount Band]]="medium",0.15,0.3))</f>
        <v>0.1</v>
      </c>
      <c r="I3793" s="9">
        <f>financials[[#This Row],[Gross Sales]]-financials[[#This Row],[Gross Sales]]*financials[[#This Row],[Discounts]]</f>
        <v>78840</v>
      </c>
      <c r="J3793" s="9">
        <f>VLOOKUP(financials[[#This Row],[productid]],Products!$B$2:$H$10,3)</f>
        <v>15</v>
      </c>
      <c r="K3793" s="9">
        <f>financials[[#This Row],[Sales]]-financials[[#This Row],[COGS]]</f>
        <v>78825</v>
      </c>
      <c r="L3793" s="17">
        <f t="shared" ca="1" si="119"/>
        <v>45008</v>
      </c>
      <c r="M3793" t="str">
        <f t="shared" ca="1" si="118"/>
        <v>B0001</v>
      </c>
    </row>
    <row r="3794" spans="1:13" x14ac:dyDescent="0.25">
      <c r="A3794" t="s">
        <v>97</v>
      </c>
      <c r="B3794" s="7" t="s">
        <v>178</v>
      </c>
      <c r="C3794" s="15">
        <v>105</v>
      </c>
      <c r="D3794" s="16" t="s">
        <v>94</v>
      </c>
      <c r="E3794">
        <v>251</v>
      </c>
      <c r="F3794" s="9">
        <v>350</v>
      </c>
      <c r="G3794" s="9">
        <f>financials[[#This Row],[Units Sold]]*financials[[#This Row],[Sale Price]]</f>
        <v>87850</v>
      </c>
      <c r="H3794" s="9">
        <f>IF(financials[[#This Row],[Discount Band]]="low",0.1,IF(financials[[#This Row],[Discount Band]]="medium",0.15,0.3))</f>
        <v>0.3</v>
      </c>
      <c r="I3794" s="9">
        <f>financials[[#This Row],[Gross Sales]]-financials[[#This Row],[Gross Sales]]*financials[[#This Row],[Discounts]]</f>
        <v>61495</v>
      </c>
      <c r="J3794" s="9">
        <f>VLOOKUP(financials[[#This Row],[productid]],Products!$B$2:$H$10,3)</f>
        <v>10</v>
      </c>
      <c r="K3794" s="9">
        <f>financials[[#This Row],[Sales]]-financials[[#This Row],[COGS]]</f>
        <v>61485</v>
      </c>
      <c r="L3794" s="17">
        <f t="shared" ca="1" si="119"/>
        <v>45410</v>
      </c>
      <c r="M3794" t="str">
        <f t="shared" ca="1" si="118"/>
        <v>C0003</v>
      </c>
    </row>
    <row r="3795" spans="1:13" x14ac:dyDescent="0.25">
      <c r="A3795" t="s">
        <v>99</v>
      </c>
      <c r="B3795" s="7" t="s">
        <v>107</v>
      </c>
      <c r="C3795" s="15">
        <v>105</v>
      </c>
      <c r="D3795" s="16" t="s">
        <v>101</v>
      </c>
      <c r="E3795">
        <v>293</v>
      </c>
      <c r="F3795" s="9">
        <v>300</v>
      </c>
      <c r="G3795" s="9">
        <f>financials[[#This Row],[Units Sold]]*financials[[#This Row],[Sale Price]]</f>
        <v>87900</v>
      </c>
      <c r="H3795" s="9">
        <f>IF(financials[[#This Row],[Discount Band]]="low",0.1,IF(financials[[#This Row],[Discount Band]]="medium",0.15,0.3))</f>
        <v>0.15</v>
      </c>
      <c r="I3795" s="9">
        <f>financials[[#This Row],[Gross Sales]]-financials[[#This Row],[Gross Sales]]*financials[[#This Row],[Discounts]]</f>
        <v>74715</v>
      </c>
      <c r="J3795" s="9">
        <f>VLOOKUP(financials[[#This Row],[productid]],Products!$B$2:$H$10,3)</f>
        <v>10</v>
      </c>
      <c r="K3795" s="9">
        <f>financials[[#This Row],[Sales]]-financials[[#This Row],[COGS]]</f>
        <v>74705</v>
      </c>
      <c r="L3795" s="17">
        <f t="shared" ca="1" si="119"/>
        <v>44821</v>
      </c>
      <c r="M3795" t="str">
        <f t="shared" ca="1" si="118"/>
        <v>B0101</v>
      </c>
    </row>
    <row r="3796" spans="1:13" x14ac:dyDescent="0.25">
      <c r="A3796" t="s">
        <v>99</v>
      </c>
      <c r="B3796" s="7" t="s">
        <v>105</v>
      </c>
      <c r="C3796" s="15">
        <v>106</v>
      </c>
      <c r="D3796" s="16" t="s">
        <v>94</v>
      </c>
      <c r="E3796">
        <v>293</v>
      </c>
      <c r="F3796" s="9">
        <v>300</v>
      </c>
      <c r="G3796" s="9">
        <f>financials[[#This Row],[Units Sold]]*financials[[#This Row],[Sale Price]]</f>
        <v>87900</v>
      </c>
      <c r="H3796" s="9">
        <f>IF(financials[[#This Row],[Discount Band]]="low",0.1,IF(financials[[#This Row],[Discount Band]]="medium",0.15,0.3))</f>
        <v>0.3</v>
      </c>
      <c r="I3796" s="9">
        <f>financials[[#This Row],[Gross Sales]]-financials[[#This Row],[Gross Sales]]*financials[[#This Row],[Discounts]]</f>
        <v>61530</v>
      </c>
      <c r="J3796" s="9">
        <f>VLOOKUP(financials[[#This Row],[productid]],Products!$B$2:$H$10,3)</f>
        <v>9.1</v>
      </c>
      <c r="K3796" s="9">
        <f>financials[[#This Row],[Sales]]-financials[[#This Row],[COGS]]</f>
        <v>61520.9</v>
      </c>
      <c r="L3796" s="17">
        <f t="shared" ca="1" si="119"/>
        <v>45419</v>
      </c>
      <c r="M3796" t="str">
        <f t="shared" ca="1" si="118"/>
        <v>B0101</v>
      </c>
    </row>
    <row r="3797" spans="1:13" x14ac:dyDescent="0.25">
      <c r="A3797" t="s">
        <v>99</v>
      </c>
      <c r="B3797" s="7" t="s">
        <v>243</v>
      </c>
      <c r="C3797" s="13">
        <v>103</v>
      </c>
      <c r="D3797" s="10" t="s">
        <v>94</v>
      </c>
      <c r="E3797">
        <v>294</v>
      </c>
      <c r="F3797" s="9">
        <v>300</v>
      </c>
      <c r="G3797" s="9">
        <f>financials[[#This Row],[Units Sold]]*financials[[#This Row],[Sale Price]]</f>
        <v>88200</v>
      </c>
      <c r="H3797" s="9">
        <f>IF(financials[[#This Row],[Discount Band]]="low",0.1,IF(financials[[#This Row],[Discount Band]]="medium",0.15,0.3))</f>
        <v>0.3</v>
      </c>
      <c r="I3797" s="9">
        <f>financials[[#This Row],[Gross Sales]]-financials[[#This Row],[Gross Sales]]*financials[[#This Row],[Discounts]]</f>
        <v>61740</v>
      </c>
      <c r="J3797" s="9">
        <f>VLOOKUP(financials[[#This Row],[productid]],Products!$B$2:$H$10,3)</f>
        <v>15</v>
      </c>
      <c r="K3797" s="9">
        <f>financials[[#This Row],[Sales]]-financials[[#This Row],[COGS]]</f>
        <v>61725</v>
      </c>
      <c r="L3797" s="17">
        <f t="shared" ca="1" si="119"/>
        <v>45335</v>
      </c>
      <c r="M3797" t="str">
        <f t="shared" ca="1" si="118"/>
        <v>C0002</v>
      </c>
    </row>
    <row r="3798" spans="1:13" x14ac:dyDescent="0.25">
      <c r="A3798" t="s">
        <v>97</v>
      </c>
      <c r="B3798" s="7" t="s">
        <v>107</v>
      </c>
      <c r="C3798" s="15">
        <v>109</v>
      </c>
      <c r="D3798" s="16" t="s">
        <v>94</v>
      </c>
      <c r="E3798">
        <v>252</v>
      </c>
      <c r="F3798" s="9">
        <v>350</v>
      </c>
      <c r="G3798" s="9">
        <f>financials[[#This Row],[Units Sold]]*financials[[#This Row],[Sale Price]]</f>
        <v>88200</v>
      </c>
      <c r="H3798" s="9">
        <f>IF(financials[[#This Row],[Discount Band]]="low",0.1,IF(financials[[#This Row],[Discount Band]]="medium",0.15,0.3))</f>
        <v>0.3</v>
      </c>
      <c r="I3798" s="9">
        <f>financials[[#This Row],[Gross Sales]]-financials[[#This Row],[Gross Sales]]*financials[[#This Row],[Discounts]]</f>
        <v>61740</v>
      </c>
      <c r="J3798" s="9">
        <f>VLOOKUP(financials[[#This Row],[productid]],Products!$B$2:$H$10,3)</f>
        <v>16.8</v>
      </c>
      <c r="K3798" s="9">
        <f>financials[[#This Row],[Sales]]-financials[[#This Row],[COGS]]</f>
        <v>61723.199999999997</v>
      </c>
      <c r="L3798" s="17">
        <f t="shared" ca="1" si="119"/>
        <v>44573</v>
      </c>
      <c r="M3798" t="str">
        <f t="shared" ca="1" si="118"/>
        <v>B0101</v>
      </c>
    </row>
    <row r="3799" spans="1:13" x14ac:dyDescent="0.25">
      <c r="A3799" t="s">
        <v>97</v>
      </c>
      <c r="B3799" s="7" t="s">
        <v>239</v>
      </c>
      <c r="C3799" s="15">
        <v>103</v>
      </c>
      <c r="D3799" s="16" t="s">
        <v>102</v>
      </c>
      <c r="E3799">
        <v>252</v>
      </c>
      <c r="F3799" s="9">
        <v>350</v>
      </c>
      <c r="G3799" s="9">
        <f>financials[[#This Row],[Units Sold]]*financials[[#This Row],[Sale Price]]</f>
        <v>88200</v>
      </c>
      <c r="H3799" s="9">
        <f>IF(financials[[#This Row],[Discount Band]]="low",0.1,IF(financials[[#This Row],[Discount Band]]="medium",0.15,0.3))</f>
        <v>0.1</v>
      </c>
      <c r="I3799" s="9">
        <f>financials[[#This Row],[Gross Sales]]-financials[[#This Row],[Gross Sales]]*financials[[#This Row],[Discounts]]</f>
        <v>79380</v>
      </c>
      <c r="J3799" s="9">
        <f>VLOOKUP(financials[[#This Row],[productid]],Products!$B$2:$H$10,3)</f>
        <v>15</v>
      </c>
      <c r="K3799" s="9">
        <f>financials[[#This Row],[Sales]]-financials[[#This Row],[COGS]]</f>
        <v>79365</v>
      </c>
      <c r="L3799" s="17">
        <f t="shared" ca="1" si="119"/>
        <v>45369</v>
      </c>
      <c r="M3799" t="str">
        <f t="shared" ca="1" si="118"/>
        <v>C0002</v>
      </c>
    </row>
    <row r="3800" spans="1:13" x14ac:dyDescent="0.25">
      <c r="A3800" t="s">
        <v>99</v>
      </c>
      <c r="B3800" s="7" t="s">
        <v>243</v>
      </c>
      <c r="C3800" s="15">
        <v>105</v>
      </c>
      <c r="D3800" s="16" t="s">
        <v>101</v>
      </c>
      <c r="E3800">
        <v>294</v>
      </c>
      <c r="F3800" s="9">
        <v>300</v>
      </c>
      <c r="G3800" s="9">
        <f>financials[[#This Row],[Units Sold]]*financials[[#This Row],[Sale Price]]</f>
        <v>88200</v>
      </c>
      <c r="H3800" s="9">
        <f>IF(financials[[#This Row],[Discount Band]]="low",0.1,IF(financials[[#This Row],[Discount Band]]="medium",0.15,0.3))</f>
        <v>0.15</v>
      </c>
      <c r="I3800" s="9">
        <f>financials[[#This Row],[Gross Sales]]-financials[[#This Row],[Gross Sales]]*financials[[#This Row],[Discounts]]</f>
        <v>74970</v>
      </c>
      <c r="J3800" s="9">
        <f>VLOOKUP(financials[[#This Row],[productid]],Products!$B$2:$H$10,3)</f>
        <v>10</v>
      </c>
      <c r="K3800" s="9">
        <f>financials[[#This Row],[Sales]]-financials[[#This Row],[COGS]]</f>
        <v>74960</v>
      </c>
      <c r="L3800" s="17">
        <f t="shared" ca="1" si="119"/>
        <v>45511</v>
      </c>
      <c r="M3800" t="str">
        <f t="shared" ca="1" si="118"/>
        <v>A0001</v>
      </c>
    </row>
    <row r="3801" spans="1:13" x14ac:dyDescent="0.25">
      <c r="A3801" t="s">
        <v>99</v>
      </c>
      <c r="B3801" s="7" t="s">
        <v>285</v>
      </c>
      <c r="C3801" s="15">
        <v>104</v>
      </c>
      <c r="D3801" s="16" t="s">
        <v>101</v>
      </c>
      <c r="E3801">
        <v>295</v>
      </c>
      <c r="F3801" s="9">
        <v>300</v>
      </c>
      <c r="G3801" s="9">
        <f>financials[[#This Row],[Units Sold]]*financials[[#This Row],[Sale Price]]</f>
        <v>88500</v>
      </c>
      <c r="H3801" s="9">
        <f>IF(financials[[#This Row],[Discount Band]]="low",0.1,IF(financials[[#This Row],[Discount Band]]="medium",0.15,0.3))</f>
        <v>0.15</v>
      </c>
      <c r="I3801" s="9">
        <f>financials[[#This Row],[Gross Sales]]-financials[[#This Row],[Gross Sales]]*financials[[#This Row],[Discounts]]</f>
        <v>75225</v>
      </c>
      <c r="J3801" s="9">
        <f>VLOOKUP(financials[[#This Row],[productid]],Products!$B$2:$H$10,3)</f>
        <v>2.9</v>
      </c>
      <c r="K3801" s="9">
        <f>financials[[#This Row],[Sales]]-financials[[#This Row],[COGS]]</f>
        <v>75222.100000000006</v>
      </c>
      <c r="L3801" s="17">
        <f t="shared" ca="1" si="119"/>
        <v>44658</v>
      </c>
      <c r="M3801" t="str">
        <f t="shared" ca="1" si="118"/>
        <v>B0001</v>
      </c>
    </row>
    <row r="3802" spans="1:13" x14ac:dyDescent="0.25">
      <c r="A3802" t="s">
        <v>99</v>
      </c>
      <c r="B3802" s="7" t="s">
        <v>159</v>
      </c>
      <c r="C3802" s="15">
        <v>109</v>
      </c>
      <c r="D3802" s="16" t="s">
        <v>94</v>
      </c>
      <c r="E3802">
        <v>295</v>
      </c>
      <c r="F3802" s="9">
        <v>300</v>
      </c>
      <c r="G3802" s="9">
        <f>financials[[#This Row],[Units Sold]]*financials[[#This Row],[Sale Price]]</f>
        <v>88500</v>
      </c>
      <c r="H3802" s="9">
        <f>IF(financials[[#This Row],[Discount Band]]="low",0.1,IF(financials[[#This Row],[Discount Band]]="medium",0.15,0.3))</f>
        <v>0.3</v>
      </c>
      <c r="I3802" s="9">
        <f>financials[[#This Row],[Gross Sales]]-financials[[#This Row],[Gross Sales]]*financials[[#This Row],[Discounts]]</f>
        <v>61950</v>
      </c>
      <c r="J3802" s="9">
        <f>VLOOKUP(financials[[#This Row],[productid]],Products!$B$2:$H$10,3)</f>
        <v>16.8</v>
      </c>
      <c r="K3802" s="9">
        <f>financials[[#This Row],[Sales]]-financials[[#This Row],[COGS]]</f>
        <v>61933.2</v>
      </c>
      <c r="L3802" s="17">
        <f t="shared" ca="1" si="119"/>
        <v>45114</v>
      </c>
      <c r="M3802" t="str">
        <f t="shared" ca="1" si="118"/>
        <v>A0001</v>
      </c>
    </row>
    <row r="3803" spans="1:13" x14ac:dyDescent="0.25">
      <c r="A3803" t="s">
        <v>97</v>
      </c>
      <c r="B3803" s="7" t="s">
        <v>285</v>
      </c>
      <c r="C3803" s="15">
        <v>105</v>
      </c>
      <c r="D3803" s="16" t="s">
        <v>101</v>
      </c>
      <c r="E3803">
        <v>253</v>
      </c>
      <c r="F3803" s="9">
        <v>350</v>
      </c>
      <c r="G3803" s="9">
        <f>financials[[#This Row],[Units Sold]]*financials[[#This Row],[Sale Price]]</f>
        <v>88550</v>
      </c>
      <c r="H3803" s="9">
        <f>IF(financials[[#This Row],[Discount Band]]="low",0.1,IF(financials[[#This Row],[Discount Band]]="medium",0.15,0.3))</f>
        <v>0.15</v>
      </c>
      <c r="I3803" s="9">
        <f>financials[[#This Row],[Gross Sales]]-financials[[#This Row],[Gross Sales]]*financials[[#This Row],[Discounts]]</f>
        <v>75267.5</v>
      </c>
      <c r="J3803" s="9">
        <f>VLOOKUP(financials[[#This Row],[productid]],Products!$B$2:$H$10,3)</f>
        <v>10</v>
      </c>
      <c r="K3803" s="9">
        <f>financials[[#This Row],[Sales]]-financials[[#This Row],[COGS]]</f>
        <v>75257.5</v>
      </c>
      <c r="L3803" s="17">
        <f t="shared" ca="1" si="119"/>
        <v>44714</v>
      </c>
      <c r="M3803" t="str">
        <f t="shared" ca="1" si="118"/>
        <v>C0003</v>
      </c>
    </row>
    <row r="3804" spans="1:13" x14ac:dyDescent="0.25">
      <c r="A3804" t="s">
        <v>97</v>
      </c>
      <c r="B3804" s="7" t="s">
        <v>243</v>
      </c>
      <c r="C3804" s="15">
        <v>106</v>
      </c>
      <c r="D3804" s="16" t="s">
        <v>102</v>
      </c>
      <c r="E3804">
        <v>253</v>
      </c>
      <c r="F3804" s="9">
        <v>350</v>
      </c>
      <c r="G3804" s="9">
        <f>financials[[#This Row],[Units Sold]]*financials[[#This Row],[Sale Price]]</f>
        <v>88550</v>
      </c>
      <c r="H3804" s="9">
        <f>IF(financials[[#This Row],[Discount Band]]="low",0.1,IF(financials[[#This Row],[Discount Band]]="medium",0.15,0.3))</f>
        <v>0.1</v>
      </c>
      <c r="I3804" s="9">
        <f>financials[[#This Row],[Gross Sales]]-financials[[#This Row],[Gross Sales]]*financials[[#This Row],[Discounts]]</f>
        <v>79695</v>
      </c>
      <c r="J3804" s="9">
        <f>VLOOKUP(financials[[#This Row],[productid]],Products!$B$2:$H$10,3)</f>
        <v>9.1</v>
      </c>
      <c r="K3804" s="9">
        <f>financials[[#This Row],[Sales]]-financials[[#This Row],[COGS]]</f>
        <v>79685.899999999994</v>
      </c>
      <c r="L3804" s="17">
        <f t="shared" ca="1" si="119"/>
        <v>45496</v>
      </c>
      <c r="M3804" t="str">
        <f t="shared" ca="1" si="118"/>
        <v>A0001</v>
      </c>
    </row>
    <row r="3805" spans="1:13" x14ac:dyDescent="0.25">
      <c r="A3805" t="s">
        <v>99</v>
      </c>
      <c r="B3805" s="7" t="s">
        <v>104</v>
      </c>
      <c r="C3805" s="15">
        <v>103</v>
      </c>
      <c r="D3805" s="16" t="s">
        <v>102</v>
      </c>
      <c r="E3805">
        <v>296</v>
      </c>
      <c r="F3805" s="9">
        <v>300</v>
      </c>
      <c r="G3805" s="9">
        <f>financials[[#This Row],[Units Sold]]*financials[[#This Row],[Sale Price]]</f>
        <v>88800</v>
      </c>
      <c r="H3805" s="9">
        <f>IF(financials[[#This Row],[Discount Band]]="low",0.1,IF(financials[[#This Row],[Discount Band]]="medium",0.15,0.3))</f>
        <v>0.1</v>
      </c>
      <c r="I3805" s="9">
        <f>financials[[#This Row],[Gross Sales]]-financials[[#This Row],[Gross Sales]]*financials[[#This Row],[Discounts]]</f>
        <v>79920</v>
      </c>
      <c r="J3805" s="9">
        <f>VLOOKUP(financials[[#This Row],[productid]],Products!$B$2:$H$10,3)</f>
        <v>15</v>
      </c>
      <c r="K3805" s="9">
        <f>financials[[#This Row],[Sales]]-financials[[#This Row],[COGS]]</f>
        <v>79905</v>
      </c>
      <c r="L3805" s="17">
        <f t="shared" ca="1" si="119"/>
        <v>45383</v>
      </c>
      <c r="M3805" t="str">
        <f t="shared" ca="1" si="118"/>
        <v>B0001</v>
      </c>
    </row>
    <row r="3806" spans="1:13" x14ac:dyDescent="0.25">
      <c r="A3806" t="s">
        <v>97</v>
      </c>
      <c r="B3806" s="7" t="s">
        <v>169</v>
      </c>
      <c r="C3806" s="15">
        <v>104</v>
      </c>
      <c r="D3806" s="16" t="s">
        <v>94</v>
      </c>
      <c r="E3806">
        <v>254</v>
      </c>
      <c r="F3806" s="9">
        <v>350</v>
      </c>
      <c r="G3806" s="9">
        <f>financials[[#This Row],[Units Sold]]*financials[[#This Row],[Sale Price]]</f>
        <v>88900</v>
      </c>
      <c r="H3806" s="9">
        <f>IF(financials[[#This Row],[Discount Band]]="low",0.1,IF(financials[[#This Row],[Discount Band]]="medium",0.15,0.3))</f>
        <v>0.3</v>
      </c>
      <c r="I3806" s="9">
        <f>financials[[#This Row],[Gross Sales]]-financials[[#This Row],[Gross Sales]]*financials[[#This Row],[Discounts]]</f>
        <v>62230</v>
      </c>
      <c r="J3806" s="9">
        <f>VLOOKUP(financials[[#This Row],[productid]],Products!$B$2:$H$10,3)</f>
        <v>2.9</v>
      </c>
      <c r="K3806" s="9">
        <f>financials[[#This Row],[Sales]]-financials[[#This Row],[COGS]]</f>
        <v>62227.1</v>
      </c>
      <c r="L3806" s="17">
        <f t="shared" ca="1" si="119"/>
        <v>45487</v>
      </c>
      <c r="M3806" t="str">
        <f t="shared" ca="1" si="118"/>
        <v>C0003</v>
      </c>
    </row>
    <row r="3807" spans="1:13" x14ac:dyDescent="0.25">
      <c r="A3807" t="s">
        <v>97</v>
      </c>
      <c r="B3807" s="7" t="s">
        <v>135</v>
      </c>
      <c r="C3807" s="15">
        <v>105</v>
      </c>
      <c r="D3807" s="16" t="s">
        <v>94</v>
      </c>
      <c r="E3807">
        <v>4448</v>
      </c>
      <c r="F3807" s="9">
        <v>20</v>
      </c>
      <c r="G3807" s="9">
        <f>financials[[#This Row],[Units Sold]]*financials[[#This Row],[Sale Price]]</f>
        <v>88960</v>
      </c>
      <c r="H3807" s="9">
        <f>IF(financials[[#This Row],[Discount Band]]="low",0.1,IF(financials[[#This Row],[Discount Band]]="medium",0.15,0.3))</f>
        <v>0.3</v>
      </c>
      <c r="I3807" s="9">
        <f>financials[[#This Row],[Gross Sales]]-financials[[#This Row],[Gross Sales]]*financials[[#This Row],[Discounts]]</f>
        <v>62272</v>
      </c>
      <c r="J3807" s="9">
        <f>VLOOKUP(financials[[#This Row],[productid]],Products!$B$2:$H$10,3)</f>
        <v>10</v>
      </c>
      <c r="K3807" s="9">
        <f>financials[[#This Row],[Sales]]-financials[[#This Row],[COGS]]</f>
        <v>62262</v>
      </c>
      <c r="L3807" s="17">
        <f t="shared" ca="1" si="119"/>
        <v>45046</v>
      </c>
      <c r="M3807" t="str">
        <f t="shared" ca="1" si="118"/>
        <v>C0003</v>
      </c>
    </row>
    <row r="3808" spans="1:13" x14ac:dyDescent="0.25">
      <c r="A3808" t="s">
        <v>99</v>
      </c>
      <c r="B3808" s="7" t="s">
        <v>243</v>
      </c>
      <c r="C3808" s="15">
        <v>102</v>
      </c>
      <c r="D3808" s="16" t="s">
        <v>94</v>
      </c>
      <c r="E3808">
        <v>297</v>
      </c>
      <c r="F3808" s="9">
        <v>300</v>
      </c>
      <c r="G3808" s="9">
        <f>financials[[#This Row],[Units Sold]]*financials[[#This Row],[Sale Price]]</f>
        <v>89100</v>
      </c>
      <c r="H3808" s="9">
        <f>IF(financials[[#This Row],[Discount Band]]="low",0.1,IF(financials[[#This Row],[Discount Band]]="medium",0.15,0.3))</f>
        <v>0.3</v>
      </c>
      <c r="I3808" s="9">
        <f>financials[[#This Row],[Gross Sales]]-financials[[#This Row],[Gross Sales]]*financials[[#This Row],[Discounts]]</f>
        <v>62370</v>
      </c>
      <c r="J3808" s="9">
        <f>VLOOKUP(financials[[#This Row],[productid]],Products!$B$2:$H$10,3)</f>
        <v>13.95</v>
      </c>
      <c r="K3808" s="9">
        <f>financials[[#This Row],[Sales]]-financials[[#This Row],[COGS]]</f>
        <v>62356.05</v>
      </c>
      <c r="L3808" s="17">
        <f t="shared" ca="1" si="119"/>
        <v>45523</v>
      </c>
      <c r="M3808" t="str">
        <f t="shared" ca="1" si="118"/>
        <v>B0001</v>
      </c>
    </row>
    <row r="3809" spans="1:13" x14ac:dyDescent="0.25">
      <c r="A3809" t="s">
        <v>97</v>
      </c>
      <c r="B3809" s="7" t="s">
        <v>169</v>
      </c>
      <c r="C3809" s="15">
        <v>109</v>
      </c>
      <c r="D3809" s="16" t="s">
        <v>102</v>
      </c>
      <c r="E3809">
        <v>255</v>
      </c>
      <c r="F3809" s="9">
        <v>350</v>
      </c>
      <c r="G3809" s="9">
        <f>financials[[#This Row],[Units Sold]]*financials[[#This Row],[Sale Price]]</f>
        <v>89250</v>
      </c>
      <c r="H3809" s="9">
        <f>IF(financials[[#This Row],[Discount Band]]="low",0.1,IF(financials[[#This Row],[Discount Band]]="medium",0.15,0.3))</f>
        <v>0.1</v>
      </c>
      <c r="I3809" s="9">
        <f>financials[[#This Row],[Gross Sales]]-financials[[#This Row],[Gross Sales]]*financials[[#This Row],[Discounts]]</f>
        <v>80325</v>
      </c>
      <c r="J3809" s="9">
        <f>VLOOKUP(financials[[#This Row],[productid]],Products!$B$2:$H$10,3)</f>
        <v>16.8</v>
      </c>
      <c r="K3809" s="9">
        <f>financials[[#This Row],[Sales]]-financials[[#This Row],[COGS]]</f>
        <v>80308.2</v>
      </c>
      <c r="L3809" s="17">
        <f t="shared" ca="1" si="119"/>
        <v>45362</v>
      </c>
      <c r="M3809" t="str">
        <f t="shared" ca="1" si="118"/>
        <v>B0101</v>
      </c>
    </row>
    <row r="3810" spans="1:13" x14ac:dyDescent="0.25">
      <c r="A3810" t="s">
        <v>97</v>
      </c>
      <c r="B3810" s="7" t="s">
        <v>159</v>
      </c>
      <c r="C3810" s="15">
        <v>109</v>
      </c>
      <c r="D3810" s="16" t="s">
        <v>101</v>
      </c>
      <c r="E3810">
        <v>255</v>
      </c>
      <c r="F3810" s="9">
        <v>350</v>
      </c>
      <c r="G3810" s="9">
        <f>financials[[#This Row],[Units Sold]]*financials[[#This Row],[Sale Price]]</f>
        <v>89250</v>
      </c>
      <c r="H3810" s="9">
        <f>IF(financials[[#This Row],[Discount Band]]="low",0.1,IF(financials[[#This Row],[Discount Band]]="medium",0.15,0.3))</f>
        <v>0.15</v>
      </c>
      <c r="I3810" s="9">
        <f>financials[[#This Row],[Gross Sales]]-financials[[#This Row],[Gross Sales]]*financials[[#This Row],[Discounts]]</f>
        <v>75862.5</v>
      </c>
      <c r="J3810" s="9">
        <f>VLOOKUP(financials[[#This Row],[productid]],Products!$B$2:$H$10,3)</f>
        <v>16.8</v>
      </c>
      <c r="K3810" s="9">
        <f>financials[[#This Row],[Sales]]-financials[[#This Row],[COGS]]</f>
        <v>75845.7</v>
      </c>
      <c r="L3810" s="17">
        <f t="shared" ca="1" si="119"/>
        <v>44687</v>
      </c>
      <c r="M3810" t="str">
        <f t="shared" ca="1" si="118"/>
        <v>C0003</v>
      </c>
    </row>
    <row r="3811" spans="1:13" x14ac:dyDescent="0.25">
      <c r="A3811" t="s">
        <v>97</v>
      </c>
      <c r="B3811" s="7" t="s">
        <v>656</v>
      </c>
      <c r="C3811" s="15">
        <v>108</v>
      </c>
      <c r="D3811" s="16" t="s">
        <v>102</v>
      </c>
      <c r="E3811">
        <v>255</v>
      </c>
      <c r="F3811" s="9">
        <v>350</v>
      </c>
      <c r="G3811" s="9">
        <f>financials[[#This Row],[Units Sold]]*financials[[#This Row],[Sale Price]]</f>
        <v>89250</v>
      </c>
      <c r="H3811" s="9">
        <f>IF(financials[[#This Row],[Discount Band]]="low",0.1,IF(financials[[#This Row],[Discount Band]]="medium",0.15,0.3))</f>
        <v>0.1</v>
      </c>
      <c r="I3811" s="9">
        <f>financials[[#This Row],[Gross Sales]]-financials[[#This Row],[Gross Sales]]*financials[[#This Row],[Discounts]]</f>
        <v>80325</v>
      </c>
      <c r="J3811" s="9">
        <f>VLOOKUP(financials[[#This Row],[productid]],Products!$B$2:$H$10,3)</f>
        <v>3.99</v>
      </c>
      <c r="K3811" s="9">
        <f>financials[[#This Row],[Sales]]-financials[[#This Row],[COGS]]</f>
        <v>80321.009999999995</v>
      </c>
      <c r="L3811" s="17">
        <f t="shared" ca="1" si="119"/>
        <v>45299</v>
      </c>
      <c r="M3811" t="str">
        <f t="shared" ca="1" si="118"/>
        <v>B0001</v>
      </c>
    </row>
    <row r="3812" spans="1:13" x14ac:dyDescent="0.25">
      <c r="A3812" t="s">
        <v>97</v>
      </c>
      <c r="B3812" s="7" t="s">
        <v>243</v>
      </c>
      <c r="C3812" s="13">
        <v>106</v>
      </c>
      <c r="D3812" s="10" t="s">
        <v>102</v>
      </c>
      <c r="E3812">
        <v>256</v>
      </c>
      <c r="F3812" s="9">
        <v>350</v>
      </c>
      <c r="G3812" s="9">
        <f>financials[[#This Row],[Units Sold]]*financials[[#This Row],[Sale Price]]</f>
        <v>89600</v>
      </c>
      <c r="H3812" s="9">
        <f>IF(financials[[#This Row],[Discount Band]]="low",0.1,IF(financials[[#This Row],[Discount Band]]="medium",0.15,0.3))</f>
        <v>0.1</v>
      </c>
      <c r="I3812" s="9">
        <f>financials[[#This Row],[Gross Sales]]-financials[[#This Row],[Gross Sales]]*financials[[#This Row],[Discounts]]</f>
        <v>80640</v>
      </c>
      <c r="J3812" s="9">
        <f>VLOOKUP(financials[[#This Row],[productid]],Products!$B$2:$H$10,3)</f>
        <v>9.1</v>
      </c>
      <c r="K3812" s="9">
        <f>financials[[#This Row],[Sales]]-financials[[#This Row],[COGS]]</f>
        <v>80630.899999999994</v>
      </c>
      <c r="L3812" s="17">
        <f t="shared" ca="1" si="119"/>
        <v>44620</v>
      </c>
      <c r="M3812" t="str">
        <f t="shared" ca="1" si="118"/>
        <v>C0003</v>
      </c>
    </row>
    <row r="3813" spans="1:13" x14ac:dyDescent="0.25">
      <c r="A3813" t="s">
        <v>97</v>
      </c>
      <c r="B3813" s="7" t="s">
        <v>216</v>
      </c>
      <c r="C3813" s="15">
        <v>102</v>
      </c>
      <c r="D3813" s="16" t="s">
        <v>102</v>
      </c>
      <c r="E3813">
        <v>256</v>
      </c>
      <c r="F3813" s="9">
        <v>350</v>
      </c>
      <c r="G3813" s="9">
        <f>financials[[#This Row],[Units Sold]]*financials[[#This Row],[Sale Price]]</f>
        <v>89600</v>
      </c>
      <c r="H3813" s="9">
        <f>IF(financials[[#This Row],[Discount Band]]="low",0.1,IF(financials[[#This Row],[Discount Band]]="medium",0.15,0.3))</f>
        <v>0.1</v>
      </c>
      <c r="I3813" s="9">
        <f>financials[[#This Row],[Gross Sales]]-financials[[#This Row],[Gross Sales]]*financials[[#This Row],[Discounts]]</f>
        <v>80640</v>
      </c>
      <c r="J3813" s="9">
        <f>VLOOKUP(financials[[#This Row],[productid]],Products!$B$2:$H$10,3)</f>
        <v>13.95</v>
      </c>
      <c r="K3813" s="9">
        <f>financials[[#This Row],[Sales]]-financials[[#This Row],[COGS]]</f>
        <v>80626.05</v>
      </c>
      <c r="L3813" s="17">
        <f t="shared" ca="1" si="119"/>
        <v>45419</v>
      </c>
      <c r="M3813" t="str">
        <f t="shared" ca="1" si="118"/>
        <v>A0001</v>
      </c>
    </row>
    <row r="3814" spans="1:13" x14ac:dyDescent="0.25">
      <c r="A3814" t="s">
        <v>97</v>
      </c>
      <c r="B3814" s="7" t="s">
        <v>169</v>
      </c>
      <c r="C3814" s="15">
        <v>103</v>
      </c>
      <c r="D3814" s="16" t="s">
        <v>94</v>
      </c>
      <c r="E3814">
        <v>256</v>
      </c>
      <c r="F3814" s="9">
        <v>350</v>
      </c>
      <c r="G3814" s="9">
        <f>financials[[#This Row],[Units Sold]]*financials[[#This Row],[Sale Price]]</f>
        <v>89600</v>
      </c>
      <c r="H3814" s="9">
        <f>IF(financials[[#This Row],[Discount Band]]="low",0.1,IF(financials[[#This Row],[Discount Band]]="medium",0.15,0.3))</f>
        <v>0.3</v>
      </c>
      <c r="I3814" s="9">
        <f>financials[[#This Row],[Gross Sales]]-financials[[#This Row],[Gross Sales]]*financials[[#This Row],[Discounts]]</f>
        <v>62720</v>
      </c>
      <c r="J3814" s="9">
        <f>VLOOKUP(financials[[#This Row],[productid]],Products!$B$2:$H$10,3)</f>
        <v>15</v>
      </c>
      <c r="K3814" s="9">
        <f>financials[[#This Row],[Sales]]-financials[[#This Row],[COGS]]</f>
        <v>62705</v>
      </c>
      <c r="L3814" s="17">
        <f t="shared" ca="1" si="119"/>
        <v>45324</v>
      </c>
      <c r="M3814" t="str">
        <f t="shared" ca="1" si="118"/>
        <v>A0001</v>
      </c>
    </row>
    <row r="3815" spans="1:13" x14ac:dyDescent="0.25">
      <c r="A3815" t="s">
        <v>97</v>
      </c>
      <c r="B3815" s="7" t="s">
        <v>239</v>
      </c>
      <c r="C3815" s="15">
        <v>103</v>
      </c>
      <c r="D3815" s="16" t="s">
        <v>101</v>
      </c>
      <c r="E3815">
        <v>256</v>
      </c>
      <c r="F3815" s="9">
        <v>350</v>
      </c>
      <c r="G3815" s="9">
        <f>financials[[#This Row],[Units Sold]]*financials[[#This Row],[Sale Price]]</f>
        <v>89600</v>
      </c>
      <c r="H3815" s="9">
        <f>IF(financials[[#This Row],[Discount Band]]="low",0.1,IF(financials[[#This Row],[Discount Band]]="medium",0.15,0.3))</f>
        <v>0.15</v>
      </c>
      <c r="I3815" s="9">
        <f>financials[[#This Row],[Gross Sales]]-financials[[#This Row],[Gross Sales]]*financials[[#This Row],[Discounts]]</f>
        <v>76160</v>
      </c>
      <c r="J3815" s="9">
        <f>VLOOKUP(financials[[#This Row],[productid]],Products!$B$2:$H$10,3)</f>
        <v>15</v>
      </c>
      <c r="K3815" s="9">
        <f>financials[[#This Row],[Sales]]-financials[[#This Row],[COGS]]</f>
        <v>76145</v>
      </c>
      <c r="L3815" s="17">
        <f t="shared" ca="1" si="119"/>
        <v>45341</v>
      </c>
      <c r="M3815" t="str">
        <f t="shared" ca="1" si="118"/>
        <v>A0001</v>
      </c>
    </row>
    <row r="3816" spans="1:13" x14ac:dyDescent="0.25">
      <c r="A3816" t="s">
        <v>99</v>
      </c>
      <c r="B3816" s="7" t="s">
        <v>656</v>
      </c>
      <c r="C3816" s="13">
        <v>104</v>
      </c>
      <c r="D3816" s="10" t="s">
        <v>102</v>
      </c>
      <c r="E3816">
        <v>299</v>
      </c>
      <c r="F3816" s="9">
        <v>300</v>
      </c>
      <c r="G3816" s="9">
        <f>financials[[#This Row],[Units Sold]]*financials[[#This Row],[Sale Price]]</f>
        <v>89700</v>
      </c>
      <c r="H3816" s="9">
        <f>IF(financials[[#This Row],[Discount Band]]="low",0.1,IF(financials[[#This Row],[Discount Band]]="medium",0.15,0.3))</f>
        <v>0.1</v>
      </c>
      <c r="I3816" s="9">
        <f>financials[[#This Row],[Gross Sales]]-financials[[#This Row],[Gross Sales]]*financials[[#This Row],[Discounts]]</f>
        <v>80730</v>
      </c>
      <c r="J3816" s="9">
        <f>VLOOKUP(financials[[#This Row],[productid]],Products!$B$2:$H$10,3)</f>
        <v>2.9</v>
      </c>
      <c r="K3816" s="9">
        <f>financials[[#This Row],[Sales]]-financials[[#This Row],[COGS]]</f>
        <v>80727.100000000006</v>
      </c>
      <c r="L3816" s="17">
        <f t="shared" ca="1" si="119"/>
        <v>44649</v>
      </c>
      <c r="M3816" t="str">
        <f t="shared" ca="1" si="118"/>
        <v>B0101</v>
      </c>
    </row>
    <row r="3817" spans="1:13" x14ac:dyDescent="0.25">
      <c r="A3817" t="s">
        <v>97</v>
      </c>
      <c r="B3817" s="7" t="s">
        <v>285</v>
      </c>
      <c r="C3817" s="15">
        <v>107</v>
      </c>
      <c r="D3817" s="16" t="s">
        <v>101</v>
      </c>
      <c r="E3817">
        <v>257</v>
      </c>
      <c r="F3817" s="9">
        <v>350</v>
      </c>
      <c r="G3817" s="9">
        <f>financials[[#This Row],[Units Sold]]*financials[[#This Row],[Sale Price]]</f>
        <v>89950</v>
      </c>
      <c r="H3817" s="9">
        <f>IF(financials[[#This Row],[Discount Band]]="low",0.1,IF(financials[[#This Row],[Discount Band]]="medium",0.15,0.3))</f>
        <v>0.15</v>
      </c>
      <c r="I3817" s="9">
        <f>financials[[#This Row],[Gross Sales]]-financials[[#This Row],[Gross Sales]]*financials[[#This Row],[Discounts]]</f>
        <v>76457.5</v>
      </c>
      <c r="J3817" s="9">
        <f>VLOOKUP(financials[[#This Row],[productid]],Products!$B$2:$H$10,3)</f>
        <v>5.5</v>
      </c>
      <c r="K3817" s="9">
        <f>financials[[#This Row],[Sales]]-financials[[#This Row],[COGS]]</f>
        <v>76452</v>
      </c>
      <c r="L3817" s="17">
        <f t="shared" ca="1" si="119"/>
        <v>45302</v>
      </c>
      <c r="M3817" t="str">
        <f t="shared" ca="1" si="118"/>
        <v>C0002</v>
      </c>
    </row>
    <row r="3818" spans="1:13" x14ac:dyDescent="0.25">
      <c r="A3818" t="s">
        <v>97</v>
      </c>
      <c r="B3818" s="7" t="s">
        <v>656</v>
      </c>
      <c r="C3818" s="15">
        <v>109</v>
      </c>
      <c r="D3818" s="16" t="s">
        <v>102</v>
      </c>
      <c r="E3818">
        <v>257</v>
      </c>
      <c r="F3818" s="9">
        <v>350</v>
      </c>
      <c r="G3818" s="9">
        <f>financials[[#This Row],[Units Sold]]*financials[[#This Row],[Sale Price]]</f>
        <v>89950</v>
      </c>
      <c r="H3818" s="9">
        <f>IF(financials[[#This Row],[Discount Band]]="low",0.1,IF(financials[[#This Row],[Discount Band]]="medium",0.15,0.3))</f>
        <v>0.1</v>
      </c>
      <c r="I3818" s="9">
        <f>financials[[#This Row],[Gross Sales]]-financials[[#This Row],[Gross Sales]]*financials[[#This Row],[Discounts]]</f>
        <v>80955</v>
      </c>
      <c r="J3818" s="9">
        <f>VLOOKUP(financials[[#This Row],[productid]],Products!$B$2:$H$10,3)</f>
        <v>16.8</v>
      </c>
      <c r="K3818" s="9">
        <f>financials[[#This Row],[Sales]]-financials[[#This Row],[COGS]]</f>
        <v>80938.2</v>
      </c>
      <c r="L3818" s="17">
        <f t="shared" ca="1" si="119"/>
        <v>45266</v>
      </c>
      <c r="M3818" t="str">
        <f t="shared" ca="1" si="118"/>
        <v>C0002</v>
      </c>
    </row>
    <row r="3819" spans="1:13" x14ac:dyDescent="0.25">
      <c r="A3819" t="s">
        <v>99</v>
      </c>
      <c r="B3819" s="7" t="s">
        <v>216</v>
      </c>
      <c r="C3819" s="15">
        <v>105</v>
      </c>
      <c r="D3819" s="16" t="s">
        <v>94</v>
      </c>
      <c r="E3819">
        <v>300</v>
      </c>
      <c r="F3819" s="9">
        <v>300</v>
      </c>
      <c r="G3819" s="9">
        <f>financials[[#This Row],[Units Sold]]*financials[[#This Row],[Sale Price]]</f>
        <v>90000</v>
      </c>
      <c r="H3819" s="9">
        <f>IF(financials[[#This Row],[Discount Band]]="low",0.1,IF(financials[[#This Row],[Discount Band]]="medium",0.15,0.3))</f>
        <v>0.3</v>
      </c>
      <c r="I3819" s="9">
        <f>financials[[#This Row],[Gross Sales]]-financials[[#This Row],[Gross Sales]]*financials[[#This Row],[Discounts]]</f>
        <v>63000</v>
      </c>
      <c r="J3819" s="9">
        <f>VLOOKUP(financials[[#This Row],[productid]],Products!$B$2:$H$10,3)</f>
        <v>10</v>
      </c>
      <c r="K3819" s="9">
        <f>financials[[#This Row],[Sales]]-financials[[#This Row],[COGS]]</f>
        <v>62990</v>
      </c>
      <c r="L3819" s="17">
        <f t="shared" ca="1" si="119"/>
        <v>44634</v>
      </c>
      <c r="M3819" t="str">
        <f t="shared" ca="1" si="118"/>
        <v>C0003</v>
      </c>
    </row>
    <row r="3820" spans="1:13" x14ac:dyDescent="0.25">
      <c r="A3820" t="s">
        <v>99</v>
      </c>
      <c r="B3820" s="7" t="s">
        <v>284</v>
      </c>
      <c r="C3820" s="15">
        <v>101</v>
      </c>
      <c r="D3820" s="16" t="s">
        <v>101</v>
      </c>
      <c r="E3820">
        <v>300</v>
      </c>
      <c r="F3820" s="9">
        <v>300</v>
      </c>
      <c r="G3820" s="9">
        <f>financials[[#This Row],[Units Sold]]*financials[[#This Row],[Sale Price]]</f>
        <v>90000</v>
      </c>
      <c r="H3820" s="9">
        <f>IF(financials[[#This Row],[Discount Band]]="low",0.1,IF(financials[[#This Row],[Discount Band]]="medium",0.15,0.3))</f>
        <v>0.15</v>
      </c>
      <c r="I3820" s="9">
        <f>financials[[#This Row],[Gross Sales]]-financials[[#This Row],[Gross Sales]]*financials[[#This Row],[Discounts]]</f>
        <v>76500</v>
      </c>
      <c r="J3820" s="9">
        <f>VLOOKUP(financials[[#This Row],[productid]],Products!$B$2:$H$10,3)</f>
        <v>9.9499999999999993</v>
      </c>
      <c r="K3820" s="9">
        <f>financials[[#This Row],[Sales]]-financials[[#This Row],[COGS]]</f>
        <v>76490.05</v>
      </c>
      <c r="L3820" s="17">
        <f t="shared" ca="1" si="119"/>
        <v>44839</v>
      </c>
      <c r="M3820" t="str">
        <f t="shared" ca="1" si="118"/>
        <v>B0101</v>
      </c>
    </row>
    <row r="3821" spans="1:13" x14ac:dyDescent="0.25">
      <c r="A3821" t="s">
        <v>99</v>
      </c>
      <c r="B3821" s="7" t="s">
        <v>239</v>
      </c>
      <c r="C3821" s="15">
        <v>109</v>
      </c>
      <c r="D3821" s="16" t="s">
        <v>102</v>
      </c>
      <c r="E3821">
        <v>300</v>
      </c>
      <c r="F3821" s="9">
        <v>300</v>
      </c>
      <c r="G3821" s="9">
        <f>financials[[#This Row],[Units Sold]]*financials[[#This Row],[Sale Price]]</f>
        <v>90000</v>
      </c>
      <c r="H3821" s="9">
        <f>IF(financials[[#This Row],[Discount Band]]="low",0.1,IF(financials[[#This Row],[Discount Band]]="medium",0.15,0.3))</f>
        <v>0.1</v>
      </c>
      <c r="I3821" s="9">
        <f>financials[[#This Row],[Gross Sales]]-financials[[#This Row],[Gross Sales]]*financials[[#This Row],[Discounts]]</f>
        <v>81000</v>
      </c>
      <c r="J3821" s="9">
        <f>VLOOKUP(financials[[#This Row],[productid]],Products!$B$2:$H$10,3)</f>
        <v>16.8</v>
      </c>
      <c r="K3821" s="9">
        <f>financials[[#This Row],[Sales]]-financials[[#This Row],[COGS]]</f>
        <v>80983.199999999997</v>
      </c>
      <c r="L3821" s="17">
        <f t="shared" ca="1" si="119"/>
        <v>45250</v>
      </c>
      <c r="M3821" t="str">
        <f t="shared" ca="1" si="118"/>
        <v>B0001</v>
      </c>
    </row>
    <row r="3822" spans="1:13" x14ac:dyDescent="0.25">
      <c r="A3822" t="s">
        <v>99</v>
      </c>
      <c r="B3822" s="7" t="s">
        <v>243</v>
      </c>
      <c r="C3822" s="15">
        <v>109</v>
      </c>
      <c r="D3822" s="16" t="s">
        <v>101</v>
      </c>
      <c r="E3822">
        <v>300</v>
      </c>
      <c r="F3822" s="9">
        <v>300</v>
      </c>
      <c r="G3822" s="9">
        <f>financials[[#This Row],[Units Sold]]*financials[[#This Row],[Sale Price]]</f>
        <v>90000</v>
      </c>
      <c r="H3822" s="9">
        <f>IF(financials[[#This Row],[Discount Band]]="low",0.1,IF(financials[[#This Row],[Discount Band]]="medium",0.15,0.3))</f>
        <v>0.15</v>
      </c>
      <c r="I3822" s="9">
        <f>financials[[#This Row],[Gross Sales]]-financials[[#This Row],[Gross Sales]]*financials[[#This Row],[Discounts]]</f>
        <v>76500</v>
      </c>
      <c r="J3822" s="9">
        <f>VLOOKUP(financials[[#This Row],[productid]],Products!$B$2:$H$10,3)</f>
        <v>16.8</v>
      </c>
      <c r="K3822" s="9">
        <f>financials[[#This Row],[Sales]]-financials[[#This Row],[COGS]]</f>
        <v>76483.199999999997</v>
      </c>
      <c r="L3822" s="17">
        <f t="shared" ca="1" si="119"/>
        <v>44673</v>
      </c>
      <c r="M3822" t="str">
        <f t="shared" ca="1" si="118"/>
        <v>C0002</v>
      </c>
    </row>
    <row r="3823" spans="1:13" x14ac:dyDescent="0.25">
      <c r="A3823" t="s">
        <v>97</v>
      </c>
      <c r="B3823" s="7" t="s">
        <v>285</v>
      </c>
      <c r="C3823" s="15">
        <v>108</v>
      </c>
      <c r="D3823" s="16" t="s">
        <v>101</v>
      </c>
      <c r="E3823">
        <v>258</v>
      </c>
      <c r="F3823" s="9">
        <v>350</v>
      </c>
      <c r="G3823" s="9">
        <f>financials[[#This Row],[Units Sold]]*financials[[#This Row],[Sale Price]]</f>
        <v>90300</v>
      </c>
      <c r="H3823" s="9">
        <f>IF(financials[[#This Row],[Discount Band]]="low",0.1,IF(financials[[#This Row],[Discount Band]]="medium",0.15,0.3))</f>
        <v>0.15</v>
      </c>
      <c r="I3823" s="9">
        <f>financials[[#This Row],[Gross Sales]]-financials[[#This Row],[Gross Sales]]*financials[[#This Row],[Discounts]]</f>
        <v>76755</v>
      </c>
      <c r="J3823" s="9">
        <f>VLOOKUP(financials[[#This Row],[productid]],Products!$B$2:$H$10,3)</f>
        <v>3.99</v>
      </c>
      <c r="K3823" s="9">
        <f>financials[[#This Row],[Sales]]-financials[[#This Row],[COGS]]</f>
        <v>76751.009999999995</v>
      </c>
      <c r="L3823" s="17">
        <f t="shared" ca="1" si="119"/>
        <v>45516</v>
      </c>
      <c r="M3823" t="str">
        <f t="shared" ca="1" si="118"/>
        <v>B0101</v>
      </c>
    </row>
    <row r="3824" spans="1:13" x14ac:dyDescent="0.25">
      <c r="A3824" t="s">
        <v>97</v>
      </c>
      <c r="B3824" s="7" t="s">
        <v>208</v>
      </c>
      <c r="C3824" s="15">
        <v>108</v>
      </c>
      <c r="D3824" s="16" t="s">
        <v>94</v>
      </c>
      <c r="E3824">
        <v>258</v>
      </c>
      <c r="F3824" s="9">
        <v>350</v>
      </c>
      <c r="G3824" s="9">
        <f>financials[[#This Row],[Units Sold]]*financials[[#This Row],[Sale Price]]</f>
        <v>90300</v>
      </c>
      <c r="H3824" s="9">
        <f>IF(financials[[#This Row],[Discount Band]]="low",0.1,IF(financials[[#This Row],[Discount Band]]="medium",0.15,0.3))</f>
        <v>0.3</v>
      </c>
      <c r="I3824" s="9">
        <f>financials[[#This Row],[Gross Sales]]-financials[[#This Row],[Gross Sales]]*financials[[#This Row],[Discounts]]</f>
        <v>63210</v>
      </c>
      <c r="J3824" s="9">
        <f>VLOOKUP(financials[[#This Row],[productid]],Products!$B$2:$H$10,3)</f>
        <v>3.99</v>
      </c>
      <c r="K3824" s="9">
        <f>financials[[#This Row],[Sales]]-financials[[#This Row],[COGS]]</f>
        <v>63206.01</v>
      </c>
      <c r="L3824" s="17">
        <f t="shared" ca="1" si="119"/>
        <v>45183</v>
      </c>
      <c r="M3824" t="str">
        <f t="shared" ca="1" si="118"/>
        <v>C0003</v>
      </c>
    </row>
    <row r="3825" spans="1:13" x14ac:dyDescent="0.25">
      <c r="A3825" t="s">
        <v>97</v>
      </c>
      <c r="B3825" s="7" t="s">
        <v>105</v>
      </c>
      <c r="C3825" s="13">
        <v>104</v>
      </c>
      <c r="D3825" s="10" t="s">
        <v>94</v>
      </c>
      <c r="E3825">
        <v>259</v>
      </c>
      <c r="F3825" s="9">
        <v>350</v>
      </c>
      <c r="G3825" s="9">
        <f>financials[[#This Row],[Units Sold]]*financials[[#This Row],[Sale Price]]</f>
        <v>90650</v>
      </c>
      <c r="H3825" s="9">
        <f>IF(financials[[#This Row],[Discount Band]]="low",0.1,IF(financials[[#This Row],[Discount Band]]="medium",0.15,0.3))</f>
        <v>0.3</v>
      </c>
      <c r="I3825" s="9">
        <f>financials[[#This Row],[Gross Sales]]-financials[[#This Row],[Gross Sales]]*financials[[#This Row],[Discounts]]</f>
        <v>63455</v>
      </c>
      <c r="J3825" s="9">
        <f>VLOOKUP(financials[[#This Row],[productid]],Products!$B$2:$H$10,3)</f>
        <v>2.9</v>
      </c>
      <c r="K3825" s="9">
        <f>financials[[#This Row],[Sales]]-financials[[#This Row],[COGS]]</f>
        <v>63452.1</v>
      </c>
      <c r="L3825" s="17">
        <f t="shared" ca="1" si="119"/>
        <v>45189</v>
      </c>
      <c r="M3825" t="str">
        <f t="shared" ca="1" si="118"/>
        <v>B0001</v>
      </c>
    </row>
    <row r="3826" spans="1:13" x14ac:dyDescent="0.25">
      <c r="A3826" t="s">
        <v>99</v>
      </c>
      <c r="B3826" s="7" t="s">
        <v>216</v>
      </c>
      <c r="C3826" s="15">
        <v>106</v>
      </c>
      <c r="D3826" s="16" t="s">
        <v>101</v>
      </c>
      <c r="E3826">
        <v>303</v>
      </c>
      <c r="F3826" s="9">
        <v>300</v>
      </c>
      <c r="G3826" s="9">
        <f>financials[[#This Row],[Units Sold]]*financials[[#This Row],[Sale Price]]</f>
        <v>90900</v>
      </c>
      <c r="H3826" s="9">
        <f>IF(financials[[#This Row],[Discount Band]]="low",0.1,IF(financials[[#This Row],[Discount Band]]="medium",0.15,0.3))</f>
        <v>0.15</v>
      </c>
      <c r="I3826" s="9">
        <f>financials[[#This Row],[Gross Sales]]-financials[[#This Row],[Gross Sales]]*financials[[#This Row],[Discounts]]</f>
        <v>77265</v>
      </c>
      <c r="J3826" s="9">
        <f>VLOOKUP(financials[[#This Row],[productid]],Products!$B$2:$H$10,3)</f>
        <v>9.1</v>
      </c>
      <c r="K3826" s="9">
        <f>financials[[#This Row],[Sales]]-financials[[#This Row],[COGS]]</f>
        <v>77255.899999999994</v>
      </c>
      <c r="L3826" s="17">
        <f t="shared" ca="1" si="119"/>
        <v>45314</v>
      </c>
      <c r="M3826" t="str">
        <f t="shared" ca="1" si="118"/>
        <v>B0101</v>
      </c>
    </row>
    <row r="3827" spans="1:13" x14ac:dyDescent="0.25">
      <c r="A3827" t="s">
        <v>97</v>
      </c>
      <c r="B3827" s="7" t="s">
        <v>656</v>
      </c>
      <c r="C3827" s="15">
        <v>102</v>
      </c>
      <c r="D3827" s="16" t="s">
        <v>102</v>
      </c>
      <c r="E3827">
        <v>260</v>
      </c>
      <c r="F3827" s="9">
        <v>350</v>
      </c>
      <c r="G3827" s="9">
        <f>financials[[#This Row],[Units Sold]]*financials[[#This Row],[Sale Price]]</f>
        <v>91000</v>
      </c>
      <c r="H3827" s="9">
        <f>IF(financials[[#This Row],[Discount Band]]="low",0.1,IF(financials[[#This Row],[Discount Band]]="medium",0.15,0.3))</f>
        <v>0.1</v>
      </c>
      <c r="I3827" s="9">
        <f>financials[[#This Row],[Gross Sales]]-financials[[#This Row],[Gross Sales]]*financials[[#This Row],[Discounts]]</f>
        <v>81900</v>
      </c>
      <c r="J3827" s="9">
        <f>VLOOKUP(financials[[#This Row],[productid]],Products!$B$2:$H$10,3)</f>
        <v>13.95</v>
      </c>
      <c r="K3827" s="9">
        <f>financials[[#This Row],[Sales]]-financials[[#This Row],[COGS]]</f>
        <v>81886.05</v>
      </c>
      <c r="L3827" s="17">
        <f t="shared" ca="1" si="119"/>
        <v>45433</v>
      </c>
      <c r="M3827" t="str">
        <f t="shared" ca="1" si="118"/>
        <v>B0001</v>
      </c>
    </row>
    <row r="3828" spans="1:13" x14ac:dyDescent="0.25">
      <c r="A3828" t="s">
        <v>99</v>
      </c>
      <c r="B3828" s="7" t="s">
        <v>106</v>
      </c>
      <c r="C3828" s="15">
        <v>102</v>
      </c>
      <c r="D3828" s="16" t="s">
        <v>101</v>
      </c>
      <c r="E3828">
        <v>304</v>
      </c>
      <c r="F3828" s="9">
        <v>300</v>
      </c>
      <c r="G3828" s="9">
        <f>financials[[#This Row],[Units Sold]]*financials[[#This Row],[Sale Price]]</f>
        <v>91200</v>
      </c>
      <c r="H3828" s="9">
        <f>IF(financials[[#This Row],[Discount Band]]="low",0.1,IF(financials[[#This Row],[Discount Band]]="medium",0.15,0.3))</f>
        <v>0.15</v>
      </c>
      <c r="I3828" s="9">
        <f>financials[[#This Row],[Gross Sales]]-financials[[#This Row],[Gross Sales]]*financials[[#This Row],[Discounts]]</f>
        <v>77520</v>
      </c>
      <c r="J3828" s="9">
        <f>VLOOKUP(financials[[#This Row],[productid]],Products!$B$2:$H$10,3)</f>
        <v>13.95</v>
      </c>
      <c r="K3828" s="9">
        <f>financials[[#This Row],[Sales]]-financials[[#This Row],[COGS]]</f>
        <v>77506.05</v>
      </c>
      <c r="L3828" s="17">
        <f t="shared" ca="1" si="119"/>
        <v>44952</v>
      </c>
      <c r="M3828" t="str">
        <f t="shared" ca="1" si="118"/>
        <v>B0001</v>
      </c>
    </row>
    <row r="3829" spans="1:13" x14ac:dyDescent="0.25">
      <c r="A3829" t="s">
        <v>97</v>
      </c>
      <c r="B3829" s="7" t="s">
        <v>285</v>
      </c>
      <c r="C3829" s="15">
        <v>104</v>
      </c>
      <c r="D3829" s="16" t="s">
        <v>101</v>
      </c>
      <c r="E3829">
        <v>261</v>
      </c>
      <c r="F3829" s="9">
        <v>350</v>
      </c>
      <c r="G3829" s="9">
        <f>financials[[#This Row],[Units Sold]]*financials[[#This Row],[Sale Price]]</f>
        <v>91350</v>
      </c>
      <c r="H3829" s="9">
        <f>IF(financials[[#This Row],[Discount Band]]="low",0.1,IF(financials[[#This Row],[Discount Band]]="medium",0.15,0.3))</f>
        <v>0.15</v>
      </c>
      <c r="I3829" s="9">
        <f>financials[[#This Row],[Gross Sales]]-financials[[#This Row],[Gross Sales]]*financials[[#This Row],[Discounts]]</f>
        <v>77647.5</v>
      </c>
      <c r="J3829" s="9">
        <f>VLOOKUP(financials[[#This Row],[productid]],Products!$B$2:$H$10,3)</f>
        <v>2.9</v>
      </c>
      <c r="K3829" s="9">
        <f>financials[[#This Row],[Sales]]-financials[[#This Row],[COGS]]</f>
        <v>77644.600000000006</v>
      </c>
      <c r="L3829" s="17">
        <f t="shared" ca="1" si="119"/>
        <v>44861</v>
      </c>
      <c r="M3829" t="str">
        <f t="shared" ca="1" si="118"/>
        <v>B0101</v>
      </c>
    </row>
    <row r="3830" spans="1:13" x14ac:dyDescent="0.25">
      <c r="A3830" t="s">
        <v>99</v>
      </c>
      <c r="B3830" s="7" t="s">
        <v>209</v>
      </c>
      <c r="C3830" s="15">
        <v>101</v>
      </c>
      <c r="D3830" s="16" t="s">
        <v>101</v>
      </c>
      <c r="E3830">
        <v>305</v>
      </c>
      <c r="F3830" s="9">
        <v>300</v>
      </c>
      <c r="G3830" s="9">
        <f>financials[[#This Row],[Units Sold]]*financials[[#This Row],[Sale Price]]</f>
        <v>91500</v>
      </c>
      <c r="H3830" s="9">
        <f>IF(financials[[#This Row],[Discount Band]]="low",0.1,IF(financials[[#This Row],[Discount Band]]="medium",0.15,0.3))</f>
        <v>0.15</v>
      </c>
      <c r="I3830" s="9">
        <f>financials[[#This Row],[Gross Sales]]-financials[[#This Row],[Gross Sales]]*financials[[#This Row],[Discounts]]</f>
        <v>77775</v>
      </c>
      <c r="J3830" s="9">
        <f>VLOOKUP(financials[[#This Row],[productid]],Products!$B$2:$H$10,3)</f>
        <v>9.9499999999999993</v>
      </c>
      <c r="K3830" s="9">
        <f>financials[[#This Row],[Sales]]-financials[[#This Row],[COGS]]</f>
        <v>77765.05</v>
      </c>
      <c r="L3830" s="17">
        <f t="shared" ca="1" si="119"/>
        <v>45333</v>
      </c>
      <c r="M3830" t="str">
        <f t="shared" ca="1" si="118"/>
        <v>B0001</v>
      </c>
    </row>
    <row r="3831" spans="1:13" x14ac:dyDescent="0.25">
      <c r="A3831" t="s">
        <v>99</v>
      </c>
      <c r="B3831" s="7" t="s">
        <v>556</v>
      </c>
      <c r="C3831" s="15">
        <v>109</v>
      </c>
      <c r="D3831" s="16" t="s">
        <v>102</v>
      </c>
      <c r="E3831">
        <v>305</v>
      </c>
      <c r="F3831" s="9">
        <v>300</v>
      </c>
      <c r="G3831" s="9">
        <f>financials[[#This Row],[Units Sold]]*financials[[#This Row],[Sale Price]]</f>
        <v>91500</v>
      </c>
      <c r="H3831" s="9">
        <f>IF(financials[[#This Row],[Discount Band]]="low",0.1,IF(financials[[#This Row],[Discount Band]]="medium",0.15,0.3))</f>
        <v>0.1</v>
      </c>
      <c r="I3831" s="9">
        <f>financials[[#This Row],[Gross Sales]]-financials[[#This Row],[Gross Sales]]*financials[[#This Row],[Discounts]]</f>
        <v>82350</v>
      </c>
      <c r="J3831" s="9">
        <f>VLOOKUP(financials[[#This Row],[productid]],Products!$B$2:$H$10,3)</f>
        <v>16.8</v>
      </c>
      <c r="K3831" s="9">
        <f>financials[[#This Row],[Sales]]-financials[[#This Row],[COGS]]</f>
        <v>82333.2</v>
      </c>
      <c r="L3831" s="17">
        <f t="shared" ca="1" si="119"/>
        <v>44635</v>
      </c>
      <c r="M3831" t="str">
        <f t="shared" ca="1" si="118"/>
        <v>C0003</v>
      </c>
    </row>
    <row r="3832" spans="1:13" x14ac:dyDescent="0.25">
      <c r="A3832" t="s">
        <v>99</v>
      </c>
      <c r="B3832" s="7" t="s">
        <v>208</v>
      </c>
      <c r="C3832" s="15">
        <v>101</v>
      </c>
      <c r="D3832" s="16" t="s">
        <v>94</v>
      </c>
      <c r="E3832">
        <v>305</v>
      </c>
      <c r="F3832" s="9">
        <v>300</v>
      </c>
      <c r="G3832" s="9">
        <f>financials[[#This Row],[Units Sold]]*financials[[#This Row],[Sale Price]]</f>
        <v>91500</v>
      </c>
      <c r="H3832" s="9">
        <f>IF(financials[[#This Row],[Discount Band]]="low",0.1,IF(financials[[#This Row],[Discount Band]]="medium",0.15,0.3))</f>
        <v>0.3</v>
      </c>
      <c r="I3832" s="9">
        <f>financials[[#This Row],[Gross Sales]]-financials[[#This Row],[Gross Sales]]*financials[[#This Row],[Discounts]]</f>
        <v>64050</v>
      </c>
      <c r="J3832" s="9">
        <f>VLOOKUP(financials[[#This Row],[productid]],Products!$B$2:$H$10,3)</f>
        <v>9.9499999999999993</v>
      </c>
      <c r="K3832" s="9">
        <f>financials[[#This Row],[Sales]]-financials[[#This Row],[COGS]]</f>
        <v>64040.05</v>
      </c>
      <c r="L3832" s="17">
        <f t="shared" ca="1" si="119"/>
        <v>44684</v>
      </c>
      <c r="M3832" t="str">
        <f t="shared" ca="1" si="118"/>
        <v>C0003</v>
      </c>
    </row>
    <row r="3833" spans="1:13" x14ac:dyDescent="0.25">
      <c r="A3833" t="s">
        <v>97</v>
      </c>
      <c r="B3833" s="7" t="s">
        <v>135</v>
      </c>
      <c r="C3833" s="15">
        <v>101</v>
      </c>
      <c r="D3833" s="16" t="s">
        <v>103</v>
      </c>
      <c r="E3833">
        <v>4582</v>
      </c>
      <c r="F3833" s="9">
        <v>20</v>
      </c>
      <c r="G3833" s="9">
        <f>financials[[#This Row],[Units Sold]]*financials[[#This Row],[Sale Price]]</f>
        <v>91640</v>
      </c>
      <c r="H3833" s="9">
        <f>IF(financials[[#This Row],[Discount Band]]="low",0.1,IF(financials[[#This Row],[Discount Band]]="medium",0.15,0.3))</f>
        <v>0.3</v>
      </c>
      <c r="I3833" s="9">
        <f>financials[[#This Row],[Gross Sales]]-financials[[#This Row],[Gross Sales]]*financials[[#This Row],[Discounts]]</f>
        <v>64148</v>
      </c>
      <c r="J3833" s="9">
        <f>VLOOKUP(financials[[#This Row],[productid]],Products!$B$2:$H$10,3)</f>
        <v>9.9499999999999993</v>
      </c>
      <c r="K3833" s="9">
        <f>financials[[#This Row],[Sales]]-financials[[#This Row],[COGS]]</f>
        <v>64138.05</v>
      </c>
      <c r="L3833" s="17">
        <f t="shared" ca="1" si="119"/>
        <v>45352</v>
      </c>
      <c r="M3833" t="str">
        <f t="shared" ca="1" si="118"/>
        <v>B0101</v>
      </c>
    </row>
    <row r="3834" spans="1:13" x14ac:dyDescent="0.25">
      <c r="A3834" t="s">
        <v>97</v>
      </c>
      <c r="B3834" s="7" t="s">
        <v>284</v>
      </c>
      <c r="C3834" s="13">
        <v>107</v>
      </c>
      <c r="D3834" s="10" t="s">
        <v>102</v>
      </c>
      <c r="E3834">
        <v>262</v>
      </c>
      <c r="F3834" s="9">
        <v>350</v>
      </c>
      <c r="G3834" s="9">
        <f>financials[[#This Row],[Units Sold]]*financials[[#This Row],[Sale Price]]</f>
        <v>91700</v>
      </c>
      <c r="H3834" s="9">
        <f>IF(financials[[#This Row],[Discount Band]]="low",0.1,IF(financials[[#This Row],[Discount Band]]="medium",0.15,0.3))</f>
        <v>0.1</v>
      </c>
      <c r="I3834" s="9">
        <f>financials[[#This Row],[Gross Sales]]-financials[[#This Row],[Gross Sales]]*financials[[#This Row],[Discounts]]</f>
        <v>82530</v>
      </c>
      <c r="J3834" s="9">
        <f>VLOOKUP(financials[[#This Row],[productid]],Products!$B$2:$H$10,3)</f>
        <v>5.5</v>
      </c>
      <c r="K3834" s="9">
        <f>financials[[#This Row],[Sales]]-financials[[#This Row],[COGS]]</f>
        <v>82524.5</v>
      </c>
      <c r="L3834" s="17">
        <f t="shared" ca="1" si="119"/>
        <v>45062</v>
      </c>
      <c r="M3834" t="str">
        <f t="shared" ca="1" si="118"/>
        <v>B0101</v>
      </c>
    </row>
    <row r="3835" spans="1:13" x14ac:dyDescent="0.25">
      <c r="A3835" t="s">
        <v>97</v>
      </c>
      <c r="B3835" s="7" t="s">
        <v>656</v>
      </c>
      <c r="C3835" s="13">
        <v>107</v>
      </c>
      <c r="D3835" s="10" t="s">
        <v>101</v>
      </c>
      <c r="E3835">
        <v>262</v>
      </c>
      <c r="F3835" s="9">
        <v>350</v>
      </c>
      <c r="G3835" s="9">
        <f>financials[[#This Row],[Units Sold]]*financials[[#This Row],[Sale Price]]</f>
        <v>91700</v>
      </c>
      <c r="H3835" s="9">
        <f>IF(financials[[#This Row],[Discount Band]]="low",0.1,IF(financials[[#This Row],[Discount Band]]="medium",0.15,0.3))</f>
        <v>0.15</v>
      </c>
      <c r="I3835" s="9">
        <f>financials[[#This Row],[Gross Sales]]-financials[[#This Row],[Gross Sales]]*financials[[#This Row],[Discounts]]</f>
        <v>77945</v>
      </c>
      <c r="J3835" s="9">
        <f>VLOOKUP(financials[[#This Row],[productid]],Products!$B$2:$H$10,3)</f>
        <v>5.5</v>
      </c>
      <c r="K3835" s="9">
        <f>financials[[#This Row],[Sales]]-financials[[#This Row],[COGS]]</f>
        <v>77939.5</v>
      </c>
      <c r="L3835" s="17">
        <f t="shared" ca="1" si="119"/>
        <v>44645</v>
      </c>
      <c r="M3835" t="str">
        <f t="shared" ca="1" si="118"/>
        <v>B0101</v>
      </c>
    </row>
    <row r="3836" spans="1:13" x14ac:dyDescent="0.25">
      <c r="A3836" t="s">
        <v>99</v>
      </c>
      <c r="B3836" s="7" t="s">
        <v>279</v>
      </c>
      <c r="C3836" s="15">
        <v>107</v>
      </c>
      <c r="D3836" s="16" t="s">
        <v>102</v>
      </c>
      <c r="E3836">
        <v>306</v>
      </c>
      <c r="F3836" s="9">
        <v>300</v>
      </c>
      <c r="G3836" s="9">
        <f>financials[[#This Row],[Units Sold]]*financials[[#This Row],[Sale Price]]</f>
        <v>91800</v>
      </c>
      <c r="H3836" s="9">
        <f>IF(financials[[#This Row],[Discount Band]]="low",0.1,IF(financials[[#This Row],[Discount Band]]="medium",0.15,0.3))</f>
        <v>0.1</v>
      </c>
      <c r="I3836" s="9">
        <f>financials[[#This Row],[Gross Sales]]-financials[[#This Row],[Gross Sales]]*financials[[#This Row],[Discounts]]</f>
        <v>82620</v>
      </c>
      <c r="J3836" s="9">
        <f>VLOOKUP(financials[[#This Row],[productid]],Products!$B$2:$H$10,3)</f>
        <v>5.5</v>
      </c>
      <c r="K3836" s="9">
        <f>financials[[#This Row],[Sales]]-financials[[#This Row],[COGS]]</f>
        <v>82614.5</v>
      </c>
      <c r="L3836" s="17">
        <f t="shared" ca="1" si="119"/>
        <v>44871</v>
      </c>
      <c r="M3836" t="str">
        <f t="shared" ca="1" si="118"/>
        <v>B0101</v>
      </c>
    </row>
    <row r="3837" spans="1:13" x14ac:dyDescent="0.25">
      <c r="A3837" t="s">
        <v>97</v>
      </c>
      <c r="B3837" s="7" t="s">
        <v>104</v>
      </c>
      <c r="C3837" s="13">
        <v>104</v>
      </c>
      <c r="D3837" s="10" t="s">
        <v>101</v>
      </c>
      <c r="E3837">
        <v>263</v>
      </c>
      <c r="F3837" s="9">
        <v>350</v>
      </c>
      <c r="G3837" s="9">
        <f>financials[[#This Row],[Units Sold]]*financials[[#This Row],[Sale Price]]</f>
        <v>92050</v>
      </c>
      <c r="H3837" s="9">
        <f>IF(financials[[#This Row],[Discount Band]]="low",0.1,IF(financials[[#This Row],[Discount Band]]="medium",0.15,0.3))</f>
        <v>0.15</v>
      </c>
      <c r="I3837" s="9">
        <f>financials[[#This Row],[Gross Sales]]-financials[[#This Row],[Gross Sales]]*financials[[#This Row],[Discounts]]</f>
        <v>78242.5</v>
      </c>
      <c r="J3837" s="9">
        <f>VLOOKUP(financials[[#This Row],[productid]],Products!$B$2:$H$10,3)</f>
        <v>2.9</v>
      </c>
      <c r="K3837" s="9">
        <f>financials[[#This Row],[Sales]]-financials[[#This Row],[COGS]]</f>
        <v>78239.600000000006</v>
      </c>
      <c r="L3837" s="17">
        <f t="shared" ca="1" si="119"/>
        <v>45184</v>
      </c>
      <c r="M3837" t="str">
        <f t="shared" ca="1" si="118"/>
        <v>C0003</v>
      </c>
    </row>
    <row r="3838" spans="1:13" x14ac:dyDescent="0.25">
      <c r="A3838" t="s">
        <v>97</v>
      </c>
      <c r="B3838" s="7" t="s">
        <v>243</v>
      </c>
      <c r="C3838" s="13">
        <v>103</v>
      </c>
      <c r="D3838" s="10" t="s">
        <v>94</v>
      </c>
      <c r="E3838">
        <v>263</v>
      </c>
      <c r="F3838" s="9">
        <v>350</v>
      </c>
      <c r="G3838" s="9">
        <f>financials[[#This Row],[Units Sold]]*financials[[#This Row],[Sale Price]]</f>
        <v>92050</v>
      </c>
      <c r="H3838" s="9">
        <f>IF(financials[[#This Row],[Discount Band]]="low",0.1,IF(financials[[#This Row],[Discount Band]]="medium",0.15,0.3))</f>
        <v>0.3</v>
      </c>
      <c r="I3838" s="9">
        <f>financials[[#This Row],[Gross Sales]]-financials[[#This Row],[Gross Sales]]*financials[[#This Row],[Discounts]]</f>
        <v>64435</v>
      </c>
      <c r="J3838" s="9">
        <f>VLOOKUP(financials[[#This Row],[productid]],Products!$B$2:$H$10,3)</f>
        <v>15</v>
      </c>
      <c r="K3838" s="9">
        <f>financials[[#This Row],[Sales]]-financials[[#This Row],[COGS]]</f>
        <v>64420</v>
      </c>
      <c r="L3838" s="17">
        <f t="shared" ca="1" si="119"/>
        <v>44925</v>
      </c>
      <c r="M3838" t="str">
        <f t="shared" ca="1" si="118"/>
        <v>A0001</v>
      </c>
    </row>
    <row r="3839" spans="1:13" x14ac:dyDescent="0.25">
      <c r="A3839" t="s">
        <v>99</v>
      </c>
      <c r="B3839" s="7" t="s">
        <v>209</v>
      </c>
      <c r="C3839" s="15">
        <v>102</v>
      </c>
      <c r="D3839" s="16" t="s">
        <v>94</v>
      </c>
      <c r="E3839">
        <v>307</v>
      </c>
      <c r="F3839" s="9">
        <v>300</v>
      </c>
      <c r="G3839" s="9">
        <f>financials[[#This Row],[Units Sold]]*financials[[#This Row],[Sale Price]]</f>
        <v>92100</v>
      </c>
      <c r="H3839" s="9">
        <f>IF(financials[[#This Row],[Discount Band]]="low",0.1,IF(financials[[#This Row],[Discount Band]]="medium",0.15,0.3))</f>
        <v>0.3</v>
      </c>
      <c r="I3839" s="9">
        <f>financials[[#This Row],[Gross Sales]]-financials[[#This Row],[Gross Sales]]*financials[[#This Row],[Discounts]]</f>
        <v>64470</v>
      </c>
      <c r="J3839" s="9">
        <f>VLOOKUP(financials[[#This Row],[productid]],Products!$B$2:$H$10,3)</f>
        <v>13.95</v>
      </c>
      <c r="K3839" s="9">
        <f>financials[[#This Row],[Sales]]-financials[[#This Row],[COGS]]</f>
        <v>64456.05</v>
      </c>
      <c r="L3839" s="17">
        <f t="shared" ca="1" si="119"/>
        <v>44864</v>
      </c>
      <c r="M3839" t="str">
        <f t="shared" ca="1" si="118"/>
        <v>B0001</v>
      </c>
    </row>
    <row r="3840" spans="1:13" x14ac:dyDescent="0.25">
      <c r="A3840" t="s">
        <v>99</v>
      </c>
      <c r="B3840" s="7" t="s">
        <v>279</v>
      </c>
      <c r="C3840" s="15">
        <v>103</v>
      </c>
      <c r="D3840" s="16" t="s">
        <v>94</v>
      </c>
      <c r="E3840">
        <v>307</v>
      </c>
      <c r="F3840" s="9">
        <v>300</v>
      </c>
      <c r="G3840" s="9">
        <f>financials[[#This Row],[Units Sold]]*financials[[#This Row],[Sale Price]]</f>
        <v>92100</v>
      </c>
      <c r="H3840" s="9">
        <f>IF(financials[[#This Row],[Discount Band]]="low",0.1,IF(financials[[#This Row],[Discount Band]]="medium",0.15,0.3))</f>
        <v>0.3</v>
      </c>
      <c r="I3840" s="9">
        <f>financials[[#This Row],[Gross Sales]]-financials[[#This Row],[Gross Sales]]*financials[[#This Row],[Discounts]]</f>
        <v>64470</v>
      </c>
      <c r="J3840" s="9">
        <f>VLOOKUP(financials[[#This Row],[productid]],Products!$B$2:$H$10,3)</f>
        <v>15</v>
      </c>
      <c r="K3840" s="9">
        <f>financials[[#This Row],[Sales]]-financials[[#This Row],[COGS]]</f>
        <v>64455</v>
      </c>
      <c r="L3840" s="17">
        <f t="shared" ca="1" si="119"/>
        <v>44942</v>
      </c>
      <c r="M3840" t="str">
        <f t="shared" ca="1" si="118"/>
        <v>C0002</v>
      </c>
    </row>
    <row r="3841" spans="1:13" x14ac:dyDescent="0.25">
      <c r="A3841" t="s">
        <v>99</v>
      </c>
      <c r="B3841" s="7" t="s">
        <v>178</v>
      </c>
      <c r="C3841" s="15">
        <v>108</v>
      </c>
      <c r="D3841" s="16" t="s">
        <v>102</v>
      </c>
      <c r="E3841">
        <v>310</v>
      </c>
      <c r="F3841" s="9">
        <v>300</v>
      </c>
      <c r="G3841" s="9">
        <f>financials[[#This Row],[Units Sold]]*financials[[#This Row],[Sale Price]]</f>
        <v>93000</v>
      </c>
      <c r="H3841" s="9">
        <f>IF(financials[[#This Row],[Discount Band]]="low",0.1,IF(financials[[#This Row],[Discount Band]]="medium",0.15,0.3))</f>
        <v>0.1</v>
      </c>
      <c r="I3841" s="9">
        <f>financials[[#This Row],[Gross Sales]]-financials[[#This Row],[Gross Sales]]*financials[[#This Row],[Discounts]]</f>
        <v>83700</v>
      </c>
      <c r="J3841" s="9">
        <f>VLOOKUP(financials[[#This Row],[productid]],Products!$B$2:$H$10,3)</f>
        <v>3.99</v>
      </c>
      <c r="K3841" s="9">
        <f>financials[[#This Row],[Sales]]-financials[[#This Row],[COGS]]</f>
        <v>83696.009999999995</v>
      </c>
      <c r="L3841" s="17">
        <f t="shared" ca="1" si="119"/>
        <v>44655</v>
      </c>
      <c r="M3841" t="str">
        <f t="shared" ca="1" si="118"/>
        <v>C0002</v>
      </c>
    </row>
    <row r="3842" spans="1:13" x14ac:dyDescent="0.25">
      <c r="A3842" t="s">
        <v>99</v>
      </c>
      <c r="B3842" s="7" t="s">
        <v>208</v>
      </c>
      <c r="C3842" s="15">
        <v>109</v>
      </c>
      <c r="D3842" s="16" t="s">
        <v>102</v>
      </c>
      <c r="E3842">
        <v>311</v>
      </c>
      <c r="F3842" s="9">
        <v>300</v>
      </c>
      <c r="G3842" s="9">
        <f>financials[[#This Row],[Units Sold]]*financials[[#This Row],[Sale Price]]</f>
        <v>93300</v>
      </c>
      <c r="H3842" s="9">
        <f>IF(financials[[#This Row],[Discount Band]]="low",0.1,IF(financials[[#This Row],[Discount Band]]="medium",0.15,0.3))</f>
        <v>0.1</v>
      </c>
      <c r="I3842" s="9">
        <f>financials[[#This Row],[Gross Sales]]-financials[[#This Row],[Gross Sales]]*financials[[#This Row],[Discounts]]</f>
        <v>83970</v>
      </c>
      <c r="J3842" s="9">
        <f>VLOOKUP(financials[[#This Row],[productid]],Products!$B$2:$H$10,3)</f>
        <v>16.8</v>
      </c>
      <c r="K3842" s="9">
        <f>financials[[#This Row],[Sales]]-financials[[#This Row],[COGS]]</f>
        <v>83953.2</v>
      </c>
      <c r="L3842" s="17">
        <f t="shared" ca="1" si="119"/>
        <v>44868</v>
      </c>
      <c r="M3842" t="str">
        <f t="shared" ref="M3842:M3905" ca="1" si="120">VLOOKUP(RANDBETWEEN(1,5),rnlsalesperson,2)</f>
        <v>C0003</v>
      </c>
    </row>
    <row r="3843" spans="1:13" x14ac:dyDescent="0.25">
      <c r="A3843" t="s">
        <v>99</v>
      </c>
      <c r="B3843" s="7" t="s">
        <v>178</v>
      </c>
      <c r="C3843" s="15">
        <v>109</v>
      </c>
      <c r="D3843" s="16" t="s">
        <v>94</v>
      </c>
      <c r="E3843">
        <v>311</v>
      </c>
      <c r="F3843" s="9">
        <v>300</v>
      </c>
      <c r="G3843" s="9">
        <f>financials[[#This Row],[Units Sold]]*financials[[#This Row],[Sale Price]]</f>
        <v>93300</v>
      </c>
      <c r="H3843" s="9">
        <f>IF(financials[[#This Row],[Discount Band]]="low",0.1,IF(financials[[#This Row],[Discount Band]]="medium",0.15,0.3))</f>
        <v>0.3</v>
      </c>
      <c r="I3843" s="9">
        <f>financials[[#This Row],[Gross Sales]]-financials[[#This Row],[Gross Sales]]*financials[[#This Row],[Discounts]]</f>
        <v>65310</v>
      </c>
      <c r="J3843" s="9">
        <f>VLOOKUP(financials[[#This Row],[productid]],Products!$B$2:$H$10,3)</f>
        <v>16.8</v>
      </c>
      <c r="K3843" s="9">
        <f>financials[[#This Row],[Sales]]-financials[[#This Row],[COGS]]</f>
        <v>65293.2</v>
      </c>
      <c r="L3843" s="17">
        <f t="shared" ref="L3843:L3906" ca="1" si="121">RANDBETWEEN(44562,45534)</f>
        <v>44841</v>
      </c>
      <c r="M3843" t="str">
        <f t="shared" ca="1" si="120"/>
        <v>C0003</v>
      </c>
    </row>
    <row r="3844" spans="1:13" x14ac:dyDescent="0.25">
      <c r="A3844" t="s">
        <v>99</v>
      </c>
      <c r="B3844" s="7" t="s">
        <v>106</v>
      </c>
      <c r="C3844" s="15">
        <v>105</v>
      </c>
      <c r="D3844" s="16" t="s">
        <v>101</v>
      </c>
      <c r="E3844">
        <v>311</v>
      </c>
      <c r="F3844" s="9">
        <v>300</v>
      </c>
      <c r="G3844" s="9">
        <f>financials[[#This Row],[Units Sold]]*financials[[#This Row],[Sale Price]]</f>
        <v>93300</v>
      </c>
      <c r="H3844" s="9">
        <f>IF(financials[[#This Row],[Discount Band]]="low",0.1,IF(financials[[#This Row],[Discount Band]]="medium",0.15,0.3))</f>
        <v>0.15</v>
      </c>
      <c r="I3844" s="9">
        <f>financials[[#This Row],[Gross Sales]]-financials[[#This Row],[Gross Sales]]*financials[[#This Row],[Discounts]]</f>
        <v>79305</v>
      </c>
      <c r="J3844" s="9">
        <f>VLOOKUP(financials[[#This Row],[productid]],Products!$B$2:$H$10,3)</f>
        <v>10</v>
      </c>
      <c r="K3844" s="9">
        <f>financials[[#This Row],[Sales]]-financials[[#This Row],[COGS]]</f>
        <v>79295</v>
      </c>
      <c r="L3844" s="17">
        <f t="shared" ca="1" si="121"/>
        <v>44635</v>
      </c>
      <c r="M3844" t="str">
        <f t="shared" ca="1" si="120"/>
        <v>A0001</v>
      </c>
    </row>
    <row r="3845" spans="1:13" x14ac:dyDescent="0.25">
      <c r="A3845" t="s">
        <v>97</v>
      </c>
      <c r="B3845" s="7" t="s">
        <v>656</v>
      </c>
      <c r="C3845" s="15">
        <v>105</v>
      </c>
      <c r="D3845" s="16" t="s">
        <v>103</v>
      </c>
      <c r="E3845">
        <v>267</v>
      </c>
      <c r="F3845" s="9">
        <v>350</v>
      </c>
      <c r="G3845" s="9">
        <f>financials[[#This Row],[Units Sold]]*financials[[#This Row],[Sale Price]]</f>
        <v>93450</v>
      </c>
      <c r="H3845" s="9">
        <f>IF(financials[[#This Row],[Discount Band]]="low",0.1,IF(financials[[#This Row],[Discount Band]]="medium",0.15,0.3))</f>
        <v>0.3</v>
      </c>
      <c r="I3845" s="9">
        <f>financials[[#This Row],[Gross Sales]]-financials[[#This Row],[Gross Sales]]*financials[[#This Row],[Discounts]]</f>
        <v>65415</v>
      </c>
      <c r="J3845" s="9">
        <f>VLOOKUP(financials[[#This Row],[productid]],Products!$B$2:$H$10,3)</f>
        <v>10</v>
      </c>
      <c r="K3845" s="9">
        <f>financials[[#This Row],[Sales]]-financials[[#This Row],[COGS]]</f>
        <v>65405</v>
      </c>
      <c r="L3845" s="17">
        <f t="shared" ca="1" si="121"/>
        <v>45356</v>
      </c>
      <c r="M3845" t="str">
        <f t="shared" ca="1" si="120"/>
        <v>B0101</v>
      </c>
    </row>
    <row r="3846" spans="1:13" x14ac:dyDescent="0.25">
      <c r="A3846" t="s">
        <v>97</v>
      </c>
      <c r="B3846" s="7" t="s">
        <v>556</v>
      </c>
      <c r="C3846" s="15">
        <v>102</v>
      </c>
      <c r="D3846" s="16" t="s">
        <v>94</v>
      </c>
      <c r="E3846">
        <v>267</v>
      </c>
      <c r="F3846" s="9">
        <v>350</v>
      </c>
      <c r="G3846" s="9">
        <f>financials[[#This Row],[Units Sold]]*financials[[#This Row],[Sale Price]]</f>
        <v>93450</v>
      </c>
      <c r="H3846" s="9">
        <f>IF(financials[[#This Row],[Discount Band]]="low",0.1,IF(financials[[#This Row],[Discount Band]]="medium",0.15,0.3))</f>
        <v>0.3</v>
      </c>
      <c r="I3846" s="9">
        <f>financials[[#This Row],[Gross Sales]]-financials[[#This Row],[Gross Sales]]*financials[[#This Row],[Discounts]]</f>
        <v>65415</v>
      </c>
      <c r="J3846" s="9">
        <f>VLOOKUP(financials[[#This Row],[productid]],Products!$B$2:$H$10,3)</f>
        <v>13.95</v>
      </c>
      <c r="K3846" s="9">
        <f>financials[[#This Row],[Sales]]-financials[[#This Row],[COGS]]</f>
        <v>65401.05</v>
      </c>
      <c r="L3846" s="17">
        <f t="shared" ca="1" si="121"/>
        <v>45530</v>
      </c>
      <c r="M3846" t="str">
        <f t="shared" ca="1" si="120"/>
        <v>B0001</v>
      </c>
    </row>
    <row r="3847" spans="1:13" x14ac:dyDescent="0.25">
      <c r="A3847" t="s">
        <v>97</v>
      </c>
      <c r="B3847" s="7" t="s">
        <v>135</v>
      </c>
      <c r="C3847" s="15">
        <v>108</v>
      </c>
      <c r="D3847" s="16" t="s">
        <v>94</v>
      </c>
      <c r="E3847">
        <v>4687</v>
      </c>
      <c r="F3847" s="9">
        <v>20</v>
      </c>
      <c r="G3847" s="9">
        <f>financials[[#This Row],[Units Sold]]*financials[[#This Row],[Sale Price]]</f>
        <v>93740</v>
      </c>
      <c r="H3847" s="9">
        <f>IF(financials[[#This Row],[Discount Band]]="low",0.1,IF(financials[[#This Row],[Discount Band]]="medium",0.15,0.3))</f>
        <v>0.3</v>
      </c>
      <c r="I3847" s="9">
        <f>financials[[#This Row],[Gross Sales]]-financials[[#This Row],[Gross Sales]]*financials[[#This Row],[Discounts]]</f>
        <v>65618</v>
      </c>
      <c r="J3847" s="9">
        <f>VLOOKUP(financials[[#This Row],[productid]],Products!$B$2:$H$10,3)</f>
        <v>3.99</v>
      </c>
      <c r="K3847" s="9">
        <f>financials[[#This Row],[Sales]]-financials[[#This Row],[COGS]]</f>
        <v>65614.009999999995</v>
      </c>
      <c r="L3847" s="17">
        <f t="shared" ca="1" si="121"/>
        <v>44706</v>
      </c>
      <c r="M3847" t="str">
        <f t="shared" ca="1" si="120"/>
        <v>C0003</v>
      </c>
    </row>
    <row r="3848" spans="1:13" x14ac:dyDescent="0.25">
      <c r="A3848" t="s">
        <v>97</v>
      </c>
      <c r="B3848" s="7" t="s">
        <v>159</v>
      </c>
      <c r="C3848" s="15">
        <v>103</v>
      </c>
      <c r="D3848" s="16" t="s">
        <v>94</v>
      </c>
      <c r="E3848">
        <v>268</v>
      </c>
      <c r="F3848" s="9">
        <v>350</v>
      </c>
      <c r="G3848" s="9">
        <f>financials[[#This Row],[Units Sold]]*financials[[#This Row],[Sale Price]]</f>
        <v>93800</v>
      </c>
      <c r="H3848" s="9">
        <f>IF(financials[[#This Row],[Discount Band]]="low",0.1,IF(financials[[#This Row],[Discount Band]]="medium",0.15,0.3))</f>
        <v>0.3</v>
      </c>
      <c r="I3848" s="9">
        <f>financials[[#This Row],[Gross Sales]]-financials[[#This Row],[Gross Sales]]*financials[[#This Row],[Discounts]]</f>
        <v>65660</v>
      </c>
      <c r="J3848" s="9">
        <f>VLOOKUP(financials[[#This Row],[productid]],Products!$B$2:$H$10,3)</f>
        <v>15</v>
      </c>
      <c r="K3848" s="9">
        <f>financials[[#This Row],[Sales]]-financials[[#This Row],[COGS]]</f>
        <v>65645</v>
      </c>
      <c r="L3848" s="17">
        <f t="shared" ca="1" si="121"/>
        <v>45079</v>
      </c>
      <c r="M3848" t="str">
        <f t="shared" ca="1" si="120"/>
        <v>A0001</v>
      </c>
    </row>
    <row r="3849" spans="1:13" x14ac:dyDescent="0.25">
      <c r="A3849" t="s">
        <v>97</v>
      </c>
      <c r="B3849" s="7" t="s">
        <v>107</v>
      </c>
      <c r="C3849" s="15">
        <v>109</v>
      </c>
      <c r="D3849" s="16" t="s">
        <v>101</v>
      </c>
      <c r="E3849">
        <v>269</v>
      </c>
      <c r="F3849" s="9">
        <v>350</v>
      </c>
      <c r="G3849" s="9">
        <f>financials[[#This Row],[Units Sold]]*financials[[#This Row],[Sale Price]]</f>
        <v>94150</v>
      </c>
      <c r="H3849" s="9">
        <f>IF(financials[[#This Row],[Discount Band]]="low",0.1,IF(financials[[#This Row],[Discount Band]]="medium",0.15,0.3))</f>
        <v>0.15</v>
      </c>
      <c r="I3849" s="9">
        <f>financials[[#This Row],[Gross Sales]]-financials[[#This Row],[Gross Sales]]*financials[[#This Row],[Discounts]]</f>
        <v>80027.5</v>
      </c>
      <c r="J3849" s="9">
        <f>VLOOKUP(financials[[#This Row],[productid]],Products!$B$2:$H$10,3)</f>
        <v>16.8</v>
      </c>
      <c r="K3849" s="9">
        <f>financials[[#This Row],[Sales]]-financials[[#This Row],[COGS]]</f>
        <v>80010.7</v>
      </c>
      <c r="L3849" s="17">
        <f t="shared" ca="1" si="121"/>
        <v>44940</v>
      </c>
      <c r="M3849" t="str">
        <f t="shared" ca="1" si="120"/>
        <v>A0001</v>
      </c>
    </row>
    <row r="3850" spans="1:13" x14ac:dyDescent="0.25">
      <c r="A3850" t="s">
        <v>97</v>
      </c>
      <c r="B3850" s="7" t="s">
        <v>656</v>
      </c>
      <c r="C3850" s="15">
        <v>102</v>
      </c>
      <c r="D3850" s="16" t="s">
        <v>94</v>
      </c>
      <c r="E3850">
        <v>269</v>
      </c>
      <c r="F3850" s="9">
        <v>350</v>
      </c>
      <c r="G3850" s="9">
        <f>financials[[#This Row],[Units Sold]]*financials[[#This Row],[Sale Price]]</f>
        <v>94150</v>
      </c>
      <c r="H3850" s="9">
        <f>IF(financials[[#This Row],[Discount Band]]="low",0.1,IF(financials[[#This Row],[Discount Band]]="medium",0.15,0.3))</f>
        <v>0.3</v>
      </c>
      <c r="I3850" s="9">
        <f>financials[[#This Row],[Gross Sales]]-financials[[#This Row],[Gross Sales]]*financials[[#This Row],[Discounts]]</f>
        <v>65905</v>
      </c>
      <c r="J3850" s="9">
        <f>VLOOKUP(financials[[#This Row],[productid]],Products!$B$2:$H$10,3)</f>
        <v>13.95</v>
      </c>
      <c r="K3850" s="9">
        <f>financials[[#This Row],[Sales]]-financials[[#This Row],[COGS]]</f>
        <v>65891.05</v>
      </c>
      <c r="L3850" s="17">
        <f t="shared" ca="1" si="121"/>
        <v>44822</v>
      </c>
      <c r="M3850" t="str">
        <f t="shared" ca="1" si="120"/>
        <v>B0001</v>
      </c>
    </row>
    <row r="3851" spans="1:13" x14ac:dyDescent="0.25">
      <c r="A3851" t="s">
        <v>99</v>
      </c>
      <c r="B3851" s="7" t="s">
        <v>279</v>
      </c>
      <c r="C3851" s="15">
        <v>103</v>
      </c>
      <c r="D3851" s="16" t="s">
        <v>102</v>
      </c>
      <c r="E3851">
        <v>314</v>
      </c>
      <c r="F3851" s="9">
        <v>300</v>
      </c>
      <c r="G3851" s="9">
        <f>financials[[#This Row],[Units Sold]]*financials[[#This Row],[Sale Price]]</f>
        <v>94200</v>
      </c>
      <c r="H3851" s="9">
        <f>IF(financials[[#This Row],[Discount Band]]="low",0.1,IF(financials[[#This Row],[Discount Band]]="medium",0.15,0.3))</f>
        <v>0.1</v>
      </c>
      <c r="I3851" s="9">
        <f>financials[[#This Row],[Gross Sales]]-financials[[#This Row],[Gross Sales]]*financials[[#This Row],[Discounts]]</f>
        <v>84780</v>
      </c>
      <c r="J3851" s="9">
        <f>VLOOKUP(financials[[#This Row],[productid]],Products!$B$2:$H$10,3)</f>
        <v>15</v>
      </c>
      <c r="K3851" s="9">
        <f>financials[[#This Row],[Sales]]-financials[[#This Row],[COGS]]</f>
        <v>84765</v>
      </c>
      <c r="L3851" s="17">
        <f t="shared" ca="1" si="121"/>
        <v>45239</v>
      </c>
      <c r="M3851" t="str">
        <f t="shared" ca="1" si="120"/>
        <v>B0101</v>
      </c>
    </row>
    <row r="3852" spans="1:13" x14ac:dyDescent="0.25">
      <c r="A3852" t="s">
        <v>97</v>
      </c>
      <c r="B3852" s="7" t="s">
        <v>656</v>
      </c>
      <c r="C3852" s="15">
        <v>108</v>
      </c>
      <c r="D3852" s="16" t="s">
        <v>102</v>
      </c>
      <c r="E3852">
        <v>270</v>
      </c>
      <c r="F3852" s="9">
        <v>350</v>
      </c>
      <c r="G3852" s="9">
        <f>financials[[#This Row],[Units Sold]]*financials[[#This Row],[Sale Price]]</f>
        <v>94500</v>
      </c>
      <c r="H3852" s="9">
        <f>IF(financials[[#This Row],[Discount Band]]="low",0.1,IF(financials[[#This Row],[Discount Band]]="medium",0.15,0.3))</f>
        <v>0.1</v>
      </c>
      <c r="I3852" s="9">
        <f>financials[[#This Row],[Gross Sales]]-financials[[#This Row],[Gross Sales]]*financials[[#This Row],[Discounts]]</f>
        <v>85050</v>
      </c>
      <c r="J3852" s="9">
        <f>VLOOKUP(financials[[#This Row],[productid]],Products!$B$2:$H$10,3)</f>
        <v>3.99</v>
      </c>
      <c r="K3852" s="9">
        <f>financials[[#This Row],[Sales]]-financials[[#This Row],[COGS]]</f>
        <v>85046.01</v>
      </c>
      <c r="L3852" s="17">
        <f t="shared" ca="1" si="121"/>
        <v>44932</v>
      </c>
      <c r="M3852" t="str">
        <f t="shared" ca="1" si="120"/>
        <v>B0101</v>
      </c>
    </row>
    <row r="3853" spans="1:13" x14ac:dyDescent="0.25">
      <c r="A3853" t="s">
        <v>97</v>
      </c>
      <c r="B3853" s="7" t="s">
        <v>106</v>
      </c>
      <c r="C3853" s="15">
        <v>108</v>
      </c>
      <c r="D3853" s="16" t="s">
        <v>101</v>
      </c>
      <c r="E3853">
        <v>270</v>
      </c>
      <c r="F3853" s="9">
        <v>350</v>
      </c>
      <c r="G3853" s="9">
        <f>financials[[#This Row],[Units Sold]]*financials[[#This Row],[Sale Price]]</f>
        <v>94500</v>
      </c>
      <c r="H3853" s="9">
        <f>IF(financials[[#This Row],[Discount Band]]="low",0.1,IF(financials[[#This Row],[Discount Band]]="medium",0.15,0.3))</f>
        <v>0.15</v>
      </c>
      <c r="I3853" s="9">
        <f>financials[[#This Row],[Gross Sales]]-financials[[#This Row],[Gross Sales]]*financials[[#This Row],[Discounts]]</f>
        <v>80325</v>
      </c>
      <c r="J3853" s="9">
        <f>VLOOKUP(financials[[#This Row],[productid]],Products!$B$2:$H$10,3)</f>
        <v>3.99</v>
      </c>
      <c r="K3853" s="9">
        <f>financials[[#This Row],[Sales]]-financials[[#This Row],[COGS]]</f>
        <v>80321.009999999995</v>
      </c>
      <c r="L3853" s="17">
        <f t="shared" ca="1" si="121"/>
        <v>44762</v>
      </c>
      <c r="M3853" t="str">
        <f t="shared" ca="1" si="120"/>
        <v>B0101</v>
      </c>
    </row>
    <row r="3854" spans="1:13" x14ac:dyDescent="0.25">
      <c r="A3854" t="s">
        <v>99</v>
      </c>
      <c r="B3854" s="7" t="s">
        <v>208</v>
      </c>
      <c r="C3854" s="13">
        <v>108</v>
      </c>
      <c r="D3854" s="10" t="s">
        <v>94</v>
      </c>
      <c r="E3854">
        <v>316</v>
      </c>
      <c r="F3854" s="9">
        <v>300</v>
      </c>
      <c r="G3854" s="9">
        <f>financials[[#This Row],[Units Sold]]*financials[[#This Row],[Sale Price]]</f>
        <v>94800</v>
      </c>
      <c r="H3854" s="9">
        <f>IF(financials[[#This Row],[Discount Band]]="low",0.1,IF(financials[[#This Row],[Discount Band]]="medium",0.15,0.3))</f>
        <v>0.3</v>
      </c>
      <c r="I3854" s="9">
        <f>financials[[#This Row],[Gross Sales]]-financials[[#This Row],[Gross Sales]]*financials[[#This Row],[Discounts]]</f>
        <v>66360</v>
      </c>
      <c r="J3854" s="9">
        <f>VLOOKUP(financials[[#This Row],[productid]],Products!$B$2:$H$10,3)</f>
        <v>3.99</v>
      </c>
      <c r="K3854" s="9">
        <f>financials[[#This Row],[Sales]]-financials[[#This Row],[COGS]]</f>
        <v>66356.009999999995</v>
      </c>
      <c r="L3854" s="17">
        <f t="shared" ca="1" si="121"/>
        <v>44688</v>
      </c>
      <c r="M3854" t="str">
        <f t="shared" ca="1" si="120"/>
        <v>A0001</v>
      </c>
    </row>
    <row r="3855" spans="1:13" x14ac:dyDescent="0.25">
      <c r="A3855" t="s">
        <v>97</v>
      </c>
      <c r="B3855" s="7" t="s">
        <v>107</v>
      </c>
      <c r="C3855" s="15">
        <v>109</v>
      </c>
      <c r="D3855" s="16" t="s">
        <v>102</v>
      </c>
      <c r="E3855">
        <v>271</v>
      </c>
      <c r="F3855" s="9">
        <v>350</v>
      </c>
      <c r="G3855" s="9">
        <f>financials[[#This Row],[Units Sold]]*financials[[#This Row],[Sale Price]]</f>
        <v>94850</v>
      </c>
      <c r="H3855" s="9">
        <f>IF(financials[[#This Row],[Discount Band]]="low",0.1,IF(financials[[#This Row],[Discount Band]]="medium",0.15,0.3))</f>
        <v>0.1</v>
      </c>
      <c r="I3855" s="9">
        <f>financials[[#This Row],[Gross Sales]]-financials[[#This Row],[Gross Sales]]*financials[[#This Row],[Discounts]]</f>
        <v>85365</v>
      </c>
      <c r="J3855" s="9">
        <f>VLOOKUP(financials[[#This Row],[productid]],Products!$B$2:$H$10,3)</f>
        <v>16.8</v>
      </c>
      <c r="K3855" s="9">
        <f>financials[[#This Row],[Sales]]-financials[[#This Row],[COGS]]</f>
        <v>85348.2</v>
      </c>
      <c r="L3855" s="17">
        <f t="shared" ca="1" si="121"/>
        <v>45418</v>
      </c>
      <c r="M3855" t="str">
        <f t="shared" ca="1" si="120"/>
        <v>B0101</v>
      </c>
    </row>
    <row r="3856" spans="1:13" x14ac:dyDescent="0.25">
      <c r="A3856" t="s">
        <v>97</v>
      </c>
      <c r="B3856" s="7" t="s">
        <v>178</v>
      </c>
      <c r="C3856" s="15">
        <v>105</v>
      </c>
      <c r="D3856" s="16" t="s">
        <v>103</v>
      </c>
      <c r="E3856">
        <v>271</v>
      </c>
      <c r="F3856" s="9">
        <v>350</v>
      </c>
      <c r="G3856" s="9">
        <f>financials[[#This Row],[Units Sold]]*financials[[#This Row],[Sale Price]]</f>
        <v>94850</v>
      </c>
      <c r="H3856" s="9">
        <f>IF(financials[[#This Row],[Discount Band]]="low",0.1,IF(financials[[#This Row],[Discount Band]]="medium",0.15,0.3))</f>
        <v>0.3</v>
      </c>
      <c r="I3856" s="9">
        <f>financials[[#This Row],[Gross Sales]]-financials[[#This Row],[Gross Sales]]*financials[[#This Row],[Discounts]]</f>
        <v>66395</v>
      </c>
      <c r="J3856" s="9">
        <f>VLOOKUP(financials[[#This Row],[productid]],Products!$B$2:$H$10,3)</f>
        <v>10</v>
      </c>
      <c r="K3856" s="9">
        <f>financials[[#This Row],[Sales]]-financials[[#This Row],[COGS]]</f>
        <v>66385</v>
      </c>
      <c r="L3856" s="17">
        <f t="shared" ca="1" si="121"/>
        <v>45412</v>
      </c>
      <c r="M3856" t="str">
        <f t="shared" ca="1" si="120"/>
        <v>C0003</v>
      </c>
    </row>
    <row r="3857" spans="1:13" x14ac:dyDescent="0.25">
      <c r="A3857" t="s">
        <v>97</v>
      </c>
      <c r="B3857" s="7" t="s">
        <v>135</v>
      </c>
      <c r="C3857" s="15">
        <v>104</v>
      </c>
      <c r="D3857" s="16" t="s">
        <v>94</v>
      </c>
      <c r="E3857">
        <v>4745</v>
      </c>
      <c r="F3857" s="9">
        <v>20</v>
      </c>
      <c r="G3857" s="9">
        <f>financials[[#This Row],[Units Sold]]*financials[[#This Row],[Sale Price]]</f>
        <v>94900</v>
      </c>
      <c r="H3857" s="9">
        <f>IF(financials[[#This Row],[Discount Band]]="low",0.1,IF(financials[[#This Row],[Discount Band]]="medium",0.15,0.3))</f>
        <v>0.3</v>
      </c>
      <c r="I3857" s="9">
        <f>financials[[#This Row],[Gross Sales]]-financials[[#This Row],[Gross Sales]]*financials[[#This Row],[Discounts]]</f>
        <v>66430</v>
      </c>
      <c r="J3857" s="9">
        <f>VLOOKUP(financials[[#This Row],[productid]],Products!$B$2:$H$10,3)</f>
        <v>2.9</v>
      </c>
      <c r="K3857" s="9">
        <f>financials[[#This Row],[Sales]]-financials[[#This Row],[COGS]]</f>
        <v>66427.100000000006</v>
      </c>
      <c r="L3857" s="17">
        <f t="shared" ca="1" si="121"/>
        <v>45406</v>
      </c>
      <c r="M3857" t="str">
        <f t="shared" ca="1" si="120"/>
        <v>C0003</v>
      </c>
    </row>
    <row r="3858" spans="1:13" x14ac:dyDescent="0.25">
      <c r="A3858" t="s">
        <v>99</v>
      </c>
      <c r="B3858" s="7" t="s">
        <v>279</v>
      </c>
      <c r="C3858" s="15">
        <v>102</v>
      </c>
      <c r="D3858" s="16" t="s">
        <v>102</v>
      </c>
      <c r="E3858">
        <v>317</v>
      </c>
      <c r="F3858" s="9">
        <v>300</v>
      </c>
      <c r="G3858" s="9">
        <f>financials[[#This Row],[Units Sold]]*financials[[#This Row],[Sale Price]]</f>
        <v>95100</v>
      </c>
      <c r="H3858" s="9">
        <f>IF(financials[[#This Row],[Discount Band]]="low",0.1,IF(financials[[#This Row],[Discount Band]]="medium",0.15,0.3))</f>
        <v>0.1</v>
      </c>
      <c r="I3858" s="9">
        <f>financials[[#This Row],[Gross Sales]]-financials[[#This Row],[Gross Sales]]*financials[[#This Row],[Discounts]]</f>
        <v>85590</v>
      </c>
      <c r="J3858" s="9">
        <f>VLOOKUP(financials[[#This Row],[productid]],Products!$B$2:$H$10,3)</f>
        <v>13.95</v>
      </c>
      <c r="K3858" s="9">
        <f>financials[[#This Row],[Sales]]-financials[[#This Row],[COGS]]</f>
        <v>85576.05</v>
      </c>
      <c r="L3858" s="17">
        <f t="shared" ca="1" si="121"/>
        <v>45283</v>
      </c>
      <c r="M3858" t="str">
        <f t="shared" ca="1" si="120"/>
        <v>C0003</v>
      </c>
    </row>
    <row r="3859" spans="1:13" x14ac:dyDescent="0.25">
      <c r="A3859" t="s">
        <v>97</v>
      </c>
      <c r="B3859" s="7" t="s">
        <v>136</v>
      </c>
      <c r="C3859" s="15">
        <v>103</v>
      </c>
      <c r="D3859" s="16" t="s">
        <v>102</v>
      </c>
      <c r="E3859">
        <v>272</v>
      </c>
      <c r="F3859" s="9">
        <v>350</v>
      </c>
      <c r="G3859" s="9">
        <f>financials[[#This Row],[Units Sold]]*financials[[#This Row],[Sale Price]]</f>
        <v>95200</v>
      </c>
      <c r="H3859" s="9">
        <f>IF(financials[[#This Row],[Discount Band]]="low",0.1,IF(financials[[#This Row],[Discount Band]]="medium",0.15,0.3))</f>
        <v>0.1</v>
      </c>
      <c r="I3859" s="9">
        <f>financials[[#This Row],[Gross Sales]]-financials[[#This Row],[Gross Sales]]*financials[[#This Row],[Discounts]]</f>
        <v>85680</v>
      </c>
      <c r="J3859" s="9">
        <f>VLOOKUP(financials[[#This Row],[productid]],Products!$B$2:$H$10,3)</f>
        <v>15</v>
      </c>
      <c r="K3859" s="9">
        <f>financials[[#This Row],[Sales]]-financials[[#This Row],[COGS]]</f>
        <v>85665</v>
      </c>
      <c r="L3859" s="17">
        <f t="shared" ca="1" si="121"/>
        <v>45457</v>
      </c>
      <c r="M3859" t="str">
        <f t="shared" ca="1" si="120"/>
        <v>A0001</v>
      </c>
    </row>
    <row r="3860" spans="1:13" x14ac:dyDescent="0.25">
      <c r="A3860" t="s">
        <v>97</v>
      </c>
      <c r="B3860" s="7" t="s">
        <v>178</v>
      </c>
      <c r="C3860" s="15">
        <v>102</v>
      </c>
      <c r="D3860" s="16" t="s">
        <v>94</v>
      </c>
      <c r="E3860">
        <v>272</v>
      </c>
      <c r="F3860" s="9">
        <v>350</v>
      </c>
      <c r="G3860" s="9">
        <f>financials[[#This Row],[Units Sold]]*financials[[#This Row],[Sale Price]]</f>
        <v>95200</v>
      </c>
      <c r="H3860" s="9">
        <f>IF(financials[[#This Row],[Discount Band]]="low",0.1,IF(financials[[#This Row],[Discount Band]]="medium",0.15,0.3))</f>
        <v>0.3</v>
      </c>
      <c r="I3860" s="9">
        <f>financials[[#This Row],[Gross Sales]]-financials[[#This Row],[Gross Sales]]*financials[[#This Row],[Discounts]]</f>
        <v>66640</v>
      </c>
      <c r="J3860" s="9">
        <f>VLOOKUP(financials[[#This Row],[productid]],Products!$B$2:$H$10,3)</f>
        <v>13.95</v>
      </c>
      <c r="K3860" s="9">
        <f>financials[[#This Row],[Sales]]-financials[[#This Row],[COGS]]</f>
        <v>66626.05</v>
      </c>
      <c r="L3860" s="17">
        <f t="shared" ca="1" si="121"/>
        <v>45147</v>
      </c>
      <c r="M3860" t="str">
        <f t="shared" ca="1" si="120"/>
        <v>C0003</v>
      </c>
    </row>
    <row r="3861" spans="1:13" x14ac:dyDescent="0.25">
      <c r="A3861" t="s">
        <v>97</v>
      </c>
      <c r="B3861" s="7" t="s">
        <v>239</v>
      </c>
      <c r="C3861" s="15">
        <v>104</v>
      </c>
      <c r="D3861" s="16" t="s">
        <v>94</v>
      </c>
      <c r="E3861">
        <v>272</v>
      </c>
      <c r="F3861" s="9">
        <v>350</v>
      </c>
      <c r="G3861" s="9">
        <f>financials[[#This Row],[Units Sold]]*financials[[#This Row],[Sale Price]]</f>
        <v>95200</v>
      </c>
      <c r="H3861" s="9">
        <f>IF(financials[[#This Row],[Discount Band]]="low",0.1,IF(financials[[#This Row],[Discount Band]]="medium",0.15,0.3))</f>
        <v>0.3</v>
      </c>
      <c r="I3861" s="9">
        <f>financials[[#This Row],[Gross Sales]]-financials[[#This Row],[Gross Sales]]*financials[[#This Row],[Discounts]]</f>
        <v>66640</v>
      </c>
      <c r="J3861" s="9">
        <f>VLOOKUP(financials[[#This Row],[productid]],Products!$B$2:$H$10,3)</f>
        <v>2.9</v>
      </c>
      <c r="K3861" s="9">
        <f>financials[[#This Row],[Sales]]-financials[[#This Row],[COGS]]</f>
        <v>66637.100000000006</v>
      </c>
      <c r="L3861" s="17">
        <f t="shared" ca="1" si="121"/>
        <v>45395</v>
      </c>
      <c r="M3861" t="str">
        <f t="shared" ca="1" si="120"/>
        <v>B0001</v>
      </c>
    </row>
    <row r="3862" spans="1:13" x14ac:dyDescent="0.25">
      <c r="A3862" t="s">
        <v>97</v>
      </c>
      <c r="B3862" s="7" t="s">
        <v>135</v>
      </c>
      <c r="C3862" s="15">
        <v>104</v>
      </c>
      <c r="D3862" s="16" t="s">
        <v>101</v>
      </c>
      <c r="E3862">
        <v>4768</v>
      </c>
      <c r="F3862" s="9">
        <v>20</v>
      </c>
      <c r="G3862" s="9">
        <f>financials[[#This Row],[Units Sold]]*financials[[#This Row],[Sale Price]]</f>
        <v>95360</v>
      </c>
      <c r="H3862" s="9">
        <f>IF(financials[[#This Row],[Discount Band]]="low",0.1,IF(financials[[#This Row],[Discount Band]]="medium",0.15,0.3))</f>
        <v>0.15</v>
      </c>
      <c r="I3862" s="9">
        <f>financials[[#This Row],[Gross Sales]]-financials[[#This Row],[Gross Sales]]*financials[[#This Row],[Discounts]]</f>
        <v>81056</v>
      </c>
      <c r="J3862" s="9">
        <f>VLOOKUP(financials[[#This Row],[productid]],Products!$B$2:$H$10,3)</f>
        <v>2.9</v>
      </c>
      <c r="K3862" s="9">
        <f>financials[[#This Row],[Sales]]-financials[[#This Row],[COGS]]</f>
        <v>81053.100000000006</v>
      </c>
      <c r="L3862" s="17">
        <f t="shared" ca="1" si="121"/>
        <v>45289</v>
      </c>
      <c r="M3862" t="str">
        <f t="shared" ca="1" si="120"/>
        <v>B0101</v>
      </c>
    </row>
    <row r="3863" spans="1:13" x14ac:dyDescent="0.25">
      <c r="A3863" t="s">
        <v>97</v>
      </c>
      <c r="B3863" s="7" t="s">
        <v>135</v>
      </c>
      <c r="C3863" s="15">
        <v>103</v>
      </c>
      <c r="D3863" s="16" t="s">
        <v>103</v>
      </c>
      <c r="E3863">
        <v>4771</v>
      </c>
      <c r="F3863" s="9">
        <v>20</v>
      </c>
      <c r="G3863" s="9">
        <f>financials[[#This Row],[Units Sold]]*financials[[#This Row],[Sale Price]]</f>
        <v>95420</v>
      </c>
      <c r="H3863" s="9">
        <f>IF(financials[[#This Row],[Discount Band]]="low",0.1,IF(financials[[#This Row],[Discount Band]]="medium",0.15,0.3))</f>
        <v>0.3</v>
      </c>
      <c r="I3863" s="9">
        <f>financials[[#This Row],[Gross Sales]]-financials[[#This Row],[Gross Sales]]*financials[[#This Row],[Discounts]]</f>
        <v>66794</v>
      </c>
      <c r="J3863" s="9">
        <f>VLOOKUP(financials[[#This Row],[productid]],Products!$B$2:$H$10,3)</f>
        <v>15</v>
      </c>
      <c r="K3863" s="9">
        <f>financials[[#This Row],[Sales]]-financials[[#This Row],[COGS]]</f>
        <v>66779</v>
      </c>
      <c r="L3863" s="17">
        <f t="shared" ca="1" si="121"/>
        <v>44921</v>
      </c>
      <c r="M3863" t="str">
        <f t="shared" ca="1" si="120"/>
        <v>C0002</v>
      </c>
    </row>
    <row r="3864" spans="1:13" x14ac:dyDescent="0.25">
      <c r="A3864" t="s">
        <v>97</v>
      </c>
      <c r="B3864" s="7" t="s">
        <v>105</v>
      </c>
      <c r="C3864" s="15">
        <v>109</v>
      </c>
      <c r="D3864" s="16" t="s">
        <v>102</v>
      </c>
      <c r="E3864">
        <v>273</v>
      </c>
      <c r="F3864" s="9">
        <v>350</v>
      </c>
      <c r="G3864" s="9">
        <f>financials[[#This Row],[Units Sold]]*financials[[#This Row],[Sale Price]]</f>
        <v>95550</v>
      </c>
      <c r="H3864" s="9">
        <f>IF(financials[[#This Row],[Discount Band]]="low",0.1,IF(financials[[#This Row],[Discount Band]]="medium",0.15,0.3))</f>
        <v>0.1</v>
      </c>
      <c r="I3864" s="9">
        <f>financials[[#This Row],[Gross Sales]]-financials[[#This Row],[Gross Sales]]*financials[[#This Row],[Discounts]]</f>
        <v>85995</v>
      </c>
      <c r="J3864" s="9">
        <f>VLOOKUP(financials[[#This Row],[productid]],Products!$B$2:$H$10,3)</f>
        <v>16.8</v>
      </c>
      <c r="K3864" s="9">
        <f>financials[[#This Row],[Sales]]-financials[[#This Row],[COGS]]</f>
        <v>85978.2</v>
      </c>
      <c r="L3864" s="17">
        <f t="shared" ca="1" si="121"/>
        <v>44625</v>
      </c>
      <c r="M3864" t="str">
        <f t="shared" ca="1" si="120"/>
        <v>C0003</v>
      </c>
    </row>
    <row r="3865" spans="1:13" x14ac:dyDescent="0.25">
      <c r="A3865" t="s">
        <v>97</v>
      </c>
      <c r="B3865" s="7" t="s">
        <v>169</v>
      </c>
      <c r="C3865" s="15">
        <v>105</v>
      </c>
      <c r="D3865" s="16" t="s">
        <v>94</v>
      </c>
      <c r="E3865">
        <v>273</v>
      </c>
      <c r="F3865" s="9">
        <v>350</v>
      </c>
      <c r="G3865" s="9">
        <f>financials[[#This Row],[Units Sold]]*financials[[#This Row],[Sale Price]]</f>
        <v>95550</v>
      </c>
      <c r="H3865" s="9">
        <f>IF(financials[[#This Row],[Discount Band]]="low",0.1,IF(financials[[#This Row],[Discount Band]]="medium",0.15,0.3))</f>
        <v>0.3</v>
      </c>
      <c r="I3865" s="9">
        <f>financials[[#This Row],[Gross Sales]]-financials[[#This Row],[Gross Sales]]*financials[[#This Row],[Discounts]]</f>
        <v>66885</v>
      </c>
      <c r="J3865" s="9">
        <f>VLOOKUP(financials[[#This Row],[productid]],Products!$B$2:$H$10,3)</f>
        <v>10</v>
      </c>
      <c r="K3865" s="9">
        <f>financials[[#This Row],[Sales]]-financials[[#This Row],[COGS]]</f>
        <v>66875</v>
      </c>
      <c r="L3865" s="17">
        <f t="shared" ca="1" si="121"/>
        <v>45089</v>
      </c>
      <c r="M3865" t="str">
        <f t="shared" ca="1" si="120"/>
        <v>B0101</v>
      </c>
    </row>
    <row r="3866" spans="1:13" x14ac:dyDescent="0.25">
      <c r="A3866" t="s">
        <v>97</v>
      </c>
      <c r="B3866" s="7" t="s">
        <v>135</v>
      </c>
      <c r="C3866" s="15">
        <v>107</v>
      </c>
      <c r="D3866" s="16" t="s">
        <v>101</v>
      </c>
      <c r="E3866">
        <v>4782</v>
      </c>
      <c r="F3866" s="9">
        <v>20</v>
      </c>
      <c r="G3866" s="9">
        <f>financials[[#This Row],[Units Sold]]*financials[[#This Row],[Sale Price]]</f>
        <v>95640</v>
      </c>
      <c r="H3866" s="9">
        <f>IF(financials[[#This Row],[Discount Band]]="low",0.1,IF(financials[[#This Row],[Discount Band]]="medium",0.15,0.3))</f>
        <v>0.15</v>
      </c>
      <c r="I3866" s="9">
        <f>financials[[#This Row],[Gross Sales]]-financials[[#This Row],[Gross Sales]]*financials[[#This Row],[Discounts]]</f>
        <v>81294</v>
      </c>
      <c r="J3866" s="9">
        <f>VLOOKUP(financials[[#This Row],[productid]],Products!$B$2:$H$10,3)</f>
        <v>5.5</v>
      </c>
      <c r="K3866" s="9">
        <f>financials[[#This Row],[Sales]]-financials[[#This Row],[COGS]]</f>
        <v>81288.5</v>
      </c>
      <c r="L3866" s="17">
        <f t="shared" ca="1" si="121"/>
        <v>44838</v>
      </c>
      <c r="M3866" t="str">
        <f t="shared" ca="1" si="120"/>
        <v>C0002</v>
      </c>
    </row>
    <row r="3867" spans="1:13" x14ac:dyDescent="0.25">
      <c r="A3867" t="s">
        <v>99</v>
      </c>
      <c r="B3867" s="7" t="s">
        <v>105</v>
      </c>
      <c r="C3867" s="15">
        <v>109</v>
      </c>
      <c r="D3867" s="16" t="s">
        <v>94</v>
      </c>
      <c r="E3867">
        <v>319</v>
      </c>
      <c r="F3867" s="9">
        <v>300</v>
      </c>
      <c r="G3867" s="9">
        <f>financials[[#This Row],[Units Sold]]*financials[[#This Row],[Sale Price]]</f>
        <v>95700</v>
      </c>
      <c r="H3867" s="9">
        <f>IF(financials[[#This Row],[Discount Band]]="low",0.1,IF(financials[[#This Row],[Discount Band]]="medium",0.15,0.3))</f>
        <v>0.3</v>
      </c>
      <c r="I3867" s="9">
        <f>financials[[#This Row],[Gross Sales]]-financials[[#This Row],[Gross Sales]]*financials[[#This Row],[Discounts]]</f>
        <v>66990</v>
      </c>
      <c r="J3867" s="9">
        <f>VLOOKUP(financials[[#This Row],[productid]],Products!$B$2:$H$10,3)</f>
        <v>16.8</v>
      </c>
      <c r="K3867" s="9">
        <f>financials[[#This Row],[Sales]]-financials[[#This Row],[COGS]]</f>
        <v>66973.2</v>
      </c>
      <c r="L3867" s="17">
        <f t="shared" ca="1" si="121"/>
        <v>45267</v>
      </c>
      <c r="M3867" t="str">
        <f t="shared" ca="1" si="120"/>
        <v>B0101</v>
      </c>
    </row>
    <row r="3868" spans="1:13" x14ac:dyDescent="0.25">
      <c r="A3868" t="s">
        <v>99</v>
      </c>
      <c r="B3868" s="7" t="s">
        <v>279</v>
      </c>
      <c r="C3868" s="15">
        <v>104</v>
      </c>
      <c r="D3868" s="16" t="s">
        <v>94</v>
      </c>
      <c r="E3868">
        <v>319</v>
      </c>
      <c r="F3868" s="9">
        <v>300</v>
      </c>
      <c r="G3868" s="9">
        <f>financials[[#This Row],[Units Sold]]*financials[[#This Row],[Sale Price]]</f>
        <v>95700</v>
      </c>
      <c r="H3868" s="9">
        <f>IF(financials[[#This Row],[Discount Band]]="low",0.1,IF(financials[[#This Row],[Discount Band]]="medium",0.15,0.3))</f>
        <v>0.3</v>
      </c>
      <c r="I3868" s="9">
        <f>financials[[#This Row],[Gross Sales]]-financials[[#This Row],[Gross Sales]]*financials[[#This Row],[Discounts]]</f>
        <v>66990</v>
      </c>
      <c r="J3868" s="9">
        <f>VLOOKUP(financials[[#This Row],[productid]],Products!$B$2:$H$10,3)</f>
        <v>2.9</v>
      </c>
      <c r="K3868" s="9">
        <f>financials[[#This Row],[Sales]]-financials[[#This Row],[COGS]]</f>
        <v>66987.100000000006</v>
      </c>
      <c r="L3868" s="17">
        <f t="shared" ca="1" si="121"/>
        <v>45181</v>
      </c>
      <c r="M3868" t="str">
        <f t="shared" ca="1" si="120"/>
        <v>A0001</v>
      </c>
    </row>
    <row r="3869" spans="1:13" x14ac:dyDescent="0.25">
      <c r="A3869" t="s">
        <v>97</v>
      </c>
      <c r="B3869" s="7" t="s">
        <v>169</v>
      </c>
      <c r="C3869" s="15">
        <v>106</v>
      </c>
      <c r="D3869" s="16" t="s">
        <v>94</v>
      </c>
      <c r="E3869">
        <v>274</v>
      </c>
      <c r="F3869" s="9">
        <v>350</v>
      </c>
      <c r="G3869" s="9">
        <f>financials[[#This Row],[Units Sold]]*financials[[#This Row],[Sale Price]]</f>
        <v>95900</v>
      </c>
      <c r="H3869" s="9">
        <f>IF(financials[[#This Row],[Discount Band]]="low",0.1,IF(financials[[#This Row],[Discount Band]]="medium",0.15,0.3))</f>
        <v>0.3</v>
      </c>
      <c r="I3869" s="9">
        <f>financials[[#This Row],[Gross Sales]]-financials[[#This Row],[Gross Sales]]*financials[[#This Row],[Discounts]]</f>
        <v>67130</v>
      </c>
      <c r="J3869" s="9">
        <f>VLOOKUP(financials[[#This Row],[productid]],Products!$B$2:$H$10,3)</f>
        <v>9.1</v>
      </c>
      <c r="K3869" s="9">
        <f>financials[[#This Row],[Sales]]-financials[[#This Row],[COGS]]</f>
        <v>67120.899999999994</v>
      </c>
      <c r="L3869" s="17">
        <f t="shared" ca="1" si="121"/>
        <v>44800</v>
      </c>
      <c r="M3869" t="str">
        <f t="shared" ca="1" si="120"/>
        <v>B0101</v>
      </c>
    </row>
    <row r="3870" spans="1:13" x14ac:dyDescent="0.25">
      <c r="A3870" t="s">
        <v>99</v>
      </c>
      <c r="B3870" s="7" t="s">
        <v>216</v>
      </c>
      <c r="C3870" s="13">
        <v>102</v>
      </c>
      <c r="D3870" s="10" t="s">
        <v>94</v>
      </c>
      <c r="E3870">
        <v>321</v>
      </c>
      <c r="F3870" s="9">
        <v>300</v>
      </c>
      <c r="G3870" s="9">
        <f>financials[[#This Row],[Units Sold]]*financials[[#This Row],[Sale Price]]</f>
        <v>96300</v>
      </c>
      <c r="H3870" s="9">
        <f>IF(financials[[#This Row],[Discount Band]]="low",0.1,IF(financials[[#This Row],[Discount Band]]="medium",0.15,0.3))</f>
        <v>0.3</v>
      </c>
      <c r="I3870" s="9">
        <f>financials[[#This Row],[Gross Sales]]-financials[[#This Row],[Gross Sales]]*financials[[#This Row],[Discounts]]</f>
        <v>67410</v>
      </c>
      <c r="J3870" s="9">
        <f>VLOOKUP(financials[[#This Row],[productid]],Products!$B$2:$H$10,3)</f>
        <v>13.95</v>
      </c>
      <c r="K3870" s="9">
        <f>financials[[#This Row],[Sales]]-financials[[#This Row],[COGS]]</f>
        <v>67396.05</v>
      </c>
      <c r="L3870" s="17">
        <f t="shared" ca="1" si="121"/>
        <v>44861</v>
      </c>
      <c r="M3870" t="str">
        <f t="shared" ca="1" si="120"/>
        <v>C0003</v>
      </c>
    </row>
    <row r="3871" spans="1:13" x14ac:dyDescent="0.25">
      <c r="A3871" t="s">
        <v>99</v>
      </c>
      <c r="B3871" s="7" t="s">
        <v>209</v>
      </c>
      <c r="C3871" s="15">
        <v>105</v>
      </c>
      <c r="D3871" s="16" t="s">
        <v>103</v>
      </c>
      <c r="E3871">
        <v>322</v>
      </c>
      <c r="F3871" s="9">
        <v>300</v>
      </c>
      <c r="G3871" s="9">
        <f>financials[[#This Row],[Units Sold]]*financials[[#This Row],[Sale Price]]</f>
        <v>96600</v>
      </c>
      <c r="H3871" s="9">
        <f>IF(financials[[#This Row],[Discount Band]]="low",0.1,IF(financials[[#This Row],[Discount Band]]="medium",0.15,0.3))</f>
        <v>0.3</v>
      </c>
      <c r="I3871" s="9">
        <f>financials[[#This Row],[Gross Sales]]-financials[[#This Row],[Gross Sales]]*financials[[#This Row],[Discounts]]</f>
        <v>67620</v>
      </c>
      <c r="J3871" s="9">
        <f>VLOOKUP(financials[[#This Row],[productid]],Products!$B$2:$H$10,3)</f>
        <v>10</v>
      </c>
      <c r="K3871" s="9">
        <f>financials[[#This Row],[Sales]]-financials[[#This Row],[COGS]]</f>
        <v>67610</v>
      </c>
      <c r="L3871" s="17">
        <f t="shared" ca="1" si="121"/>
        <v>44658</v>
      </c>
      <c r="M3871" t="str">
        <f t="shared" ca="1" si="120"/>
        <v>C0003</v>
      </c>
    </row>
    <row r="3872" spans="1:13" x14ac:dyDescent="0.25">
      <c r="A3872" t="s">
        <v>97</v>
      </c>
      <c r="B3872" s="7" t="s">
        <v>656</v>
      </c>
      <c r="C3872" s="15">
        <v>107</v>
      </c>
      <c r="D3872" s="16" t="s">
        <v>101</v>
      </c>
      <c r="E3872">
        <v>276</v>
      </c>
      <c r="F3872" s="9">
        <v>350</v>
      </c>
      <c r="G3872" s="9">
        <f>financials[[#This Row],[Units Sold]]*financials[[#This Row],[Sale Price]]</f>
        <v>96600</v>
      </c>
      <c r="H3872" s="9">
        <f>IF(financials[[#This Row],[Discount Band]]="low",0.1,IF(financials[[#This Row],[Discount Band]]="medium",0.15,0.3))</f>
        <v>0.15</v>
      </c>
      <c r="I3872" s="9">
        <f>financials[[#This Row],[Gross Sales]]-financials[[#This Row],[Gross Sales]]*financials[[#This Row],[Discounts]]</f>
        <v>82110</v>
      </c>
      <c r="J3872" s="9">
        <f>VLOOKUP(financials[[#This Row],[productid]],Products!$B$2:$H$10,3)</f>
        <v>5.5</v>
      </c>
      <c r="K3872" s="9">
        <f>financials[[#This Row],[Sales]]-financials[[#This Row],[COGS]]</f>
        <v>82104.5</v>
      </c>
      <c r="L3872" s="17">
        <f t="shared" ca="1" si="121"/>
        <v>45138</v>
      </c>
      <c r="M3872" t="str">
        <f t="shared" ca="1" si="120"/>
        <v>C0003</v>
      </c>
    </row>
    <row r="3873" spans="1:13" x14ac:dyDescent="0.25">
      <c r="A3873" t="s">
        <v>99</v>
      </c>
      <c r="B3873" s="7" t="s">
        <v>279</v>
      </c>
      <c r="C3873" s="15">
        <v>105</v>
      </c>
      <c r="D3873" s="16" t="s">
        <v>101</v>
      </c>
      <c r="E3873">
        <v>322</v>
      </c>
      <c r="F3873" s="9">
        <v>300</v>
      </c>
      <c r="G3873" s="9">
        <f>financials[[#This Row],[Units Sold]]*financials[[#This Row],[Sale Price]]</f>
        <v>96600</v>
      </c>
      <c r="H3873" s="9">
        <f>IF(financials[[#This Row],[Discount Band]]="low",0.1,IF(financials[[#This Row],[Discount Band]]="medium",0.15,0.3))</f>
        <v>0.15</v>
      </c>
      <c r="I3873" s="9">
        <f>financials[[#This Row],[Gross Sales]]-financials[[#This Row],[Gross Sales]]*financials[[#This Row],[Discounts]]</f>
        <v>82110</v>
      </c>
      <c r="J3873" s="9">
        <f>VLOOKUP(financials[[#This Row],[productid]],Products!$B$2:$H$10,3)</f>
        <v>10</v>
      </c>
      <c r="K3873" s="9">
        <f>financials[[#This Row],[Sales]]-financials[[#This Row],[COGS]]</f>
        <v>82100</v>
      </c>
      <c r="L3873" s="17">
        <f t="shared" ca="1" si="121"/>
        <v>44647</v>
      </c>
      <c r="M3873" t="str">
        <f t="shared" ca="1" si="120"/>
        <v>A0001</v>
      </c>
    </row>
    <row r="3874" spans="1:13" x14ac:dyDescent="0.25">
      <c r="A3874" t="s">
        <v>97</v>
      </c>
      <c r="B3874" s="7" t="s">
        <v>135</v>
      </c>
      <c r="C3874" s="13">
        <v>108</v>
      </c>
      <c r="D3874" s="10" t="s">
        <v>103</v>
      </c>
      <c r="E3874">
        <v>4845</v>
      </c>
      <c r="F3874" s="9">
        <v>20</v>
      </c>
      <c r="G3874" s="9">
        <f>financials[[#This Row],[Units Sold]]*financials[[#This Row],[Sale Price]]</f>
        <v>96900</v>
      </c>
      <c r="H3874" s="9">
        <f>IF(financials[[#This Row],[Discount Band]]="low",0.1,IF(financials[[#This Row],[Discount Band]]="medium",0.15,0.3))</f>
        <v>0.3</v>
      </c>
      <c r="I3874" s="9">
        <f>financials[[#This Row],[Gross Sales]]-financials[[#This Row],[Gross Sales]]*financials[[#This Row],[Discounts]]</f>
        <v>67830</v>
      </c>
      <c r="J3874" s="9">
        <f>VLOOKUP(financials[[#This Row],[productid]],Products!$B$2:$H$10,3)</f>
        <v>3.99</v>
      </c>
      <c r="K3874" s="9">
        <f>financials[[#This Row],[Sales]]-financials[[#This Row],[COGS]]</f>
        <v>67826.009999999995</v>
      </c>
      <c r="L3874" s="17">
        <f t="shared" ca="1" si="121"/>
        <v>45460</v>
      </c>
      <c r="M3874" t="str">
        <f t="shared" ca="1" si="120"/>
        <v>B0101</v>
      </c>
    </row>
    <row r="3875" spans="1:13" x14ac:dyDescent="0.25">
      <c r="A3875" t="s">
        <v>99</v>
      </c>
      <c r="B3875" s="7" t="s">
        <v>287</v>
      </c>
      <c r="C3875" s="15">
        <v>103</v>
      </c>
      <c r="D3875" s="16" t="s">
        <v>94</v>
      </c>
      <c r="E3875">
        <v>323</v>
      </c>
      <c r="F3875" s="9">
        <v>300</v>
      </c>
      <c r="G3875" s="9">
        <f>financials[[#This Row],[Units Sold]]*financials[[#This Row],[Sale Price]]</f>
        <v>96900</v>
      </c>
      <c r="H3875" s="9">
        <f>IF(financials[[#This Row],[Discount Band]]="low",0.1,IF(financials[[#This Row],[Discount Band]]="medium",0.15,0.3))</f>
        <v>0.3</v>
      </c>
      <c r="I3875" s="9">
        <f>financials[[#This Row],[Gross Sales]]-financials[[#This Row],[Gross Sales]]*financials[[#This Row],[Discounts]]</f>
        <v>67830</v>
      </c>
      <c r="J3875" s="9">
        <f>VLOOKUP(financials[[#This Row],[productid]],Products!$B$2:$H$10,3)</f>
        <v>15</v>
      </c>
      <c r="K3875" s="9">
        <f>financials[[#This Row],[Sales]]-financials[[#This Row],[COGS]]</f>
        <v>67815</v>
      </c>
      <c r="L3875" s="17">
        <f t="shared" ca="1" si="121"/>
        <v>44993</v>
      </c>
      <c r="M3875" t="str">
        <f t="shared" ca="1" si="120"/>
        <v>A0001</v>
      </c>
    </row>
    <row r="3876" spans="1:13" x14ac:dyDescent="0.25">
      <c r="A3876" t="s">
        <v>97</v>
      </c>
      <c r="B3876" s="7" t="s">
        <v>243</v>
      </c>
      <c r="C3876" s="15">
        <v>106</v>
      </c>
      <c r="D3876" s="16" t="s">
        <v>102</v>
      </c>
      <c r="E3876">
        <v>277</v>
      </c>
      <c r="F3876" s="9">
        <v>350</v>
      </c>
      <c r="G3876" s="9">
        <f>financials[[#This Row],[Units Sold]]*financials[[#This Row],[Sale Price]]</f>
        <v>96950</v>
      </c>
      <c r="H3876" s="9">
        <f>IF(financials[[#This Row],[Discount Band]]="low",0.1,IF(financials[[#This Row],[Discount Band]]="medium",0.15,0.3))</f>
        <v>0.1</v>
      </c>
      <c r="I3876" s="9">
        <f>financials[[#This Row],[Gross Sales]]-financials[[#This Row],[Gross Sales]]*financials[[#This Row],[Discounts]]</f>
        <v>87255</v>
      </c>
      <c r="J3876" s="9">
        <f>VLOOKUP(financials[[#This Row],[productid]],Products!$B$2:$H$10,3)</f>
        <v>9.1</v>
      </c>
      <c r="K3876" s="9">
        <f>financials[[#This Row],[Sales]]-financials[[#This Row],[COGS]]</f>
        <v>87245.9</v>
      </c>
      <c r="L3876" s="17">
        <f t="shared" ca="1" si="121"/>
        <v>45448</v>
      </c>
      <c r="M3876" t="str">
        <f t="shared" ca="1" si="120"/>
        <v>C0002</v>
      </c>
    </row>
    <row r="3877" spans="1:13" x14ac:dyDescent="0.25">
      <c r="A3877" t="s">
        <v>97</v>
      </c>
      <c r="B3877" s="7" t="s">
        <v>628</v>
      </c>
      <c r="C3877" s="13">
        <v>105</v>
      </c>
      <c r="D3877" s="10" t="s">
        <v>94</v>
      </c>
      <c r="E3877">
        <v>278</v>
      </c>
      <c r="F3877" s="9">
        <v>350</v>
      </c>
      <c r="G3877" s="9">
        <f>financials[[#This Row],[Units Sold]]*financials[[#This Row],[Sale Price]]</f>
        <v>97300</v>
      </c>
      <c r="H3877" s="9">
        <f>IF(financials[[#This Row],[Discount Band]]="low",0.1,IF(financials[[#This Row],[Discount Band]]="medium",0.15,0.3))</f>
        <v>0.3</v>
      </c>
      <c r="I3877" s="9">
        <f>financials[[#This Row],[Gross Sales]]-financials[[#This Row],[Gross Sales]]*financials[[#This Row],[Discounts]]</f>
        <v>68110</v>
      </c>
      <c r="J3877" s="9">
        <f>VLOOKUP(financials[[#This Row],[productid]],Products!$B$2:$H$10,3)</f>
        <v>10</v>
      </c>
      <c r="K3877" s="9">
        <f>financials[[#This Row],[Sales]]-financials[[#This Row],[COGS]]</f>
        <v>68100</v>
      </c>
      <c r="L3877" s="17">
        <f t="shared" ca="1" si="121"/>
        <v>44790</v>
      </c>
      <c r="M3877" t="str">
        <f t="shared" ca="1" si="120"/>
        <v>B0101</v>
      </c>
    </row>
    <row r="3878" spans="1:13" x14ac:dyDescent="0.25">
      <c r="A3878" t="s">
        <v>97</v>
      </c>
      <c r="B3878" s="7" t="s">
        <v>159</v>
      </c>
      <c r="C3878" s="15">
        <v>106</v>
      </c>
      <c r="D3878" s="16" t="s">
        <v>103</v>
      </c>
      <c r="E3878">
        <v>278</v>
      </c>
      <c r="F3878" s="9">
        <v>350</v>
      </c>
      <c r="G3878" s="9">
        <f>financials[[#This Row],[Units Sold]]*financials[[#This Row],[Sale Price]]</f>
        <v>97300</v>
      </c>
      <c r="H3878" s="9">
        <f>IF(financials[[#This Row],[Discount Band]]="low",0.1,IF(financials[[#This Row],[Discount Band]]="medium",0.15,0.3))</f>
        <v>0.3</v>
      </c>
      <c r="I3878" s="9">
        <f>financials[[#This Row],[Gross Sales]]-financials[[#This Row],[Gross Sales]]*financials[[#This Row],[Discounts]]</f>
        <v>68110</v>
      </c>
      <c r="J3878" s="9">
        <f>VLOOKUP(financials[[#This Row],[productid]],Products!$B$2:$H$10,3)</f>
        <v>9.1</v>
      </c>
      <c r="K3878" s="9">
        <f>financials[[#This Row],[Sales]]-financials[[#This Row],[COGS]]</f>
        <v>68100.899999999994</v>
      </c>
      <c r="L3878" s="17">
        <f t="shared" ca="1" si="121"/>
        <v>45222</v>
      </c>
      <c r="M3878" t="str">
        <f t="shared" ca="1" si="120"/>
        <v>C0003</v>
      </c>
    </row>
    <row r="3879" spans="1:13" x14ac:dyDescent="0.25">
      <c r="A3879" t="s">
        <v>97</v>
      </c>
      <c r="B3879" s="7" t="s">
        <v>216</v>
      </c>
      <c r="C3879" s="15">
        <v>109</v>
      </c>
      <c r="D3879" s="16" t="s">
        <v>101</v>
      </c>
      <c r="E3879">
        <v>278</v>
      </c>
      <c r="F3879" s="9">
        <v>350</v>
      </c>
      <c r="G3879" s="9">
        <f>financials[[#This Row],[Units Sold]]*financials[[#This Row],[Sale Price]]</f>
        <v>97300</v>
      </c>
      <c r="H3879" s="9">
        <f>IF(financials[[#This Row],[Discount Band]]="low",0.1,IF(financials[[#This Row],[Discount Band]]="medium",0.15,0.3))</f>
        <v>0.15</v>
      </c>
      <c r="I3879" s="9">
        <f>financials[[#This Row],[Gross Sales]]-financials[[#This Row],[Gross Sales]]*financials[[#This Row],[Discounts]]</f>
        <v>82705</v>
      </c>
      <c r="J3879" s="9">
        <f>VLOOKUP(financials[[#This Row],[productid]],Products!$B$2:$H$10,3)</f>
        <v>16.8</v>
      </c>
      <c r="K3879" s="9">
        <f>financials[[#This Row],[Sales]]-financials[[#This Row],[COGS]]</f>
        <v>82688.2</v>
      </c>
      <c r="L3879" s="17">
        <f t="shared" ca="1" si="121"/>
        <v>45170</v>
      </c>
      <c r="M3879" t="str">
        <f t="shared" ca="1" si="120"/>
        <v>C0002</v>
      </c>
    </row>
    <row r="3880" spans="1:13" x14ac:dyDescent="0.25">
      <c r="A3880" t="s">
        <v>99</v>
      </c>
      <c r="B3880" s="7" t="s">
        <v>209</v>
      </c>
      <c r="C3880" s="13">
        <v>109</v>
      </c>
      <c r="D3880" s="10" t="s">
        <v>94</v>
      </c>
      <c r="E3880">
        <v>325</v>
      </c>
      <c r="F3880" s="9">
        <v>300</v>
      </c>
      <c r="G3880" s="9">
        <f>financials[[#This Row],[Units Sold]]*financials[[#This Row],[Sale Price]]</f>
        <v>97500</v>
      </c>
      <c r="H3880" s="9">
        <f>IF(financials[[#This Row],[Discount Band]]="low",0.1,IF(financials[[#This Row],[Discount Band]]="medium",0.15,0.3))</f>
        <v>0.3</v>
      </c>
      <c r="I3880" s="9">
        <f>financials[[#This Row],[Gross Sales]]-financials[[#This Row],[Gross Sales]]*financials[[#This Row],[Discounts]]</f>
        <v>68250</v>
      </c>
      <c r="J3880" s="9">
        <f>VLOOKUP(financials[[#This Row],[productid]],Products!$B$2:$H$10,3)</f>
        <v>16.8</v>
      </c>
      <c r="K3880" s="9">
        <f>financials[[#This Row],[Sales]]-financials[[#This Row],[COGS]]</f>
        <v>68233.2</v>
      </c>
      <c r="L3880" s="17">
        <f t="shared" ca="1" si="121"/>
        <v>45083</v>
      </c>
      <c r="M3880" t="str">
        <f t="shared" ca="1" si="120"/>
        <v>B0101</v>
      </c>
    </row>
    <row r="3881" spans="1:13" x14ac:dyDescent="0.25">
      <c r="A3881" t="s">
        <v>99</v>
      </c>
      <c r="B3881" s="7" t="s">
        <v>105</v>
      </c>
      <c r="C3881" s="15">
        <v>106</v>
      </c>
      <c r="D3881" s="16" t="s">
        <v>101</v>
      </c>
      <c r="E3881">
        <v>325</v>
      </c>
      <c r="F3881" s="9">
        <v>300</v>
      </c>
      <c r="G3881" s="9">
        <f>financials[[#This Row],[Units Sold]]*financials[[#This Row],[Sale Price]]</f>
        <v>97500</v>
      </c>
      <c r="H3881" s="9">
        <f>IF(financials[[#This Row],[Discount Band]]="low",0.1,IF(financials[[#This Row],[Discount Band]]="medium",0.15,0.3))</f>
        <v>0.15</v>
      </c>
      <c r="I3881" s="9">
        <f>financials[[#This Row],[Gross Sales]]-financials[[#This Row],[Gross Sales]]*financials[[#This Row],[Discounts]]</f>
        <v>82875</v>
      </c>
      <c r="J3881" s="9">
        <f>VLOOKUP(financials[[#This Row],[productid]],Products!$B$2:$H$10,3)</f>
        <v>9.1</v>
      </c>
      <c r="K3881" s="9">
        <f>financials[[#This Row],[Sales]]-financials[[#This Row],[COGS]]</f>
        <v>82865.899999999994</v>
      </c>
      <c r="L3881" s="17">
        <f t="shared" ca="1" si="121"/>
        <v>45293</v>
      </c>
      <c r="M3881" t="str">
        <f t="shared" ca="1" si="120"/>
        <v>C0002</v>
      </c>
    </row>
    <row r="3882" spans="1:13" x14ac:dyDescent="0.25">
      <c r="A3882" t="s">
        <v>97</v>
      </c>
      <c r="B3882" s="7" t="s">
        <v>159</v>
      </c>
      <c r="C3882" s="13">
        <v>106</v>
      </c>
      <c r="D3882" s="10" t="s">
        <v>94</v>
      </c>
      <c r="E3882">
        <v>279</v>
      </c>
      <c r="F3882" s="9">
        <v>350</v>
      </c>
      <c r="G3882" s="9">
        <f>financials[[#This Row],[Units Sold]]*financials[[#This Row],[Sale Price]]</f>
        <v>97650</v>
      </c>
      <c r="H3882" s="9">
        <f>IF(financials[[#This Row],[Discount Band]]="low",0.1,IF(financials[[#This Row],[Discount Band]]="medium",0.15,0.3))</f>
        <v>0.3</v>
      </c>
      <c r="I3882" s="9">
        <f>financials[[#This Row],[Gross Sales]]-financials[[#This Row],[Gross Sales]]*financials[[#This Row],[Discounts]]</f>
        <v>68355</v>
      </c>
      <c r="J3882" s="9">
        <f>VLOOKUP(financials[[#This Row],[productid]],Products!$B$2:$H$10,3)</f>
        <v>9.1</v>
      </c>
      <c r="K3882" s="9">
        <f>financials[[#This Row],[Sales]]-financials[[#This Row],[COGS]]</f>
        <v>68345.899999999994</v>
      </c>
      <c r="L3882" s="17">
        <f t="shared" ca="1" si="121"/>
        <v>45485</v>
      </c>
      <c r="M3882" t="str">
        <f t="shared" ca="1" si="120"/>
        <v>A0001</v>
      </c>
    </row>
    <row r="3883" spans="1:13" x14ac:dyDescent="0.25">
      <c r="A3883" t="s">
        <v>97</v>
      </c>
      <c r="B3883" s="7" t="s">
        <v>298</v>
      </c>
      <c r="C3883" s="15">
        <v>106</v>
      </c>
      <c r="D3883" s="16" t="s">
        <v>94</v>
      </c>
      <c r="E3883">
        <v>279</v>
      </c>
      <c r="F3883" s="9">
        <v>350</v>
      </c>
      <c r="G3883" s="9">
        <f>financials[[#This Row],[Units Sold]]*financials[[#This Row],[Sale Price]]</f>
        <v>97650</v>
      </c>
      <c r="H3883" s="9">
        <f>IF(financials[[#This Row],[Discount Band]]="low",0.1,IF(financials[[#This Row],[Discount Band]]="medium",0.15,0.3))</f>
        <v>0.3</v>
      </c>
      <c r="I3883" s="9">
        <f>financials[[#This Row],[Gross Sales]]-financials[[#This Row],[Gross Sales]]*financials[[#This Row],[Discounts]]</f>
        <v>68355</v>
      </c>
      <c r="J3883" s="9">
        <f>VLOOKUP(financials[[#This Row],[productid]],Products!$B$2:$H$10,3)</f>
        <v>9.1</v>
      </c>
      <c r="K3883" s="9">
        <f>financials[[#This Row],[Sales]]-financials[[#This Row],[COGS]]</f>
        <v>68345.899999999994</v>
      </c>
      <c r="L3883" s="17">
        <f t="shared" ca="1" si="121"/>
        <v>45342</v>
      </c>
      <c r="M3883" t="str">
        <f t="shared" ca="1" si="120"/>
        <v>B0101</v>
      </c>
    </row>
    <row r="3884" spans="1:13" x14ac:dyDescent="0.25">
      <c r="A3884" t="s">
        <v>99</v>
      </c>
      <c r="B3884" s="7" t="s">
        <v>284</v>
      </c>
      <c r="C3884" s="15">
        <v>106</v>
      </c>
      <c r="D3884" s="16" t="s">
        <v>94</v>
      </c>
      <c r="E3884">
        <v>326</v>
      </c>
      <c r="F3884" s="9">
        <v>300</v>
      </c>
      <c r="G3884" s="9">
        <f>financials[[#This Row],[Units Sold]]*financials[[#This Row],[Sale Price]]</f>
        <v>97800</v>
      </c>
      <c r="H3884" s="9">
        <f>IF(financials[[#This Row],[Discount Band]]="low",0.1,IF(financials[[#This Row],[Discount Band]]="medium",0.15,0.3))</f>
        <v>0.3</v>
      </c>
      <c r="I3884" s="9">
        <f>financials[[#This Row],[Gross Sales]]-financials[[#This Row],[Gross Sales]]*financials[[#This Row],[Discounts]]</f>
        <v>68460</v>
      </c>
      <c r="J3884" s="9">
        <f>VLOOKUP(financials[[#This Row],[productid]],Products!$B$2:$H$10,3)</f>
        <v>9.1</v>
      </c>
      <c r="K3884" s="9">
        <f>financials[[#This Row],[Sales]]-financials[[#This Row],[COGS]]</f>
        <v>68450.899999999994</v>
      </c>
      <c r="L3884" s="17">
        <f t="shared" ca="1" si="121"/>
        <v>44971</v>
      </c>
      <c r="M3884" t="str">
        <f t="shared" ca="1" si="120"/>
        <v>B0101</v>
      </c>
    </row>
    <row r="3885" spans="1:13" x14ac:dyDescent="0.25">
      <c r="A3885" t="s">
        <v>99</v>
      </c>
      <c r="B3885" s="7" t="s">
        <v>105</v>
      </c>
      <c r="C3885" s="15">
        <v>102</v>
      </c>
      <c r="D3885" s="16" t="s">
        <v>102</v>
      </c>
      <c r="E3885">
        <v>326</v>
      </c>
      <c r="F3885" s="9">
        <v>300</v>
      </c>
      <c r="G3885" s="9">
        <f>financials[[#This Row],[Units Sold]]*financials[[#This Row],[Sale Price]]</f>
        <v>97800</v>
      </c>
      <c r="H3885" s="9">
        <f>IF(financials[[#This Row],[Discount Band]]="low",0.1,IF(financials[[#This Row],[Discount Band]]="medium",0.15,0.3))</f>
        <v>0.1</v>
      </c>
      <c r="I3885" s="9">
        <f>financials[[#This Row],[Gross Sales]]-financials[[#This Row],[Gross Sales]]*financials[[#This Row],[Discounts]]</f>
        <v>88020</v>
      </c>
      <c r="J3885" s="9">
        <f>VLOOKUP(financials[[#This Row],[productid]],Products!$B$2:$H$10,3)</f>
        <v>13.95</v>
      </c>
      <c r="K3885" s="9">
        <f>financials[[#This Row],[Sales]]-financials[[#This Row],[COGS]]</f>
        <v>88006.05</v>
      </c>
      <c r="L3885" s="17">
        <f t="shared" ca="1" si="121"/>
        <v>44825</v>
      </c>
      <c r="M3885" t="str">
        <f t="shared" ca="1" si="120"/>
        <v>B0001</v>
      </c>
    </row>
    <row r="3886" spans="1:13" x14ac:dyDescent="0.25">
      <c r="A3886" t="s">
        <v>97</v>
      </c>
      <c r="B3886" s="7" t="s">
        <v>135</v>
      </c>
      <c r="C3886" s="15">
        <v>108</v>
      </c>
      <c r="D3886" s="16" t="s">
        <v>94</v>
      </c>
      <c r="E3886">
        <v>4897</v>
      </c>
      <c r="F3886" s="9">
        <v>20</v>
      </c>
      <c r="G3886" s="9">
        <f>financials[[#This Row],[Units Sold]]*financials[[#This Row],[Sale Price]]</f>
        <v>97940</v>
      </c>
      <c r="H3886" s="9">
        <f>IF(financials[[#This Row],[Discount Band]]="low",0.1,IF(financials[[#This Row],[Discount Band]]="medium",0.15,0.3))</f>
        <v>0.3</v>
      </c>
      <c r="I3886" s="9">
        <f>financials[[#This Row],[Gross Sales]]-financials[[#This Row],[Gross Sales]]*financials[[#This Row],[Discounts]]</f>
        <v>68558</v>
      </c>
      <c r="J3886" s="9">
        <f>VLOOKUP(financials[[#This Row],[productid]],Products!$B$2:$H$10,3)</f>
        <v>3.99</v>
      </c>
      <c r="K3886" s="9">
        <f>financials[[#This Row],[Sales]]-financials[[#This Row],[COGS]]</f>
        <v>68554.009999999995</v>
      </c>
      <c r="L3886" s="17">
        <f t="shared" ca="1" si="121"/>
        <v>45087</v>
      </c>
      <c r="M3886" t="str">
        <f t="shared" ca="1" si="120"/>
        <v>B0001</v>
      </c>
    </row>
    <row r="3887" spans="1:13" x14ac:dyDescent="0.25">
      <c r="A3887" t="s">
        <v>97</v>
      </c>
      <c r="B3887" s="7" t="s">
        <v>159</v>
      </c>
      <c r="C3887" s="15">
        <v>104</v>
      </c>
      <c r="D3887" s="16" t="s">
        <v>94</v>
      </c>
      <c r="E3887">
        <v>280</v>
      </c>
      <c r="F3887" s="9">
        <v>350</v>
      </c>
      <c r="G3887" s="9">
        <f>financials[[#This Row],[Units Sold]]*financials[[#This Row],[Sale Price]]</f>
        <v>98000</v>
      </c>
      <c r="H3887" s="9">
        <f>IF(financials[[#This Row],[Discount Band]]="low",0.1,IF(financials[[#This Row],[Discount Band]]="medium",0.15,0.3))</f>
        <v>0.3</v>
      </c>
      <c r="I3887" s="9">
        <f>financials[[#This Row],[Gross Sales]]-financials[[#This Row],[Gross Sales]]*financials[[#This Row],[Discounts]]</f>
        <v>68600</v>
      </c>
      <c r="J3887" s="9">
        <f>VLOOKUP(financials[[#This Row],[productid]],Products!$B$2:$H$10,3)</f>
        <v>2.9</v>
      </c>
      <c r="K3887" s="9">
        <f>financials[[#This Row],[Sales]]-financials[[#This Row],[COGS]]</f>
        <v>68597.100000000006</v>
      </c>
      <c r="L3887" s="17">
        <f t="shared" ca="1" si="121"/>
        <v>45449</v>
      </c>
      <c r="M3887" t="str">
        <f t="shared" ca="1" si="120"/>
        <v>C0003</v>
      </c>
    </row>
    <row r="3888" spans="1:13" x14ac:dyDescent="0.25">
      <c r="A3888" t="s">
        <v>97</v>
      </c>
      <c r="B3888" s="7" t="s">
        <v>628</v>
      </c>
      <c r="C3888" s="15">
        <v>102</v>
      </c>
      <c r="D3888" s="16" t="s">
        <v>101</v>
      </c>
      <c r="E3888">
        <v>280</v>
      </c>
      <c r="F3888" s="9">
        <v>350</v>
      </c>
      <c r="G3888" s="9">
        <f>financials[[#This Row],[Units Sold]]*financials[[#This Row],[Sale Price]]</f>
        <v>98000</v>
      </c>
      <c r="H3888" s="9">
        <f>IF(financials[[#This Row],[Discount Band]]="low",0.1,IF(financials[[#This Row],[Discount Band]]="medium",0.15,0.3))</f>
        <v>0.15</v>
      </c>
      <c r="I3888" s="9">
        <f>financials[[#This Row],[Gross Sales]]-financials[[#This Row],[Gross Sales]]*financials[[#This Row],[Discounts]]</f>
        <v>83300</v>
      </c>
      <c r="J3888" s="9">
        <f>VLOOKUP(financials[[#This Row],[productid]],Products!$B$2:$H$10,3)</f>
        <v>13.95</v>
      </c>
      <c r="K3888" s="9">
        <f>financials[[#This Row],[Sales]]-financials[[#This Row],[COGS]]</f>
        <v>83286.05</v>
      </c>
      <c r="L3888" s="17">
        <f t="shared" ca="1" si="121"/>
        <v>44590</v>
      </c>
      <c r="M3888" t="str">
        <f t="shared" ca="1" si="120"/>
        <v>A0001</v>
      </c>
    </row>
    <row r="3889" spans="1:13" x14ac:dyDescent="0.25">
      <c r="A3889" t="s">
        <v>97</v>
      </c>
      <c r="B3889" s="7" t="s">
        <v>169</v>
      </c>
      <c r="C3889" s="15">
        <v>107</v>
      </c>
      <c r="D3889" s="16" t="s">
        <v>94</v>
      </c>
      <c r="E3889">
        <v>280</v>
      </c>
      <c r="F3889" s="9">
        <v>350</v>
      </c>
      <c r="G3889" s="9">
        <f>financials[[#This Row],[Units Sold]]*financials[[#This Row],[Sale Price]]</f>
        <v>98000</v>
      </c>
      <c r="H3889" s="9">
        <f>IF(financials[[#This Row],[Discount Band]]="low",0.1,IF(financials[[#This Row],[Discount Band]]="medium",0.15,0.3))</f>
        <v>0.3</v>
      </c>
      <c r="I3889" s="9">
        <f>financials[[#This Row],[Gross Sales]]-financials[[#This Row],[Gross Sales]]*financials[[#This Row],[Discounts]]</f>
        <v>68600</v>
      </c>
      <c r="J3889" s="9">
        <f>VLOOKUP(financials[[#This Row],[productid]],Products!$B$2:$H$10,3)</f>
        <v>5.5</v>
      </c>
      <c r="K3889" s="9">
        <f>financials[[#This Row],[Sales]]-financials[[#This Row],[COGS]]</f>
        <v>68594.5</v>
      </c>
      <c r="L3889" s="17">
        <f t="shared" ca="1" si="121"/>
        <v>44564</v>
      </c>
      <c r="M3889" t="str">
        <f t="shared" ca="1" si="120"/>
        <v>A0001</v>
      </c>
    </row>
    <row r="3890" spans="1:13" x14ac:dyDescent="0.25">
      <c r="A3890" t="s">
        <v>99</v>
      </c>
      <c r="B3890" s="7" t="s">
        <v>209</v>
      </c>
      <c r="C3890" s="15">
        <v>109</v>
      </c>
      <c r="D3890" s="16" t="s">
        <v>102</v>
      </c>
      <c r="E3890">
        <v>327</v>
      </c>
      <c r="F3890" s="9">
        <v>300</v>
      </c>
      <c r="G3890" s="9">
        <f>financials[[#This Row],[Units Sold]]*financials[[#This Row],[Sale Price]]</f>
        <v>98100</v>
      </c>
      <c r="H3890" s="9">
        <f>IF(financials[[#This Row],[Discount Band]]="low",0.1,IF(financials[[#This Row],[Discount Band]]="medium",0.15,0.3))</f>
        <v>0.1</v>
      </c>
      <c r="I3890" s="9">
        <f>financials[[#This Row],[Gross Sales]]-financials[[#This Row],[Gross Sales]]*financials[[#This Row],[Discounts]]</f>
        <v>88290</v>
      </c>
      <c r="J3890" s="9">
        <f>VLOOKUP(financials[[#This Row],[productid]],Products!$B$2:$H$10,3)</f>
        <v>16.8</v>
      </c>
      <c r="K3890" s="9">
        <f>financials[[#This Row],[Sales]]-financials[[#This Row],[COGS]]</f>
        <v>88273.2</v>
      </c>
      <c r="L3890" s="17">
        <f t="shared" ca="1" si="121"/>
        <v>44902</v>
      </c>
      <c r="M3890" t="str">
        <f t="shared" ca="1" si="120"/>
        <v>C0002</v>
      </c>
    </row>
    <row r="3891" spans="1:13" x14ac:dyDescent="0.25">
      <c r="A3891" t="s">
        <v>97</v>
      </c>
      <c r="B3891" s="7" t="s">
        <v>284</v>
      </c>
      <c r="C3891" s="13">
        <v>105</v>
      </c>
      <c r="D3891" s="10" t="s">
        <v>101</v>
      </c>
      <c r="E3891">
        <v>281</v>
      </c>
      <c r="F3891" s="9">
        <v>350</v>
      </c>
      <c r="G3891" s="9">
        <f>financials[[#This Row],[Units Sold]]*financials[[#This Row],[Sale Price]]</f>
        <v>98350</v>
      </c>
      <c r="H3891" s="9">
        <f>IF(financials[[#This Row],[Discount Band]]="low",0.1,IF(financials[[#This Row],[Discount Band]]="medium",0.15,0.3))</f>
        <v>0.15</v>
      </c>
      <c r="I3891" s="9">
        <f>financials[[#This Row],[Gross Sales]]-financials[[#This Row],[Gross Sales]]*financials[[#This Row],[Discounts]]</f>
        <v>83597.5</v>
      </c>
      <c r="J3891" s="9">
        <f>VLOOKUP(financials[[#This Row],[productid]],Products!$B$2:$H$10,3)</f>
        <v>10</v>
      </c>
      <c r="K3891" s="9">
        <f>financials[[#This Row],[Sales]]-financials[[#This Row],[COGS]]</f>
        <v>83587.5</v>
      </c>
      <c r="L3891" s="17">
        <f t="shared" ca="1" si="121"/>
        <v>45466</v>
      </c>
      <c r="M3891" t="str">
        <f t="shared" ca="1" si="120"/>
        <v>B0101</v>
      </c>
    </row>
    <row r="3892" spans="1:13" x14ac:dyDescent="0.25">
      <c r="A3892" t="s">
        <v>97</v>
      </c>
      <c r="B3892" s="7" t="s">
        <v>159</v>
      </c>
      <c r="C3892" s="15">
        <v>104</v>
      </c>
      <c r="D3892" s="16" t="s">
        <v>103</v>
      </c>
      <c r="E3892">
        <v>281</v>
      </c>
      <c r="F3892" s="9">
        <v>350</v>
      </c>
      <c r="G3892" s="9">
        <f>financials[[#This Row],[Units Sold]]*financials[[#This Row],[Sale Price]]</f>
        <v>98350</v>
      </c>
      <c r="H3892" s="9">
        <f>IF(financials[[#This Row],[Discount Band]]="low",0.1,IF(financials[[#This Row],[Discount Band]]="medium",0.15,0.3))</f>
        <v>0.3</v>
      </c>
      <c r="I3892" s="9">
        <f>financials[[#This Row],[Gross Sales]]-financials[[#This Row],[Gross Sales]]*financials[[#This Row],[Discounts]]</f>
        <v>68845</v>
      </c>
      <c r="J3892" s="9">
        <f>VLOOKUP(financials[[#This Row],[productid]],Products!$B$2:$H$10,3)</f>
        <v>2.9</v>
      </c>
      <c r="K3892" s="9">
        <f>financials[[#This Row],[Sales]]-financials[[#This Row],[COGS]]</f>
        <v>68842.100000000006</v>
      </c>
      <c r="L3892" s="17">
        <f t="shared" ca="1" si="121"/>
        <v>44792</v>
      </c>
      <c r="M3892" t="str">
        <f t="shared" ca="1" si="120"/>
        <v>A0001</v>
      </c>
    </row>
    <row r="3893" spans="1:13" x14ac:dyDescent="0.25">
      <c r="A3893" t="s">
        <v>99</v>
      </c>
      <c r="B3893" s="7" t="s">
        <v>284</v>
      </c>
      <c r="C3893" s="15">
        <v>109</v>
      </c>
      <c r="D3893" s="16" t="s">
        <v>101</v>
      </c>
      <c r="E3893">
        <v>328</v>
      </c>
      <c r="F3893" s="9">
        <v>300</v>
      </c>
      <c r="G3893" s="9">
        <f>financials[[#This Row],[Units Sold]]*financials[[#This Row],[Sale Price]]</f>
        <v>98400</v>
      </c>
      <c r="H3893" s="9">
        <f>IF(financials[[#This Row],[Discount Band]]="low",0.1,IF(financials[[#This Row],[Discount Band]]="medium",0.15,0.3))</f>
        <v>0.15</v>
      </c>
      <c r="I3893" s="9">
        <f>financials[[#This Row],[Gross Sales]]-financials[[#This Row],[Gross Sales]]*financials[[#This Row],[Discounts]]</f>
        <v>83640</v>
      </c>
      <c r="J3893" s="9">
        <f>VLOOKUP(financials[[#This Row],[productid]],Products!$B$2:$H$10,3)</f>
        <v>16.8</v>
      </c>
      <c r="K3893" s="9">
        <f>financials[[#This Row],[Sales]]-financials[[#This Row],[COGS]]</f>
        <v>83623.199999999997</v>
      </c>
      <c r="L3893" s="17">
        <f t="shared" ca="1" si="121"/>
        <v>45436</v>
      </c>
      <c r="M3893" t="str">
        <f t="shared" ca="1" si="120"/>
        <v>B0001</v>
      </c>
    </row>
    <row r="3894" spans="1:13" x14ac:dyDescent="0.25">
      <c r="A3894" t="s">
        <v>99</v>
      </c>
      <c r="B3894" s="7" t="s">
        <v>106</v>
      </c>
      <c r="C3894" s="15">
        <v>107</v>
      </c>
      <c r="D3894" s="16" t="s">
        <v>94</v>
      </c>
      <c r="E3894">
        <v>328</v>
      </c>
      <c r="F3894" s="9">
        <v>300</v>
      </c>
      <c r="G3894" s="9">
        <f>financials[[#This Row],[Units Sold]]*financials[[#This Row],[Sale Price]]</f>
        <v>98400</v>
      </c>
      <c r="H3894" s="9">
        <f>IF(financials[[#This Row],[Discount Band]]="low",0.1,IF(financials[[#This Row],[Discount Band]]="medium",0.15,0.3))</f>
        <v>0.3</v>
      </c>
      <c r="I3894" s="9">
        <f>financials[[#This Row],[Gross Sales]]-financials[[#This Row],[Gross Sales]]*financials[[#This Row],[Discounts]]</f>
        <v>68880</v>
      </c>
      <c r="J3894" s="9">
        <f>VLOOKUP(financials[[#This Row],[productid]],Products!$B$2:$H$10,3)</f>
        <v>5.5</v>
      </c>
      <c r="K3894" s="9">
        <f>financials[[#This Row],[Sales]]-financials[[#This Row],[COGS]]</f>
        <v>68874.5</v>
      </c>
      <c r="L3894" s="17">
        <f t="shared" ca="1" si="121"/>
        <v>44649</v>
      </c>
      <c r="M3894" t="str">
        <f t="shared" ca="1" si="120"/>
        <v>B0101</v>
      </c>
    </row>
    <row r="3895" spans="1:13" x14ac:dyDescent="0.25">
      <c r="A3895" t="s">
        <v>99</v>
      </c>
      <c r="B3895" s="7" t="s">
        <v>556</v>
      </c>
      <c r="C3895" s="15">
        <v>105</v>
      </c>
      <c r="D3895" s="16" t="s">
        <v>94</v>
      </c>
      <c r="E3895">
        <v>328</v>
      </c>
      <c r="F3895" s="9">
        <v>300</v>
      </c>
      <c r="G3895" s="9">
        <f>financials[[#This Row],[Units Sold]]*financials[[#This Row],[Sale Price]]</f>
        <v>98400</v>
      </c>
      <c r="H3895" s="9">
        <f>IF(financials[[#This Row],[Discount Band]]="low",0.1,IF(financials[[#This Row],[Discount Band]]="medium",0.15,0.3))</f>
        <v>0.3</v>
      </c>
      <c r="I3895" s="9">
        <f>financials[[#This Row],[Gross Sales]]-financials[[#This Row],[Gross Sales]]*financials[[#This Row],[Discounts]]</f>
        <v>68880</v>
      </c>
      <c r="J3895" s="9">
        <f>VLOOKUP(financials[[#This Row],[productid]],Products!$B$2:$H$10,3)</f>
        <v>10</v>
      </c>
      <c r="K3895" s="9">
        <f>financials[[#This Row],[Sales]]-financials[[#This Row],[COGS]]</f>
        <v>68870</v>
      </c>
      <c r="L3895" s="17">
        <f t="shared" ca="1" si="121"/>
        <v>44753</v>
      </c>
      <c r="M3895" t="str">
        <f t="shared" ca="1" si="120"/>
        <v>C0003</v>
      </c>
    </row>
    <row r="3896" spans="1:13" x14ac:dyDescent="0.25">
      <c r="A3896" t="s">
        <v>97</v>
      </c>
      <c r="B3896" s="7" t="s">
        <v>135</v>
      </c>
      <c r="C3896" s="13">
        <v>107</v>
      </c>
      <c r="D3896" s="10" t="s">
        <v>101</v>
      </c>
      <c r="E3896">
        <v>4926</v>
      </c>
      <c r="F3896" s="9">
        <v>20</v>
      </c>
      <c r="G3896" s="9">
        <f>financials[[#This Row],[Units Sold]]*financials[[#This Row],[Sale Price]]</f>
        <v>98520</v>
      </c>
      <c r="H3896" s="9">
        <f>IF(financials[[#This Row],[Discount Band]]="low",0.1,IF(financials[[#This Row],[Discount Band]]="medium",0.15,0.3))</f>
        <v>0.15</v>
      </c>
      <c r="I3896" s="9">
        <f>financials[[#This Row],[Gross Sales]]-financials[[#This Row],[Gross Sales]]*financials[[#This Row],[Discounts]]</f>
        <v>83742</v>
      </c>
      <c r="J3896" s="9">
        <f>VLOOKUP(financials[[#This Row],[productid]],Products!$B$2:$H$10,3)</f>
        <v>5.5</v>
      </c>
      <c r="K3896" s="9">
        <f>financials[[#This Row],[Sales]]-financials[[#This Row],[COGS]]</f>
        <v>83736.5</v>
      </c>
      <c r="L3896" s="17">
        <f t="shared" ca="1" si="121"/>
        <v>44878</v>
      </c>
      <c r="M3896" t="str">
        <f t="shared" ca="1" si="120"/>
        <v>B0001</v>
      </c>
    </row>
    <row r="3897" spans="1:13" x14ac:dyDescent="0.25">
      <c r="A3897" t="s">
        <v>97</v>
      </c>
      <c r="B3897" s="7" t="s">
        <v>298</v>
      </c>
      <c r="C3897" s="13">
        <v>107</v>
      </c>
      <c r="D3897" s="10" t="s">
        <v>94</v>
      </c>
      <c r="E3897">
        <v>282</v>
      </c>
      <c r="F3897" s="9">
        <v>350</v>
      </c>
      <c r="G3897" s="9">
        <f>financials[[#This Row],[Units Sold]]*financials[[#This Row],[Sale Price]]</f>
        <v>98700</v>
      </c>
      <c r="H3897" s="9">
        <f>IF(financials[[#This Row],[Discount Band]]="low",0.1,IF(financials[[#This Row],[Discount Band]]="medium",0.15,0.3))</f>
        <v>0.3</v>
      </c>
      <c r="I3897" s="9">
        <f>financials[[#This Row],[Gross Sales]]-financials[[#This Row],[Gross Sales]]*financials[[#This Row],[Discounts]]</f>
        <v>69090</v>
      </c>
      <c r="J3897" s="9">
        <f>VLOOKUP(financials[[#This Row],[productid]],Products!$B$2:$H$10,3)</f>
        <v>5.5</v>
      </c>
      <c r="K3897" s="9">
        <f>financials[[#This Row],[Sales]]-financials[[#This Row],[COGS]]</f>
        <v>69084.5</v>
      </c>
      <c r="L3897" s="17">
        <f t="shared" ca="1" si="121"/>
        <v>45346</v>
      </c>
      <c r="M3897" t="str">
        <f t="shared" ca="1" si="120"/>
        <v>C0003</v>
      </c>
    </row>
    <row r="3898" spans="1:13" x14ac:dyDescent="0.25">
      <c r="A3898" t="s">
        <v>97</v>
      </c>
      <c r="B3898" s="7" t="s">
        <v>178</v>
      </c>
      <c r="C3898" s="13">
        <v>104</v>
      </c>
      <c r="D3898" s="10" t="s">
        <v>94</v>
      </c>
      <c r="E3898">
        <v>282</v>
      </c>
      <c r="F3898" s="9">
        <v>350</v>
      </c>
      <c r="G3898" s="9">
        <f>financials[[#This Row],[Units Sold]]*financials[[#This Row],[Sale Price]]</f>
        <v>98700</v>
      </c>
      <c r="H3898" s="9">
        <f>IF(financials[[#This Row],[Discount Band]]="low",0.1,IF(financials[[#This Row],[Discount Band]]="medium",0.15,0.3))</f>
        <v>0.3</v>
      </c>
      <c r="I3898" s="9">
        <f>financials[[#This Row],[Gross Sales]]-financials[[#This Row],[Gross Sales]]*financials[[#This Row],[Discounts]]</f>
        <v>69090</v>
      </c>
      <c r="J3898" s="9">
        <f>VLOOKUP(financials[[#This Row],[productid]],Products!$B$2:$H$10,3)</f>
        <v>2.9</v>
      </c>
      <c r="K3898" s="9">
        <f>financials[[#This Row],[Sales]]-financials[[#This Row],[COGS]]</f>
        <v>69087.100000000006</v>
      </c>
      <c r="L3898" s="17">
        <f t="shared" ca="1" si="121"/>
        <v>45283</v>
      </c>
      <c r="M3898" t="str">
        <f t="shared" ca="1" si="120"/>
        <v>B0001</v>
      </c>
    </row>
    <row r="3899" spans="1:13" x14ac:dyDescent="0.25">
      <c r="A3899" t="s">
        <v>97</v>
      </c>
      <c r="B3899" s="7" t="s">
        <v>628</v>
      </c>
      <c r="C3899" s="15">
        <v>103</v>
      </c>
      <c r="D3899" s="16" t="s">
        <v>103</v>
      </c>
      <c r="E3899">
        <v>282</v>
      </c>
      <c r="F3899" s="9">
        <v>350</v>
      </c>
      <c r="G3899" s="9">
        <f>financials[[#This Row],[Units Sold]]*financials[[#This Row],[Sale Price]]</f>
        <v>98700</v>
      </c>
      <c r="H3899" s="9">
        <f>IF(financials[[#This Row],[Discount Band]]="low",0.1,IF(financials[[#This Row],[Discount Band]]="medium",0.15,0.3))</f>
        <v>0.3</v>
      </c>
      <c r="I3899" s="9">
        <f>financials[[#This Row],[Gross Sales]]-financials[[#This Row],[Gross Sales]]*financials[[#This Row],[Discounts]]</f>
        <v>69090</v>
      </c>
      <c r="J3899" s="9">
        <f>VLOOKUP(financials[[#This Row],[productid]],Products!$B$2:$H$10,3)</f>
        <v>15</v>
      </c>
      <c r="K3899" s="9">
        <f>financials[[#This Row],[Sales]]-financials[[#This Row],[COGS]]</f>
        <v>69075</v>
      </c>
      <c r="L3899" s="17">
        <f t="shared" ca="1" si="121"/>
        <v>45412</v>
      </c>
      <c r="M3899" t="str">
        <f t="shared" ca="1" si="120"/>
        <v>A0001</v>
      </c>
    </row>
    <row r="3900" spans="1:13" x14ac:dyDescent="0.25">
      <c r="A3900" t="s">
        <v>97</v>
      </c>
      <c r="B3900" s="7" t="s">
        <v>106</v>
      </c>
      <c r="C3900" s="15">
        <v>106</v>
      </c>
      <c r="D3900" s="16" t="s">
        <v>94</v>
      </c>
      <c r="E3900">
        <v>282</v>
      </c>
      <c r="F3900" s="9">
        <v>350</v>
      </c>
      <c r="G3900" s="9">
        <f>financials[[#This Row],[Units Sold]]*financials[[#This Row],[Sale Price]]</f>
        <v>98700</v>
      </c>
      <c r="H3900" s="9">
        <f>IF(financials[[#This Row],[Discount Band]]="low",0.1,IF(financials[[#This Row],[Discount Band]]="medium",0.15,0.3))</f>
        <v>0.3</v>
      </c>
      <c r="I3900" s="9">
        <f>financials[[#This Row],[Gross Sales]]-financials[[#This Row],[Gross Sales]]*financials[[#This Row],[Discounts]]</f>
        <v>69090</v>
      </c>
      <c r="J3900" s="9">
        <f>VLOOKUP(financials[[#This Row],[productid]],Products!$B$2:$H$10,3)</f>
        <v>9.1</v>
      </c>
      <c r="K3900" s="9">
        <f>financials[[#This Row],[Sales]]-financials[[#This Row],[COGS]]</f>
        <v>69080.899999999994</v>
      </c>
      <c r="L3900" s="17">
        <f t="shared" ca="1" si="121"/>
        <v>45367</v>
      </c>
      <c r="M3900" t="str">
        <f t="shared" ca="1" si="120"/>
        <v>C0003</v>
      </c>
    </row>
    <row r="3901" spans="1:13" x14ac:dyDescent="0.25">
      <c r="A3901" t="s">
        <v>97</v>
      </c>
      <c r="B3901" s="7" t="s">
        <v>135</v>
      </c>
      <c r="C3901" s="15">
        <v>102</v>
      </c>
      <c r="D3901" s="16" t="s">
        <v>101</v>
      </c>
      <c r="E3901">
        <v>4937</v>
      </c>
      <c r="F3901" s="9">
        <v>20</v>
      </c>
      <c r="G3901" s="9">
        <f>financials[[#This Row],[Units Sold]]*financials[[#This Row],[Sale Price]]</f>
        <v>98740</v>
      </c>
      <c r="H3901" s="9">
        <f>IF(financials[[#This Row],[Discount Band]]="low",0.1,IF(financials[[#This Row],[Discount Band]]="medium",0.15,0.3))</f>
        <v>0.15</v>
      </c>
      <c r="I3901" s="9">
        <f>financials[[#This Row],[Gross Sales]]-financials[[#This Row],[Gross Sales]]*financials[[#This Row],[Discounts]]</f>
        <v>83929</v>
      </c>
      <c r="J3901" s="9">
        <f>VLOOKUP(financials[[#This Row],[productid]],Products!$B$2:$H$10,3)</f>
        <v>13.95</v>
      </c>
      <c r="K3901" s="9">
        <f>financials[[#This Row],[Sales]]-financials[[#This Row],[COGS]]</f>
        <v>83915.05</v>
      </c>
      <c r="L3901" s="17">
        <f t="shared" ca="1" si="121"/>
        <v>45255</v>
      </c>
      <c r="M3901" t="str">
        <f t="shared" ca="1" si="120"/>
        <v>C0002</v>
      </c>
    </row>
    <row r="3902" spans="1:13" x14ac:dyDescent="0.25">
      <c r="A3902" t="s">
        <v>99</v>
      </c>
      <c r="B3902" s="7" t="s">
        <v>105</v>
      </c>
      <c r="C3902" s="15">
        <v>103</v>
      </c>
      <c r="D3902" s="16" t="s">
        <v>102</v>
      </c>
      <c r="E3902">
        <v>330</v>
      </c>
      <c r="F3902" s="9">
        <v>300</v>
      </c>
      <c r="G3902" s="9">
        <f>financials[[#This Row],[Units Sold]]*financials[[#This Row],[Sale Price]]</f>
        <v>99000</v>
      </c>
      <c r="H3902" s="9">
        <f>IF(financials[[#This Row],[Discount Band]]="low",0.1,IF(financials[[#This Row],[Discount Band]]="medium",0.15,0.3))</f>
        <v>0.1</v>
      </c>
      <c r="I3902" s="9">
        <f>financials[[#This Row],[Gross Sales]]-financials[[#This Row],[Gross Sales]]*financials[[#This Row],[Discounts]]</f>
        <v>89100</v>
      </c>
      <c r="J3902" s="9">
        <f>VLOOKUP(financials[[#This Row],[productid]],Products!$B$2:$H$10,3)</f>
        <v>15</v>
      </c>
      <c r="K3902" s="9">
        <f>financials[[#This Row],[Sales]]-financials[[#This Row],[COGS]]</f>
        <v>89085</v>
      </c>
      <c r="L3902" s="17">
        <f t="shared" ca="1" si="121"/>
        <v>45436</v>
      </c>
      <c r="M3902" t="str">
        <f t="shared" ca="1" si="120"/>
        <v>C0002</v>
      </c>
    </row>
    <row r="3903" spans="1:13" x14ac:dyDescent="0.25">
      <c r="A3903" t="s">
        <v>97</v>
      </c>
      <c r="B3903" s="7" t="s">
        <v>284</v>
      </c>
      <c r="C3903" s="13">
        <v>106</v>
      </c>
      <c r="D3903" s="10" t="s">
        <v>102</v>
      </c>
      <c r="E3903">
        <v>283</v>
      </c>
      <c r="F3903" s="9">
        <v>350</v>
      </c>
      <c r="G3903" s="9">
        <f>financials[[#This Row],[Units Sold]]*financials[[#This Row],[Sale Price]]</f>
        <v>99050</v>
      </c>
      <c r="H3903" s="9">
        <f>IF(financials[[#This Row],[Discount Band]]="low",0.1,IF(financials[[#This Row],[Discount Band]]="medium",0.15,0.3))</f>
        <v>0.1</v>
      </c>
      <c r="I3903" s="9">
        <f>financials[[#This Row],[Gross Sales]]-financials[[#This Row],[Gross Sales]]*financials[[#This Row],[Discounts]]</f>
        <v>89145</v>
      </c>
      <c r="J3903" s="9">
        <f>VLOOKUP(financials[[#This Row],[productid]],Products!$B$2:$H$10,3)</f>
        <v>9.1</v>
      </c>
      <c r="K3903" s="9">
        <f>financials[[#This Row],[Sales]]-financials[[#This Row],[COGS]]</f>
        <v>89135.9</v>
      </c>
      <c r="L3903" s="17">
        <f t="shared" ca="1" si="121"/>
        <v>44580</v>
      </c>
      <c r="M3903" t="str">
        <f t="shared" ca="1" si="120"/>
        <v>C0002</v>
      </c>
    </row>
    <row r="3904" spans="1:13" x14ac:dyDescent="0.25">
      <c r="A3904" t="s">
        <v>97</v>
      </c>
      <c r="B3904" s="7" t="s">
        <v>169</v>
      </c>
      <c r="C3904" s="15">
        <v>103</v>
      </c>
      <c r="D3904" s="16" t="s">
        <v>94</v>
      </c>
      <c r="E3904">
        <v>283</v>
      </c>
      <c r="F3904" s="9">
        <v>350</v>
      </c>
      <c r="G3904" s="9">
        <f>financials[[#This Row],[Units Sold]]*financials[[#This Row],[Sale Price]]</f>
        <v>99050</v>
      </c>
      <c r="H3904" s="9">
        <f>IF(financials[[#This Row],[Discount Band]]="low",0.1,IF(financials[[#This Row],[Discount Band]]="medium",0.15,0.3))</f>
        <v>0.3</v>
      </c>
      <c r="I3904" s="9">
        <f>financials[[#This Row],[Gross Sales]]-financials[[#This Row],[Gross Sales]]*financials[[#This Row],[Discounts]]</f>
        <v>69335</v>
      </c>
      <c r="J3904" s="9">
        <f>VLOOKUP(financials[[#This Row],[productid]],Products!$B$2:$H$10,3)</f>
        <v>15</v>
      </c>
      <c r="K3904" s="9">
        <f>financials[[#This Row],[Sales]]-financials[[#This Row],[COGS]]</f>
        <v>69320</v>
      </c>
      <c r="L3904" s="17">
        <f t="shared" ca="1" si="121"/>
        <v>45361</v>
      </c>
      <c r="M3904" t="str">
        <f t="shared" ca="1" si="120"/>
        <v>B0101</v>
      </c>
    </row>
    <row r="3905" spans="1:13" x14ac:dyDescent="0.25">
      <c r="A3905" t="s">
        <v>97</v>
      </c>
      <c r="B3905" s="7" t="s">
        <v>107</v>
      </c>
      <c r="C3905" s="15">
        <v>103</v>
      </c>
      <c r="D3905" s="16" t="s">
        <v>102</v>
      </c>
      <c r="E3905">
        <v>283</v>
      </c>
      <c r="F3905" s="9">
        <v>350</v>
      </c>
      <c r="G3905" s="9">
        <f>financials[[#This Row],[Units Sold]]*financials[[#This Row],[Sale Price]]</f>
        <v>99050</v>
      </c>
      <c r="H3905" s="9">
        <f>IF(financials[[#This Row],[Discount Band]]="low",0.1,IF(financials[[#This Row],[Discount Band]]="medium",0.15,0.3))</f>
        <v>0.1</v>
      </c>
      <c r="I3905" s="9">
        <f>financials[[#This Row],[Gross Sales]]-financials[[#This Row],[Gross Sales]]*financials[[#This Row],[Discounts]]</f>
        <v>89145</v>
      </c>
      <c r="J3905" s="9">
        <f>VLOOKUP(financials[[#This Row],[productid]],Products!$B$2:$H$10,3)</f>
        <v>15</v>
      </c>
      <c r="K3905" s="9">
        <f>financials[[#This Row],[Sales]]-financials[[#This Row],[COGS]]</f>
        <v>89130</v>
      </c>
      <c r="L3905" s="17">
        <f t="shared" ca="1" si="121"/>
        <v>44937</v>
      </c>
      <c r="M3905" t="str">
        <f t="shared" ca="1" si="120"/>
        <v>C0002</v>
      </c>
    </row>
    <row r="3906" spans="1:13" x14ac:dyDescent="0.25">
      <c r="A3906" t="s">
        <v>99</v>
      </c>
      <c r="B3906" s="7" t="s">
        <v>178</v>
      </c>
      <c r="C3906" s="15">
        <v>106</v>
      </c>
      <c r="D3906" s="16" t="s">
        <v>102</v>
      </c>
      <c r="E3906">
        <v>331</v>
      </c>
      <c r="F3906" s="9">
        <v>300</v>
      </c>
      <c r="G3906" s="9">
        <f>financials[[#This Row],[Units Sold]]*financials[[#This Row],[Sale Price]]</f>
        <v>99300</v>
      </c>
      <c r="H3906" s="9">
        <f>IF(financials[[#This Row],[Discount Band]]="low",0.1,IF(financials[[#This Row],[Discount Band]]="medium",0.15,0.3))</f>
        <v>0.1</v>
      </c>
      <c r="I3906" s="9">
        <f>financials[[#This Row],[Gross Sales]]-financials[[#This Row],[Gross Sales]]*financials[[#This Row],[Discounts]]</f>
        <v>89370</v>
      </c>
      <c r="J3906" s="9">
        <f>VLOOKUP(financials[[#This Row],[productid]],Products!$B$2:$H$10,3)</f>
        <v>9.1</v>
      </c>
      <c r="K3906" s="9">
        <f>financials[[#This Row],[Sales]]-financials[[#This Row],[COGS]]</f>
        <v>89360.9</v>
      </c>
      <c r="L3906" s="17">
        <f t="shared" ca="1" si="121"/>
        <v>44676</v>
      </c>
      <c r="M3906" t="str">
        <f t="shared" ref="M3906:M3969" ca="1" si="122">VLOOKUP(RANDBETWEEN(1,5),rnlsalesperson,2)</f>
        <v>C0003</v>
      </c>
    </row>
    <row r="3907" spans="1:13" x14ac:dyDescent="0.25">
      <c r="A3907" t="s">
        <v>97</v>
      </c>
      <c r="B3907" s="7" t="s">
        <v>135</v>
      </c>
      <c r="C3907" s="13">
        <v>101</v>
      </c>
      <c r="D3907" s="10" t="s">
        <v>101</v>
      </c>
      <c r="E3907">
        <v>4979</v>
      </c>
      <c r="F3907" s="9">
        <v>20</v>
      </c>
      <c r="G3907" s="9">
        <f>financials[[#This Row],[Units Sold]]*financials[[#This Row],[Sale Price]]</f>
        <v>99580</v>
      </c>
      <c r="H3907" s="9">
        <f>IF(financials[[#This Row],[Discount Band]]="low",0.1,IF(financials[[#This Row],[Discount Band]]="medium",0.15,0.3))</f>
        <v>0.15</v>
      </c>
      <c r="I3907" s="9">
        <f>financials[[#This Row],[Gross Sales]]-financials[[#This Row],[Gross Sales]]*financials[[#This Row],[Discounts]]</f>
        <v>84643</v>
      </c>
      <c r="J3907" s="9">
        <f>VLOOKUP(financials[[#This Row],[productid]],Products!$B$2:$H$10,3)</f>
        <v>9.9499999999999993</v>
      </c>
      <c r="K3907" s="9">
        <f>financials[[#This Row],[Sales]]-financials[[#This Row],[COGS]]</f>
        <v>84633.05</v>
      </c>
      <c r="L3907" s="17">
        <f t="shared" ref="L3907:L3970" ca="1" si="123">RANDBETWEEN(44562,45534)</f>
        <v>44943</v>
      </c>
      <c r="M3907" t="str">
        <f t="shared" ca="1" si="122"/>
        <v>C0003</v>
      </c>
    </row>
    <row r="3908" spans="1:13" x14ac:dyDescent="0.25">
      <c r="A3908" t="s">
        <v>97</v>
      </c>
      <c r="B3908" s="7" t="s">
        <v>298</v>
      </c>
      <c r="C3908" s="15">
        <v>103</v>
      </c>
      <c r="D3908" s="16" t="s">
        <v>102</v>
      </c>
      <c r="E3908">
        <v>285</v>
      </c>
      <c r="F3908" s="9">
        <v>350</v>
      </c>
      <c r="G3908" s="9">
        <f>financials[[#This Row],[Units Sold]]*financials[[#This Row],[Sale Price]]</f>
        <v>99750</v>
      </c>
      <c r="H3908" s="9">
        <f>IF(financials[[#This Row],[Discount Band]]="low",0.1,IF(financials[[#This Row],[Discount Band]]="medium",0.15,0.3))</f>
        <v>0.1</v>
      </c>
      <c r="I3908" s="9">
        <f>financials[[#This Row],[Gross Sales]]-financials[[#This Row],[Gross Sales]]*financials[[#This Row],[Discounts]]</f>
        <v>89775</v>
      </c>
      <c r="J3908" s="9">
        <f>VLOOKUP(financials[[#This Row],[productid]],Products!$B$2:$H$10,3)</f>
        <v>15</v>
      </c>
      <c r="K3908" s="9">
        <f>financials[[#This Row],[Sales]]-financials[[#This Row],[COGS]]</f>
        <v>89760</v>
      </c>
      <c r="L3908" s="17">
        <f t="shared" ca="1" si="123"/>
        <v>45250</v>
      </c>
      <c r="M3908" t="str">
        <f t="shared" ca="1" si="122"/>
        <v>A0001</v>
      </c>
    </row>
    <row r="3909" spans="1:13" x14ac:dyDescent="0.25">
      <c r="A3909" t="s">
        <v>99</v>
      </c>
      <c r="B3909" s="7" t="s">
        <v>208</v>
      </c>
      <c r="C3909" s="15">
        <v>106</v>
      </c>
      <c r="D3909" s="16" t="s">
        <v>101</v>
      </c>
      <c r="E3909">
        <v>333</v>
      </c>
      <c r="F3909" s="9">
        <v>300</v>
      </c>
      <c r="G3909" s="9">
        <f>financials[[#This Row],[Units Sold]]*financials[[#This Row],[Sale Price]]</f>
        <v>99900</v>
      </c>
      <c r="H3909" s="9">
        <f>IF(financials[[#This Row],[Discount Band]]="low",0.1,IF(financials[[#This Row],[Discount Band]]="medium",0.15,0.3))</f>
        <v>0.15</v>
      </c>
      <c r="I3909" s="9">
        <f>financials[[#This Row],[Gross Sales]]-financials[[#This Row],[Gross Sales]]*financials[[#This Row],[Discounts]]</f>
        <v>84915</v>
      </c>
      <c r="J3909" s="9">
        <f>VLOOKUP(financials[[#This Row],[productid]],Products!$B$2:$H$10,3)</f>
        <v>9.1</v>
      </c>
      <c r="K3909" s="9">
        <f>financials[[#This Row],[Sales]]-financials[[#This Row],[COGS]]</f>
        <v>84905.9</v>
      </c>
      <c r="L3909" s="17">
        <f t="shared" ca="1" si="123"/>
        <v>45086</v>
      </c>
      <c r="M3909" t="str">
        <f t="shared" ca="1" si="122"/>
        <v>C0003</v>
      </c>
    </row>
    <row r="3910" spans="1:13" x14ac:dyDescent="0.25">
      <c r="A3910" t="s">
        <v>97</v>
      </c>
      <c r="B3910" s="7" t="s">
        <v>106</v>
      </c>
      <c r="C3910" s="13">
        <v>106</v>
      </c>
      <c r="D3910" s="10" t="s">
        <v>101</v>
      </c>
      <c r="E3910">
        <v>286</v>
      </c>
      <c r="F3910" s="9">
        <v>350</v>
      </c>
      <c r="G3910" s="9">
        <f>financials[[#This Row],[Units Sold]]*financials[[#This Row],[Sale Price]]</f>
        <v>100100</v>
      </c>
      <c r="H3910" s="9">
        <f>IF(financials[[#This Row],[Discount Band]]="low",0.1,IF(financials[[#This Row],[Discount Band]]="medium",0.15,0.3))</f>
        <v>0.15</v>
      </c>
      <c r="I3910" s="9">
        <f>financials[[#This Row],[Gross Sales]]-financials[[#This Row],[Gross Sales]]*financials[[#This Row],[Discounts]]</f>
        <v>85085</v>
      </c>
      <c r="J3910" s="9">
        <f>VLOOKUP(financials[[#This Row],[productid]],Products!$B$2:$H$10,3)</f>
        <v>9.1</v>
      </c>
      <c r="K3910" s="9">
        <f>financials[[#This Row],[Sales]]-financials[[#This Row],[COGS]]</f>
        <v>85075.9</v>
      </c>
      <c r="L3910" s="17">
        <f t="shared" ca="1" si="123"/>
        <v>45304</v>
      </c>
      <c r="M3910" t="str">
        <f t="shared" ca="1" si="122"/>
        <v>C0002</v>
      </c>
    </row>
    <row r="3911" spans="1:13" x14ac:dyDescent="0.25">
      <c r="A3911" t="s">
        <v>97</v>
      </c>
      <c r="B3911" s="7" t="s">
        <v>243</v>
      </c>
      <c r="C3911" s="15">
        <v>104</v>
      </c>
      <c r="D3911" s="16" t="s">
        <v>103</v>
      </c>
      <c r="E3911">
        <v>286</v>
      </c>
      <c r="F3911" s="9">
        <v>350</v>
      </c>
      <c r="G3911" s="9">
        <f>financials[[#This Row],[Units Sold]]*financials[[#This Row],[Sale Price]]</f>
        <v>100100</v>
      </c>
      <c r="H3911" s="9">
        <f>IF(financials[[#This Row],[Discount Band]]="low",0.1,IF(financials[[#This Row],[Discount Band]]="medium",0.15,0.3))</f>
        <v>0.3</v>
      </c>
      <c r="I3911" s="9">
        <f>financials[[#This Row],[Gross Sales]]-financials[[#This Row],[Gross Sales]]*financials[[#This Row],[Discounts]]</f>
        <v>70070</v>
      </c>
      <c r="J3911" s="9">
        <f>VLOOKUP(financials[[#This Row],[productid]],Products!$B$2:$H$10,3)</f>
        <v>2.9</v>
      </c>
      <c r="K3911" s="9">
        <f>financials[[#This Row],[Sales]]-financials[[#This Row],[COGS]]</f>
        <v>70067.100000000006</v>
      </c>
      <c r="L3911" s="17">
        <f t="shared" ca="1" si="123"/>
        <v>44834</v>
      </c>
      <c r="M3911" t="str">
        <f t="shared" ca="1" si="122"/>
        <v>C0002</v>
      </c>
    </row>
    <row r="3912" spans="1:13" x14ac:dyDescent="0.25">
      <c r="A3912" t="s">
        <v>97</v>
      </c>
      <c r="B3912" s="7" t="s">
        <v>239</v>
      </c>
      <c r="C3912" s="15">
        <v>105</v>
      </c>
      <c r="D3912" s="16" t="s">
        <v>94</v>
      </c>
      <c r="E3912">
        <v>286</v>
      </c>
      <c r="F3912" s="9">
        <v>350</v>
      </c>
      <c r="G3912" s="9">
        <f>financials[[#This Row],[Units Sold]]*financials[[#This Row],[Sale Price]]</f>
        <v>100100</v>
      </c>
      <c r="H3912" s="9">
        <f>IF(financials[[#This Row],[Discount Band]]="low",0.1,IF(financials[[#This Row],[Discount Band]]="medium",0.15,0.3))</f>
        <v>0.3</v>
      </c>
      <c r="I3912" s="9">
        <f>financials[[#This Row],[Gross Sales]]-financials[[#This Row],[Gross Sales]]*financials[[#This Row],[Discounts]]</f>
        <v>70070</v>
      </c>
      <c r="J3912" s="9">
        <f>VLOOKUP(financials[[#This Row],[productid]],Products!$B$2:$H$10,3)</f>
        <v>10</v>
      </c>
      <c r="K3912" s="9">
        <f>financials[[#This Row],[Sales]]-financials[[#This Row],[COGS]]</f>
        <v>70060</v>
      </c>
      <c r="L3912" s="17">
        <f t="shared" ca="1" si="123"/>
        <v>45518</v>
      </c>
      <c r="M3912" t="str">
        <f t="shared" ca="1" si="122"/>
        <v>B0101</v>
      </c>
    </row>
    <row r="3913" spans="1:13" x14ac:dyDescent="0.25">
      <c r="A3913" t="s">
        <v>97</v>
      </c>
      <c r="B3913" s="7" t="s">
        <v>107</v>
      </c>
      <c r="C3913" s="15">
        <v>106</v>
      </c>
      <c r="D3913" s="16" t="s">
        <v>101</v>
      </c>
      <c r="E3913">
        <v>286</v>
      </c>
      <c r="F3913" s="9">
        <v>350</v>
      </c>
      <c r="G3913" s="9">
        <f>financials[[#This Row],[Units Sold]]*financials[[#This Row],[Sale Price]]</f>
        <v>100100</v>
      </c>
      <c r="H3913" s="9">
        <f>IF(financials[[#This Row],[Discount Band]]="low",0.1,IF(financials[[#This Row],[Discount Band]]="medium",0.15,0.3))</f>
        <v>0.15</v>
      </c>
      <c r="I3913" s="9">
        <f>financials[[#This Row],[Gross Sales]]-financials[[#This Row],[Gross Sales]]*financials[[#This Row],[Discounts]]</f>
        <v>85085</v>
      </c>
      <c r="J3913" s="9">
        <f>VLOOKUP(financials[[#This Row],[productid]],Products!$B$2:$H$10,3)</f>
        <v>9.1</v>
      </c>
      <c r="K3913" s="9">
        <f>financials[[#This Row],[Sales]]-financials[[#This Row],[COGS]]</f>
        <v>85075.9</v>
      </c>
      <c r="L3913" s="17">
        <f t="shared" ca="1" si="123"/>
        <v>44658</v>
      </c>
      <c r="M3913" t="str">
        <f t="shared" ca="1" si="122"/>
        <v>B0101</v>
      </c>
    </row>
    <row r="3914" spans="1:13" x14ac:dyDescent="0.25">
      <c r="A3914" t="s">
        <v>97</v>
      </c>
      <c r="B3914" s="7" t="s">
        <v>628</v>
      </c>
      <c r="C3914" s="15">
        <v>108</v>
      </c>
      <c r="D3914" s="16" t="s">
        <v>102</v>
      </c>
      <c r="E3914">
        <v>288</v>
      </c>
      <c r="F3914" s="9">
        <v>350</v>
      </c>
      <c r="G3914" s="9">
        <f>financials[[#This Row],[Units Sold]]*financials[[#This Row],[Sale Price]]</f>
        <v>100800</v>
      </c>
      <c r="H3914" s="9">
        <f>IF(financials[[#This Row],[Discount Band]]="low",0.1,IF(financials[[#This Row],[Discount Band]]="medium",0.15,0.3))</f>
        <v>0.1</v>
      </c>
      <c r="I3914" s="9">
        <f>financials[[#This Row],[Gross Sales]]-financials[[#This Row],[Gross Sales]]*financials[[#This Row],[Discounts]]</f>
        <v>90720</v>
      </c>
      <c r="J3914" s="9">
        <f>VLOOKUP(financials[[#This Row],[productid]],Products!$B$2:$H$10,3)</f>
        <v>3.99</v>
      </c>
      <c r="K3914" s="9">
        <f>financials[[#This Row],[Sales]]-financials[[#This Row],[COGS]]</f>
        <v>90716.01</v>
      </c>
      <c r="L3914" s="17">
        <f t="shared" ca="1" si="123"/>
        <v>45222</v>
      </c>
      <c r="M3914" t="str">
        <f t="shared" ca="1" si="122"/>
        <v>C0003</v>
      </c>
    </row>
    <row r="3915" spans="1:13" x14ac:dyDescent="0.25">
      <c r="A3915" t="s">
        <v>97</v>
      </c>
      <c r="B3915" s="7" t="s">
        <v>159</v>
      </c>
      <c r="C3915" s="15">
        <v>103</v>
      </c>
      <c r="D3915" s="16" t="s">
        <v>94</v>
      </c>
      <c r="E3915">
        <v>288</v>
      </c>
      <c r="F3915" s="9">
        <v>350</v>
      </c>
      <c r="G3915" s="9">
        <f>financials[[#This Row],[Units Sold]]*financials[[#This Row],[Sale Price]]</f>
        <v>100800</v>
      </c>
      <c r="H3915" s="9">
        <f>IF(financials[[#This Row],[Discount Band]]="low",0.1,IF(financials[[#This Row],[Discount Band]]="medium",0.15,0.3))</f>
        <v>0.3</v>
      </c>
      <c r="I3915" s="9">
        <f>financials[[#This Row],[Gross Sales]]-financials[[#This Row],[Gross Sales]]*financials[[#This Row],[Discounts]]</f>
        <v>70560</v>
      </c>
      <c r="J3915" s="9">
        <f>VLOOKUP(financials[[#This Row],[productid]],Products!$B$2:$H$10,3)</f>
        <v>15</v>
      </c>
      <c r="K3915" s="9">
        <f>financials[[#This Row],[Sales]]-financials[[#This Row],[COGS]]</f>
        <v>70545</v>
      </c>
      <c r="L3915" s="17">
        <f t="shared" ca="1" si="123"/>
        <v>45004</v>
      </c>
      <c r="M3915" t="str">
        <f t="shared" ca="1" si="122"/>
        <v>A0001</v>
      </c>
    </row>
    <row r="3916" spans="1:13" x14ac:dyDescent="0.25">
      <c r="A3916" t="s">
        <v>97</v>
      </c>
      <c r="B3916" s="7" t="s">
        <v>243</v>
      </c>
      <c r="C3916" s="15">
        <v>109</v>
      </c>
      <c r="D3916" s="16" t="s">
        <v>94</v>
      </c>
      <c r="E3916">
        <v>288</v>
      </c>
      <c r="F3916" s="9">
        <v>350</v>
      </c>
      <c r="G3916" s="9">
        <f>financials[[#This Row],[Units Sold]]*financials[[#This Row],[Sale Price]]</f>
        <v>100800</v>
      </c>
      <c r="H3916" s="9">
        <f>IF(financials[[#This Row],[Discount Band]]="low",0.1,IF(financials[[#This Row],[Discount Band]]="medium",0.15,0.3))</f>
        <v>0.3</v>
      </c>
      <c r="I3916" s="9">
        <f>financials[[#This Row],[Gross Sales]]-financials[[#This Row],[Gross Sales]]*financials[[#This Row],[Discounts]]</f>
        <v>70560</v>
      </c>
      <c r="J3916" s="9">
        <f>VLOOKUP(financials[[#This Row],[productid]],Products!$B$2:$H$10,3)</f>
        <v>16.8</v>
      </c>
      <c r="K3916" s="9">
        <f>financials[[#This Row],[Sales]]-financials[[#This Row],[COGS]]</f>
        <v>70543.199999999997</v>
      </c>
      <c r="L3916" s="17">
        <f t="shared" ca="1" si="123"/>
        <v>45237</v>
      </c>
      <c r="M3916" t="str">
        <f t="shared" ca="1" si="122"/>
        <v>A0001</v>
      </c>
    </row>
    <row r="3917" spans="1:13" x14ac:dyDescent="0.25">
      <c r="A3917" t="s">
        <v>97</v>
      </c>
      <c r="B3917" s="7" t="s">
        <v>104</v>
      </c>
      <c r="C3917" s="15">
        <v>108</v>
      </c>
      <c r="D3917" s="16" t="s">
        <v>94</v>
      </c>
      <c r="E3917">
        <v>288</v>
      </c>
      <c r="F3917" s="9">
        <v>350</v>
      </c>
      <c r="G3917" s="9">
        <f>financials[[#This Row],[Units Sold]]*financials[[#This Row],[Sale Price]]</f>
        <v>100800</v>
      </c>
      <c r="H3917" s="9">
        <f>IF(financials[[#This Row],[Discount Band]]="low",0.1,IF(financials[[#This Row],[Discount Band]]="medium",0.15,0.3))</f>
        <v>0.3</v>
      </c>
      <c r="I3917" s="9">
        <f>financials[[#This Row],[Gross Sales]]-financials[[#This Row],[Gross Sales]]*financials[[#This Row],[Discounts]]</f>
        <v>70560</v>
      </c>
      <c r="J3917" s="9">
        <f>VLOOKUP(financials[[#This Row],[productid]],Products!$B$2:$H$10,3)</f>
        <v>3.99</v>
      </c>
      <c r="K3917" s="9">
        <f>financials[[#This Row],[Sales]]-financials[[#This Row],[COGS]]</f>
        <v>70556.009999999995</v>
      </c>
      <c r="L3917" s="17">
        <f t="shared" ca="1" si="123"/>
        <v>44778</v>
      </c>
      <c r="M3917" t="str">
        <f t="shared" ca="1" si="122"/>
        <v>B0001</v>
      </c>
    </row>
    <row r="3918" spans="1:13" x14ac:dyDescent="0.25">
      <c r="A3918" t="s">
        <v>99</v>
      </c>
      <c r="B3918" s="7" t="s">
        <v>209</v>
      </c>
      <c r="C3918" s="15">
        <v>108</v>
      </c>
      <c r="D3918" s="16" t="s">
        <v>101</v>
      </c>
      <c r="E3918">
        <v>337</v>
      </c>
      <c r="F3918" s="9">
        <v>300</v>
      </c>
      <c r="G3918" s="9">
        <f>financials[[#This Row],[Units Sold]]*financials[[#This Row],[Sale Price]]</f>
        <v>101100</v>
      </c>
      <c r="H3918" s="9">
        <f>IF(financials[[#This Row],[Discount Band]]="low",0.1,IF(financials[[#This Row],[Discount Band]]="medium",0.15,0.3))</f>
        <v>0.15</v>
      </c>
      <c r="I3918" s="9">
        <f>financials[[#This Row],[Gross Sales]]-financials[[#This Row],[Gross Sales]]*financials[[#This Row],[Discounts]]</f>
        <v>85935</v>
      </c>
      <c r="J3918" s="9">
        <f>VLOOKUP(financials[[#This Row],[productid]],Products!$B$2:$H$10,3)</f>
        <v>3.99</v>
      </c>
      <c r="K3918" s="9">
        <f>financials[[#This Row],[Sales]]-financials[[#This Row],[COGS]]</f>
        <v>85931.01</v>
      </c>
      <c r="L3918" s="17">
        <f t="shared" ca="1" si="123"/>
        <v>45268</v>
      </c>
      <c r="M3918" t="str">
        <f t="shared" ca="1" si="122"/>
        <v>B0101</v>
      </c>
    </row>
    <row r="3919" spans="1:13" x14ac:dyDescent="0.25">
      <c r="A3919" t="s">
        <v>99</v>
      </c>
      <c r="B3919" s="7" t="s">
        <v>209</v>
      </c>
      <c r="C3919" s="13">
        <v>107</v>
      </c>
      <c r="D3919" s="10" t="s">
        <v>102</v>
      </c>
      <c r="E3919">
        <v>338</v>
      </c>
      <c r="F3919" s="9">
        <v>300</v>
      </c>
      <c r="G3919" s="9">
        <f>financials[[#This Row],[Units Sold]]*financials[[#This Row],[Sale Price]]</f>
        <v>101400</v>
      </c>
      <c r="H3919" s="9">
        <f>IF(financials[[#This Row],[Discount Band]]="low",0.1,IF(financials[[#This Row],[Discount Band]]="medium",0.15,0.3))</f>
        <v>0.1</v>
      </c>
      <c r="I3919" s="9">
        <f>financials[[#This Row],[Gross Sales]]-financials[[#This Row],[Gross Sales]]*financials[[#This Row],[Discounts]]</f>
        <v>91260</v>
      </c>
      <c r="J3919" s="9">
        <f>VLOOKUP(financials[[#This Row],[productid]],Products!$B$2:$H$10,3)</f>
        <v>5.5</v>
      </c>
      <c r="K3919" s="9">
        <f>financials[[#This Row],[Sales]]-financials[[#This Row],[COGS]]</f>
        <v>91254.5</v>
      </c>
      <c r="L3919" s="17">
        <f t="shared" ca="1" si="123"/>
        <v>44908</v>
      </c>
      <c r="M3919" t="str">
        <f t="shared" ca="1" si="122"/>
        <v>B0001</v>
      </c>
    </row>
    <row r="3920" spans="1:13" x14ac:dyDescent="0.25">
      <c r="A3920" t="s">
        <v>99</v>
      </c>
      <c r="B3920" s="7" t="s">
        <v>287</v>
      </c>
      <c r="C3920" s="15">
        <v>104</v>
      </c>
      <c r="D3920" s="16" t="s">
        <v>94</v>
      </c>
      <c r="E3920">
        <v>338</v>
      </c>
      <c r="F3920" s="9">
        <v>300</v>
      </c>
      <c r="G3920" s="9">
        <f>financials[[#This Row],[Units Sold]]*financials[[#This Row],[Sale Price]]</f>
        <v>101400</v>
      </c>
      <c r="H3920" s="9">
        <f>IF(financials[[#This Row],[Discount Band]]="low",0.1,IF(financials[[#This Row],[Discount Band]]="medium",0.15,0.3))</f>
        <v>0.3</v>
      </c>
      <c r="I3920" s="9">
        <f>financials[[#This Row],[Gross Sales]]-financials[[#This Row],[Gross Sales]]*financials[[#This Row],[Discounts]]</f>
        <v>70980</v>
      </c>
      <c r="J3920" s="9">
        <f>VLOOKUP(financials[[#This Row],[productid]],Products!$B$2:$H$10,3)</f>
        <v>2.9</v>
      </c>
      <c r="K3920" s="9">
        <f>financials[[#This Row],[Sales]]-financials[[#This Row],[COGS]]</f>
        <v>70977.100000000006</v>
      </c>
      <c r="L3920" s="17">
        <f t="shared" ca="1" si="123"/>
        <v>45267</v>
      </c>
      <c r="M3920" t="str">
        <f t="shared" ca="1" si="122"/>
        <v>A0001</v>
      </c>
    </row>
    <row r="3921" spans="1:13" x14ac:dyDescent="0.25">
      <c r="A3921" t="s">
        <v>97</v>
      </c>
      <c r="B3921" s="7" t="s">
        <v>285</v>
      </c>
      <c r="C3921" s="15">
        <v>102</v>
      </c>
      <c r="D3921" s="16" t="s">
        <v>101</v>
      </c>
      <c r="E3921">
        <v>291</v>
      </c>
      <c r="F3921" s="9">
        <v>350</v>
      </c>
      <c r="G3921" s="9">
        <f>financials[[#This Row],[Units Sold]]*financials[[#This Row],[Sale Price]]</f>
        <v>101850</v>
      </c>
      <c r="H3921" s="9">
        <f>IF(financials[[#This Row],[Discount Band]]="low",0.1,IF(financials[[#This Row],[Discount Band]]="medium",0.15,0.3))</f>
        <v>0.15</v>
      </c>
      <c r="I3921" s="9">
        <f>financials[[#This Row],[Gross Sales]]-financials[[#This Row],[Gross Sales]]*financials[[#This Row],[Discounts]]</f>
        <v>86572.5</v>
      </c>
      <c r="J3921" s="9">
        <f>VLOOKUP(financials[[#This Row],[productid]],Products!$B$2:$H$10,3)</f>
        <v>13.95</v>
      </c>
      <c r="K3921" s="9">
        <f>financials[[#This Row],[Sales]]-financials[[#This Row],[COGS]]</f>
        <v>86558.55</v>
      </c>
      <c r="L3921" s="17">
        <f t="shared" ca="1" si="123"/>
        <v>45065</v>
      </c>
      <c r="M3921" t="str">
        <f t="shared" ca="1" si="122"/>
        <v>C0003</v>
      </c>
    </row>
    <row r="3922" spans="1:13" x14ac:dyDescent="0.25">
      <c r="A3922" t="s">
        <v>99</v>
      </c>
      <c r="B3922" s="7" t="s">
        <v>208</v>
      </c>
      <c r="C3922" s="15">
        <v>103</v>
      </c>
      <c r="D3922" s="16" t="s">
        <v>102</v>
      </c>
      <c r="E3922">
        <v>340</v>
      </c>
      <c r="F3922" s="9">
        <v>300</v>
      </c>
      <c r="G3922" s="9">
        <f>financials[[#This Row],[Units Sold]]*financials[[#This Row],[Sale Price]]</f>
        <v>102000</v>
      </c>
      <c r="H3922" s="9">
        <f>IF(financials[[#This Row],[Discount Band]]="low",0.1,IF(financials[[#This Row],[Discount Band]]="medium",0.15,0.3))</f>
        <v>0.1</v>
      </c>
      <c r="I3922" s="9">
        <f>financials[[#This Row],[Gross Sales]]-financials[[#This Row],[Gross Sales]]*financials[[#This Row],[Discounts]]</f>
        <v>91800</v>
      </c>
      <c r="J3922" s="9">
        <f>VLOOKUP(financials[[#This Row],[productid]],Products!$B$2:$H$10,3)</f>
        <v>15</v>
      </c>
      <c r="K3922" s="9">
        <f>financials[[#This Row],[Sales]]-financials[[#This Row],[COGS]]</f>
        <v>91785</v>
      </c>
      <c r="L3922" s="17">
        <f t="shared" ca="1" si="123"/>
        <v>44976</v>
      </c>
      <c r="M3922" t="str">
        <f t="shared" ca="1" si="122"/>
        <v>C0002</v>
      </c>
    </row>
    <row r="3923" spans="1:13" x14ac:dyDescent="0.25">
      <c r="A3923" t="s">
        <v>97</v>
      </c>
      <c r="B3923" s="7" t="s">
        <v>169</v>
      </c>
      <c r="C3923" s="15">
        <v>102</v>
      </c>
      <c r="D3923" s="16" t="s">
        <v>102</v>
      </c>
      <c r="E3923">
        <v>292</v>
      </c>
      <c r="F3923" s="9">
        <v>350</v>
      </c>
      <c r="G3923" s="9">
        <f>financials[[#This Row],[Units Sold]]*financials[[#This Row],[Sale Price]]</f>
        <v>102200</v>
      </c>
      <c r="H3923" s="9">
        <f>IF(financials[[#This Row],[Discount Band]]="low",0.1,IF(financials[[#This Row],[Discount Band]]="medium",0.15,0.3))</f>
        <v>0.1</v>
      </c>
      <c r="I3923" s="9">
        <f>financials[[#This Row],[Gross Sales]]-financials[[#This Row],[Gross Sales]]*financials[[#This Row],[Discounts]]</f>
        <v>91980</v>
      </c>
      <c r="J3923" s="9">
        <f>VLOOKUP(financials[[#This Row],[productid]],Products!$B$2:$H$10,3)</f>
        <v>13.95</v>
      </c>
      <c r="K3923" s="9">
        <f>financials[[#This Row],[Sales]]-financials[[#This Row],[COGS]]</f>
        <v>91966.05</v>
      </c>
      <c r="L3923" s="17">
        <f t="shared" ca="1" si="123"/>
        <v>45307</v>
      </c>
      <c r="M3923" t="str">
        <f t="shared" ca="1" si="122"/>
        <v>C0003</v>
      </c>
    </row>
    <row r="3924" spans="1:13" x14ac:dyDescent="0.25">
      <c r="A3924" t="s">
        <v>97</v>
      </c>
      <c r="B3924" s="7" t="s">
        <v>159</v>
      </c>
      <c r="C3924" s="15">
        <v>108</v>
      </c>
      <c r="D3924" s="16" t="s">
        <v>101</v>
      </c>
      <c r="E3924">
        <v>292</v>
      </c>
      <c r="F3924" s="9">
        <v>350</v>
      </c>
      <c r="G3924" s="9">
        <f>financials[[#This Row],[Units Sold]]*financials[[#This Row],[Sale Price]]</f>
        <v>102200</v>
      </c>
      <c r="H3924" s="9">
        <f>IF(financials[[#This Row],[Discount Band]]="low",0.1,IF(financials[[#This Row],[Discount Band]]="medium",0.15,0.3))</f>
        <v>0.15</v>
      </c>
      <c r="I3924" s="9">
        <f>financials[[#This Row],[Gross Sales]]-financials[[#This Row],[Gross Sales]]*financials[[#This Row],[Discounts]]</f>
        <v>86870</v>
      </c>
      <c r="J3924" s="9">
        <f>VLOOKUP(financials[[#This Row],[productid]],Products!$B$2:$H$10,3)</f>
        <v>3.99</v>
      </c>
      <c r="K3924" s="9">
        <f>financials[[#This Row],[Sales]]-financials[[#This Row],[COGS]]</f>
        <v>86866.01</v>
      </c>
      <c r="L3924" s="17">
        <f t="shared" ca="1" si="123"/>
        <v>44663</v>
      </c>
      <c r="M3924" t="str">
        <f t="shared" ca="1" si="122"/>
        <v>B0101</v>
      </c>
    </row>
    <row r="3925" spans="1:13" x14ac:dyDescent="0.25">
      <c r="A3925" t="s">
        <v>97</v>
      </c>
      <c r="B3925" s="7" t="s">
        <v>208</v>
      </c>
      <c r="C3925" s="15">
        <v>109</v>
      </c>
      <c r="D3925" s="16" t="s">
        <v>94</v>
      </c>
      <c r="E3925">
        <v>294</v>
      </c>
      <c r="F3925" s="9">
        <v>350</v>
      </c>
      <c r="G3925" s="9">
        <f>financials[[#This Row],[Units Sold]]*financials[[#This Row],[Sale Price]]</f>
        <v>102900</v>
      </c>
      <c r="H3925" s="9">
        <f>IF(financials[[#This Row],[Discount Band]]="low",0.1,IF(financials[[#This Row],[Discount Band]]="medium",0.15,0.3))</f>
        <v>0.3</v>
      </c>
      <c r="I3925" s="9">
        <f>financials[[#This Row],[Gross Sales]]-financials[[#This Row],[Gross Sales]]*financials[[#This Row],[Discounts]]</f>
        <v>72030</v>
      </c>
      <c r="J3925" s="9">
        <f>VLOOKUP(financials[[#This Row],[productid]],Products!$B$2:$H$10,3)</f>
        <v>16.8</v>
      </c>
      <c r="K3925" s="9">
        <f>financials[[#This Row],[Sales]]-financials[[#This Row],[COGS]]</f>
        <v>72013.2</v>
      </c>
      <c r="L3925" s="17">
        <f t="shared" ca="1" si="123"/>
        <v>45110</v>
      </c>
      <c r="M3925" t="str">
        <f t="shared" ca="1" si="122"/>
        <v>C0003</v>
      </c>
    </row>
    <row r="3926" spans="1:13" x14ac:dyDescent="0.25">
      <c r="A3926" t="s">
        <v>97</v>
      </c>
      <c r="B3926" s="7" t="s">
        <v>628</v>
      </c>
      <c r="C3926" s="15">
        <v>109</v>
      </c>
      <c r="D3926" s="16" t="s">
        <v>94</v>
      </c>
      <c r="E3926">
        <v>294</v>
      </c>
      <c r="F3926" s="9">
        <v>350</v>
      </c>
      <c r="G3926" s="9">
        <f>financials[[#This Row],[Units Sold]]*financials[[#This Row],[Sale Price]]</f>
        <v>102900</v>
      </c>
      <c r="H3926" s="9">
        <f>IF(financials[[#This Row],[Discount Band]]="low",0.1,IF(financials[[#This Row],[Discount Band]]="medium",0.15,0.3))</f>
        <v>0.3</v>
      </c>
      <c r="I3926" s="9">
        <f>financials[[#This Row],[Gross Sales]]-financials[[#This Row],[Gross Sales]]*financials[[#This Row],[Discounts]]</f>
        <v>72030</v>
      </c>
      <c r="J3926" s="9">
        <f>VLOOKUP(financials[[#This Row],[productid]],Products!$B$2:$H$10,3)</f>
        <v>16.8</v>
      </c>
      <c r="K3926" s="9">
        <f>financials[[#This Row],[Sales]]-financials[[#This Row],[COGS]]</f>
        <v>72013.2</v>
      </c>
      <c r="L3926" s="17">
        <f t="shared" ca="1" si="123"/>
        <v>44598</v>
      </c>
      <c r="M3926" t="str">
        <f t="shared" ca="1" si="122"/>
        <v>B0001</v>
      </c>
    </row>
    <row r="3927" spans="1:13" x14ac:dyDescent="0.25">
      <c r="A3927" t="s">
        <v>99</v>
      </c>
      <c r="B3927" s="7" t="s">
        <v>178</v>
      </c>
      <c r="C3927" s="15">
        <v>106</v>
      </c>
      <c r="D3927" s="16" t="s">
        <v>101</v>
      </c>
      <c r="E3927">
        <v>343</v>
      </c>
      <c r="F3927" s="9">
        <v>300</v>
      </c>
      <c r="G3927" s="9">
        <f>financials[[#This Row],[Units Sold]]*financials[[#This Row],[Sale Price]]</f>
        <v>102900</v>
      </c>
      <c r="H3927" s="9">
        <f>IF(financials[[#This Row],[Discount Band]]="low",0.1,IF(financials[[#This Row],[Discount Band]]="medium",0.15,0.3))</f>
        <v>0.15</v>
      </c>
      <c r="I3927" s="9">
        <f>financials[[#This Row],[Gross Sales]]-financials[[#This Row],[Gross Sales]]*financials[[#This Row],[Discounts]]</f>
        <v>87465</v>
      </c>
      <c r="J3927" s="9">
        <f>VLOOKUP(financials[[#This Row],[productid]],Products!$B$2:$H$10,3)</f>
        <v>9.1</v>
      </c>
      <c r="K3927" s="9">
        <f>financials[[#This Row],[Sales]]-financials[[#This Row],[COGS]]</f>
        <v>87455.9</v>
      </c>
      <c r="L3927" s="17">
        <f t="shared" ca="1" si="123"/>
        <v>45109</v>
      </c>
      <c r="M3927" t="str">
        <f t="shared" ca="1" si="122"/>
        <v>B0001</v>
      </c>
    </row>
    <row r="3928" spans="1:13" x14ac:dyDescent="0.25">
      <c r="A3928" t="s">
        <v>99</v>
      </c>
      <c r="B3928" s="7" t="s">
        <v>105</v>
      </c>
      <c r="C3928" s="15">
        <v>109</v>
      </c>
      <c r="D3928" s="16" t="s">
        <v>94</v>
      </c>
      <c r="E3928">
        <v>343</v>
      </c>
      <c r="F3928" s="9">
        <v>300</v>
      </c>
      <c r="G3928" s="9">
        <f>financials[[#This Row],[Units Sold]]*financials[[#This Row],[Sale Price]]</f>
        <v>102900</v>
      </c>
      <c r="H3928" s="9">
        <f>IF(financials[[#This Row],[Discount Band]]="low",0.1,IF(financials[[#This Row],[Discount Band]]="medium",0.15,0.3))</f>
        <v>0.3</v>
      </c>
      <c r="I3928" s="9">
        <f>financials[[#This Row],[Gross Sales]]-financials[[#This Row],[Gross Sales]]*financials[[#This Row],[Discounts]]</f>
        <v>72030</v>
      </c>
      <c r="J3928" s="9">
        <f>VLOOKUP(financials[[#This Row],[productid]],Products!$B$2:$H$10,3)</f>
        <v>16.8</v>
      </c>
      <c r="K3928" s="9">
        <f>financials[[#This Row],[Sales]]-financials[[#This Row],[COGS]]</f>
        <v>72013.2</v>
      </c>
      <c r="L3928" s="17">
        <f t="shared" ca="1" si="123"/>
        <v>44795</v>
      </c>
      <c r="M3928" t="str">
        <f t="shared" ca="1" si="122"/>
        <v>C0002</v>
      </c>
    </row>
    <row r="3929" spans="1:13" x14ac:dyDescent="0.25">
      <c r="A3929" t="s">
        <v>99</v>
      </c>
      <c r="B3929" s="7" t="s">
        <v>106</v>
      </c>
      <c r="C3929" s="15">
        <v>105</v>
      </c>
      <c r="D3929" s="16" t="s">
        <v>102</v>
      </c>
      <c r="E3929">
        <v>343</v>
      </c>
      <c r="F3929" s="9">
        <v>300</v>
      </c>
      <c r="G3929" s="9">
        <f>financials[[#This Row],[Units Sold]]*financials[[#This Row],[Sale Price]]</f>
        <v>102900</v>
      </c>
      <c r="H3929" s="9">
        <f>IF(financials[[#This Row],[Discount Band]]="low",0.1,IF(financials[[#This Row],[Discount Band]]="medium",0.15,0.3))</f>
        <v>0.1</v>
      </c>
      <c r="I3929" s="9">
        <f>financials[[#This Row],[Gross Sales]]-financials[[#This Row],[Gross Sales]]*financials[[#This Row],[Discounts]]</f>
        <v>92610</v>
      </c>
      <c r="J3929" s="9">
        <f>VLOOKUP(financials[[#This Row],[productid]],Products!$B$2:$H$10,3)</f>
        <v>10</v>
      </c>
      <c r="K3929" s="9">
        <f>financials[[#This Row],[Sales]]-financials[[#This Row],[COGS]]</f>
        <v>92600</v>
      </c>
      <c r="L3929" s="17">
        <f t="shared" ca="1" si="123"/>
        <v>44605</v>
      </c>
      <c r="M3929" t="str">
        <f t="shared" ca="1" si="122"/>
        <v>B0101</v>
      </c>
    </row>
    <row r="3930" spans="1:13" x14ac:dyDescent="0.25">
      <c r="A3930" t="s">
        <v>99</v>
      </c>
      <c r="B3930" s="7" t="s">
        <v>208</v>
      </c>
      <c r="C3930" s="15">
        <v>101</v>
      </c>
      <c r="D3930" s="16" t="s">
        <v>101</v>
      </c>
      <c r="E3930">
        <v>344</v>
      </c>
      <c r="F3930" s="9">
        <v>300</v>
      </c>
      <c r="G3930" s="9">
        <f>financials[[#This Row],[Units Sold]]*financials[[#This Row],[Sale Price]]</f>
        <v>103200</v>
      </c>
      <c r="H3930" s="9">
        <f>IF(financials[[#This Row],[Discount Band]]="low",0.1,IF(financials[[#This Row],[Discount Band]]="medium",0.15,0.3))</f>
        <v>0.15</v>
      </c>
      <c r="I3930" s="9">
        <f>financials[[#This Row],[Gross Sales]]-financials[[#This Row],[Gross Sales]]*financials[[#This Row],[Discounts]]</f>
        <v>87720</v>
      </c>
      <c r="J3930" s="9">
        <f>VLOOKUP(financials[[#This Row],[productid]],Products!$B$2:$H$10,3)</f>
        <v>9.9499999999999993</v>
      </c>
      <c r="K3930" s="9">
        <f>financials[[#This Row],[Sales]]-financials[[#This Row],[COGS]]</f>
        <v>87710.05</v>
      </c>
      <c r="L3930" s="17">
        <f t="shared" ca="1" si="123"/>
        <v>44639</v>
      </c>
      <c r="M3930" t="str">
        <f t="shared" ca="1" si="122"/>
        <v>A0001</v>
      </c>
    </row>
    <row r="3931" spans="1:13" x14ac:dyDescent="0.25">
      <c r="A3931" t="s">
        <v>97</v>
      </c>
      <c r="B3931" s="7" t="s">
        <v>298</v>
      </c>
      <c r="C3931" s="13">
        <v>103</v>
      </c>
      <c r="D3931" s="10" t="s">
        <v>101</v>
      </c>
      <c r="E3931">
        <v>295</v>
      </c>
      <c r="F3931" s="9">
        <v>350</v>
      </c>
      <c r="G3931" s="9">
        <f>financials[[#This Row],[Units Sold]]*financials[[#This Row],[Sale Price]]</f>
        <v>103250</v>
      </c>
      <c r="H3931" s="9">
        <f>IF(financials[[#This Row],[Discount Band]]="low",0.1,IF(financials[[#This Row],[Discount Band]]="medium",0.15,0.3))</f>
        <v>0.15</v>
      </c>
      <c r="I3931" s="9">
        <f>financials[[#This Row],[Gross Sales]]-financials[[#This Row],[Gross Sales]]*financials[[#This Row],[Discounts]]</f>
        <v>87762.5</v>
      </c>
      <c r="J3931" s="9">
        <f>VLOOKUP(financials[[#This Row],[productid]],Products!$B$2:$H$10,3)</f>
        <v>15</v>
      </c>
      <c r="K3931" s="9">
        <f>financials[[#This Row],[Sales]]-financials[[#This Row],[COGS]]</f>
        <v>87747.5</v>
      </c>
      <c r="L3931" s="17">
        <f t="shared" ca="1" si="123"/>
        <v>45295</v>
      </c>
      <c r="M3931" t="str">
        <f t="shared" ca="1" si="122"/>
        <v>B0001</v>
      </c>
    </row>
    <row r="3932" spans="1:13" x14ac:dyDescent="0.25">
      <c r="A3932" t="s">
        <v>97</v>
      </c>
      <c r="B3932" s="7" t="s">
        <v>239</v>
      </c>
      <c r="C3932" s="15">
        <v>106</v>
      </c>
      <c r="D3932" s="16" t="s">
        <v>94</v>
      </c>
      <c r="E3932">
        <v>295</v>
      </c>
      <c r="F3932" s="9">
        <v>350</v>
      </c>
      <c r="G3932" s="9">
        <f>financials[[#This Row],[Units Sold]]*financials[[#This Row],[Sale Price]]</f>
        <v>103250</v>
      </c>
      <c r="H3932" s="9">
        <f>IF(financials[[#This Row],[Discount Band]]="low",0.1,IF(financials[[#This Row],[Discount Band]]="medium",0.15,0.3))</f>
        <v>0.3</v>
      </c>
      <c r="I3932" s="9">
        <f>financials[[#This Row],[Gross Sales]]-financials[[#This Row],[Gross Sales]]*financials[[#This Row],[Discounts]]</f>
        <v>72275</v>
      </c>
      <c r="J3932" s="9">
        <f>VLOOKUP(financials[[#This Row],[productid]],Products!$B$2:$H$10,3)</f>
        <v>9.1</v>
      </c>
      <c r="K3932" s="9">
        <f>financials[[#This Row],[Sales]]-financials[[#This Row],[COGS]]</f>
        <v>72265.899999999994</v>
      </c>
      <c r="L3932" s="17">
        <f t="shared" ca="1" si="123"/>
        <v>45412</v>
      </c>
      <c r="M3932" t="str">
        <f t="shared" ca="1" si="122"/>
        <v>B0001</v>
      </c>
    </row>
    <row r="3933" spans="1:13" x14ac:dyDescent="0.25">
      <c r="A3933" t="s">
        <v>97</v>
      </c>
      <c r="B3933" s="7" t="s">
        <v>298</v>
      </c>
      <c r="C3933" s="15">
        <v>104</v>
      </c>
      <c r="D3933" s="16" t="s">
        <v>94</v>
      </c>
      <c r="E3933">
        <v>296</v>
      </c>
      <c r="F3933" s="9">
        <v>350</v>
      </c>
      <c r="G3933" s="9">
        <f>financials[[#This Row],[Units Sold]]*financials[[#This Row],[Sale Price]]</f>
        <v>103600</v>
      </c>
      <c r="H3933" s="9">
        <f>IF(financials[[#This Row],[Discount Band]]="low",0.1,IF(financials[[#This Row],[Discount Band]]="medium",0.15,0.3))</f>
        <v>0.3</v>
      </c>
      <c r="I3933" s="9">
        <f>financials[[#This Row],[Gross Sales]]-financials[[#This Row],[Gross Sales]]*financials[[#This Row],[Discounts]]</f>
        <v>72520</v>
      </c>
      <c r="J3933" s="9">
        <f>VLOOKUP(financials[[#This Row],[productid]],Products!$B$2:$H$10,3)</f>
        <v>2.9</v>
      </c>
      <c r="K3933" s="9">
        <f>financials[[#This Row],[Sales]]-financials[[#This Row],[COGS]]</f>
        <v>72517.100000000006</v>
      </c>
      <c r="L3933" s="17">
        <f t="shared" ca="1" si="123"/>
        <v>44592</v>
      </c>
      <c r="M3933" t="str">
        <f t="shared" ca="1" si="122"/>
        <v>C0002</v>
      </c>
    </row>
    <row r="3934" spans="1:13" x14ac:dyDescent="0.25">
      <c r="A3934" t="s">
        <v>97</v>
      </c>
      <c r="B3934" s="7" t="s">
        <v>106</v>
      </c>
      <c r="C3934" s="13">
        <v>104</v>
      </c>
      <c r="D3934" s="10" t="s">
        <v>101</v>
      </c>
      <c r="E3934">
        <v>297</v>
      </c>
      <c r="F3934" s="9">
        <v>350</v>
      </c>
      <c r="G3934" s="9">
        <f>financials[[#This Row],[Units Sold]]*financials[[#This Row],[Sale Price]]</f>
        <v>103950</v>
      </c>
      <c r="H3934" s="9">
        <f>IF(financials[[#This Row],[Discount Band]]="low",0.1,IF(financials[[#This Row],[Discount Band]]="medium",0.15,0.3))</f>
        <v>0.15</v>
      </c>
      <c r="I3934" s="9">
        <f>financials[[#This Row],[Gross Sales]]-financials[[#This Row],[Gross Sales]]*financials[[#This Row],[Discounts]]</f>
        <v>88357.5</v>
      </c>
      <c r="J3934" s="9">
        <f>VLOOKUP(financials[[#This Row],[productid]],Products!$B$2:$H$10,3)</f>
        <v>2.9</v>
      </c>
      <c r="K3934" s="9">
        <f>financials[[#This Row],[Sales]]-financials[[#This Row],[COGS]]</f>
        <v>88354.6</v>
      </c>
      <c r="L3934" s="17">
        <f t="shared" ca="1" si="123"/>
        <v>44858</v>
      </c>
      <c r="M3934" t="str">
        <f t="shared" ca="1" si="122"/>
        <v>B0001</v>
      </c>
    </row>
    <row r="3935" spans="1:13" x14ac:dyDescent="0.25">
      <c r="A3935" t="s">
        <v>97</v>
      </c>
      <c r="B3935" s="7" t="s">
        <v>208</v>
      </c>
      <c r="C3935" s="15">
        <v>104</v>
      </c>
      <c r="D3935" s="16" t="s">
        <v>94</v>
      </c>
      <c r="E3935">
        <v>297</v>
      </c>
      <c r="F3935" s="9">
        <v>350</v>
      </c>
      <c r="G3935" s="9">
        <f>financials[[#This Row],[Units Sold]]*financials[[#This Row],[Sale Price]]</f>
        <v>103950</v>
      </c>
      <c r="H3935" s="9">
        <f>IF(financials[[#This Row],[Discount Band]]="low",0.1,IF(financials[[#This Row],[Discount Band]]="medium",0.15,0.3))</f>
        <v>0.3</v>
      </c>
      <c r="I3935" s="9">
        <f>financials[[#This Row],[Gross Sales]]-financials[[#This Row],[Gross Sales]]*financials[[#This Row],[Discounts]]</f>
        <v>72765</v>
      </c>
      <c r="J3935" s="9">
        <f>VLOOKUP(financials[[#This Row],[productid]],Products!$B$2:$H$10,3)</f>
        <v>2.9</v>
      </c>
      <c r="K3935" s="9">
        <f>financials[[#This Row],[Sales]]-financials[[#This Row],[COGS]]</f>
        <v>72762.100000000006</v>
      </c>
      <c r="L3935" s="17">
        <f t="shared" ca="1" si="123"/>
        <v>45110</v>
      </c>
      <c r="M3935" t="str">
        <f t="shared" ca="1" si="122"/>
        <v>B0101</v>
      </c>
    </row>
    <row r="3936" spans="1:13" x14ac:dyDescent="0.25">
      <c r="A3936" t="s">
        <v>97</v>
      </c>
      <c r="B3936" s="7" t="s">
        <v>107</v>
      </c>
      <c r="C3936" s="13">
        <v>102</v>
      </c>
      <c r="D3936" s="10" t="s">
        <v>101</v>
      </c>
      <c r="E3936">
        <v>298</v>
      </c>
      <c r="F3936" s="9">
        <v>350</v>
      </c>
      <c r="G3936" s="9">
        <f>financials[[#This Row],[Units Sold]]*financials[[#This Row],[Sale Price]]</f>
        <v>104300</v>
      </c>
      <c r="H3936" s="9">
        <f>IF(financials[[#This Row],[Discount Band]]="low",0.1,IF(financials[[#This Row],[Discount Band]]="medium",0.15,0.3))</f>
        <v>0.15</v>
      </c>
      <c r="I3936" s="9">
        <f>financials[[#This Row],[Gross Sales]]-financials[[#This Row],[Gross Sales]]*financials[[#This Row],[Discounts]]</f>
        <v>88655</v>
      </c>
      <c r="J3936" s="9">
        <f>VLOOKUP(financials[[#This Row],[productid]],Products!$B$2:$H$10,3)</f>
        <v>13.95</v>
      </c>
      <c r="K3936" s="9">
        <f>financials[[#This Row],[Sales]]-financials[[#This Row],[COGS]]</f>
        <v>88641.05</v>
      </c>
      <c r="L3936" s="17">
        <f t="shared" ca="1" si="123"/>
        <v>45245</v>
      </c>
      <c r="M3936" t="str">
        <f t="shared" ca="1" si="122"/>
        <v>C0003</v>
      </c>
    </row>
    <row r="3937" spans="1:13" x14ac:dyDescent="0.25">
      <c r="A3937" t="s">
        <v>97</v>
      </c>
      <c r="B3937" s="7" t="s">
        <v>136</v>
      </c>
      <c r="C3937" s="15">
        <v>109</v>
      </c>
      <c r="D3937" s="16" t="s">
        <v>102</v>
      </c>
      <c r="E3937">
        <v>298</v>
      </c>
      <c r="F3937" s="9">
        <v>350</v>
      </c>
      <c r="G3937" s="9">
        <f>financials[[#This Row],[Units Sold]]*financials[[#This Row],[Sale Price]]</f>
        <v>104300</v>
      </c>
      <c r="H3937" s="9">
        <f>IF(financials[[#This Row],[Discount Band]]="low",0.1,IF(financials[[#This Row],[Discount Band]]="medium",0.15,0.3))</f>
        <v>0.1</v>
      </c>
      <c r="I3937" s="9">
        <f>financials[[#This Row],[Gross Sales]]-financials[[#This Row],[Gross Sales]]*financials[[#This Row],[Discounts]]</f>
        <v>93870</v>
      </c>
      <c r="J3937" s="9">
        <f>VLOOKUP(financials[[#This Row],[productid]],Products!$B$2:$H$10,3)</f>
        <v>16.8</v>
      </c>
      <c r="K3937" s="9">
        <f>financials[[#This Row],[Sales]]-financials[[#This Row],[COGS]]</f>
        <v>93853.2</v>
      </c>
      <c r="L3937" s="17">
        <f t="shared" ca="1" si="123"/>
        <v>44679</v>
      </c>
      <c r="M3937" t="str">
        <f t="shared" ca="1" si="122"/>
        <v>B0101</v>
      </c>
    </row>
    <row r="3938" spans="1:13" x14ac:dyDescent="0.25">
      <c r="A3938" t="s">
        <v>97</v>
      </c>
      <c r="B3938" s="7" t="s">
        <v>239</v>
      </c>
      <c r="C3938" s="15">
        <v>105</v>
      </c>
      <c r="D3938" s="16" t="s">
        <v>102</v>
      </c>
      <c r="E3938">
        <v>298</v>
      </c>
      <c r="F3938" s="9">
        <v>350</v>
      </c>
      <c r="G3938" s="9">
        <f>financials[[#This Row],[Units Sold]]*financials[[#This Row],[Sale Price]]</f>
        <v>104300</v>
      </c>
      <c r="H3938" s="9">
        <f>IF(financials[[#This Row],[Discount Band]]="low",0.1,IF(financials[[#This Row],[Discount Band]]="medium",0.15,0.3))</f>
        <v>0.1</v>
      </c>
      <c r="I3938" s="9">
        <f>financials[[#This Row],[Gross Sales]]-financials[[#This Row],[Gross Sales]]*financials[[#This Row],[Discounts]]</f>
        <v>93870</v>
      </c>
      <c r="J3938" s="9">
        <f>VLOOKUP(financials[[#This Row],[productid]],Products!$B$2:$H$10,3)</f>
        <v>10</v>
      </c>
      <c r="K3938" s="9">
        <f>financials[[#This Row],[Sales]]-financials[[#This Row],[COGS]]</f>
        <v>93860</v>
      </c>
      <c r="L3938" s="17">
        <f t="shared" ca="1" si="123"/>
        <v>45425</v>
      </c>
      <c r="M3938" t="str">
        <f t="shared" ca="1" si="122"/>
        <v>C0003</v>
      </c>
    </row>
    <row r="3939" spans="1:13" x14ac:dyDescent="0.25">
      <c r="A3939" t="s">
        <v>97</v>
      </c>
      <c r="B3939" s="7" t="s">
        <v>107</v>
      </c>
      <c r="C3939" s="15">
        <v>101</v>
      </c>
      <c r="D3939" s="16" t="s">
        <v>101</v>
      </c>
      <c r="E3939">
        <v>299</v>
      </c>
      <c r="F3939" s="9">
        <v>350</v>
      </c>
      <c r="G3939" s="9">
        <f>financials[[#This Row],[Units Sold]]*financials[[#This Row],[Sale Price]]</f>
        <v>104650</v>
      </c>
      <c r="H3939" s="9">
        <f>IF(financials[[#This Row],[Discount Band]]="low",0.1,IF(financials[[#This Row],[Discount Band]]="medium",0.15,0.3))</f>
        <v>0.15</v>
      </c>
      <c r="I3939" s="9">
        <f>financials[[#This Row],[Gross Sales]]-financials[[#This Row],[Gross Sales]]*financials[[#This Row],[Discounts]]</f>
        <v>88952.5</v>
      </c>
      <c r="J3939" s="9">
        <f>VLOOKUP(financials[[#This Row],[productid]],Products!$B$2:$H$10,3)</f>
        <v>9.9499999999999993</v>
      </c>
      <c r="K3939" s="9">
        <f>financials[[#This Row],[Sales]]-financials[[#This Row],[COGS]]</f>
        <v>88942.55</v>
      </c>
      <c r="L3939" s="17">
        <f t="shared" ca="1" si="123"/>
        <v>45295</v>
      </c>
      <c r="M3939" t="str">
        <f t="shared" ca="1" si="122"/>
        <v>B0001</v>
      </c>
    </row>
    <row r="3940" spans="1:13" x14ac:dyDescent="0.25">
      <c r="A3940" t="s">
        <v>97</v>
      </c>
      <c r="B3940" s="7" t="s">
        <v>243</v>
      </c>
      <c r="C3940" s="15">
        <v>105</v>
      </c>
      <c r="D3940" s="16" t="s">
        <v>94</v>
      </c>
      <c r="E3940">
        <v>299</v>
      </c>
      <c r="F3940" s="9">
        <v>350</v>
      </c>
      <c r="G3940" s="9">
        <f>financials[[#This Row],[Units Sold]]*financials[[#This Row],[Sale Price]]</f>
        <v>104650</v>
      </c>
      <c r="H3940" s="9">
        <f>IF(financials[[#This Row],[Discount Band]]="low",0.1,IF(financials[[#This Row],[Discount Band]]="medium",0.15,0.3))</f>
        <v>0.3</v>
      </c>
      <c r="I3940" s="9">
        <f>financials[[#This Row],[Gross Sales]]-financials[[#This Row],[Gross Sales]]*financials[[#This Row],[Discounts]]</f>
        <v>73255</v>
      </c>
      <c r="J3940" s="9">
        <f>VLOOKUP(financials[[#This Row],[productid]],Products!$B$2:$H$10,3)</f>
        <v>10</v>
      </c>
      <c r="K3940" s="9">
        <f>financials[[#This Row],[Sales]]-financials[[#This Row],[COGS]]</f>
        <v>73245</v>
      </c>
      <c r="L3940" s="17">
        <f t="shared" ca="1" si="123"/>
        <v>44576</v>
      </c>
      <c r="M3940" t="str">
        <f t="shared" ca="1" si="122"/>
        <v>B0001</v>
      </c>
    </row>
    <row r="3941" spans="1:13" x14ac:dyDescent="0.25">
      <c r="A3941" t="s">
        <v>97</v>
      </c>
      <c r="B3941" s="7" t="s">
        <v>243</v>
      </c>
      <c r="C3941" s="13">
        <v>103</v>
      </c>
      <c r="D3941" s="10" t="s">
        <v>102</v>
      </c>
      <c r="E3941">
        <v>300</v>
      </c>
      <c r="F3941" s="9">
        <v>350</v>
      </c>
      <c r="G3941" s="9">
        <f>financials[[#This Row],[Units Sold]]*financials[[#This Row],[Sale Price]]</f>
        <v>105000</v>
      </c>
      <c r="H3941" s="9">
        <f>IF(financials[[#This Row],[Discount Band]]="low",0.1,IF(financials[[#This Row],[Discount Band]]="medium",0.15,0.3))</f>
        <v>0.1</v>
      </c>
      <c r="I3941" s="9">
        <f>financials[[#This Row],[Gross Sales]]-financials[[#This Row],[Gross Sales]]*financials[[#This Row],[Discounts]]</f>
        <v>94500</v>
      </c>
      <c r="J3941" s="9">
        <f>VLOOKUP(financials[[#This Row],[productid]],Products!$B$2:$H$10,3)</f>
        <v>15</v>
      </c>
      <c r="K3941" s="9">
        <f>financials[[#This Row],[Sales]]-financials[[#This Row],[COGS]]</f>
        <v>94485</v>
      </c>
      <c r="L3941" s="17">
        <f t="shared" ca="1" si="123"/>
        <v>45198</v>
      </c>
      <c r="M3941" t="str">
        <f t="shared" ca="1" si="122"/>
        <v>C0002</v>
      </c>
    </row>
    <row r="3942" spans="1:13" x14ac:dyDescent="0.25">
      <c r="A3942" t="s">
        <v>97</v>
      </c>
      <c r="B3942" s="7" t="s">
        <v>136</v>
      </c>
      <c r="C3942" s="15">
        <v>105</v>
      </c>
      <c r="D3942" s="16" t="s">
        <v>94</v>
      </c>
      <c r="E3942">
        <v>300</v>
      </c>
      <c r="F3942" s="9">
        <v>350</v>
      </c>
      <c r="G3942" s="9">
        <f>financials[[#This Row],[Units Sold]]*financials[[#This Row],[Sale Price]]</f>
        <v>105000</v>
      </c>
      <c r="H3942" s="9">
        <f>IF(financials[[#This Row],[Discount Band]]="low",0.1,IF(financials[[#This Row],[Discount Band]]="medium",0.15,0.3))</f>
        <v>0.3</v>
      </c>
      <c r="I3942" s="9">
        <f>financials[[#This Row],[Gross Sales]]-financials[[#This Row],[Gross Sales]]*financials[[#This Row],[Discounts]]</f>
        <v>73500</v>
      </c>
      <c r="J3942" s="9">
        <f>VLOOKUP(financials[[#This Row],[productid]],Products!$B$2:$H$10,3)</f>
        <v>10</v>
      </c>
      <c r="K3942" s="9">
        <f>financials[[#This Row],[Sales]]-financials[[#This Row],[COGS]]</f>
        <v>73490</v>
      </c>
      <c r="L3942" s="17">
        <f t="shared" ca="1" si="123"/>
        <v>44777</v>
      </c>
      <c r="M3942" t="str">
        <f t="shared" ca="1" si="122"/>
        <v>C0002</v>
      </c>
    </row>
    <row r="3943" spans="1:13" x14ac:dyDescent="0.25">
      <c r="A3943" t="s">
        <v>97</v>
      </c>
      <c r="B3943" s="7" t="s">
        <v>106</v>
      </c>
      <c r="C3943" s="15">
        <v>105</v>
      </c>
      <c r="D3943" s="16" t="s">
        <v>94</v>
      </c>
      <c r="E3943">
        <v>300</v>
      </c>
      <c r="F3943" s="9">
        <v>350</v>
      </c>
      <c r="G3943" s="9">
        <f>financials[[#This Row],[Units Sold]]*financials[[#This Row],[Sale Price]]</f>
        <v>105000</v>
      </c>
      <c r="H3943" s="9">
        <f>IF(financials[[#This Row],[Discount Band]]="low",0.1,IF(financials[[#This Row],[Discount Band]]="medium",0.15,0.3))</f>
        <v>0.3</v>
      </c>
      <c r="I3943" s="9">
        <f>financials[[#This Row],[Gross Sales]]-financials[[#This Row],[Gross Sales]]*financials[[#This Row],[Discounts]]</f>
        <v>73500</v>
      </c>
      <c r="J3943" s="9">
        <f>VLOOKUP(financials[[#This Row],[productid]],Products!$B$2:$H$10,3)</f>
        <v>10</v>
      </c>
      <c r="K3943" s="9">
        <f>financials[[#This Row],[Sales]]-financials[[#This Row],[COGS]]</f>
        <v>73490</v>
      </c>
      <c r="L3943" s="17">
        <f t="shared" ca="1" si="123"/>
        <v>44568</v>
      </c>
      <c r="M3943" t="str">
        <f t="shared" ca="1" si="122"/>
        <v>C0002</v>
      </c>
    </row>
    <row r="3944" spans="1:13" x14ac:dyDescent="0.25">
      <c r="A3944" t="s">
        <v>97</v>
      </c>
      <c r="B3944" s="7" t="s">
        <v>556</v>
      </c>
      <c r="C3944" s="15">
        <v>101</v>
      </c>
      <c r="D3944" s="16" t="s">
        <v>102</v>
      </c>
      <c r="E3944">
        <v>301</v>
      </c>
      <c r="F3944" s="9">
        <v>350</v>
      </c>
      <c r="G3944" s="9">
        <f>financials[[#This Row],[Units Sold]]*financials[[#This Row],[Sale Price]]</f>
        <v>105350</v>
      </c>
      <c r="H3944" s="9">
        <f>IF(financials[[#This Row],[Discount Band]]="low",0.1,IF(financials[[#This Row],[Discount Band]]="medium",0.15,0.3))</f>
        <v>0.1</v>
      </c>
      <c r="I3944" s="9">
        <f>financials[[#This Row],[Gross Sales]]-financials[[#This Row],[Gross Sales]]*financials[[#This Row],[Discounts]]</f>
        <v>94815</v>
      </c>
      <c r="J3944" s="9">
        <f>VLOOKUP(financials[[#This Row],[productid]],Products!$B$2:$H$10,3)</f>
        <v>9.9499999999999993</v>
      </c>
      <c r="K3944" s="9">
        <f>financials[[#This Row],[Sales]]-financials[[#This Row],[COGS]]</f>
        <v>94805.05</v>
      </c>
      <c r="L3944" s="17">
        <f t="shared" ca="1" si="123"/>
        <v>45477</v>
      </c>
      <c r="M3944" t="str">
        <f t="shared" ca="1" si="122"/>
        <v>B0001</v>
      </c>
    </row>
    <row r="3945" spans="1:13" x14ac:dyDescent="0.25">
      <c r="A3945" t="s">
        <v>97</v>
      </c>
      <c r="B3945" s="7" t="s">
        <v>287</v>
      </c>
      <c r="C3945" s="15">
        <v>109</v>
      </c>
      <c r="D3945" s="16" t="s">
        <v>94</v>
      </c>
      <c r="E3945">
        <v>302</v>
      </c>
      <c r="F3945" s="9">
        <v>350</v>
      </c>
      <c r="G3945" s="9">
        <f>financials[[#This Row],[Units Sold]]*financials[[#This Row],[Sale Price]]</f>
        <v>105700</v>
      </c>
      <c r="H3945" s="9">
        <f>IF(financials[[#This Row],[Discount Band]]="low",0.1,IF(financials[[#This Row],[Discount Band]]="medium",0.15,0.3))</f>
        <v>0.3</v>
      </c>
      <c r="I3945" s="9">
        <f>financials[[#This Row],[Gross Sales]]-financials[[#This Row],[Gross Sales]]*financials[[#This Row],[Discounts]]</f>
        <v>73990</v>
      </c>
      <c r="J3945" s="9">
        <f>VLOOKUP(financials[[#This Row],[productid]],Products!$B$2:$H$10,3)</f>
        <v>16.8</v>
      </c>
      <c r="K3945" s="9">
        <f>financials[[#This Row],[Sales]]-financials[[#This Row],[COGS]]</f>
        <v>73973.2</v>
      </c>
      <c r="L3945" s="17">
        <f t="shared" ca="1" si="123"/>
        <v>44762</v>
      </c>
      <c r="M3945" t="str">
        <f t="shared" ca="1" si="122"/>
        <v>A0001</v>
      </c>
    </row>
    <row r="3946" spans="1:13" x14ac:dyDescent="0.25">
      <c r="A3946" t="s">
        <v>99</v>
      </c>
      <c r="B3946" s="7" t="s">
        <v>556</v>
      </c>
      <c r="C3946" s="15">
        <v>108</v>
      </c>
      <c r="D3946" s="16" t="s">
        <v>101</v>
      </c>
      <c r="E3946">
        <v>354</v>
      </c>
      <c r="F3946" s="9">
        <v>300</v>
      </c>
      <c r="G3946" s="9">
        <f>financials[[#This Row],[Units Sold]]*financials[[#This Row],[Sale Price]]</f>
        <v>106200</v>
      </c>
      <c r="H3946" s="9">
        <f>IF(financials[[#This Row],[Discount Band]]="low",0.1,IF(financials[[#This Row],[Discount Band]]="medium",0.15,0.3))</f>
        <v>0.15</v>
      </c>
      <c r="I3946" s="9">
        <f>financials[[#This Row],[Gross Sales]]-financials[[#This Row],[Gross Sales]]*financials[[#This Row],[Discounts]]</f>
        <v>90270</v>
      </c>
      <c r="J3946" s="9">
        <f>VLOOKUP(financials[[#This Row],[productid]],Products!$B$2:$H$10,3)</f>
        <v>3.99</v>
      </c>
      <c r="K3946" s="9">
        <f>financials[[#This Row],[Sales]]-financials[[#This Row],[COGS]]</f>
        <v>90266.01</v>
      </c>
      <c r="L3946" s="17">
        <f t="shared" ca="1" si="123"/>
        <v>44662</v>
      </c>
      <c r="M3946" t="str">
        <f t="shared" ca="1" si="122"/>
        <v>C0003</v>
      </c>
    </row>
    <row r="3947" spans="1:13" x14ac:dyDescent="0.25">
      <c r="A3947" t="s">
        <v>97</v>
      </c>
      <c r="B3947" s="7" t="s">
        <v>284</v>
      </c>
      <c r="C3947" s="15">
        <v>103</v>
      </c>
      <c r="D3947" s="16" t="s">
        <v>94</v>
      </c>
      <c r="E3947">
        <v>304</v>
      </c>
      <c r="F3947" s="9">
        <v>350</v>
      </c>
      <c r="G3947" s="9">
        <f>financials[[#This Row],[Units Sold]]*financials[[#This Row],[Sale Price]]</f>
        <v>106400</v>
      </c>
      <c r="H3947" s="9">
        <f>IF(financials[[#This Row],[Discount Band]]="low",0.1,IF(financials[[#This Row],[Discount Band]]="medium",0.15,0.3))</f>
        <v>0.3</v>
      </c>
      <c r="I3947" s="9">
        <f>financials[[#This Row],[Gross Sales]]-financials[[#This Row],[Gross Sales]]*financials[[#This Row],[Discounts]]</f>
        <v>74480</v>
      </c>
      <c r="J3947" s="9">
        <f>VLOOKUP(financials[[#This Row],[productid]],Products!$B$2:$H$10,3)</f>
        <v>15</v>
      </c>
      <c r="K3947" s="9">
        <f>financials[[#This Row],[Sales]]-financials[[#This Row],[COGS]]</f>
        <v>74465</v>
      </c>
      <c r="L3947" s="17">
        <f t="shared" ca="1" si="123"/>
        <v>44742</v>
      </c>
      <c r="M3947" t="str">
        <f t="shared" ca="1" si="122"/>
        <v>A0001</v>
      </c>
    </row>
    <row r="3948" spans="1:13" x14ac:dyDescent="0.25">
      <c r="A3948" t="s">
        <v>97</v>
      </c>
      <c r="B3948" s="7" t="s">
        <v>287</v>
      </c>
      <c r="C3948" s="13">
        <v>109</v>
      </c>
      <c r="D3948" s="10" t="s">
        <v>103</v>
      </c>
      <c r="E3948">
        <v>306</v>
      </c>
      <c r="F3948" s="9">
        <v>350</v>
      </c>
      <c r="G3948" s="9">
        <f>financials[[#This Row],[Units Sold]]*financials[[#This Row],[Sale Price]]</f>
        <v>107100</v>
      </c>
      <c r="H3948" s="9">
        <f>IF(financials[[#This Row],[Discount Band]]="low",0.1,IF(financials[[#This Row],[Discount Band]]="medium",0.15,0.3))</f>
        <v>0.3</v>
      </c>
      <c r="I3948" s="9">
        <f>financials[[#This Row],[Gross Sales]]-financials[[#This Row],[Gross Sales]]*financials[[#This Row],[Discounts]]</f>
        <v>74970</v>
      </c>
      <c r="J3948" s="9">
        <f>VLOOKUP(financials[[#This Row],[productid]],Products!$B$2:$H$10,3)</f>
        <v>16.8</v>
      </c>
      <c r="K3948" s="9">
        <f>financials[[#This Row],[Sales]]-financials[[#This Row],[COGS]]</f>
        <v>74953.2</v>
      </c>
      <c r="L3948" s="17">
        <f t="shared" ca="1" si="123"/>
        <v>44690</v>
      </c>
      <c r="M3948" t="str">
        <f t="shared" ca="1" si="122"/>
        <v>C0003</v>
      </c>
    </row>
    <row r="3949" spans="1:13" x14ac:dyDescent="0.25">
      <c r="A3949" t="s">
        <v>97</v>
      </c>
      <c r="B3949" s="7" t="s">
        <v>209</v>
      </c>
      <c r="C3949" s="15">
        <v>105</v>
      </c>
      <c r="D3949" s="16" t="s">
        <v>103</v>
      </c>
      <c r="E3949">
        <v>307</v>
      </c>
      <c r="F3949" s="9">
        <v>350</v>
      </c>
      <c r="G3949" s="9">
        <f>financials[[#This Row],[Units Sold]]*financials[[#This Row],[Sale Price]]</f>
        <v>107450</v>
      </c>
      <c r="H3949" s="9">
        <f>IF(financials[[#This Row],[Discount Band]]="low",0.1,IF(financials[[#This Row],[Discount Band]]="medium",0.15,0.3))</f>
        <v>0.3</v>
      </c>
      <c r="I3949" s="9">
        <f>financials[[#This Row],[Gross Sales]]-financials[[#This Row],[Gross Sales]]*financials[[#This Row],[Discounts]]</f>
        <v>75215</v>
      </c>
      <c r="J3949" s="9">
        <f>VLOOKUP(financials[[#This Row],[productid]],Products!$B$2:$H$10,3)</f>
        <v>10</v>
      </c>
      <c r="K3949" s="9">
        <f>financials[[#This Row],[Sales]]-financials[[#This Row],[COGS]]</f>
        <v>75205</v>
      </c>
      <c r="L3949" s="17">
        <f t="shared" ca="1" si="123"/>
        <v>45422</v>
      </c>
      <c r="M3949" t="str">
        <f t="shared" ca="1" si="122"/>
        <v>B0001</v>
      </c>
    </row>
    <row r="3950" spans="1:13" x14ac:dyDescent="0.25">
      <c r="A3950" t="s">
        <v>99</v>
      </c>
      <c r="B3950" s="7" t="s">
        <v>105</v>
      </c>
      <c r="C3950" s="15">
        <v>104</v>
      </c>
      <c r="D3950" s="16" t="s">
        <v>102</v>
      </c>
      <c r="E3950">
        <v>359</v>
      </c>
      <c r="F3950" s="9">
        <v>300</v>
      </c>
      <c r="G3950" s="9">
        <f>financials[[#This Row],[Units Sold]]*financials[[#This Row],[Sale Price]]</f>
        <v>107700</v>
      </c>
      <c r="H3950" s="9">
        <f>IF(financials[[#This Row],[Discount Band]]="low",0.1,IF(financials[[#This Row],[Discount Band]]="medium",0.15,0.3))</f>
        <v>0.1</v>
      </c>
      <c r="I3950" s="9">
        <f>financials[[#This Row],[Gross Sales]]-financials[[#This Row],[Gross Sales]]*financials[[#This Row],[Discounts]]</f>
        <v>96930</v>
      </c>
      <c r="J3950" s="9">
        <f>VLOOKUP(financials[[#This Row],[productid]],Products!$B$2:$H$10,3)</f>
        <v>2.9</v>
      </c>
      <c r="K3950" s="9">
        <f>financials[[#This Row],[Sales]]-financials[[#This Row],[COGS]]</f>
        <v>96927.1</v>
      </c>
      <c r="L3950" s="17">
        <f t="shared" ca="1" si="123"/>
        <v>45452</v>
      </c>
      <c r="M3950" t="str">
        <f t="shared" ca="1" si="122"/>
        <v>B0001</v>
      </c>
    </row>
    <row r="3951" spans="1:13" x14ac:dyDescent="0.25">
      <c r="A3951" t="s">
        <v>97</v>
      </c>
      <c r="B3951" s="7" t="s">
        <v>556</v>
      </c>
      <c r="C3951" s="15">
        <v>104</v>
      </c>
      <c r="D3951" s="16" t="s">
        <v>101</v>
      </c>
      <c r="E3951">
        <v>309</v>
      </c>
      <c r="F3951" s="9">
        <v>350</v>
      </c>
      <c r="G3951" s="9">
        <f>financials[[#This Row],[Units Sold]]*financials[[#This Row],[Sale Price]]</f>
        <v>108150</v>
      </c>
      <c r="H3951" s="9">
        <f>IF(financials[[#This Row],[Discount Band]]="low",0.1,IF(financials[[#This Row],[Discount Band]]="medium",0.15,0.3))</f>
        <v>0.15</v>
      </c>
      <c r="I3951" s="9">
        <f>financials[[#This Row],[Gross Sales]]-financials[[#This Row],[Gross Sales]]*financials[[#This Row],[Discounts]]</f>
        <v>91927.5</v>
      </c>
      <c r="J3951" s="9">
        <f>VLOOKUP(financials[[#This Row],[productid]],Products!$B$2:$H$10,3)</f>
        <v>2.9</v>
      </c>
      <c r="K3951" s="9">
        <f>financials[[#This Row],[Sales]]-financials[[#This Row],[COGS]]</f>
        <v>91924.6</v>
      </c>
      <c r="L3951" s="17">
        <f t="shared" ca="1" si="123"/>
        <v>45398</v>
      </c>
      <c r="M3951" t="str">
        <f t="shared" ca="1" si="122"/>
        <v>A0001</v>
      </c>
    </row>
    <row r="3952" spans="1:13" x14ac:dyDescent="0.25">
      <c r="A3952" t="s">
        <v>99</v>
      </c>
      <c r="B3952" s="7" t="s">
        <v>556</v>
      </c>
      <c r="C3952" s="15">
        <v>105</v>
      </c>
      <c r="D3952" s="16" t="s">
        <v>94</v>
      </c>
      <c r="E3952">
        <v>361</v>
      </c>
      <c r="F3952" s="9">
        <v>300</v>
      </c>
      <c r="G3952" s="9">
        <f>financials[[#This Row],[Units Sold]]*financials[[#This Row],[Sale Price]]</f>
        <v>108300</v>
      </c>
      <c r="H3952" s="9">
        <f>IF(financials[[#This Row],[Discount Band]]="low",0.1,IF(financials[[#This Row],[Discount Band]]="medium",0.15,0.3))</f>
        <v>0.3</v>
      </c>
      <c r="I3952" s="9">
        <f>financials[[#This Row],[Gross Sales]]-financials[[#This Row],[Gross Sales]]*financials[[#This Row],[Discounts]]</f>
        <v>75810</v>
      </c>
      <c r="J3952" s="9">
        <f>VLOOKUP(financials[[#This Row],[productid]],Products!$B$2:$H$10,3)</f>
        <v>10</v>
      </c>
      <c r="K3952" s="9">
        <f>financials[[#This Row],[Sales]]-financials[[#This Row],[COGS]]</f>
        <v>75800</v>
      </c>
      <c r="L3952" s="17">
        <f t="shared" ca="1" si="123"/>
        <v>45165</v>
      </c>
      <c r="M3952" t="str">
        <f t="shared" ca="1" si="122"/>
        <v>B0001</v>
      </c>
    </row>
    <row r="3953" spans="1:13" x14ac:dyDescent="0.25">
      <c r="A3953" t="s">
        <v>97</v>
      </c>
      <c r="B3953" s="7" t="s">
        <v>279</v>
      </c>
      <c r="C3953" s="15">
        <v>102</v>
      </c>
      <c r="D3953" s="16" t="s">
        <v>101</v>
      </c>
      <c r="E3953">
        <v>311</v>
      </c>
      <c r="F3953" s="9">
        <v>350</v>
      </c>
      <c r="G3953" s="9">
        <f>financials[[#This Row],[Units Sold]]*financials[[#This Row],[Sale Price]]</f>
        <v>108850</v>
      </c>
      <c r="H3953" s="9">
        <f>IF(financials[[#This Row],[Discount Band]]="low",0.1,IF(financials[[#This Row],[Discount Band]]="medium",0.15,0.3))</f>
        <v>0.15</v>
      </c>
      <c r="I3953" s="9">
        <f>financials[[#This Row],[Gross Sales]]-financials[[#This Row],[Gross Sales]]*financials[[#This Row],[Discounts]]</f>
        <v>92522.5</v>
      </c>
      <c r="J3953" s="9">
        <f>VLOOKUP(financials[[#This Row],[productid]],Products!$B$2:$H$10,3)</f>
        <v>13.95</v>
      </c>
      <c r="K3953" s="9">
        <f>financials[[#This Row],[Sales]]-financials[[#This Row],[COGS]]</f>
        <v>92508.55</v>
      </c>
      <c r="L3953" s="17">
        <f t="shared" ca="1" si="123"/>
        <v>45185</v>
      </c>
      <c r="M3953" t="str">
        <f t="shared" ca="1" si="122"/>
        <v>C0002</v>
      </c>
    </row>
    <row r="3954" spans="1:13" x14ac:dyDescent="0.25">
      <c r="A3954" t="s">
        <v>97</v>
      </c>
      <c r="B3954" s="7" t="s">
        <v>216</v>
      </c>
      <c r="C3954" s="15">
        <v>107</v>
      </c>
      <c r="D3954" s="16" t="s">
        <v>94</v>
      </c>
      <c r="E3954">
        <v>313</v>
      </c>
      <c r="F3954" s="9">
        <v>350</v>
      </c>
      <c r="G3954" s="9">
        <f>financials[[#This Row],[Units Sold]]*financials[[#This Row],[Sale Price]]</f>
        <v>109550</v>
      </c>
      <c r="H3954" s="9">
        <f>IF(financials[[#This Row],[Discount Band]]="low",0.1,IF(financials[[#This Row],[Discount Band]]="medium",0.15,0.3))</f>
        <v>0.3</v>
      </c>
      <c r="I3954" s="9">
        <f>financials[[#This Row],[Gross Sales]]-financials[[#This Row],[Gross Sales]]*financials[[#This Row],[Discounts]]</f>
        <v>76685</v>
      </c>
      <c r="J3954" s="9">
        <f>VLOOKUP(financials[[#This Row],[productid]],Products!$B$2:$H$10,3)</f>
        <v>5.5</v>
      </c>
      <c r="K3954" s="9">
        <f>financials[[#This Row],[Sales]]-financials[[#This Row],[COGS]]</f>
        <v>76679.5</v>
      </c>
      <c r="L3954" s="17">
        <f t="shared" ca="1" si="123"/>
        <v>44584</v>
      </c>
      <c r="M3954" t="str">
        <f t="shared" ca="1" si="122"/>
        <v>C0002</v>
      </c>
    </row>
    <row r="3955" spans="1:13" x14ac:dyDescent="0.25">
      <c r="A3955" t="s">
        <v>99</v>
      </c>
      <c r="B3955" s="7" t="s">
        <v>287</v>
      </c>
      <c r="C3955" s="15">
        <v>104</v>
      </c>
      <c r="D3955" s="16" t="s">
        <v>102</v>
      </c>
      <c r="E3955">
        <v>367</v>
      </c>
      <c r="F3955" s="9">
        <v>300</v>
      </c>
      <c r="G3955" s="9">
        <f>financials[[#This Row],[Units Sold]]*financials[[#This Row],[Sale Price]]</f>
        <v>110100</v>
      </c>
      <c r="H3955" s="9">
        <f>IF(financials[[#This Row],[Discount Band]]="low",0.1,IF(financials[[#This Row],[Discount Band]]="medium",0.15,0.3))</f>
        <v>0.1</v>
      </c>
      <c r="I3955" s="9">
        <f>financials[[#This Row],[Gross Sales]]-financials[[#This Row],[Gross Sales]]*financials[[#This Row],[Discounts]]</f>
        <v>99090</v>
      </c>
      <c r="J3955" s="9">
        <f>VLOOKUP(financials[[#This Row],[productid]],Products!$B$2:$H$10,3)</f>
        <v>2.9</v>
      </c>
      <c r="K3955" s="9">
        <f>financials[[#This Row],[Sales]]-financials[[#This Row],[COGS]]</f>
        <v>99087.1</v>
      </c>
      <c r="L3955" s="17">
        <f t="shared" ca="1" si="123"/>
        <v>44686</v>
      </c>
      <c r="M3955" t="str">
        <f t="shared" ca="1" si="122"/>
        <v>C0003</v>
      </c>
    </row>
    <row r="3956" spans="1:13" x14ac:dyDescent="0.25">
      <c r="A3956" t="s">
        <v>97</v>
      </c>
      <c r="B3956" s="7" t="s">
        <v>178</v>
      </c>
      <c r="C3956" s="15">
        <v>105</v>
      </c>
      <c r="D3956" s="16" t="s">
        <v>102</v>
      </c>
      <c r="E3956">
        <v>315</v>
      </c>
      <c r="F3956" s="9">
        <v>350</v>
      </c>
      <c r="G3956" s="9">
        <f>financials[[#This Row],[Units Sold]]*financials[[#This Row],[Sale Price]]</f>
        <v>110250</v>
      </c>
      <c r="H3956" s="9">
        <f>IF(financials[[#This Row],[Discount Band]]="low",0.1,IF(financials[[#This Row],[Discount Band]]="medium",0.15,0.3))</f>
        <v>0.1</v>
      </c>
      <c r="I3956" s="9">
        <f>financials[[#This Row],[Gross Sales]]-financials[[#This Row],[Gross Sales]]*financials[[#This Row],[Discounts]]</f>
        <v>99225</v>
      </c>
      <c r="J3956" s="9">
        <f>VLOOKUP(financials[[#This Row],[productid]],Products!$B$2:$H$10,3)</f>
        <v>10</v>
      </c>
      <c r="K3956" s="9">
        <f>financials[[#This Row],[Sales]]-financials[[#This Row],[COGS]]</f>
        <v>99215</v>
      </c>
      <c r="L3956" s="17">
        <f t="shared" ca="1" si="123"/>
        <v>45147</v>
      </c>
      <c r="M3956" t="str">
        <f t="shared" ca="1" si="122"/>
        <v>A0001</v>
      </c>
    </row>
    <row r="3957" spans="1:13" x14ac:dyDescent="0.25">
      <c r="A3957" t="s">
        <v>99</v>
      </c>
      <c r="B3957" s="7" t="s">
        <v>279</v>
      </c>
      <c r="C3957" s="15">
        <v>105</v>
      </c>
      <c r="D3957" s="16" t="s">
        <v>101</v>
      </c>
      <c r="E3957">
        <v>372</v>
      </c>
      <c r="F3957" s="9">
        <v>300</v>
      </c>
      <c r="G3957" s="9">
        <f>financials[[#This Row],[Units Sold]]*financials[[#This Row],[Sale Price]]</f>
        <v>111600</v>
      </c>
      <c r="H3957" s="9">
        <f>IF(financials[[#This Row],[Discount Band]]="low",0.1,IF(financials[[#This Row],[Discount Band]]="medium",0.15,0.3))</f>
        <v>0.15</v>
      </c>
      <c r="I3957" s="9">
        <f>financials[[#This Row],[Gross Sales]]-financials[[#This Row],[Gross Sales]]*financials[[#This Row],[Discounts]]</f>
        <v>94860</v>
      </c>
      <c r="J3957" s="9">
        <f>VLOOKUP(financials[[#This Row],[productid]],Products!$B$2:$H$10,3)</f>
        <v>10</v>
      </c>
      <c r="K3957" s="9">
        <f>financials[[#This Row],[Sales]]-financials[[#This Row],[COGS]]</f>
        <v>94850</v>
      </c>
      <c r="L3957" s="17">
        <f t="shared" ca="1" si="123"/>
        <v>44753</v>
      </c>
      <c r="M3957" t="str">
        <f t="shared" ca="1" si="122"/>
        <v>B0001</v>
      </c>
    </row>
    <row r="3958" spans="1:13" x14ac:dyDescent="0.25">
      <c r="A3958" t="s">
        <v>97</v>
      </c>
      <c r="B3958" s="7" t="s">
        <v>209</v>
      </c>
      <c r="C3958" s="15">
        <v>106</v>
      </c>
      <c r="D3958" s="16" t="s">
        <v>101</v>
      </c>
      <c r="E3958">
        <v>319</v>
      </c>
      <c r="F3958" s="9">
        <v>350</v>
      </c>
      <c r="G3958" s="9">
        <f>financials[[#This Row],[Units Sold]]*financials[[#This Row],[Sale Price]]</f>
        <v>111650</v>
      </c>
      <c r="H3958" s="9">
        <f>IF(financials[[#This Row],[Discount Band]]="low",0.1,IF(financials[[#This Row],[Discount Band]]="medium",0.15,0.3))</f>
        <v>0.15</v>
      </c>
      <c r="I3958" s="9">
        <f>financials[[#This Row],[Gross Sales]]-financials[[#This Row],[Gross Sales]]*financials[[#This Row],[Discounts]]</f>
        <v>94902.5</v>
      </c>
      <c r="J3958" s="9">
        <f>VLOOKUP(financials[[#This Row],[productid]],Products!$B$2:$H$10,3)</f>
        <v>9.1</v>
      </c>
      <c r="K3958" s="9">
        <f>financials[[#This Row],[Sales]]-financials[[#This Row],[COGS]]</f>
        <v>94893.4</v>
      </c>
      <c r="L3958" s="17">
        <f t="shared" ca="1" si="123"/>
        <v>44658</v>
      </c>
      <c r="M3958" t="str">
        <f t="shared" ca="1" si="122"/>
        <v>A0001</v>
      </c>
    </row>
    <row r="3959" spans="1:13" x14ac:dyDescent="0.25">
      <c r="A3959" t="s">
        <v>97</v>
      </c>
      <c r="B3959" s="7" t="s">
        <v>287</v>
      </c>
      <c r="C3959" s="15">
        <v>103</v>
      </c>
      <c r="D3959" s="16" t="s">
        <v>101</v>
      </c>
      <c r="E3959">
        <v>320</v>
      </c>
      <c r="F3959" s="9">
        <v>350</v>
      </c>
      <c r="G3959" s="9">
        <f>financials[[#This Row],[Units Sold]]*financials[[#This Row],[Sale Price]]</f>
        <v>112000</v>
      </c>
      <c r="H3959" s="9">
        <f>IF(financials[[#This Row],[Discount Band]]="low",0.1,IF(financials[[#This Row],[Discount Band]]="medium",0.15,0.3))</f>
        <v>0.15</v>
      </c>
      <c r="I3959" s="9">
        <f>financials[[#This Row],[Gross Sales]]-financials[[#This Row],[Gross Sales]]*financials[[#This Row],[Discounts]]</f>
        <v>95200</v>
      </c>
      <c r="J3959" s="9">
        <f>VLOOKUP(financials[[#This Row],[productid]],Products!$B$2:$H$10,3)</f>
        <v>15</v>
      </c>
      <c r="K3959" s="9">
        <f>financials[[#This Row],[Sales]]-financials[[#This Row],[COGS]]</f>
        <v>95185</v>
      </c>
      <c r="L3959" s="17">
        <f t="shared" ca="1" si="123"/>
        <v>45033</v>
      </c>
      <c r="M3959" t="str">
        <f t="shared" ca="1" si="122"/>
        <v>A0001</v>
      </c>
    </row>
    <row r="3960" spans="1:13" x14ac:dyDescent="0.25">
      <c r="A3960" t="s">
        <v>97</v>
      </c>
      <c r="B3960" s="7" t="s">
        <v>105</v>
      </c>
      <c r="C3960" s="15">
        <v>102</v>
      </c>
      <c r="D3960" s="16" t="s">
        <v>94</v>
      </c>
      <c r="E3960">
        <v>320</v>
      </c>
      <c r="F3960" s="9">
        <v>350</v>
      </c>
      <c r="G3960" s="9">
        <f>financials[[#This Row],[Units Sold]]*financials[[#This Row],[Sale Price]]</f>
        <v>112000</v>
      </c>
      <c r="H3960" s="9">
        <f>IF(financials[[#This Row],[Discount Band]]="low",0.1,IF(financials[[#This Row],[Discount Band]]="medium",0.15,0.3))</f>
        <v>0.3</v>
      </c>
      <c r="I3960" s="9">
        <f>financials[[#This Row],[Gross Sales]]-financials[[#This Row],[Gross Sales]]*financials[[#This Row],[Discounts]]</f>
        <v>78400</v>
      </c>
      <c r="J3960" s="9">
        <f>VLOOKUP(financials[[#This Row],[productid]],Products!$B$2:$H$10,3)</f>
        <v>13.95</v>
      </c>
      <c r="K3960" s="9">
        <f>financials[[#This Row],[Sales]]-financials[[#This Row],[COGS]]</f>
        <v>78386.05</v>
      </c>
      <c r="L3960" s="17">
        <f t="shared" ca="1" si="123"/>
        <v>44900</v>
      </c>
      <c r="M3960" t="str">
        <f t="shared" ca="1" si="122"/>
        <v>C0003</v>
      </c>
    </row>
    <row r="3961" spans="1:13" x14ac:dyDescent="0.25">
      <c r="A3961" t="s">
        <v>97</v>
      </c>
      <c r="B3961" s="7" t="s">
        <v>279</v>
      </c>
      <c r="C3961" s="15">
        <v>104</v>
      </c>
      <c r="D3961" s="16" t="s">
        <v>102</v>
      </c>
      <c r="E3961">
        <v>320</v>
      </c>
      <c r="F3961" s="9">
        <v>350</v>
      </c>
      <c r="G3961" s="9">
        <f>financials[[#This Row],[Units Sold]]*financials[[#This Row],[Sale Price]]</f>
        <v>112000</v>
      </c>
      <c r="H3961" s="9">
        <f>IF(financials[[#This Row],[Discount Band]]="low",0.1,IF(financials[[#This Row],[Discount Band]]="medium",0.15,0.3))</f>
        <v>0.1</v>
      </c>
      <c r="I3961" s="9">
        <f>financials[[#This Row],[Gross Sales]]-financials[[#This Row],[Gross Sales]]*financials[[#This Row],[Discounts]]</f>
        <v>100800</v>
      </c>
      <c r="J3961" s="9">
        <f>VLOOKUP(financials[[#This Row],[productid]],Products!$B$2:$H$10,3)</f>
        <v>2.9</v>
      </c>
      <c r="K3961" s="9">
        <f>financials[[#This Row],[Sales]]-financials[[#This Row],[COGS]]</f>
        <v>100797.1</v>
      </c>
      <c r="L3961" s="17">
        <f t="shared" ca="1" si="123"/>
        <v>44718</v>
      </c>
      <c r="M3961" t="str">
        <f t="shared" ca="1" si="122"/>
        <v>A0001</v>
      </c>
    </row>
    <row r="3962" spans="1:13" x14ac:dyDescent="0.25">
      <c r="A3962" t="s">
        <v>99</v>
      </c>
      <c r="B3962" s="7" t="s">
        <v>209</v>
      </c>
      <c r="C3962" s="15">
        <v>102</v>
      </c>
      <c r="D3962" s="16" t="s">
        <v>94</v>
      </c>
      <c r="E3962">
        <v>376</v>
      </c>
      <c r="F3962" s="9">
        <v>300</v>
      </c>
      <c r="G3962" s="9">
        <f>financials[[#This Row],[Units Sold]]*financials[[#This Row],[Sale Price]]</f>
        <v>112800</v>
      </c>
      <c r="H3962" s="9">
        <f>IF(financials[[#This Row],[Discount Band]]="low",0.1,IF(financials[[#This Row],[Discount Band]]="medium",0.15,0.3))</f>
        <v>0.3</v>
      </c>
      <c r="I3962" s="9">
        <f>financials[[#This Row],[Gross Sales]]-financials[[#This Row],[Gross Sales]]*financials[[#This Row],[Discounts]]</f>
        <v>78960</v>
      </c>
      <c r="J3962" s="9">
        <f>VLOOKUP(financials[[#This Row],[productid]],Products!$B$2:$H$10,3)</f>
        <v>13.95</v>
      </c>
      <c r="K3962" s="9">
        <f>financials[[#This Row],[Sales]]-financials[[#This Row],[COGS]]</f>
        <v>78946.05</v>
      </c>
      <c r="L3962" s="17">
        <f t="shared" ca="1" si="123"/>
        <v>44895</v>
      </c>
      <c r="M3962" t="str">
        <f t="shared" ca="1" si="122"/>
        <v>B0101</v>
      </c>
    </row>
    <row r="3963" spans="1:13" x14ac:dyDescent="0.25">
      <c r="A3963" t="s">
        <v>99</v>
      </c>
      <c r="B3963" s="7" t="s">
        <v>556</v>
      </c>
      <c r="C3963" s="15">
        <v>106</v>
      </c>
      <c r="D3963" s="16" t="s">
        <v>101</v>
      </c>
      <c r="E3963">
        <v>378</v>
      </c>
      <c r="F3963" s="9">
        <v>300</v>
      </c>
      <c r="G3963" s="9">
        <f>financials[[#This Row],[Units Sold]]*financials[[#This Row],[Sale Price]]</f>
        <v>113400</v>
      </c>
      <c r="H3963" s="9">
        <f>IF(financials[[#This Row],[Discount Band]]="low",0.1,IF(financials[[#This Row],[Discount Band]]="medium",0.15,0.3))</f>
        <v>0.15</v>
      </c>
      <c r="I3963" s="9">
        <f>financials[[#This Row],[Gross Sales]]-financials[[#This Row],[Gross Sales]]*financials[[#This Row],[Discounts]]</f>
        <v>96390</v>
      </c>
      <c r="J3963" s="9">
        <f>VLOOKUP(financials[[#This Row],[productid]],Products!$B$2:$H$10,3)</f>
        <v>9.1</v>
      </c>
      <c r="K3963" s="9">
        <f>financials[[#This Row],[Sales]]-financials[[#This Row],[COGS]]</f>
        <v>96380.9</v>
      </c>
      <c r="L3963" s="17">
        <f t="shared" ca="1" si="123"/>
        <v>45435</v>
      </c>
      <c r="M3963" t="str">
        <f t="shared" ca="1" si="122"/>
        <v>A0001</v>
      </c>
    </row>
    <row r="3964" spans="1:13" x14ac:dyDescent="0.25">
      <c r="A3964" t="s">
        <v>99</v>
      </c>
      <c r="B3964" s="7" t="s">
        <v>178</v>
      </c>
      <c r="C3964" s="15">
        <v>103</v>
      </c>
      <c r="D3964" s="16" t="s">
        <v>94</v>
      </c>
      <c r="E3964">
        <v>381</v>
      </c>
      <c r="F3964" s="9">
        <v>300</v>
      </c>
      <c r="G3964" s="9">
        <f>financials[[#This Row],[Units Sold]]*financials[[#This Row],[Sale Price]]</f>
        <v>114300</v>
      </c>
      <c r="H3964" s="9">
        <f>IF(financials[[#This Row],[Discount Band]]="low",0.1,IF(financials[[#This Row],[Discount Band]]="medium",0.15,0.3))</f>
        <v>0.3</v>
      </c>
      <c r="I3964" s="9">
        <f>financials[[#This Row],[Gross Sales]]-financials[[#This Row],[Gross Sales]]*financials[[#This Row],[Discounts]]</f>
        <v>80010</v>
      </c>
      <c r="J3964" s="9">
        <f>VLOOKUP(financials[[#This Row],[productid]],Products!$B$2:$H$10,3)</f>
        <v>15</v>
      </c>
      <c r="K3964" s="9">
        <f>financials[[#This Row],[Sales]]-financials[[#This Row],[COGS]]</f>
        <v>79995</v>
      </c>
      <c r="L3964" s="17">
        <f t="shared" ca="1" si="123"/>
        <v>45406</v>
      </c>
      <c r="M3964" t="str">
        <f t="shared" ca="1" si="122"/>
        <v>B0001</v>
      </c>
    </row>
    <row r="3965" spans="1:13" x14ac:dyDescent="0.25">
      <c r="A3965" t="s">
        <v>99</v>
      </c>
      <c r="B3965" s="7" t="s">
        <v>287</v>
      </c>
      <c r="C3965" s="15">
        <v>106</v>
      </c>
      <c r="D3965" s="16" t="s">
        <v>101</v>
      </c>
      <c r="E3965">
        <v>382</v>
      </c>
      <c r="F3965" s="9">
        <v>300</v>
      </c>
      <c r="G3965" s="9">
        <f>financials[[#This Row],[Units Sold]]*financials[[#This Row],[Sale Price]]</f>
        <v>114600</v>
      </c>
      <c r="H3965" s="9">
        <f>IF(financials[[#This Row],[Discount Band]]="low",0.1,IF(financials[[#This Row],[Discount Band]]="medium",0.15,0.3))</f>
        <v>0.15</v>
      </c>
      <c r="I3965" s="9">
        <f>financials[[#This Row],[Gross Sales]]-financials[[#This Row],[Gross Sales]]*financials[[#This Row],[Discounts]]</f>
        <v>97410</v>
      </c>
      <c r="J3965" s="9">
        <f>VLOOKUP(financials[[#This Row],[productid]],Products!$B$2:$H$10,3)</f>
        <v>9.1</v>
      </c>
      <c r="K3965" s="9">
        <f>financials[[#This Row],[Sales]]-financials[[#This Row],[COGS]]</f>
        <v>97400.9</v>
      </c>
      <c r="L3965" s="17">
        <f t="shared" ca="1" si="123"/>
        <v>45183</v>
      </c>
      <c r="M3965" t="str">
        <f t="shared" ca="1" si="122"/>
        <v>B0001</v>
      </c>
    </row>
    <row r="3966" spans="1:13" x14ac:dyDescent="0.25">
      <c r="A3966" t="s">
        <v>97</v>
      </c>
      <c r="B3966" s="7" t="s">
        <v>209</v>
      </c>
      <c r="C3966" s="15">
        <v>108</v>
      </c>
      <c r="D3966" s="16" t="s">
        <v>101</v>
      </c>
      <c r="E3966">
        <v>329</v>
      </c>
      <c r="F3966" s="9">
        <v>350</v>
      </c>
      <c r="G3966" s="9">
        <f>financials[[#This Row],[Units Sold]]*financials[[#This Row],[Sale Price]]</f>
        <v>115150</v>
      </c>
      <c r="H3966" s="9">
        <f>IF(financials[[#This Row],[Discount Band]]="low",0.1,IF(financials[[#This Row],[Discount Band]]="medium",0.15,0.3))</f>
        <v>0.15</v>
      </c>
      <c r="I3966" s="9">
        <f>financials[[#This Row],[Gross Sales]]-financials[[#This Row],[Gross Sales]]*financials[[#This Row],[Discounts]]</f>
        <v>97877.5</v>
      </c>
      <c r="J3966" s="9">
        <f>VLOOKUP(financials[[#This Row],[productid]],Products!$B$2:$H$10,3)</f>
        <v>3.99</v>
      </c>
      <c r="K3966" s="9">
        <f>financials[[#This Row],[Sales]]-financials[[#This Row],[COGS]]</f>
        <v>97873.51</v>
      </c>
      <c r="L3966" s="17">
        <f t="shared" ca="1" si="123"/>
        <v>44853</v>
      </c>
      <c r="M3966" t="str">
        <f t="shared" ca="1" si="122"/>
        <v>C0002</v>
      </c>
    </row>
    <row r="3967" spans="1:13" x14ac:dyDescent="0.25">
      <c r="A3967" t="s">
        <v>97</v>
      </c>
      <c r="B3967" s="7" t="s">
        <v>284</v>
      </c>
      <c r="C3967" s="15">
        <v>109</v>
      </c>
      <c r="D3967" s="16" t="s">
        <v>102</v>
      </c>
      <c r="E3967">
        <v>329</v>
      </c>
      <c r="F3967" s="9">
        <v>350</v>
      </c>
      <c r="G3967" s="9">
        <f>financials[[#This Row],[Units Sold]]*financials[[#This Row],[Sale Price]]</f>
        <v>115150</v>
      </c>
      <c r="H3967" s="9">
        <f>IF(financials[[#This Row],[Discount Band]]="low",0.1,IF(financials[[#This Row],[Discount Band]]="medium",0.15,0.3))</f>
        <v>0.1</v>
      </c>
      <c r="I3967" s="9">
        <f>financials[[#This Row],[Gross Sales]]-financials[[#This Row],[Gross Sales]]*financials[[#This Row],[Discounts]]</f>
        <v>103635</v>
      </c>
      <c r="J3967" s="9">
        <f>VLOOKUP(financials[[#This Row],[productid]],Products!$B$2:$H$10,3)</f>
        <v>16.8</v>
      </c>
      <c r="K3967" s="9">
        <f>financials[[#This Row],[Sales]]-financials[[#This Row],[COGS]]</f>
        <v>103618.2</v>
      </c>
      <c r="L3967" s="17">
        <f t="shared" ca="1" si="123"/>
        <v>44843</v>
      </c>
      <c r="M3967" t="str">
        <f t="shared" ca="1" si="122"/>
        <v>B0001</v>
      </c>
    </row>
    <row r="3968" spans="1:13" x14ac:dyDescent="0.25">
      <c r="A3968" t="s">
        <v>97</v>
      </c>
      <c r="B3968" s="7" t="s">
        <v>208</v>
      </c>
      <c r="C3968" s="15">
        <v>108</v>
      </c>
      <c r="D3968" s="16" t="s">
        <v>101</v>
      </c>
      <c r="E3968">
        <v>329</v>
      </c>
      <c r="F3968" s="9">
        <v>350</v>
      </c>
      <c r="G3968" s="9">
        <f>financials[[#This Row],[Units Sold]]*financials[[#This Row],[Sale Price]]</f>
        <v>115150</v>
      </c>
      <c r="H3968" s="9">
        <f>IF(financials[[#This Row],[Discount Band]]="low",0.1,IF(financials[[#This Row],[Discount Band]]="medium",0.15,0.3))</f>
        <v>0.15</v>
      </c>
      <c r="I3968" s="9">
        <f>financials[[#This Row],[Gross Sales]]-financials[[#This Row],[Gross Sales]]*financials[[#This Row],[Discounts]]</f>
        <v>97877.5</v>
      </c>
      <c r="J3968" s="9">
        <f>VLOOKUP(financials[[#This Row],[productid]],Products!$B$2:$H$10,3)</f>
        <v>3.99</v>
      </c>
      <c r="K3968" s="9">
        <f>financials[[#This Row],[Sales]]-financials[[#This Row],[COGS]]</f>
        <v>97873.51</v>
      </c>
      <c r="L3968" s="17">
        <f t="shared" ca="1" si="123"/>
        <v>44816</v>
      </c>
      <c r="M3968" t="str">
        <f t="shared" ca="1" si="122"/>
        <v>B0101</v>
      </c>
    </row>
    <row r="3969" spans="1:13" x14ac:dyDescent="0.25">
      <c r="A3969" t="s">
        <v>97</v>
      </c>
      <c r="B3969" s="7" t="s">
        <v>208</v>
      </c>
      <c r="C3969" s="15">
        <v>102</v>
      </c>
      <c r="D3969" s="16" t="s">
        <v>101</v>
      </c>
      <c r="E3969">
        <v>330</v>
      </c>
      <c r="F3969" s="9">
        <v>350</v>
      </c>
      <c r="G3969" s="9">
        <f>financials[[#This Row],[Units Sold]]*financials[[#This Row],[Sale Price]]</f>
        <v>115500</v>
      </c>
      <c r="H3969" s="9">
        <f>IF(financials[[#This Row],[Discount Band]]="low",0.1,IF(financials[[#This Row],[Discount Band]]="medium",0.15,0.3))</f>
        <v>0.15</v>
      </c>
      <c r="I3969" s="9">
        <f>financials[[#This Row],[Gross Sales]]-financials[[#This Row],[Gross Sales]]*financials[[#This Row],[Discounts]]</f>
        <v>98175</v>
      </c>
      <c r="J3969" s="9">
        <f>VLOOKUP(financials[[#This Row],[productid]],Products!$B$2:$H$10,3)</f>
        <v>13.95</v>
      </c>
      <c r="K3969" s="9">
        <f>financials[[#This Row],[Sales]]-financials[[#This Row],[COGS]]</f>
        <v>98161.05</v>
      </c>
      <c r="L3969" s="17">
        <f t="shared" ca="1" si="123"/>
        <v>44878</v>
      </c>
      <c r="M3969" t="str">
        <f t="shared" ca="1" si="122"/>
        <v>A0001</v>
      </c>
    </row>
    <row r="3970" spans="1:13" x14ac:dyDescent="0.25">
      <c r="A3970" t="s">
        <v>97</v>
      </c>
      <c r="B3970" s="7" t="s">
        <v>105</v>
      </c>
      <c r="C3970" s="15">
        <v>105</v>
      </c>
      <c r="D3970" s="16" t="s">
        <v>102</v>
      </c>
      <c r="E3970">
        <v>332</v>
      </c>
      <c r="F3970" s="9">
        <v>350</v>
      </c>
      <c r="G3970" s="9">
        <f>financials[[#This Row],[Units Sold]]*financials[[#This Row],[Sale Price]]</f>
        <v>116200</v>
      </c>
      <c r="H3970" s="9">
        <f>IF(financials[[#This Row],[Discount Band]]="low",0.1,IF(financials[[#This Row],[Discount Band]]="medium",0.15,0.3))</f>
        <v>0.1</v>
      </c>
      <c r="I3970" s="9">
        <f>financials[[#This Row],[Gross Sales]]-financials[[#This Row],[Gross Sales]]*financials[[#This Row],[Discounts]]</f>
        <v>104580</v>
      </c>
      <c r="J3970" s="9">
        <f>VLOOKUP(financials[[#This Row],[productid]],Products!$B$2:$H$10,3)</f>
        <v>10</v>
      </c>
      <c r="K3970" s="9">
        <f>financials[[#This Row],[Sales]]-financials[[#This Row],[COGS]]</f>
        <v>104570</v>
      </c>
      <c r="L3970" s="17">
        <f t="shared" ca="1" si="123"/>
        <v>44820</v>
      </c>
      <c r="M3970" t="str">
        <f t="shared" ref="M3970:M4033" ca="1" si="124">VLOOKUP(RANDBETWEEN(1,5),rnlsalesperson,2)</f>
        <v>B0001</v>
      </c>
    </row>
    <row r="3971" spans="1:13" x14ac:dyDescent="0.25">
      <c r="A3971" t="s">
        <v>97</v>
      </c>
      <c r="B3971" s="7" t="s">
        <v>216</v>
      </c>
      <c r="C3971" s="15">
        <v>104</v>
      </c>
      <c r="D3971" s="16" t="s">
        <v>102</v>
      </c>
      <c r="E3971">
        <v>332</v>
      </c>
      <c r="F3971" s="9">
        <v>350</v>
      </c>
      <c r="G3971" s="9">
        <f>financials[[#This Row],[Units Sold]]*financials[[#This Row],[Sale Price]]</f>
        <v>116200</v>
      </c>
      <c r="H3971" s="9">
        <f>IF(financials[[#This Row],[Discount Band]]="low",0.1,IF(financials[[#This Row],[Discount Band]]="medium",0.15,0.3))</f>
        <v>0.1</v>
      </c>
      <c r="I3971" s="9">
        <f>financials[[#This Row],[Gross Sales]]-financials[[#This Row],[Gross Sales]]*financials[[#This Row],[Discounts]]</f>
        <v>104580</v>
      </c>
      <c r="J3971" s="9">
        <f>VLOOKUP(financials[[#This Row],[productid]],Products!$B$2:$H$10,3)</f>
        <v>2.9</v>
      </c>
      <c r="K3971" s="9">
        <f>financials[[#This Row],[Sales]]-financials[[#This Row],[COGS]]</f>
        <v>104577.1</v>
      </c>
      <c r="L3971" s="17">
        <f t="shared" ref="L3971:L4034" ca="1" si="125">RANDBETWEEN(44562,45534)</f>
        <v>45458</v>
      </c>
      <c r="M3971" t="str">
        <f t="shared" ca="1" si="124"/>
        <v>B0101</v>
      </c>
    </row>
    <row r="3972" spans="1:13" x14ac:dyDescent="0.25">
      <c r="A3972" t="s">
        <v>99</v>
      </c>
      <c r="B3972" s="7" t="s">
        <v>284</v>
      </c>
      <c r="C3972" s="15">
        <v>108</v>
      </c>
      <c r="D3972" s="16" t="s">
        <v>101</v>
      </c>
      <c r="E3972">
        <v>388</v>
      </c>
      <c r="F3972" s="9">
        <v>300</v>
      </c>
      <c r="G3972" s="9">
        <f>financials[[#This Row],[Units Sold]]*financials[[#This Row],[Sale Price]]</f>
        <v>116400</v>
      </c>
      <c r="H3972" s="9">
        <f>IF(financials[[#This Row],[Discount Band]]="low",0.1,IF(financials[[#This Row],[Discount Band]]="medium",0.15,0.3))</f>
        <v>0.15</v>
      </c>
      <c r="I3972" s="9">
        <f>financials[[#This Row],[Gross Sales]]-financials[[#This Row],[Gross Sales]]*financials[[#This Row],[Discounts]]</f>
        <v>98940</v>
      </c>
      <c r="J3972" s="9">
        <f>VLOOKUP(financials[[#This Row],[productid]],Products!$B$2:$H$10,3)</f>
        <v>3.99</v>
      </c>
      <c r="K3972" s="9">
        <f>financials[[#This Row],[Sales]]-financials[[#This Row],[COGS]]</f>
        <v>98936.01</v>
      </c>
      <c r="L3972" s="17">
        <f t="shared" ca="1" si="125"/>
        <v>45513</v>
      </c>
      <c r="M3972" t="str">
        <f t="shared" ca="1" si="124"/>
        <v>B0001</v>
      </c>
    </row>
    <row r="3973" spans="1:13" x14ac:dyDescent="0.25">
      <c r="A3973" t="s">
        <v>99</v>
      </c>
      <c r="B3973" s="7" t="s">
        <v>556</v>
      </c>
      <c r="C3973" s="15">
        <v>103</v>
      </c>
      <c r="D3973" s="16" t="s">
        <v>94</v>
      </c>
      <c r="E3973">
        <v>390</v>
      </c>
      <c r="F3973" s="9">
        <v>300</v>
      </c>
      <c r="G3973" s="9">
        <f>financials[[#This Row],[Units Sold]]*financials[[#This Row],[Sale Price]]</f>
        <v>117000</v>
      </c>
      <c r="H3973" s="9">
        <f>IF(financials[[#This Row],[Discount Band]]="low",0.1,IF(financials[[#This Row],[Discount Band]]="medium",0.15,0.3))</f>
        <v>0.3</v>
      </c>
      <c r="I3973" s="9">
        <f>financials[[#This Row],[Gross Sales]]-financials[[#This Row],[Gross Sales]]*financials[[#This Row],[Discounts]]</f>
        <v>81900</v>
      </c>
      <c r="J3973" s="9">
        <f>VLOOKUP(financials[[#This Row],[productid]],Products!$B$2:$H$10,3)</f>
        <v>15</v>
      </c>
      <c r="K3973" s="9">
        <f>financials[[#This Row],[Sales]]-financials[[#This Row],[COGS]]</f>
        <v>81885</v>
      </c>
      <c r="L3973" s="17">
        <f t="shared" ca="1" si="125"/>
        <v>45022</v>
      </c>
      <c r="M3973" t="str">
        <f t="shared" ca="1" si="124"/>
        <v>C0002</v>
      </c>
    </row>
    <row r="3974" spans="1:13" x14ac:dyDescent="0.25">
      <c r="A3974" t="s">
        <v>97</v>
      </c>
      <c r="B3974" s="7" t="s">
        <v>208</v>
      </c>
      <c r="C3974" s="15">
        <v>104</v>
      </c>
      <c r="D3974" s="16" t="s">
        <v>102</v>
      </c>
      <c r="E3974">
        <v>336</v>
      </c>
      <c r="F3974" s="9">
        <v>350</v>
      </c>
      <c r="G3974" s="9">
        <f>financials[[#This Row],[Units Sold]]*financials[[#This Row],[Sale Price]]</f>
        <v>117600</v>
      </c>
      <c r="H3974" s="9">
        <f>IF(financials[[#This Row],[Discount Band]]="low",0.1,IF(financials[[#This Row],[Discount Band]]="medium",0.15,0.3))</f>
        <v>0.1</v>
      </c>
      <c r="I3974" s="9">
        <f>financials[[#This Row],[Gross Sales]]-financials[[#This Row],[Gross Sales]]*financials[[#This Row],[Discounts]]</f>
        <v>105840</v>
      </c>
      <c r="J3974" s="9">
        <f>VLOOKUP(financials[[#This Row],[productid]],Products!$B$2:$H$10,3)</f>
        <v>2.9</v>
      </c>
      <c r="K3974" s="9">
        <f>financials[[#This Row],[Sales]]-financials[[#This Row],[COGS]]</f>
        <v>105837.1</v>
      </c>
      <c r="L3974" s="17">
        <f t="shared" ca="1" si="125"/>
        <v>45120</v>
      </c>
      <c r="M3974" t="str">
        <f t="shared" ca="1" si="124"/>
        <v>A0001</v>
      </c>
    </row>
    <row r="3975" spans="1:13" x14ac:dyDescent="0.25">
      <c r="A3975" t="s">
        <v>99</v>
      </c>
      <c r="B3975" s="7" t="s">
        <v>279</v>
      </c>
      <c r="C3975" s="15">
        <v>101</v>
      </c>
      <c r="D3975" s="16" t="s">
        <v>102</v>
      </c>
      <c r="E3975">
        <v>392</v>
      </c>
      <c r="F3975" s="9">
        <v>300</v>
      </c>
      <c r="G3975" s="9">
        <f>financials[[#This Row],[Units Sold]]*financials[[#This Row],[Sale Price]]</f>
        <v>117600</v>
      </c>
      <c r="H3975" s="9">
        <f>IF(financials[[#This Row],[Discount Band]]="low",0.1,IF(financials[[#This Row],[Discount Band]]="medium",0.15,0.3))</f>
        <v>0.1</v>
      </c>
      <c r="I3975" s="9">
        <f>financials[[#This Row],[Gross Sales]]-financials[[#This Row],[Gross Sales]]*financials[[#This Row],[Discounts]]</f>
        <v>105840</v>
      </c>
      <c r="J3975" s="9">
        <f>VLOOKUP(financials[[#This Row],[productid]],Products!$B$2:$H$10,3)</f>
        <v>9.9499999999999993</v>
      </c>
      <c r="K3975" s="9">
        <f>financials[[#This Row],[Sales]]-financials[[#This Row],[COGS]]</f>
        <v>105830.05</v>
      </c>
      <c r="L3975" s="17">
        <f t="shared" ca="1" si="125"/>
        <v>44777</v>
      </c>
      <c r="M3975" t="str">
        <f t="shared" ca="1" si="124"/>
        <v>C0002</v>
      </c>
    </row>
    <row r="3976" spans="1:13" x14ac:dyDescent="0.25">
      <c r="A3976" t="s">
        <v>99</v>
      </c>
      <c r="B3976" s="7" t="s">
        <v>556</v>
      </c>
      <c r="C3976" s="15">
        <v>107</v>
      </c>
      <c r="D3976" s="16" t="s">
        <v>101</v>
      </c>
      <c r="E3976">
        <v>392</v>
      </c>
      <c r="F3976" s="9">
        <v>300</v>
      </c>
      <c r="G3976" s="9">
        <f>financials[[#This Row],[Units Sold]]*financials[[#This Row],[Sale Price]]</f>
        <v>117600</v>
      </c>
      <c r="H3976" s="9">
        <f>IF(financials[[#This Row],[Discount Band]]="low",0.1,IF(financials[[#This Row],[Discount Band]]="medium",0.15,0.3))</f>
        <v>0.15</v>
      </c>
      <c r="I3976" s="9">
        <f>financials[[#This Row],[Gross Sales]]-financials[[#This Row],[Gross Sales]]*financials[[#This Row],[Discounts]]</f>
        <v>99960</v>
      </c>
      <c r="J3976" s="9">
        <f>VLOOKUP(financials[[#This Row],[productid]],Products!$B$2:$H$10,3)</f>
        <v>5.5</v>
      </c>
      <c r="K3976" s="9">
        <f>financials[[#This Row],[Sales]]-financials[[#This Row],[COGS]]</f>
        <v>99954.5</v>
      </c>
      <c r="L3976" s="17">
        <f t="shared" ca="1" si="125"/>
        <v>44738</v>
      </c>
      <c r="M3976" t="str">
        <f t="shared" ca="1" si="124"/>
        <v>C0003</v>
      </c>
    </row>
    <row r="3977" spans="1:13" x14ac:dyDescent="0.25">
      <c r="A3977" t="s">
        <v>97</v>
      </c>
      <c r="B3977" s="7" t="s">
        <v>106</v>
      </c>
      <c r="C3977" s="15">
        <v>107</v>
      </c>
      <c r="D3977" s="16" t="s">
        <v>101</v>
      </c>
      <c r="E3977">
        <v>337</v>
      </c>
      <c r="F3977" s="9">
        <v>350</v>
      </c>
      <c r="G3977" s="9">
        <f>financials[[#This Row],[Units Sold]]*financials[[#This Row],[Sale Price]]</f>
        <v>117950</v>
      </c>
      <c r="H3977" s="9">
        <f>IF(financials[[#This Row],[Discount Band]]="low",0.1,IF(financials[[#This Row],[Discount Band]]="medium",0.15,0.3))</f>
        <v>0.15</v>
      </c>
      <c r="I3977" s="9">
        <f>financials[[#This Row],[Gross Sales]]-financials[[#This Row],[Gross Sales]]*financials[[#This Row],[Discounts]]</f>
        <v>100257.5</v>
      </c>
      <c r="J3977" s="9">
        <f>VLOOKUP(financials[[#This Row],[productid]],Products!$B$2:$H$10,3)</f>
        <v>5.5</v>
      </c>
      <c r="K3977" s="9">
        <f>financials[[#This Row],[Sales]]-financials[[#This Row],[COGS]]</f>
        <v>100252</v>
      </c>
      <c r="L3977" s="17">
        <f t="shared" ca="1" si="125"/>
        <v>45109</v>
      </c>
      <c r="M3977" t="str">
        <f t="shared" ca="1" si="124"/>
        <v>A0001</v>
      </c>
    </row>
    <row r="3978" spans="1:13" x14ac:dyDescent="0.25">
      <c r="A3978" t="s">
        <v>97</v>
      </c>
      <c r="B3978" s="7" t="s">
        <v>556</v>
      </c>
      <c r="C3978" s="15">
        <v>109</v>
      </c>
      <c r="D3978" s="16" t="s">
        <v>101</v>
      </c>
      <c r="E3978">
        <v>338</v>
      </c>
      <c r="F3978" s="9">
        <v>350</v>
      </c>
      <c r="G3978" s="9">
        <f>financials[[#This Row],[Units Sold]]*financials[[#This Row],[Sale Price]]</f>
        <v>118300</v>
      </c>
      <c r="H3978" s="9">
        <f>IF(financials[[#This Row],[Discount Band]]="low",0.1,IF(financials[[#This Row],[Discount Band]]="medium",0.15,0.3))</f>
        <v>0.15</v>
      </c>
      <c r="I3978" s="9">
        <f>financials[[#This Row],[Gross Sales]]-financials[[#This Row],[Gross Sales]]*financials[[#This Row],[Discounts]]</f>
        <v>100555</v>
      </c>
      <c r="J3978" s="9">
        <f>VLOOKUP(financials[[#This Row],[productid]],Products!$B$2:$H$10,3)</f>
        <v>16.8</v>
      </c>
      <c r="K3978" s="9">
        <f>financials[[#This Row],[Sales]]-financials[[#This Row],[COGS]]</f>
        <v>100538.2</v>
      </c>
      <c r="L3978" s="17">
        <f t="shared" ca="1" si="125"/>
        <v>44748</v>
      </c>
      <c r="M3978" t="str">
        <f t="shared" ca="1" si="124"/>
        <v>C0002</v>
      </c>
    </row>
    <row r="3979" spans="1:13" x14ac:dyDescent="0.25">
      <c r="A3979" t="s">
        <v>97</v>
      </c>
      <c r="B3979" s="7" t="s">
        <v>209</v>
      </c>
      <c r="C3979" s="15">
        <v>106</v>
      </c>
      <c r="D3979" s="16" t="s">
        <v>94</v>
      </c>
      <c r="E3979">
        <v>339</v>
      </c>
      <c r="F3979" s="9">
        <v>350</v>
      </c>
      <c r="G3979" s="9">
        <f>financials[[#This Row],[Units Sold]]*financials[[#This Row],[Sale Price]]</f>
        <v>118650</v>
      </c>
      <c r="H3979" s="9">
        <f>IF(financials[[#This Row],[Discount Band]]="low",0.1,IF(financials[[#This Row],[Discount Band]]="medium",0.15,0.3))</f>
        <v>0.3</v>
      </c>
      <c r="I3979" s="9">
        <f>financials[[#This Row],[Gross Sales]]-financials[[#This Row],[Gross Sales]]*financials[[#This Row],[Discounts]]</f>
        <v>83055</v>
      </c>
      <c r="J3979" s="9">
        <f>VLOOKUP(financials[[#This Row],[productid]],Products!$B$2:$H$10,3)</f>
        <v>9.1</v>
      </c>
      <c r="K3979" s="9">
        <f>financials[[#This Row],[Sales]]-financials[[#This Row],[COGS]]</f>
        <v>83045.899999999994</v>
      </c>
      <c r="L3979" s="17">
        <f t="shared" ca="1" si="125"/>
        <v>45232</v>
      </c>
      <c r="M3979" t="str">
        <f t="shared" ca="1" si="124"/>
        <v>C0003</v>
      </c>
    </row>
    <row r="3980" spans="1:13" x14ac:dyDescent="0.25">
      <c r="A3980" t="s">
        <v>99</v>
      </c>
      <c r="B3980" s="7" t="s">
        <v>287</v>
      </c>
      <c r="C3980" s="15">
        <v>104</v>
      </c>
      <c r="D3980" s="16" t="s">
        <v>101</v>
      </c>
      <c r="E3980">
        <v>396</v>
      </c>
      <c r="F3980" s="9">
        <v>300</v>
      </c>
      <c r="G3980" s="9">
        <f>financials[[#This Row],[Units Sold]]*financials[[#This Row],[Sale Price]]</f>
        <v>118800</v>
      </c>
      <c r="H3980" s="9">
        <f>IF(financials[[#This Row],[Discount Band]]="low",0.1,IF(financials[[#This Row],[Discount Band]]="medium",0.15,0.3))</f>
        <v>0.15</v>
      </c>
      <c r="I3980" s="9">
        <f>financials[[#This Row],[Gross Sales]]-financials[[#This Row],[Gross Sales]]*financials[[#This Row],[Discounts]]</f>
        <v>100980</v>
      </c>
      <c r="J3980" s="9">
        <f>VLOOKUP(financials[[#This Row],[productid]],Products!$B$2:$H$10,3)</f>
        <v>2.9</v>
      </c>
      <c r="K3980" s="9">
        <f>financials[[#This Row],[Sales]]-financials[[#This Row],[COGS]]</f>
        <v>100977.1</v>
      </c>
      <c r="L3980" s="17">
        <f t="shared" ca="1" si="125"/>
        <v>45488</v>
      </c>
      <c r="M3980" t="str">
        <f t="shared" ca="1" si="124"/>
        <v>B0101</v>
      </c>
    </row>
    <row r="3981" spans="1:13" x14ac:dyDescent="0.25">
      <c r="A3981" t="s">
        <v>97</v>
      </c>
      <c r="B3981" s="7" t="s">
        <v>208</v>
      </c>
      <c r="C3981" s="15">
        <v>109</v>
      </c>
      <c r="D3981" s="16" t="s">
        <v>94</v>
      </c>
      <c r="E3981">
        <v>340</v>
      </c>
      <c r="F3981" s="9">
        <v>350</v>
      </c>
      <c r="G3981" s="9">
        <f>financials[[#This Row],[Units Sold]]*financials[[#This Row],[Sale Price]]</f>
        <v>119000</v>
      </c>
      <c r="H3981" s="9">
        <f>IF(financials[[#This Row],[Discount Band]]="low",0.1,IF(financials[[#This Row],[Discount Band]]="medium",0.15,0.3))</f>
        <v>0.3</v>
      </c>
      <c r="I3981" s="9">
        <f>financials[[#This Row],[Gross Sales]]-financials[[#This Row],[Gross Sales]]*financials[[#This Row],[Discounts]]</f>
        <v>83300</v>
      </c>
      <c r="J3981" s="9">
        <f>VLOOKUP(financials[[#This Row],[productid]],Products!$B$2:$H$10,3)</f>
        <v>16.8</v>
      </c>
      <c r="K3981" s="9">
        <f>financials[[#This Row],[Sales]]-financials[[#This Row],[COGS]]</f>
        <v>83283.199999999997</v>
      </c>
      <c r="L3981" s="17">
        <f t="shared" ca="1" si="125"/>
        <v>44946</v>
      </c>
      <c r="M3981" t="str">
        <f t="shared" ca="1" si="124"/>
        <v>B0001</v>
      </c>
    </row>
    <row r="3982" spans="1:13" x14ac:dyDescent="0.25">
      <c r="A3982" t="s">
        <v>99</v>
      </c>
      <c r="B3982" s="7" t="s">
        <v>209</v>
      </c>
      <c r="C3982" s="15">
        <v>106</v>
      </c>
      <c r="D3982" s="16" t="s">
        <v>101</v>
      </c>
      <c r="E3982">
        <v>397</v>
      </c>
      <c r="F3982" s="9">
        <v>300</v>
      </c>
      <c r="G3982" s="9">
        <f>financials[[#This Row],[Units Sold]]*financials[[#This Row],[Sale Price]]</f>
        <v>119100</v>
      </c>
      <c r="H3982" s="9">
        <f>IF(financials[[#This Row],[Discount Band]]="low",0.1,IF(financials[[#This Row],[Discount Band]]="medium",0.15,0.3))</f>
        <v>0.15</v>
      </c>
      <c r="I3982" s="9">
        <f>financials[[#This Row],[Gross Sales]]-financials[[#This Row],[Gross Sales]]*financials[[#This Row],[Discounts]]</f>
        <v>101235</v>
      </c>
      <c r="J3982" s="9">
        <f>VLOOKUP(financials[[#This Row],[productid]],Products!$B$2:$H$10,3)</f>
        <v>9.1</v>
      </c>
      <c r="K3982" s="9">
        <f>financials[[#This Row],[Sales]]-financials[[#This Row],[COGS]]</f>
        <v>101225.9</v>
      </c>
      <c r="L3982" s="17">
        <f t="shared" ca="1" si="125"/>
        <v>44832</v>
      </c>
      <c r="M3982" t="str">
        <f t="shared" ca="1" si="124"/>
        <v>A0001</v>
      </c>
    </row>
    <row r="3983" spans="1:13" x14ac:dyDescent="0.25">
      <c r="A3983" t="s">
        <v>99</v>
      </c>
      <c r="B3983" s="7" t="s">
        <v>209</v>
      </c>
      <c r="C3983" s="15">
        <v>104</v>
      </c>
      <c r="D3983" s="16" t="s">
        <v>101</v>
      </c>
      <c r="E3983">
        <v>397</v>
      </c>
      <c r="F3983" s="9">
        <v>300</v>
      </c>
      <c r="G3983" s="9">
        <f>financials[[#This Row],[Units Sold]]*financials[[#This Row],[Sale Price]]</f>
        <v>119100</v>
      </c>
      <c r="H3983" s="9">
        <f>IF(financials[[#This Row],[Discount Band]]="low",0.1,IF(financials[[#This Row],[Discount Band]]="medium",0.15,0.3))</f>
        <v>0.15</v>
      </c>
      <c r="I3983" s="9">
        <f>financials[[#This Row],[Gross Sales]]-financials[[#This Row],[Gross Sales]]*financials[[#This Row],[Discounts]]</f>
        <v>101235</v>
      </c>
      <c r="J3983" s="9">
        <f>VLOOKUP(financials[[#This Row],[productid]],Products!$B$2:$H$10,3)</f>
        <v>2.9</v>
      </c>
      <c r="K3983" s="9">
        <f>financials[[#This Row],[Sales]]-financials[[#This Row],[COGS]]</f>
        <v>101232.1</v>
      </c>
      <c r="L3983" s="17">
        <f t="shared" ca="1" si="125"/>
        <v>44967</v>
      </c>
      <c r="M3983" t="str">
        <f t="shared" ca="1" si="124"/>
        <v>A0001</v>
      </c>
    </row>
    <row r="3984" spans="1:13" x14ac:dyDescent="0.25">
      <c r="A3984" t="s">
        <v>99</v>
      </c>
      <c r="B3984" s="7" t="s">
        <v>105</v>
      </c>
      <c r="C3984" s="15">
        <v>104</v>
      </c>
      <c r="D3984" s="16" t="s">
        <v>101</v>
      </c>
      <c r="E3984">
        <v>377</v>
      </c>
      <c r="F3984" s="9">
        <v>300</v>
      </c>
      <c r="G3984" s="9">
        <f>financials[[#This Row],[Units Sold]]*financials[[#This Row],[Sale Price]]</f>
        <v>113100</v>
      </c>
      <c r="H3984" s="9">
        <f>IF(financials[[#This Row],[Discount Band]]="low",0.1,IF(financials[[#This Row],[Discount Band]]="medium",0.15,0.3))</f>
        <v>0.15</v>
      </c>
      <c r="I3984" s="9">
        <f>financials[[#This Row],[Gross Sales]]-financials[[#This Row],[Gross Sales]]*financials[[#This Row],[Discounts]]</f>
        <v>96135</v>
      </c>
      <c r="J3984" s="9">
        <f>VLOOKUP(financials[[#This Row],[productid]],Products!$B$2:$H$10,3)</f>
        <v>2.9</v>
      </c>
      <c r="K3984" s="9">
        <f>financials[[#This Row],[Sales]]-financials[[#This Row],[COGS]]</f>
        <v>96132.1</v>
      </c>
      <c r="L3984" s="17">
        <f t="shared" ca="1" si="125"/>
        <v>44698</v>
      </c>
      <c r="M3984" t="str">
        <f t="shared" ca="1" si="124"/>
        <v>C0003</v>
      </c>
    </row>
    <row r="3985" spans="1:13" x14ac:dyDescent="0.25">
      <c r="A3985" t="s">
        <v>97</v>
      </c>
      <c r="B3985" s="7" t="s">
        <v>208</v>
      </c>
      <c r="C3985" s="15">
        <v>101</v>
      </c>
      <c r="D3985" s="16" t="s">
        <v>102</v>
      </c>
      <c r="E3985">
        <v>342</v>
      </c>
      <c r="F3985" s="9">
        <v>350</v>
      </c>
      <c r="G3985" s="9">
        <f>financials[[#This Row],[Units Sold]]*financials[[#This Row],[Sale Price]]</f>
        <v>119700</v>
      </c>
      <c r="H3985" s="9">
        <f>IF(financials[[#This Row],[Discount Band]]="low",0.1,IF(financials[[#This Row],[Discount Band]]="medium",0.15,0.3))</f>
        <v>0.1</v>
      </c>
      <c r="I3985" s="9">
        <f>financials[[#This Row],[Gross Sales]]-financials[[#This Row],[Gross Sales]]*financials[[#This Row],[Discounts]]</f>
        <v>107730</v>
      </c>
      <c r="J3985" s="9">
        <f>VLOOKUP(financials[[#This Row],[productid]],Products!$B$2:$H$10,3)</f>
        <v>9.9499999999999993</v>
      </c>
      <c r="K3985" s="9">
        <f>financials[[#This Row],[Sales]]-financials[[#This Row],[COGS]]</f>
        <v>107720.05</v>
      </c>
      <c r="L3985" s="17">
        <f t="shared" ca="1" si="125"/>
        <v>44618</v>
      </c>
      <c r="M3985" t="str">
        <f t="shared" ca="1" si="124"/>
        <v>C0003</v>
      </c>
    </row>
    <row r="3986" spans="1:13" x14ac:dyDescent="0.25">
      <c r="A3986" t="s">
        <v>99</v>
      </c>
      <c r="B3986" s="7" t="s">
        <v>105</v>
      </c>
      <c r="C3986" s="13">
        <v>105</v>
      </c>
      <c r="D3986" s="10" t="s">
        <v>101</v>
      </c>
      <c r="E3986">
        <v>401</v>
      </c>
      <c r="F3986" s="9">
        <v>300</v>
      </c>
      <c r="G3986" s="9">
        <f>financials[[#This Row],[Units Sold]]*financials[[#This Row],[Sale Price]]</f>
        <v>120300</v>
      </c>
      <c r="H3986" s="9">
        <f>IF(financials[[#This Row],[Discount Band]]="low",0.1,IF(financials[[#This Row],[Discount Band]]="medium",0.15,0.3))</f>
        <v>0.15</v>
      </c>
      <c r="I3986" s="9">
        <f>financials[[#This Row],[Gross Sales]]-financials[[#This Row],[Gross Sales]]*financials[[#This Row],[Discounts]]</f>
        <v>102255</v>
      </c>
      <c r="J3986" s="9">
        <f>VLOOKUP(financials[[#This Row],[productid]],Products!$B$2:$H$10,3)</f>
        <v>10</v>
      </c>
      <c r="K3986" s="9">
        <f>financials[[#This Row],[Sales]]-financials[[#This Row],[COGS]]</f>
        <v>102245</v>
      </c>
      <c r="L3986" s="17">
        <f t="shared" ca="1" si="125"/>
        <v>45166</v>
      </c>
      <c r="M3986" t="str">
        <f t="shared" ca="1" si="124"/>
        <v>C0003</v>
      </c>
    </row>
    <row r="3987" spans="1:13" x14ac:dyDescent="0.25">
      <c r="A3987" t="s">
        <v>99</v>
      </c>
      <c r="B3987" s="7" t="s">
        <v>106</v>
      </c>
      <c r="C3987" s="15">
        <v>102</v>
      </c>
      <c r="D3987" s="16" t="s">
        <v>101</v>
      </c>
      <c r="E3987">
        <v>403</v>
      </c>
      <c r="F3987" s="9">
        <v>300</v>
      </c>
      <c r="G3987" s="9">
        <f>financials[[#This Row],[Units Sold]]*financials[[#This Row],[Sale Price]]</f>
        <v>120900</v>
      </c>
      <c r="H3987" s="9">
        <f>IF(financials[[#This Row],[Discount Band]]="low",0.1,IF(financials[[#This Row],[Discount Band]]="medium",0.15,0.3))</f>
        <v>0.15</v>
      </c>
      <c r="I3987" s="9">
        <f>financials[[#This Row],[Gross Sales]]-financials[[#This Row],[Gross Sales]]*financials[[#This Row],[Discounts]]</f>
        <v>102765</v>
      </c>
      <c r="J3987" s="9">
        <f>VLOOKUP(financials[[#This Row],[productid]],Products!$B$2:$H$10,3)</f>
        <v>13.95</v>
      </c>
      <c r="K3987" s="9">
        <f>financials[[#This Row],[Sales]]-financials[[#This Row],[COGS]]</f>
        <v>102751.05</v>
      </c>
      <c r="L3987" s="17">
        <f t="shared" ca="1" si="125"/>
        <v>45299</v>
      </c>
      <c r="M3987" t="str">
        <f t="shared" ca="1" si="124"/>
        <v>C0003</v>
      </c>
    </row>
    <row r="3988" spans="1:13" x14ac:dyDescent="0.25">
      <c r="A3988" t="s">
        <v>97</v>
      </c>
      <c r="B3988" s="7" t="s">
        <v>287</v>
      </c>
      <c r="C3988" s="15">
        <v>103</v>
      </c>
      <c r="D3988" s="16" t="s">
        <v>94</v>
      </c>
      <c r="E3988">
        <v>346</v>
      </c>
      <c r="F3988" s="9">
        <v>350</v>
      </c>
      <c r="G3988" s="9">
        <f>financials[[#This Row],[Units Sold]]*financials[[#This Row],[Sale Price]]</f>
        <v>121100</v>
      </c>
      <c r="H3988" s="9">
        <f>IF(financials[[#This Row],[Discount Band]]="low",0.1,IF(financials[[#This Row],[Discount Band]]="medium",0.15,0.3))</f>
        <v>0.3</v>
      </c>
      <c r="I3988" s="9">
        <f>financials[[#This Row],[Gross Sales]]-financials[[#This Row],[Gross Sales]]*financials[[#This Row],[Discounts]]</f>
        <v>84770</v>
      </c>
      <c r="J3988" s="9">
        <f>VLOOKUP(financials[[#This Row],[productid]],Products!$B$2:$H$10,3)</f>
        <v>15</v>
      </c>
      <c r="K3988" s="9">
        <f>financials[[#This Row],[Sales]]-financials[[#This Row],[COGS]]</f>
        <v>84755</v>
      </c>
      <c r="L3988" s="17">
        <f t="shared" ca="1" si="125"/>
        <v>44858</v>
      </c>
      <c r="M3988" t="str">
        <f t="shared" ca="1" si="124"/>
        <v>B0101</v>
      </c>
    </row>
    <row r="3989" spans="1:13" x14ac:dyDescent="0.25">
      <c r="A3989" t="s">
        <v>97</v>
      </c>
      <c r="B3989" s="7" t="s">
        <v>178</v>
      </c>
      <c r="C3989" s="15">
        <v>104</v>
      </c>
      <c r="D3989" s="16" t="s">
        <v>94</v>
      </c>
      <c r="E3989">
        <v>347</v>
      </c>
      <c r="F3989" s="9">
        <v>350</v>
      </c>
      <c r="G3989" s="9">
        <f>financials[[#This Row],[Units Sold]]*financials[[#This Row],[Sale Price]]</f>
        <v>121450</v>
      </c>
      <c r="H3989" s="9">
        <f>IF(financials[[#This Row],[Discount Band]]="low",0.1,IF(financials[[#This Row],[Discount Band]]="medium",0.15,0.3))</f>
        <v>0.3</v>
      </c>
      <c r="I3989" s="9">
        <f>financials[[#This Row],[Gross Sales]]-financials[[#This Row],[Gross Sales]]*financials[[#This Row],[Discounts]]</f>
        <v>85015</v>
      </c>
      <c r="J3989" s="9">
        <f>VLOOKUP(financials[[#This Row],[productid]],Products!$B$2:$H$10,3)</f>
        <v>2.9</v>
      </c>
      <c r="K3989" s="9">
        <f>financials[[#This Row],[Sales]]-financials[[#This Row],[COGS]]</f>
        <v>85012.1</v>
      </c>
      <c r="L3989" s="17">
        <f t="shared" ca="1" si="125"/>
        <v>45433</v>
      </c>
      <c r="M3989" t="str">
        <f t="shared" ca="1" si="124"/>
        <v>B0101</v>
      </c>
    </row>
    <row r="3990" spans="1:13" x14ac:dyDescent="0.25">
      <c r="A3990" t="s">
        <v>99</v>
      </c>
      <c r="B3990" s="7" t="s">
        <v>178</v>
      </c>
      <c r="C3990" s="15">
        <v>109</v>
      </c>
      <c r="D3990" s="16" t="s">
        <v>101</v>
      </c>
      <c r="E3990">
        <v>406</v>
      </c>
      <c r="F3990" s="9">
        <v>300</v>
      </c>
      <c r="G3990" s="9">
        <f>financials[[#This Row],[Units Sold]]*financials[[#This Row],[Sale Price]]</f>
        <v>121800</v>
      </c>
      <c r="H3990" s="9">
        <f>IF(financials[[#This Row],[Discount Band]]="low",0.1,IF(financials[[#This Row],[Discount Band]]="medium",0.15,0.3))</f>
        <v>0.15</v>
      </c>
      <c r="I3990" s="9">
        <f>financials[[#This Row],[Gross Sales]]-financials[[#This Row],[Gross Sales]]*financials[[#This Row],[Discounts]]</f>
        <v>103530</v>
      </c>
      <c r="J3990" s="9">
        <f>VLOOKUP(financials[[#This Row],[productid]],Products!$B$2:$H$10,3)</f>
        <v>16.8</v>
      </c>
      <c r="K3990" s="9">
        <f>financials[[#This Row],[Sales]]-financials[[#This Row],[COGS]]</f>
        <v>103513.2</v>
      </c>
      <c r="L3990" s="17">
        <f t="shared" ca="1" si="125"/>
        <v>44828</v>
      </c>
      <c r="M3990" t="str">
        <f t="shared" ca="1" si="124"/>
        <v>B0101</v>
      </c>
    </row>
    <row r="3991" spans="1:13" x14ac:dyDescent="0.25">
      <c r="A3991" t="s">
        <v>97</v>
      </c>
      <c r="B3991" s="7" t="s">
        <v>556</v>
      </c>
      <c r="C3991" s="15">
        <v>103</v>
      </c>
      <c r="D3991" s="16" t="s">
        <v>103</v>
      </c>
      <c r="E3991">
        <v>348</v>
      </c>
      <c r="F3991" s="9">
        <v>350</v>
      </c>
      <c r="G3991" s="9">
        <f>financials[[#This Row],[Units Sold]]*financials[[#This Row],[Sale Price]]</f>
        <v>121800</v>
      </c>
      <c r="H3991" s="9">
        <f>IF(financials[[#This Row],[Discount Band]]="low",0.1,IF(financials[[#This Row],[Discount Band]]="medium",0.15,0.3))</f>
        <v>0.3</v>
      </c>
      <c r="I3991" s="9">
        <f>financials[[#This Row],[Gross Sales]]-financials[[#This Row],[Gross Sales]]*financials[[#This Row],[Discounts]]</f>
        <v>85260</v>
      </c>
      <c r="J3991" s="9">
        <f>VLOOKUP(financials[[#This Row],[productid]],Products!$B$2:$H$10,3)</f>
        <v>15</v>
      </c>
      <c r="K3991" s="9">
        <f>financials[[#This Row],[Sales]]-financials[[#This Row],[COGS]]</f>
        <v>85245</v>
      </c>
      <c r="L3991" s="17">
        <f t="shared" ca="1" si="125"/>
        <v>45412</v>
      </c>
      <c r="M3991" t="str">
        <f t="shared" ca="1" si="124"/>
        <v>B0001</v>
      </c>
    </row>
    <row r="3992" spans="1:13" x14ac:dyDescent="0.25">
      <c r="A3992" t="s">
        <v>97</v>
      </c>
      <c r="B3992" s="7" t="s">
        <v>105</v>
      </c>
      <c r="C3992" s="15">
        <v>105</v>
      </c>
      <c r="D3992" s="16" t="s">
        <v>101</v>
      </c>
      <c r="E3992">
        <v>350</v>
      </c>
      <c r="F3992" s="9">
        <v>350</v>
      </c>
      <c r="G3992" s="9">
        <f>financials[[#This Row],[Units Sold]]*financials[[#This Row],[Sale Price]]</f>
        <v>122500</v>
      </c>
      <c r="H3992" s="9">
        <f>IF(financials[[#This Row],[Discount Band]]="low",0.1,IF(financials[[#This Row],[Discount Band]]="medium",0.15,0.3))</f>
        <v>0.15</v>
      </c>
      <c r="I3992" s="9">
        <f>financials[[#This Row],[Gross Sales]]-financials[[#This Row],[Gross Sales]]*financials[[#This Row],[Discounts]]</f>
        <v>104125</v>
      </c>
      <c r="J3992" s="9">
        <f>VLOOKUP(financials[[#This Row],[productid]],Products!$B$2:$H$10,3)</f>
        <v>10</v>
      </c>
      <c r="K3992" s="9">
        <f>financials[[#This Row],[Sales]]-financials[[#This Row],[COGS]]</f>
        <v>104115</v>
      </c>
      <c r="L3992" s="17">
        <f t="shared" ca="1" si="125"/>
        <v>44563</v>
      </c>
      <c r="M3992" t="str">
        <f t="shared" ca="1" si="124"/>
        <v>A0001</v>
      </c>
    </row>
    <row r="3993" spans="1:13" x14ac:dyDescent="0.25">
      <c r="A3993" t="s">
        <v>97</v>
      </c>
      <c r="B3993" s="7" t="s">
        <v>178</v>
      </c>
      <c r="C3993" s="15">
        <v>107</v>
      </c>
      <c r="D3993" s="16" t="s">
        <v>101</v>
      </c>
      <c r="E3993">
        <v>351</v>
      </c>
      <c r="F3993" s="9">
        <v>350</v>
      </c>
      <c r="G3993" s="9">
        <f>financials[[#This Row],[Units Sold]]*financials[[#This Row],[Sale Price]]</f>
        <v>122850</v>
      </c>
      <c r="H3993" s="9">
        <f>IF(financials[[#This Row],[Discount Band]]="low",0.1,IF(financials[[#This Row],[Discount Band]]="medium",0.15,0.3))</f>
        <v>0.15</v>
      </c>
      <c r="I3993" s="9">
        <f>financials[[#This Row],[Gross Sales]]-financials[[#This Row],[Gross Sales]]*financials[[#This Row],[Discounts]]</f>
        <v>104422.5</v>
      </c>
      <c r="J3993" s="9">
        <f>VLOOKUP(financials[[#This Row],[productid]],Products!$B$2:$H$10,3)</f>
        <v>5.5</v>
      </c>
      <c r="K3993" s="9">
        <f>financials[[#This Row],[Sales]]-financials[[#This Row],[COGS]]</f>
        <v>104417</v>
      </c>
      <c r="L3993" s="17">
        <f t="shared" ca="1" si="125"/>
        <v>45017</v>
      </c>
      <c r="M3993" t="str">
        <f t="shared" ca="1" si="124"/>
        <v>C0003</v>
      </c>
    </row>
    <row r="3994" spans="1:13" x14ac:dyDescent="0.25">
      <c r="A3994" t="s">
        <v>99</v>
      </c>
      <c r="B3994" s="7" t="s">
        <v>279</v>
      </c>
      <c r="C3994" s="15">
        <v>106</v>
      </c>
      <c r="D3994" s="16" t="s">
        <v>101</v>
      </c>
      <c r="E3994">
        <v>410</v>
      </c>
      <c r="F3994" s="9">
        <v>300</v>
      </c>
      <c r="G3994" s="9">
        <f>financials[[#This Row],[Units Sold]]*financials[[#This Row],[Sale Price]]</f>
        <v>123000</v>
      </c>
      <c r="H3994" s="9">
        <f>IF(financials[[#This Row],[Discount Band]]="low",0.1,IF(financials[[#This Row],[Discount Band]]="medium",0.15,0.3))</f>
        <v>0.15</v>
      </c>
      <c r="I3994" s="9">
        <f>financials[[#This Row],[Gross Sales]]-financials[[#This Row],[Gross Sales]]*financials[[#This Row],[Discounts]]</f>
        <v>104550</v>
      </c>
      <c r="J3994" s="9">
        <f>VLOOKUP(financials[[#This Row],[productid]],Products!$B$2:$H$10,3)</f>
        <v>9.1</v>
      </c>
      <c r="K3994" s="9">
        <f>financials[[#This Row],[Sales]]-financials[[#This Row],[COGS]]</f>
        <v>104540.9</v>
      </c>
      <c r="L3994" s="17">
        <f t="shared" ca="1" si="125"/>
        <v>44793</v>
      </c>
      <c r="M3994" t="str">
        <f t="shared" ca="1" si="124"/>
        <v>A0001</v>
      </c>
    </row>
    <row r="3995" spans="1:13" x14ac:dyDescent="0.25">
      <c r="A3995" t="s">
        <v>99</v>
      </c>
      <c r="B3995" s="7" t="s">
        <v>105</v>
      </c>
      <c r="C3995" s="15">
        <v>105</v>
      </c>
      <c r="D3995" s="16" t="s">
        <v>103</v>
      </c>
      <c r="E3995">
        <v>410</v>
      </c>
      <c r="F3995" s="9">
        <v>300</v>
      </c>
      <c r="G3995" s="9">
        <f>financials[[#This Row],[Units Sold]]*financials[[#This Row],[Sale Price]]</f>
        <v>123000</v>
      </c>
      <c r="H3995" s="9">
        <f>IF(financials[[#This Row],[Discount Band]]="low",0.1,IF(financials[[#This Row],[Discount Band]]="medium",0.15,0.3))</f>
        <v>0.3</v>
      </c>
      <c r="I3995" s="9">
        <f>financials[[#This Row],[Gross Sales]]-financials[[#This Row],[Gross Sales]]*financials[[#This Row],[Discounts]]</f>
        <v>86100</v>
      </c>
      <c r="J3995" s="9">
        <f>VLOOKUP(financials[[#This Row],[productid]],Products!$B$2:$H$10,3)</f>
        <v>10</v>
      </c>
      <c r="K3995" s="9">
        <f>financials[[#This Row],[Sales]]-financials[[#This Row],[COGS]]</f>
        <v>86090</v>
      </c>
      <c r="L3995" s="17">
        <f t="shared" ca="1" si="125"/>
        <v>44976</v>
      </c>
      <c r="M3995" t="str">
        <f t="shared" ca="1" si="124"/>
        <v>B0001</v>
      </c>
    </row>
    <row r="3996" spans="1:13" x14ac:dyDescent="0.25">
      <c r="A3996" t="s">
        <v>97</v>
      </c>
      <c r="B3996" s="7" t="s">
        <v>556</v>
      </c>
      <c r="C3996" s="15">
        <v>107</v>
      </c>
      <c r="D3996" s="16" t="s">
        <v>94</v>
      </c>
      <c r="E3996">
        <v>352</v>
      </c>
      <c r="F3996" s="9">
        <v>350</v>
      </c>
      <c r="G3996" s="9">
        <f>financials[[#This Row],[Units Sold]]*financials[[#This Row],[Sale Price]]</f>
        <v>123200</v>
      </c>
      <c r="H3996" s="9">
        <f>IF(financials[[#This Row],[Discount Band]]="low",0.1,IF(financials[[#This Row],[Discount Band]]="medium",0.15,0.3))</f>
        <v>0.3</v>
      </c>
      <c r="I3996" s="9">
        <f>financials[[#This Row],[Gross Sales]]-financials[[#This Row],[Gross Sales]]*financials[[#This Row],[Discounts]]</f>
        <v>86240</v>
      </c>
      <c r="J3996" s="9">
        <f>VLOOKUP(financials[[#This Row],[productid]],Products!$B$2:$H$10,3)</f>
        <v>5.5</v>
      </c>
      <c r="K3996" s="9">
        <f>financials[[#This Row],[Sales]]-financials[[#This Row],[COGS]]</f>
        <v>86234.5</v>
      </c>
      <c r="L3996" s="17">
        <f t="shared" ca="1" si="125"/>
        <v>44854</v>
      </c>
      <c r="M3996" t="str">
        <f t="shared" ca="1" si="124"/>
        <v>B0001</v>
      </c>
    </row>
    <row r="3997" spans="1:13" x14ac:dyDescent="0.25">
      <c r="A3997" t="s">
        <v>99</v>
      </c>
      <c r="B3997" s="7" t="s">
        <v>287</v>
      </c>
      <c r="C3997" s="13">
        <v>101</v>
      </c>
      <c r="D3997" s="10" t="s">
        <v>94</v>
      </c>
      <c r="E3997">
        <v>415</v>
      </c>
      <c r="F3997" s="9">
        <v>300</v>
      </c>
      <c r="G3997" s="9">
        <f>financials[[#This Row],[Units Sold]]*financials[[#This Row],[Sale Price]]</f>
        <v>124500</v>
      </c>
      <c r="H3997" s="9">
        <f>IF(financials[[#This Row],[Discount Band]]="low",0.1,IF(financials[[#This Row],[Discount Band]]="medium",0.15,0.3))</f>
        <v>0.3</v>
      </c>
      <c r="I3997" s="9">
        <f>financials[[#This Row],[Gross Sales]]-financials[[#This Row],[Gross Sales]]*financials[[#This Row],[Discounts]]</f>
        <v>87150</v>
      </c>
      <c r="J3997" s="9">
        <f>VLOOKUP(financials[[#This Row],[productid]],Products!$B$2:$H$10,3)</f>
        <v>9.9499999999999993</v>
      </c>
      <c r="K3997" s="9">
        <f>financials[[#This Row],[Sales]]-financials[[#This Row],[COGS]]</f>
        <v>87140.05</v>
      </c>
      <c r="L3997" s="17">
        <f t="shared" ca="1" si="125"/>
        <v>45131</v>
      </c>
      <c r="M3997" t="str">
        <f t="shared" ca="1" si="124"/>
        <v>B0001</v>
      </c>
    </row>
    <row r="3998" spans="1:13" x14ac:dyDescent="0.25">
      <c r="A3998" t="s">
        <v>98</v>
      </c>
      <c r="B3998" s="7" t="s">
        <v>170</v>
      </c>
      <c r="C3998" s="15">
        <v>104</v>
      </c>
      <c r="D3998" s="16" t="s">
        <v>101</v>
      </c>
      <c r="E3998">
        <v>1001</v>
      </c>
      <c r="F3998" s="9">
        <v>125</v>
      </c>
      <c r="G3998" s="9">
        <f>financials[[#This Row],[Units Sold]]*financials[[#This Row],[Sale Price]]</f>
        <v>125125</v>
      </c>
      <c r="H3998" s="9">
        <f>IF(financials[[#This Row],[Discount Band]]="low",0.1,IF(financials[[#This Row],[Discount Band]]="medium",0.15,0.3))</f>
        <v>0.15</v>
      </c>
      <c r="I3998" s="9">
        <f>financials[[#This Row],[Gross Sales]]-financials[[#This Row],[Gross Sales]]*financials[[#This Row],[Discounts]]</f>
        <v>106356.25</v>
      </c>
      <c r="J3998" s="9">
        <f>VLOOKUP(financials[[#This Row],[productid]],Products!$B$2:$H$10,3)</f>
        <v>2.9</v>
      </c>
      <c r="K3998" s="9">
        <f>financials[[#This Row],[Sales]]-financials[[#This Row],[COGS]]</f>
        <v>106353.35</v>
      </c>
      <c r="L3998" s="17">
        <f t="shared" ca="1" si="125"/>
        <v>44741</v>
      </c>
      <c r="M3998" t="str">
        <f t="shared" ca="1" si="124"/>
        <v>C0003</v>
      </c>
    </row>
    <row r="3999" spans="1:13" x14ac:dyDescent="0.25">
      <c r="A3999" t="s">
        <v>97</v>
      </c>
      <c r="B3999" s="7" t="s">
        <v>106</v>
      </c>
      <c r="C3999" s="15">
        <v>108</v>
      </c>
      <c r="D3999" s="16" t="s">
        <v>94</v>
      </c>
      <c r="E3999">
        <v>359</v>
      </c>
      <c r="F3999" s="9">
        <v>350</v>
      </c>
      <c r="G3999" s="9">
        <f>financials[[#This Row],[Units Sold]]*financials[[#This Row],[Sale Price]]</f>
        <v>125650</v>
      </c>
      <c r="H3999" s="9">
        <f>IF(financials[[#This Row],[Discount Band]]="low",0.1,IF(financials[[#This Row],[Discount Band]]="medium",0.15,0.3))</f>
        <v>0.3</v>
      </c>
      <c r="I3999" s="9">
        <f>financials[[#This Row],[Gross Sales]]-financials[[#This Row],[Gross Sales]]*financials[[#This Row],[Discounts]]</f>
        <v>87955</v>
      </c>
      <c r="J3999" s="9">
        <f>VLOOKUP(financials[[#This Row],[productid]],Products!$B$2:$H$10,3)</f>
        <v>3.99</v>
      </c>
      <c r="K3999" s="9">
        <f>financials[[#This Row],[Sales]]-financials[[#This Row],[COGS]]</f>
        <v>87951.01</v>
      </c>
      <c r="L3999" s="17">
        <f t="shared" ca="1" si="125"/>
        <v>45020</v>
      </c>
      <c r="M3999" t="str">
        <f t="shared" ca="1" si="124"/>
        <v>B0001</v>
      </c>
    </row>
    <row r="4000" spans="1:13" x14ac:dyDescent="0.25">
      <c r="A4000" t="s">
        <v>99</v>
      </c>
      <c r="B4000" s="7" t="s">
        <v>279</v>
      </c>
      <c r="C4000" s="15">
        <v>109</v>
      </c>
      <c r="D4000" s="16" t="s">
        <v>94</v>
      </c>
      <c r="E4000">
        <v>421</v>
      </c>
      <c r="F4000" s="9">
        <v>300</v>
      </c>
      <c r="G4000" s="9">
        <f>financials[[#This Row],[Units Sold]]*financials[[#This Row],[Sale Price]]</f>
        <v>126300</v>
      </c>
      <c r="H4000" s="9">
        <f>IF(financials[[#This Row],[Discount Band]]="low",0.1,IF(financials[[#This Row],[Discount Band]]="medium",0.15,0.3))</f>
        <v>0.3</v>
      </c>
      <c r="I4000" s="9">
        <f>financials[[#This Row],[Gross Sales]]-financials[[#This Row],[Gross Sales]]*financials[[#This Row],[Discounts]]</f>
        <v>88410</v>
      </c>
      <c r="J4000" s="9">
        <f>VLOOKUP(financials[[#This Row],[productid]],Products!$B$2:$H$10,3)</f>
        <v>16.8</v>
      </c>
      <c r="K4000" s="9">
        <f>financials[[#This Row],[Sales]]-financials[[#This Row],[COGS]]</f>
        <v>88393.2</v>
      </c>
      <c r="L4000" s="17">
        <f t="shared" ca="1" si="125"/>
        <v>45424</v>
      </c>
      <c r="M4000" t="str">
        <f t="shared" ca="1" si="124"/>
        <v>B0101</v>
      </c>
    </row>
    <row r="4001" spans="1:13" x14ac:dyDescent="0.25">
      <c r="A4001" t="s">
        <v>98</v>
      </c>
      <c r="B4001" s="7" t="s">
        <v>95</v>
      </c>
      <c r="C4001" s="15">
        <v>103</v>
      </c>
      <c r="D4001" s="16" t="s">
        <v>94</v>
      </c>
      <c r="E4001">
        <v>1011</v>
      </c>
      <c r="F4001" s="9">
        <v>125</v>
      </c>
      <c r="G4001" s="9">
        <f>financials[[#This Row],[Units Sold]]*financials[[#This Row],[Sale Price]]</f>
        <v>126375</v>
      </c>
      <c r="H4001" s="9">
        <f>IF(financials[[#This Row],[Discount Band]]="low",0.1,IF(financials[[#This Row],[Discount Band]]="medium",0.15,0.3))</f>
        <v>0.3</v>
      </c>
      <c r="I4001" s="9">
        <f>financials[[#This Row],[Gross Sales]]-financials[[#This Row],[Gross Sales]]*financials[[#This Row],[Discounts]]</f>
        <v>88462.5</v>
      </c>
      <c r="J4001" s="9">
        <f>VLOOKUP(financials[[#This Row],[productid]],Products!$B$2:$H$10,3)</f>
        <v>15</v>
      </c>
      <c r="K4001" s="9">
        <f>financials[[#This Row],[Sales]]-financials[[#This Row],[COGS]]</f>
        <v>88447.5</v>
      </c>
      <c r="L4001" s="17">
        <f t="shared" ca="1" si="125"/>
        <v>45289</v>
      </c>
      <c r="M4001" t="str">
        <f t="shared" ca="1" si="124"/>
        <v>C0003</v>
      </c>
    </row>
    <row r="4002" spans="1:13" x14ac:dyDescent="0.25">
      <c r="A4002" t="s">
        <v>98</v>
      </c>
      <c r="B4002" s="7" t="s">
        <v>170</v>
      </c>
      <c r="C4002" s="13">
        <v>103</v>
      </c>
      <c r="D4002" s="10" t="s">
        <v>94</v>
      </c>
      <c r="E4002">
        <v>1015</v>
      </c>
      <c r="F4002" s="9">
        <v>125</v>
      </c>
      <c r="G4002" s="9">
        <f>financials[[#This Row],[Units Sold]]*financials[[#This Row],[Sale Price]]</f>
        <v>126875</v>
      </c>
      <c r="H4002" s="9">
        <f>IF(financials[[#This Row],[Discount Band]]="low",0.1,IF(financials[[#This Row],[Discount Band]]="medium",0.15,0.3))</f>
        <v>0.3</v>
      </c>
      <c r="I4002" s="9">
        <f>financials[[#This Row],[Gross Sales]]-financials[[#This Row],[Gross Sales]]*financials[[#This Row],[Discounts]]</f>
        <v>88812.5</v>
      </c>
      <c r="J4002" s="9">
        <f>VLOOKUP(financials[[#This Row],[productid]],Products!$B$2:$H$10,3)</f>
        <v>15</v>
      </c>
      <c r="K4002" s="9">
        <f>financials[[#This Row],[Sales]]-financials[[#This Row],[COGS]]</f>
        <v>88797.5</v>
      </c>
      <c r="L4002" s="17">
        <f t="shared" ca="1" si="125"/>
        <v>44664</v>
      </c>
      <c r="M4002" t="str">
        <f t="shared" ca="1" si="124"/>
        <v>C0002</v>
      </c>
    </row>
    <row r="4003" spans="1:13" x14ac:dyDescent="0.25">
      <c r="A4003" t="s">
        <v>97</v>
      </c>
      <c r="B4003" s="7" t="s">
        <v>287</v>
      </c>
      <c r="C4003" s="13">
        <v>103</v>
      </c>
      <c r="D4003" s="10" t="s">
        <v>101</v>
      </c>
      <c r="E4003">
        <v>363</v>
      </c>
      <c r="F4003" s="9">
        <v>350</v>
      </c>
      <c r="G4003" s="9">
        <f>financials[[#This Row],[Units Sold]]*financials[[#This Row],[Sale Price]]</f>
        <v>127050</v>
      </c>
      <c r="H4003" s="9">
        <f>IF(financials[[#This Row],[Discount Band]]="low",0.1,IF(financials[[#This Row],[Discount Band]]="medium",0.15,0.3))</f>
        <v>0.15</v>
      </c>
      <c r="I4003" s="9">
        <f>financials[[#This Row],[Gross Sales]]-financials[[#This Row],[Gross Sales]]*financials[[#This Row],[Discounts]]</f>
        <v>107992.5</v>
      </c>
      <c r="J4003" s="9">
        <f>VLOOKUP(financials[[#This Row],[productid]],Products!$B$2:$H$10,3)</f>
        <v>15</v>
      </c>
      <c r="K4003" s="9">
        <f>financials[[#This Row],[Sales]]-financials[[#This Row],[COGS]]</f>
        <v>107977.5</v>
      </c>
      <c r="L4003" s="17">
        <f t="shared" ca="1" si="125"/>
        <v>45387</v>
      </c>
      <c r="M4003" t="str">
        <f t="shared" ca="1" si="124"/>
        <v>A0001</v>
      </c>
    </row>
    <row r="4004" spans="1:13" x14ac:dyDescent="0.25">
      <c r="A4004" t="s">
        <v>99</v>
      </c>
      <c r="B4004" s="7" t="s">
        <v>105</v>
      </c>
      <c r="C4004" s="15">
        <v>104</v>
      </c>
      <c r="D4004" s="16" t="s">
        <v>101</v>
      </c>
      <c r="E4004">
        <v>425</v>
      </c>
      <c r="F4004" s="9">
        <v>300</v>
      </c>
      <c r="G4004" s="9">
        <f>financials[[#This Row],[Units Sold]]*financials[[#This Row],[Sale Price]]</f>
        <v>127500</v>
      </c>
      <c r="H4004" s="9">
        <f>IF(financials[[#This Row],[Discount Band]]="low",0.1,IF(financials[[#This Row],[Discount Band]]="medium",0.15,0.3))</f>
        <v>0.15</v>
      </c>
      <c r="I4004" s="9">
        <f>financials[[#This Row],[Gross Sales]]-financials[[#This Row],[Gross Sales]]*financials[[#This Row],[Discounts]]</f>
        <v>108375</v>
      </c>
      <c r="J4004" s="9">
        <f>VLOOKUP(financials[[#This Row],[productid]],Products!$B$2:$H$10,3)</f>
        <v>2.9</v>
      </c>
      <c r="K4004" s="9">
        <f>financials[[#This Row],[Sales]]-financials[[#This Row],[COGS]]</f>
        <v>108372.1</v>
      </c>
      <c r="L4004" s="17">
        <f t="shared" ca="1" si="125"/>
        <v>44817</v>
      </c>
      <c r="M4004" t="str">
        <f t="shared" ca="1" si="124"/>
        <v>B0001</v>
      </c>
    </row>
    <row r="4005" spans="1:13" x14ac:dyDescent="0.25">
      <c r="A4005" t="s">
        <v>98</v>
      </c>
      <c r="B4005" s="7" t="s">
        <v>95</v>
      </c>
      <c r="C4005" s="15">
        <v>106</v>
      </c>
      <c r="D4005" s="16" t="s">
        <v>101</v>
      </c>
      <c r="E4005">
        <v>1021</v>
      </c>
      <c r="F4005" s="9">
        <v>125</v>
      </c>
      <c r="G4005" s="9">
        <f>financials[[#This Row],[Units Sold]]*financials[[#This Row],[Sale Price]]</f>
        <v>127625</v>
      </c>
      <c r="H4005" s="9">
        <f>IF(financials[[#This Row],[Discount Band]]="low",0.1,IF(financials[[#This Row],[Discount Band]]="medium",0.15,0.3))</f>
        <v>0.15</v>
      </c>
      <c r="I4005" s="9">
        <f>financials[[#This Row],[Gross Sales]]-financials[[#This Row],[Gross Sales]]*financials[[#This Row],[Discounts]]</f>
        <v>108481.25</v>
      </c>
      <c r="J4005" s="9">
        <f>VLOOKUP(financials[[#This Row],[productid]],Products!$B$2:$H$10,3)</f>
        <v>9.1</v>
      </c>
      <c r="K4005" s="9">
        <f>financials[[#This Row],[Sales]]-financials[[#This Row],[COGS]]</f>
        <v>108472.15</v>
      </c>
      <c r="L4005" s="17">
        <f t="shared" ca="1" si="125"/>
        <v>45298</v>
      </c>
      <c r="M4005" t="str">
        <f t="shared" ca="1" si="124"/>
        <v>B0101</v>
      </c>
    </row>
    <row r="4006" spans="1:13" x14ac:dyDescent="0.25">
      <c r="A4006" t="s">
        <v>97</v>
      </c>
      <c r="B4006" s="7" t="s">
        <v>287</v>
      </c>
      <c r="C4006" s="13">
        <v>101</v>
      </c>
      <c r="D4006" s="10" t="s">
        <v>101</v>
      </c>
      <c r="E4006">
        <v>365</v>
      </c>
      <c r="F4006" s="9">
        <v>350</v>
      </c>
      <c r="G4006" s="9">
        <f>financials[[#This Row],[Units Sold]]*financials[[#This Row],[Sale Price]]</f>
        <v>127750</v>
      </c>
      <c r="H4006" s="9">
        <f>IF(financials[[#This Row],[Discount Band]]="low",0.1,IF(financials[[#This Row],[Discount Band]]="medium",0.15,0.3))</f>
        <v>0.15</v>
      </c>
      <c r="I4006" s="9">
        <f>financials[[#This Row],[Gross Sales]]-financials[[#This Row],[Gross Sales]]*financials[[#This Row],[Discounts]]</f>
        <v>108587.5</v>
      </c>
      <c r="J4006" s="9">
        <f>VLOOKUP(financials[[#This Row],[productid]],Products!$B$2:$H$10,3)</f>
        <v>9.9499999999999993</v>
      </c>
      <c r="K4006" s="9">
        <f>financials[[#This Row],[Sales]]-financials[[#This Row],[COGS]]</f>
        <v>108577.55</v>
      </c>
      <c r="L4006" s="17">
        <f t="shared" ca="1" si="125"/>
        <v>45184</v>
      </c>
      <c r="M4006" t="str">
        <f t="shared" ca="1" si="124"/>
        <v>A0001</v>
      </c>
    </row>
    <row r="4007" spans="1:13" x14ac:dyDescent="0.25">
      <c r="A4007" t="s">
        <v>99</v>
      </c>
      <c r="B4007" s="7" t="s">
        <v>106</v>
      </c>
      <c r="C4007" s="15">
        <v>108</v>
      </c>
      <c r="D4007" s="16" t="s">
        <v>101</v>
      </c>
      <c r="E4007">
        <v>426</v>
      </c>
      <c r="F4007" s="9">
        <v>300</v>
      </c>
      <c r="G4007" s="9">
        <f>financials[[#This Row],[Units Sold]]*financials[[#This Row],[Sale Price]]</f>
        <v>127800</v>
      </c>
      <c r="H4007" s="9">
        <f>IF(financials[[#This Row],[Discount Band]]="low",0.1,IF(financials[[#This Row],[Discount Band]]="medium",0.15,0.3))</f>
        <v>0.15</v>
      </c>
      <c r="I4007" s="9">
        <f>financials[[#This Row],[Gross Sales]]-financials[[#This Row],[Gross Sales]]*financials[[#This Row],[Discounts]]</f>
        <v>108630</v>
      </c>
      <c r="J4007" s="9">
        <f>VLOOKUP(financials[[#This Row],[productid]],Products!$B$2:$H$10,3)</f>
        <v>3.99</v>
      </c>
      <c r="K4007" s="9">
        <f>financials[[#This Row],[Sales]]-financials[[#This Row],[COGS]]</f>
        <v>108626.01</v>
      </c>
      <c r="L4007" s="17">
        <f t="shared" ca="1" si="125"/>
        <v>45118</v>
      </c>
      <c r="M4007" t="str">
        <f t="shared" ca="1" si="124"/>
        <v>C0002</v>
      </c>
    </row>
    <row r="4008" spans="1:13" x14ac:dyDescent="0.25">
      <c r="A4008" t="s">
        <v>97</v>
      </c>
      <c r="B4008" s="7" t="s">
        <v>287</v>
      </c>
      <c r="C4008" s="15">
        <v>106</v>
      </c>
      <c r="D4008" s="16" t="s">
        <v>94</v>
      </c>
      <c r="E4008">
        <v>367</v>
      </c>
      <c r="F4008" s="9">
        <v>350</v>
      </c>
      <c r="G4008" s="9">
        <f>financials[[#This Row],[Units Sold]]*financials[[#This Row],[Sale Price]]</f>
        <v>128450</v>
      </c>
      <c r="H4008" s="9">
        <f>IF(financials[[#This Row],[Discount Band]]="low",0.1,IF(financials[[#This Row],[Discount Band]]="medium",0.15,0.3))</f>
        <v>0.3</v>
      </c>
      <c r="I4008" s="9">
        <f>financials[[#This Row],[Gross Sales]]-financials[[#This Row],[Gross Sales]]*financials[[#This Row],[Discounts]]</f>
        <v>89915</v>
      </c>
      <c r="J4008" s="9">
        <f>VLOOKUP(financials[[#This Row],[productid]],Products!$B$2:$H$10,3)</f>
        <v>9.1</v>
      </c>
      <c r="K4008" s="9">
        <f>financials[[#This Row],[Sales]]-financials[[#This Row],[COGS]]</f>
        <v>89905.9</v>
      </c>
      <c r="L4008" s="17">
        <f t="shared" ca="1" si="125"/>
        <v>44764</v>
      </c>
      <c r="M4008" t="str">
        <f t="shared" ca="1" si="124"/>
        <v>B0001</v>
      </c>
    </row>
    <row r="4009" spans="1:13" x14ac:dyDescent="0.25">
      <c r="A4009" t="s">
        <v>99</v>
      </c>
      <c r="B4009" s="7" t="s">
        <v>284</v>
      </c>
      <c r="C4009" s="15">
        <v>105</v>
      </c>
      <c r="D4009" s="16" t="s">
        <v>94</v>
      </c>
      <c r="E4009">
        <v>429</v>
      </c>
      <c r="F4009" s="9">
        <v>300</v>
      </c>
      <c r="G4009" s="9">
        <f>financials[[#This Row],[Units Sold]]*financials[[#This Row],[Sale Price]]</f>
        <v>128700</v>
      </c>
      <c r="H4009" s="9">
        <f>IF(financials[[#This Row],[Discount Band]]="low",0.1,IF(financials[[#This Row],[Discount Band]]="medium",0.15,0.3))</f>
        <v>0.3</v>
      </c>
      <c r="I4009" s="9">
        <f>financials[[#This Row],[Gross Sales]]-financials[[#This Row],[Gross Sales]]*financials[[#This Row],[Discounts]]</f>
        <v>90090</v>
      </c>
      <c r="J4009" s="9">
        <f>VLOOKUP(financials[[#This Row],[productid]],Products!$B$2:$H$10,3)</f>
        <v>10</v>
      </c>
      <c r="K4009" s="9">
        <f>financials[[#This Row],[Sales]]-financials[[#This Row],[COGS]]</f>
        <v>90080</v>
      </c>
      <c r="L4009" s="17">
        <f t="shared" ca="1" si="125"/>
        <v>44799</v>
      </c>
      <c r="M4009" t="str">
        <f t="shared" ca="1" si="124"/>
        <v>C0002</v>
      </c>
    </row>
    <row r="4010" spans="1:13" x14ac:dyDescent="0.25">
      <c r="A4010" t="s">
        <v>98</v>
      </c>
      <c r="B4010" s="7" t="s">
        <v>95</v>
      </c>
      <c r="C4010" s="15">
        <v>108</v>
      </c>
      <c r="D4010" s="16" t="s">
        <v>102</v>
      </c>
      <c r="E4010">
        <v>1032</v>
      </c>
      <c r="F4010" s="9">
        <v>125</v>
      </c>
      <c r="G4010" s="9">
        <f>financials[[#This Row],[Units Sold]]*financials[[#This Row],[Sale Price]]</f>
        <v>129000</v>
      </c>
      <c r="H4010" s="9">
        <f>IF(financials[[#This Row],[Discount Band]]="low",0.1,IF(financials[[#This Row],[Discount Band]]="medium",0.15,0.3))</f>
        <v>0.1</v>
      </c>
      <c r="I4010" s="9">
        <f>financials[[#This Row],[Gross Sales]]-financials[[#This Row],[Gross Sales]]*financials[[#This Row],[Discounts]]</f>
        <v>116100</v>
      </c>
      <c r="J4010" s="9">
        <f>VLOOKUP(financials[[#This Row],[productid]],Products!$B$2:$H$10,3)</f>
        <v>3.99</v>
      </c>
      <c r="K4010" s="9">
        <f>financials[[#This Row],[Sales]]-financials[[#This Row],[COGS]]</f>
        <v>116096.01</v>
      </c>
      <c r="L4010" s="17">
        <f t="shared" ca="1" si="125"/>
        <v>45190</v>
      </c>
      <c r="M4010" t="str">
        <f t="shared" ca="1" si="124"/>
        <v>C0002</v>
      </c>
    </row>
    <row r="4011" spans="1:13" x14ac:dyDescent="0.25">
      <c r="A4011" t="s">
        <v>99</v>
      </c>
      <c r="B4011" s="7" t="s">
        <v>287</v>
      </c>
      <c r="C4011" s="15">
        <v>101</v>
      </c>
      <c r="D4011" s="16" t="s">
        <v>102</v>
      </c>
      <c r="E4011">
        <v>430</v>
      </c>
      <c r="F4011" s="9">
        <v>300</v>
      </c>
      <c r="G4011" s="9">
        <f>financials[[#This Row],[Units Sold]]*financials[[#This Row],[Sale Price]]</f>
        <v>129000</v>
      </c>
      <c r="H4011" s="9">
        <f>IF(financials[[#This Row],[Discount Band]]="low",0.1,IF(financials[[#This Row],[Discount Band]]="medium",0.15,0.3))</f>
        <v>0.1</v>
      </c>
      <c r="I4011" s="9">
        <f>financials[[#This Row],[Gross Sales]]-financials[[#This Row],[Gross Sales]]*financials[[#This Row],[Discounts]]</f>
        <v>116100</v>
      </c>
      <c r="J4011" s="9">
        <f>VLOOKUP(financials[[#This Row],[productid]],Products!$B$2:$H$10,3)</f>
        <v>9.9499999999999993</v>
      </c>
      <c r="K4011" s="9">
        <f>financials[[#This Row],[Sales]]-financials[[#This Row],[COGS]]</f>
        <v>116090.05</v>
      </c>
      <c r="L4011" s="17">
        <f t="shared" ca="1" si="125"/>
        <v>45131</v>
      </c>
      <c r="M4011" t="str">
        <f t="shared" ca="1" si="124"/>
        <v>C0003</v>
      </c>
    </row>
    <row r="4012" spans="1:13" x14ac:dyDescent="0.25">
      <c r="A4012" t="s">
        <v>97</v>
      </c>
      <c r="B4012" s="7" t="s">
        <v>105</v>
      </c>
      <c r="C4012" s="15">
        <v>103</v>
      </c>
      <c r="D4012" s="16" t="s">
        <v>101</v>
      </c>
      <c r="E4012">
        <v>369</v>
      </c>
      <c r="F4012" s="9">
        <v>350</v>
      </c>
      <c r="G4012" s="9">
        <f>financials[[#This Row],[Units Sold]]*financials[[#This Row],[Sale Price]]</f>
        <v>129150</v>
      </c>
      <c r="H4012" s="9">
        <f>IF(financials[[#This Row],[Discount Band]]="low",0.1,IF(financials[[#This Row],[Discount Band]]="medium",0.15,0.3))</f>
        <v>0.15</v>
      </c>
      <c r="I4012" s="9">
        <f>financials[[#This Row],[Gross Sales]]-financials[[#This Row],[Gross Sales]]*financials[[#This Row],[Discounts]]</f>
        <v>109777.5</v>
      </c>
      <c r="J4012" s="9">
        <f>VLOOKUP(financials[[#This Row],[productid]],Products!$B$2:$H$10,3)</f>
        <v>15</v>
      </c>
      <c r="K4012" s="9">
        <f>financials[[#This Row],[Sales]]-financials[[#This Row],[COGS]]</f>
        <v>109762.5</v>
      </c>
      <c r="L4012" s="17">
        <f t="shared" ca="1" si="125"/>
        <v>44871</v>
      </c>
      <c r="M4012" t="str">
        <f t="shared" ca="1" si="124"/>
        <v>A0001</v>
      </c>
    </row>
    <row r="4013" spans="1:13" x14ac:dyDescent="0.25">
      <c r="A4013" t="s">
        <v>97</v>
      </c>
      <c r="B4013" s="7" t="s">
        <v>105</v>
      </c>
      <c r="C4013" s="15">
        <v>103</v>
      </c>
      <c r="D4013" s="16" t="s">
        <v>94</v>
      </c>
      <c r="E4013">
        <v>369</v>
      </c>
      <c r="F4013" s="9">
        <v>350</v>
      </c>
      <c r="G4013" s="9">
        <f>financials[[#This Row],[Units Sold]]*financials[[#This Row],[Sale Price]]</f>
        <v>129150</v>
      </c>
      <c r="H4013" s="9">
        <f>IF(financials[[#This Row],[Discount Band]]="low",0.1,IF(financials[[#This Row],[Discount Band]]="medium",0.15,0.3))</f>
        <v>0.3</v>
      </c>
      <c r="I4013" s="9">
        <f>financials[[#This Row],[Gross Sales]]-financials[[#This Row],[Gross Sales]]*financials[[#This Row],[Discounts]]</f>
        <v>90405</v>
      </c>
      <c r="J4013" s="9">
        <f>VLOOKUP(financials[[#This Row],[productid]],Products!$B$2:$H$10,3)</f>
        <v>15</v>
      </c>
      <c r="K4013" s="9">
        <f>financials[[#This Row],[Sales]]-financials[[#This Row],[COGS]]</f>
        <v>90390</v>
      </c>
      <c r="L4013" s="17">
        <f t="shared" ca="1" si="125"/>
        <v>45157</v>
      </c>
      <c r="M4013" t="str">
        <f t="shared" ca="1" si="124"/>
        <v>B0001</v>
      </c>
    </row>
    <row r="4014" spans="1:13" x14ac:dyDescent="0.25">
      <c r="A4014" t="s">
        <v>99</v>
      </c>
      <c r="B4014" s="7" t="s">
        <v>216</v>
      </c>
      <c r="C4014" s="13">
        <v>109</v>
      </c>
      <c r="D4014" s="10" t="s">
        <v>101</v>
      </c>
      <c r="E4014">
        <v>431</v>
      </c>
      <c r="F4014" s="9">
        <v>300</v>
      </c>
      <c r="G4014" s="9">
        <f>financials[[#This Row],[Units Sold]]*financials[[#This Row],[Sale Price]]</f>
        <v>129300</v>
      </c>
      <c r="H4014" s="9">
        <f>IF(financials[[#This Row],[Discount Band]]="low",0.1,IF(financials[[#This Row],[Discount Band]]="medium",0.15,0.3))</f>
        <v>0.15</v>
      </c>
      <c r="I4014" s="9">
        <f>financials[[#This Row],[Gross Sales]]-financials[[#This Row],[Gross Sales]]*financials[[#This Row],[Discounts]]</f>
        <v>109905</v>
      </c>
      <c r="J4014" s="9">
        <f>VLOOKUP(financials[[#This Row],[productid]],Products!$B$2:$H$10,3)</f>
        <v>16.8</v>
      </c>
      <c r="K4014" s="9">
        <f>financials[[#This Row],[Sales]]-financials[[#This Row],[COGS]]</f>
        <v>109888.2</v>
      </c>
      <c r="L4014" s="17">
        <f t="shared" ca="1" si="125"/>
        <v>44851</v>
      </c>
      <c r="M4014" t="str">
        <f t="shared" ca="1" si="124"/>
        <v>B0001</v>
      </c>
    </row>
    <row r="4015" spans="1:13" x14ac:dyDescent="0.25">
      <c r="A4015" t="s">
        <v>98</v>
      </c>
      <c r="B4015" s="7" t="s">
        <v>95</v>
      </c>
      <c r="C4015" s="15">
        <v>109</v>
      </c>
      <c r="D4015" s="16" t="s">
        <v>101</v>
      </c>
      <c r="E4015">
        <v>1035</v>
      </c>
      <c r="F4015" s="9">
        <v>125</v>
      </c>
      <c r="G4015" s="9">
        <f>financials[[#This Row],[Units Sold]]*financials[[#This Row],[Sale Price]]</f>
        <v>129375</v>
      </c>
      <c r="H4015" s="9">
        <f>IF(financials[[#This Row],[Discount Band]]="low",0.1,IF(financials[[#This Row],[Discount Band]]="medium",0.15,0.3))</f>
        <v>0.15</v>
      </c>
      <c r="I4015" s="9">
        <f>financials[[#This Row],[Gross Sales]]-financials[[#This Row],[Gross Sales]]*financials[[#This Row],[Discounts]]</f>
        <v>109968.75</v>
      </c>
      <c r="J4015" s="9">
        <f>VLOOKUP(financials[[#This Row],[productid]],Products!$B$2:$H$10,3)</f>
        <v>16.8</v>
      </c>
      <c r="K4015" s="9">
        <f>financials[[#This Row],[Sales]]-financials[[#This Row],[COGS]]</f>
        <v>109951.95</v>
      </c>
      <c r="L4015" s="17">
        <f t="shared" ca="1" si="125"/>
        <v>45518</v>
      </c>
      <c r="M4015" t="str">
        <f t="shared" ca="1" si="124"/>
        <v>B0101</v>
      </c>
    </row>
    <row r="4016" spans="1:13" x14ac:dyDescent="0.25">
      <c r="A4016" t="s">
        <v>97</v>
      </c>
      <c r="B4016" s="7" t="s">
        <v>209</v>
      </c>
      <c r="C4016" s="13">
        <v>103</v>
      </c>
      <c r="D4016" s="10" t="s">
        <v>102</v>
      </c>
      <c r="E4016">
        <v>371</v>
      </c>
      <c r="F4016" s="9">
        <v>350</v>
      </c>
      <c r="G4016" s="9">
        <f>financials[[#This Row],[Units Sold]]*financials[[#This Row],[Sale Price]]</f>
        <v>129850</v>
      </c>
      <c r="H4016" s="9">
        <f>IF(financials[[#This Row],[Discount Band]]="low",0.1,IF(financials[[#This Row],[Discount Band]]="medium",0.15,0.3))</f>
        <v>0.1</v>
      </c>
      <c r="I4016" s="9">
        <f>financials[[#This Row],[Gross Sales]]-financials[[#This Row],[Gross Sales]]*financials[[#This Row],[Discounts]]</f>
        <v>116865</v>
      </c>
      <c r="J4016" s="9">
        <f>VLOOKUP(financials[[#This Row],[productid]],Products!$B$2:$H$10,3)</f>
        <v>15</v>
      </c>
      <c r="K4016" s="9">
        <f>financials[[#This Row],[Sales]]-financials[[#This Row],[COGS]]</f>
        <v>116850</v>
      </c>
      <c r="L4016" s="17">
        <f t="shared" ca="1" si="125"/>
        <v>45353</v>
      </c>
      <c r="M4016" t="str">
        <f t="shared" ca="1" si="124"/>
        <v>C0002</v>
      </c>
    </row>
    <row r="4017" spans="1:13" x14ac:dyDescent="0.25">
      <c r="A4017" t="s">
        <v>99</v>
      </c>
      <c r="B4017" s="7" t="s">
        <v>178</v>
      </c>
      <c r="C4017" s="15">
        <v>108</v>
      </c>
      <c r="D4017" s="16" t="s">
        <v>94</v>
      </c>
      <c r="E4017">
        <v>435</v>
      </c>
      <c r="F4017" s="9">
        <v>300</v>
      </c>
      <c r="G4017" s="9">
        <f>financials[[#This Row],[Units Sold]]*financials[[#This Row],[Sale Price]]</f>
        <v>130500</v>
      </c>
      <c r="H4017" s="9">
        <f>IF(financials[[#This Row],[Discount Band]]="low",0.1,IF(financials[[#This Row],[Discount Band]]="medium",0.15,0.3))</f>
        <v>0.3</v>
      </c>
      <c r="I4017" s="9">
        <f>financials[[#This Row],[Gross Sales]]-financials[[#This Row],[Gross Sales]]*financials[[#This Row],[Discounts]]</f>
        <v>91350</v>
      </c>
      <c r="J4017" s="9">
        <f>VLOOKUP(financials[[#This Row],[productid]],Products!$B$2:$H$10,3)</f>
        <v>3.99</v>
      </c>
      <c r="K4017" s="9">
        <f>financials[[#This Row],[Sales]]-financials[[#This Row],[COGS]]</f>
        <v>91346.01</v>
      </c>
      <c r="L4017" s="17">
        <f t="shared" ca="1" si="125"/>
        <v>44707</v>
      </c>
      <c r="M4017" t="str">
        <f t="shared" ca="1" si="124"/>
        <v>B0101</v>
      </c>
    </row>
    <row r="4018" spans="1:13" x14ac:dyDescent="0.25">
      <c r="A4018" t="s">
        <v>98</v>
      </c>
      <c r="B4018" s="7" t="s">
        <v>170</v>
      </c>
      <c r="C4018" s="15">
        <v>107</v>
      </c>
      <c r="D4018" s="16" t="s">
        <v>102</v>
      </c>
      <c r="E4018">
        <v>1047</v>
      </c>
      <c r="F4018" s="9">
        <v>125</v>
      </c>
      <c r="G4018" s="9">
        <f>financials[[#This Row],[Units Sold]]*financials[[#This Row],[Sale Price]]</f>
        <v>130875</v>
      </c>
      <c r="H4018" s="9">
        <f>IF(financials[[#This Row],[Discount Band]]="low",0.1,IF(financials[[#This Row],[Discount Band]]="medium",0.15,0.3))</f>
        <v>0.1</v>
      </c>
      <c r="I4018" s="9">
        <f>financials[[#This Row],[Gross Sales]]-financials[[#This Row],[Gross Sales]]*financials[[#This Row],[Discounts]]</f>
        <v>117787.5</v>
      </c>
      <c r="J4018" s="9">
        <f>VLOOKUP(financials[[#This Row],[productid]],Products!$B$2:$H$10,3)</f>
        <v>5.5</v>
      </c>
      <c r="K4018" s="9">
        <f>financials[[#This Row],[Sales]]-financials[[#This Row],[COGS]]</f>
        <v>117782</v>
      </c>
      <c r="L4018" s="17">
        <f t="shared" ca="1" si="125"/>
        <v>45093</v>
      </c>
      <c r="M4018" t="str">
        <f t="shared" ca="1" si="124"/>
        <v>B0001</v>
      </c>
    </row>
    <row r="4019" spans="1:13" x14ac:dyDescent="0.25">
      <c r="A4019" t="s">
        <v>98</v>
      </c>
      <c r="B4019" s="7" t="s">
        <v>95</v>
      </c>
      <c r="C4019" s="15">
        <v>103</v>
      </c>
      <c r="D4019" s="16" t="s">
        <v>94</v>
      </c>
      <c r="E4019">
        <v>1047</v>
      </c>
      <c r="F4019" s="9">
        <v>125</v>
      </c>
      <c r="G4019" s="9">
        <f>financials[[#This Row],[Units Sold]]*financials[[#This Row],[Sale Price]]</f>
        <v>130875</v>
      </c>
      <c r="H4019" s="9">
        <f>IF(financials[[#This Row],[Discount Band]]="low",0.1,IF(financials[[#This Row],[Discount Band]]="medium",0.15,0.3))</f>
        <v>0.3</v>
      </c>
      <c r="I4019" s="9">
        <f>financials[[#This Row],[Gross Sales]]-financials[[#This Row],[Gross Sales]]*financials[[#This Row],[Discounts]]</f>
        <v>91612.5</v>
      </c>
      <c r="J4019" s="9">
        <f>VLOOKUP(financials[[#This Row],[productid]],Products!$B$2:$H$10,3)</f>
        <v>15</v>
      </c>
      <c r="K4019" s="9">
        <f>financials[[#This Row],[Sales]]-financials[[#This Row],[COGS]]</f>
        <v>91597.5</v>
      </c>
      <c r="L4019" s="17">
        <f t="shared" ca="1" si="125"/>
        <v>45324</v>
      </c>
      <c r="M4019" t="str">
        <f t="shared" ca="1" si="124"/>
        <v>B0001</v>
      </c>
    </row>
    <row r="4020" spans="1:13" x14ac:dyDescent="0.25">
      <c r="A4020" t="s">
        <v>97</v>
      </c>
      <c r="B4020" s="7" t="s">
        <v>287</v>
      </c>
      <c r="C4020" s="15">
        <v>104</v>
      </c>
      <c r="D4020" s="16" t="s">
        <v>94</v>
      </c>
      <c r="E4020">
        <v>375</v>
      </c>
      <c r="F4020" s="9">
        <v>350</v>
      </c>
      <c r="G4020" s="9">
        <f>financials[[#This Row],[Units Sold]]*financials[[#This Row],[Sale Price]]</f>
        <v>131250</v>
      </c>
      <c r="H4020" s="9">
        <f>IF(financials[[#This Row],[Discount Band]]="low",0.1,IF(financials[[#This Row],[Discount Band]]="medium",0.15,0.3))</f>
        <v>0.3</v>
      </c>
      <c r="I4020" s="9">
        <f>financials[[#This Row],[Gross Sales]]-financials[[#This Row],[Gross Sales]]*financials[[#This Row],[Discounts]]</f>
        <v>91875</v>
      </c>
      <c r="J4020" s="9">
        <f>VLOOKUP(financials[[#This Row],[productid]],Products!$B$2:$H$10,3)</f>
        <v>2.9</v>
      </c>
      <c r="K4020" s="9">
        <f>financials[[#This Row],[Sales]]-financials[[#This Row],[COGS]]</f>
        <v>91872.1</v>
      </c>
      <c r="L4020" s="17">
        <f t="shared" ca="1" si="125"/>
        <v>44564</v>
      </c>
      <c r="M4020" t="str">
        <f t="shared" ca="1" si="124"/>
        <v>C0003</v>
      </c>
    </row>
    <row r="4021" spans="1:13" x14ac:dyDescent="0.25">
      <c r="A4021" t="s">
        <v>97</v>
      </c>
      <c r="B4021" s="7" t="s">
        <v>279</v>
      </c>
      <c r="C4021" s="15">
        <v>105</v>
      </c>
      <c r="D4021" s="16" t="s">
        <v>101</v>
      </c>
      <c r="E4021">
        <v>375</v>
      </c>
      <c r="F4021" s="9">
        <v>350</v>
      </c>
      <c r="G4021" s="9">
        <f>financials[[#This Row],[Units Sold]]*financials[[#This Row],[Sale Price]]</f>
        <v>131250</v>
      </c>
      <c r="H4021" s="9">
        <f>IF(financials[[#This Row],[Discount Band]]="low",0.1,IF(financials[[#This Row],[Discount Band]]="medium",0.15,0.3))</f>
        <v>0.15</v>
      </c>
      <c r="I4021" s="9">
        <f>financials[[#This Row],[Gross Sales]]-financials[[#This Row],[Gross Sales]]*financials[[#This Row],[Discounts]]</f>
        <v>111562.5</v>
      </c>
      <c r="J4021" s="9">
        <f>VLOOKUP(financials[[#This Row],[productid]],Products!$B$2:$H$10,3)</f>
        <v>10</v>
      </c>
      <c r="K4021" s="9">
        <f>financials[[#This Row],[Sales]]-financials[[#This Row],[COGS]]</f>
        <v>111552.5</v>
      </c>
      <c r="L4021" s="17">
        <f t="shared" ca="1" si="125"/>
        <v>44931</v>
      </c>
      <c r="M4021" t="str">
        <f t="shared" ca="1" si="124"/>
        <v>C0002</v>
      </c>
    </row>
    <row r="4022" spans="1:13" x14ac:dyDescent="0.25">
      <c r="A4022" t="s">
        <v>97</v>
      </c>
      <c r="B4022" s="7" t="s">
        <v>209</v>
      </c>
      <c r="C4022" s="15">
        <v>106</v>
      </c>
      <c r="D4022" s="16" t="s">
        <v>102</v>
      </c>
      <c r="E4022">
        <v>375</v>
      </c>
      <c r="F4022" s="9">
        <v>350</v>
      </c>
      <c r="G4022" s="9">
        <f>financials[[#This Row],[Units Sold]]*financials[[#This Row],[Sale Price]]</f>
        <v>131250</v>
      </c>
      <c r="H4022" s="9">
        <f>IF(financials[[#This Row],[Discount Band]]="low",0.1,IF(financials[[#This Row],[Discount Band]]="medium",0.15,0.3))</f>
        <v>0.1</v>
      </c>
      <c r="I4022" s="9">
        <f>financials[[#This Row],[Gross Sales]]-financials[[#This Row],[Gross Sales]]*financials[[#This Row],[Discounts]]</f>
        <v>118125</v>
      </c>
      <c r="J4022" s="9">
        <f>VLOOKUP(financials[[#This Row],[productid]],Products!$B$2:$H$10,3)</f>
        <v>9.1</v>
      </c>
      <c r="K4022" s="9">
        <f>financials[[#This Row],[Sales]]-financials[[#This Row],[COGS]]</f>
        <v>118115.9</v>
      </c>
      <c r="L4022" s="17">
        <f t="shared" ca="1" si="125"/>
        <v>45110</v>
      </c>
      <c r="M4022" t="str">
        <f t="shared" ca="1" si="124"/>
        <v>C0003</v>
      </c>
    </row>
    <row r="4023" spans="1:13" x14ac:dyDescent="0.25">
      <c r="A4023" t="s">
        <v>97</v>
      </c>
      <c r="B4023" s="7" t="s">
        <v>209</v>
      </c>
      <c r="C4023" s="15">
        <v>106</v>
      </c>
      <c r="D4023" s="16" t="s">
        <v>94</v>
      </c>
      <c r="E4023">
        <v>377</v>
      </c>
      <c r="F4023" s="9">
        <v>350</v>
      </c>
      <c r="G4023" s="9">
        <f>financials[[#This Row],[Units Sold]]*financials[[#This Row],[Sale Price]]</f>
        <v>131950</v>
      </c>
      <c r="H4023" s="9">
        <f>IF(financials[[#This Row],[Discount Band]]="low",0.1,IF(financials[[#This Row],[Discount Band]]="medium",0.15,0.3))</f>
        <v>0.3</v>
      </c>
      <c r="I4023" s="9">
        <f>financials[[#This Row],[Gross Sales]]-financials[[#This Row],[Gross Sales]]*financials[[#This Row],[Discounts]]</f>
        <v>92365</v>
      </c>
      <c r="J4023" s="9">
        <f>VLOOKUP(financials[[#This Row],[productid]],Products!$B$2:$H$10,3)</f>
        <v>9.1</v>
      </c>
      <c r="K4023" s="9">
        <f>financials[[#This Row],[Sales]]-financials[[#This Row],[COGS]]</f>
        <v>92355.9</v>
      </c>
      <c r="L4023" s="17">
        <f t="shared" ca="1" si="125"/>
        <v>44977</v>
      </c>
      <c r="M4023" t="str">
        <f t="shared" ca="1" si="124"/>
        <v>A0001</v>
      </c>
    </row>
    <row r="4024" spans="1:13" x14ac:dyDescent="0.25">
      <c r="A4024" t="s">
        <v>99</v>
      </c>
      <c r="B4024" s="7" t="s">
        <v>216</v>
      </c>
      <c r="C4024" s="15">
        <v>108</v>
      </c>
      <c r="D4024" s="16" t="s">
        <v>94</v>
      </c>
      <c r="E4024">
        <v>441</v>
      </c>
      <c r="F4024" s="9">
        <v>300</v>
      </c>
      <c r="G4024" s="9">
        <f>financials[[#This Row],[Units Sold]]*financials[[#This Row],[Sale Price]]</f>
        <v>132300</v>
      </c>
      <c r="H4024" s="9">
        <f>IF(financials[[#This Row],[Discount Band]]="low",0.1,IF(financials[[#This Row],[Discount Band]]="medium",0.15,0.3))</f>
        <v>0.3</v>
      </c>
      <c r="I4024" s="9">
        <f>financials[[#This Row],[Gross Sales]]-financials[[#This Row],[Gross Sales]]*financials[[#This Row],[Discounts]]</f>
        <v>92610</v>
      </c>
      <c r="J4024" s="9">
        <f>VLOOKUP(financials[[#This Row],[productid]],Products!$B$2:$H$10,3)</f>
        <v>3.99</v>
      </c>
      <c r="K4024" s="9">
        <f>financials[[#This Row],[Sales]]-financials[[#This Row],[COGS]]</f>
        <v>92606.01</v>
      </c>
      <c r="L4024" s="17">
        <f t="shared" ca="1" si="125"/>
        <v>45468</v>
      </c>
      <c r="M4024" t="str">
        <f t="shared" ca="1" si="124"/>
        <v>A0001</v>
      </c>
    </row>
    <row r="4025" spans="1:13" x14ac:dyDescent="0.25">
      <c r="A4025" t="s">
        <v>98</v>
      </c>
      <c r="B4025" s="7" t="s">
        <v>95</v>
      </c>
      <c r="C4025" s="15">
        <v>107</v>
      </c>
      <c r="D4025" s="16" t="s">
        <v>103</v>
      </c>
      <c r="E4025">
        <v>1063</v>
      </c>
      <c r="F4025" s="9">
        <v>125</v>
      </c>
      <c r="G4025" s="9">
        <f>financials[[#This Row],[Units Sold]]*financials[[#This Row],[Sale Price]]</f>
        <v>132875</v>
      </c>
      <c r="H4025" s="9">
        <f>IF(financials[[#This Row],[Discount Band]]="low",0.1,IF(financials[[#This Row],[Discount Band]]="medium",0.15,0.3))</f>
        <v>0.3</v>
      </c>
      <c r="I4025" s="9">
        <f>financials[[#This Row],[Gross Sales]]-financials[[#This Row],[Gross Sales]]*financials[[#This Row],[Discounts]]</f>
        <v>93012.5</v>
      </c>
      <c r="J4025" s="9">
        <f>VLOOKUP(financials[[#This Row],[productid]],Products!$B$2:$H$10,3)</f>
        <v>5.5</v>
      </c>
      <c r="K4025" s="9">
        <f>financials[[#This Row],[Sales]]-financials[[#This Row],[COGS]]</f>
        <v>93007</v>
      </c>
      <c r="L4025" s="17">
        <f t="shared" ca="1" si="125"/>
        <v>44811</v>
      </c>
      <c r="M4025" t="str">
        <f t="shared" ca="1" si="124"/>
        <v>A0001</v>
      </c>
    </row>
    <row r="4026" spans="1:13" x14ac:dyDescent="0.25">
      <c r="A4026" t="s">
        <v>99</v>
      </c>
      <c r="B4026" s="7" t="s">
        <v>287</v>
      </c>
      <c r="C4026" s="15">
        <v>104</v>
      </c>
      <c r="D4026" s="16" t="s">
        <v>94</v>
      </c>
      <c r="E4026">
        <v>443</v>
      </c>
      <c r="F4026" s="9">
        <v>300</v>
      </c>
      <c r="G4026" s="9">
        <f>financials[[#This Row],[Units Sold]]*financials[[#This Row],[Sale Price]]</f>
        <v>132900</v>
      </c>
      <c r="H4026" s="9">
        <f>IF(financials[[#This Row],[Discount Band]]="low",0.1,IF(financials[[#This Row],[Discount Band]]="medium",0.15,0.3))</f>
        <v>0.3</v>
      </c>
      <c r="I4026" s="9">
        <f>financials[[#This Row],[Gross Sales]]-financials[[#This Row],[Gross Sales]]*financials[[#This Row],[Discounts]]</f>
        <v>93030</v>
      </c>
      <c r="J4026" s="9">
        <f>VLOOKUP(financials[[#This Row],[productid]],Products!$B$2:$H$10,3)</f>
        <v>2.9</v>
      </c>
      <c r="K4026" s="9">
        <f>financials[[#This Row],[Sales]]-financials[[#This Row],[COGS]]</f>
        <v>93027.1</v>
      </c>
      <c r="L4026" s="17">
        <f t="shared" ca="1" si="125"/>
        <v>45527</v>
      </c>
      <c r="M4026" t="str">
        <f t="shared" ca="1" si="124"/>
        <v>B0101</v>
      </c>
    </row>
    <row r="4027" spans="1:13" x14ac:dyDescent="0.25">
      <c r="A4027" t="s">
        <v>97</v>
      </c>
      <c r="B4027" s="7" t="s">
        <v>279</v>
      </c>
      <c r="C4027" s="13">
        <v>109</v>
      </c>
      <c r="D4027" s="10" t="s">
        <v>101</v>
      </c>
      <c r="E4027">
        <v>380</v>
      </c>
      <c r="F4027" s="9">
        <v>350</v>
      </c>
      <c r="G4027" s="9">
        <f>financials[[#This Row],[Units Sold]]*financials[[#This Row],[Sale Price]]</f>
        <v>133000</v>
      </c>
      <c r="H4027" s="9">
        <f>IF(financials[[#This Row],[Discount Band]]="low",0.1,IF(financials[[#This Row],[Discount Band]]="medium",0.15,0.3))</f>
        <v>0.15</v>
      </c>
      <c r="I4027" s="9">
        <f>financials[[#This Row],[Gross Sales]]-financials[[#This Row],[Gross Sales]]*financials[[#This Row],[Discounts]]</f>
        <v>113050</v>
      </c>
      <c r="J4027" s="9">
        <f>VLOOKUP(financials[[#This Row],[productid]],Products!$B$2:$H$10,3)</f>
        <v>16.8</v>
      </c>
      <c r="K4027" s="9">
        <f>financials[[#This Row],[Sales]]-financials[[#This Row],[COGS]]</f>
        <v>113033.2</v>
      </c>
      <c r="L4027" s="17">
        <f t="shared" ca="1" si="125"/>
        <v>44873</v>
      </c>
      <c r="M4027" t="str">
        <f t="shared" ca="1" si="124"/>
        <v>B0001</v>
      </c>
    </row>
    <row r="4028" spans="1:13" x14ac:dyDescent="0.25">
      <c r="A4028" t="s">
        <v>98</v>
      </c>
      <c r="B4028" s="7" t="s">
        <v>95</v>
      </c>
      <c r="C4028" s="15">
        <v>107</v>
      </c>
      <c r="D4028" s="16" t="s">
        <v>94</v>
      </c>
      <c r="E4028">
        <v>1071</v>
      </c>
      <c r="F4028" s="9">
        <v>125</v>
      </c>
      <c r="G4028" s="9">
        <f>financials[[#This Row],[Units Sold]]*financials[[#This Row],[Sale Price]]</f>
        <v>133875</v>
      </c>
      <c r="H4028" s="9">
        <f>IF(financials[[#This Row],[Discount Band]]="low",0.1,IF(financials[[#This Row],[Discount Band]]="medium",0.15,0.3))</f>
        <v>0.3</v>
      </c>
      <c r="I4028" s="9">
        <f>financials[[#This Row],[Gross Sales]]-financials[[#This Row],[Gross Sales]]*financials[[#This Row],[Discounts]]</f>
        <v>93712.5</v>
      </c>
      <c r="J4028" s="9">
        <f>VLOOKUP(financials[[#This Row],[productid]],Products!$B$2:$H$10,3)</f>
        <v>5.5</v>
      </c>
      <c r="K4028" s="9">
        <f>financials[[#This Row],[Sales]]-financials[[#This Row],[COGS]]</f>
        <v>93707</v>
      </c>
      <c r="L4028" s="17">
        <f t="shared" ca="1" si="125"/>
        <v>44619</v>
      </c>
      <c r="M4028" t="str">
        <f t="shared" ca="1" si="124"/>
        <v>C0003</v>
      </c>
    </row>
    <row r="4029" spans="1:13" x14ac:dyDescent="0.25">
      <c r="A4029" t="s">
        <v>97</v>
      </c>
      <c r="B4029" s="7" t="s">
        <v>178</v>
      </c>
      <c r="C4029" s="15">
        <v>105</v>
      </c>
      <c r="D4029" s="16" t="s">
        <v>94</v>
      </c>
      <c r="E4029">
        <v>383</v>
      </c>
      <c r="F4029" s="9">
        <v>350</v>
      </c>
      <c r="G4029" s="9">
        <f>financials[[#This Row],[Units Sold]]*financials[[#This Row],[Sale Price]]</f>
        <v>134050</v>
      </c>
      <c r="H4029" s="9">
        <f>IF(financials[[#This Row],[Discount Band]]="low",0.1,IF(financials[[#This Row],[Discount Band]]="medium",0.15,0.3))</f>
        <v>0.3</v>
      </c>
      <c r="I4029" s="9">
        <f>financials[[#This Row],[Gross Sales]]-financials[[#This Row],[Gross Sales]]*financials[[#This Row],[Discounts]]</f>
        <v>93835</v>
      </c>
      <c r="J4029" s="9">
        <f>VLOOKUP(financials[[#This Row],[productid]],Products!$B$2:$H$10,3)</f>
        <v>10</v>
      </c>
      <c r="K4029" s="9">
        <f>financials[[#This Row],[Sales]]-financials[[#This Row],[COGS]]</f>
        <v>93825</v>
      </c>
      <c r="L4029" s="17">
        <f t="shared" ca="1" si="125"/>
        <v>44821</v>
      </c>
      <c r="M4029" t="str">
        <f t="shared" ca="1" si="124"/>
        <v>B0001</v>
      </c>
    </row>
    <row r="4030" spans="1:13" x14ac:dyDescent="0.25">
      <c r="A4030" t="s">
        <v>97</v>
      </c>
      <c r="B4030" s="7" t="s">
        <v>216</v>
      </c>
      <c r="C4030" s="15">
        <v>107</v>
      </c>
      <c r="D4030" s="16" t="s">
        <v>101</v>
      </c>
      <c r="E4030">
        <v>383</v>
      </c>
      <c r="F4030" s="9">
        <v>350</v>
      </c>
      <c r="G4030" s="9">
        <f>financials[[#This Row],[Units Sold]]*financials[[#This Row],[Sale Price]]</f>
        <v>134050</v>
      </c>
      <c r="H4030" s="9">
        <f>IF(financials[[#This Row],[Discount Band]]="low",0.1,IF(financials[[#This Row],[Discount Band]]="medium",0.15,0.3))</f>
        <v>0.15</v>
      </c>
      <c r="I4030" s="9">
        <f>financials[[#This Row],[Gross Sales]]-financials[[#This Row],[Gross Sales]]*financials[[#This Row],[Discounts]]</f>
        <v>113942.5</v>
      </c>
      <c r="J4030" s="9">
        <f>VLOOKUP(financials[[#This Row],[productid]],Products!$B$2:$H$10,3)</f>
        <v>5.5</v>
      </c>
      <c r="K4030" s="9">
        <f>financials[[#This Row],[Sales]]-financials[[#This Row],[COGS]]</f>
        <v>113937</v>
      </c>
      <c r="L4030" s="17">
        <f t="shared" ca="1" si="125"/>
        <v>45213</v>
      </c>
      <c r="M4030" t="str">
        <f t="shared" ca="1" si="124"/>
        <v>A0001</v>
      </c>
    </row>
    <row r="4031" spans="1:13" x14ac:dyDescent="0.25">
      <c r="A4031" t="s">
        <v>99</v>
      </c>
      <c r="B4031" s="7" t="s">
        <v>209</v>
      </c>
      <c r="C4031" s="15">
        <v>108</v>
      </c>
      <c r="D4031" s="16" t="s">
        <v>102</v>
      </c>
      <c r="E4031">
        <v>448</v>
      </c>
      <c r="F4031" s="9">
        <v>300</v>
      </c>
      <c r="G4031" s="9">
        <f>financials[[#This Row],[Units Sold]]*financials[[#This Row],[Sale Price]]</f>
        <v>134400</v>
      </c>
      <c r="H4031" s="9">
        <f>IF(financials[[#This Row],[Discount Band]]="low",0.1,IF(financials[[#This Row],[Discount Band]]="medium",0.15,0.3))</f>
        <v>0.1</v>
      </c>
      <c r="I4031" s="9">
        <f>financials[[#This Row],[Gross Sales]]-financials[[#This Row],[Gross Sales]]*financials[[#This Row],[Discounts]]</f>
        <v>120960</v>
      </c>
      <c r="J4031" s="9">
        <f>VLOOKUP(financials[[#This Row],[productid]],Products!$B$2:$H$10,3)</f>
        <v>3.99</v>
      </c>
      <c r="K4031" s="9">
        <f>financials[[#This Row],[Sales]]-financials[[#This Row],[COGS]]</f>
        <v>120956.01</v>
      </c>
      <c r="L4031" s="17">
        <f t="shared" ca="1" si="125"/>
        <v>45084</v>
      </c>
      <c r="M4031" t="str">
        <f t="shared" ca="1" si="124"/>
        <v>A0001</v>
      </c>
    </row>
    <row r="4032" spans="1:13" x14ac:dyDescent="0.25">
      <c r="A4032" t="s">
        <v>99</v>
      </c>
      <c r="B4032" s="7" t="s">
        <v>279</v>
      </c>
      <c r="C4032" s="15">
        <v>106</v>
      </c>
      <c r="D4032" s="16" t="s">
        <v>102</v>
      </c>
      <c r="E4032">
        <v>448</v>
      </c>
      <c r="F4032" s="9">
        <v>300</v>
      </c>
      <c r="G4032" s="9">
        <f>financials[[#This Row],[Units Sold]]*financials[[#This Row],[Sale Price]]</f>
        <v>134400</v>
      </c>
      <c r="H4032" s="9">
        <f>IF(financials[[#This Row],[Discount Band]]="low",0.1,IF(financials[[#This Row],[Discount Band]]="medium",0.15,0.3))</f>
        <v>0.1</v>
      </c>
      <c r="I4032" s="9">
        <f>financials[[#This Row],[Gross Sales]]-financials[[#This Row],[Gross Sales]]*financials[[#This Row],[Discounts]]</f>
        <v>120960</v>
      </c>
      <c r="J4032" s="9">
        <f>VLOOKUP(financials[[#This Row],[productid]],Products!$B$2:$H$10,3)</f>
        <v>9.1</v>
      </c>
      <c r="K4032" s="9">
        <f>financials[[#This Row],[Sales]]-financials[[#This Row],[COGS]]</f>
        <v>120950.9</v>
      </c>
      <c r="L4032" s="17">
        <f t="shared" ca="1" si="125"/>
        <v>44954</v>
      </c>
      <c r="M4032" t="str">
        <f t="shared" ca="1" si="124"/>
        <v>C0003</v>
      </c>
    </row>
    <row r="4033" spans="1:13" x14ac:dyDescent="0.25">
      <c r="A4033" t="s">
        <v>98</v>
      </c>
      <c r="B4033" s="7" t="s">
        <v>95</v>
      </c>
      <c r="C4033" s="15">
        <v>103</v>
      </c>
      <c r="D4033" s="16" t="s">
        <v>101</v>
      </c>
      <c r="E4033">
        <v>1076</v>
      </c>
      <c r="F4033" s="9">
        <v>125</v>
      </c>
      <c r="G4033" s="9">
        <f>financials[[#This Row],[Units Sold]]*financials[[#This Row],[Sale Price]]</f>
        <v>134500</v>
      </c>
      <c r="H4033" s="9">
        <f>IF(financials[[#This Row],[Discount Band]]="low",0.1,IF(financials[[#This Row],[Discount Band]]="medium",0.15,0.3))</f>
        <v>0.15</v>
      </c>
      <c r="I4033" s="9">
        <f>financials[[#This Row],[Gross Sales]]-financials[[#This Row],[Gross Sales]]*financials[[#This Row],[Discounts]]</f>
        <v>114325</v>
      </c>
      <c r="J4033" s="9">
        <f>VLOOKUP(financials[[#This Row],[productid]],Products!$B$2:$H$10,3)</f>
        <v>15</v>
      </c>
      <c r="K4033" s="9">
        <f>financials[[#This Row],[Sales]]-financials[[#This Row],[COGS]]</f>
        <v>114310</v>
      </c>
      <c r="L4033" s="17">
        <f t="shared" ca="1" si="125"/>
        <v>45532</v>
      </c>
      <c r="M4033" t="str">
        <f t="shared" ca="1" si="124"/>
        <v>C0003</v>
      </c>
    </row>
    <row r="4034" spans="1:13" x14ac:dyDescent="0.25">
      <c r="A4034" t="s">
        <v>98</v>
      </c>
      <c r="B4034" s="7" t="s">
        <v>95</v>
      </c>
      <c r="C4034" s="15">
        <v>104</v>
      </c>
      <c r="D4034" s="16" t="s">
        <v>101</v>
      </c>
      <c r="E4034">
        <v>1076</v>
      </c>
      <c r="F4034" s="9">
        <v>125</v>
      </c>
      <c r="G4034" s="9">
        <f>financials[[#This Row],[Units Sold]]*financials[[#This Row],[Sale Price]]</f>
        <v>134500</v>
      </c>
      <c r="H4034" s="9">
        <f>IF(financials[[#This Row],[Discount Band]]="low",0.1,IF(financials[[#This Row],[Discount Band]]="medium",0.15,0.3))</f>
        <v>0.15</v>
      </c>
      <c r="I4034" s="9">
        <f>financials[[#This Row],[Gross Sales]]-financials[[#This Row],[Gross Sales]]*financials[[#This Row],[Discounts]]</f>
        <v>114325</v>
      </c>
      <c r="J4034" s="9">
        <f>VLOOKUP(financials[[#This Row],[productid]],Products!$B$2:$H$10,3)</f>
        <v>2.9</v>
      </c>
      <c r="K4034" s="9">
        <f>financials[[#This Row],[Sales]]-financials[[#This Row],[COGS]]</f>
        <v>114322.1</v>
      </c>
      <c r="L4034" s="17">
        <f t="shared" ca="1" si="125"/>
        <v>45211</v>
      </c>
      <c r="M4034" t="str">
        <f t="shared" ref="M4034:M4097" ca="1" si="126">VLOOKUP(RANDBETWEEN(1,5),rnlsalesperson,2)</f>
        <v>C0003</v>
      </c>
    </row>
    <row r="4035" spans="1:13" x14ac:dyDescent="0.25">
      <c r="A4035" t="s">
        <v>98</v>
      </c>
      <c r="B4035" s="7" t="s">
        <v>170</v>
      </c>
      <c r="C4035" s="15">
        <v>101</v>
      </c>
      <c r="D4035" s="16" t="s">
        <v>102</v>
      </c>
      <c r="E4035">
        <v>1077</v>
      </c>
      <c r="F4035" s="9">
        <v>125</v>
      </c>
      <c r="G4035" s="9">
        <f>financials[[#This Row],[Units Sold]]*financials[[#This Row],[Sale Price]]</f>
        <v>134625</v>
      </c>
      <c r="H4035" s="9">
        <f>IF(financials[[#This Row],[Discount Band]]="low",0.1,IF(financials[[#This Row],[Discount Band]]="medium",0.15,0.3))</f>
        <v>0.1</v>
      </c>
      <c r="I4035" s="9">
        <f>financials[[#This Row],[Gross Sales]]-financials[[#This Row],[Gross Sales]]*financials[[#This Row],[Discounts]]</f>
        <v>121162.5</v>
      </c>
      <c r="J4035" s="9">
        <f>VLOOKUP(financials[[#This Row],[productid]],Products!$B$2:$H$10,3)</f>
        <v>9.9499999999999993</v>
      </c>
      <c r="K4035" s="9">
        <f>financials[[#This Row],[Sales]]-financials[[#This Row],[COGS]]</f>
        <v>121152.55</v>
      </c>
      <c r="L4035" s="17">
        <f t="shared" ref="L4035:L4098" ca="1" si="127">RANDBETWEEN(44562,45534)</f>
        <v>45207</v>
      </c>
      <c r="M4035" t="str">
        <f t="shared" ca="1" si="126"/>
        <v>C0003</v>
      </c>
    </row>
    <row r="4036" spans="1:13" x14ac:dyDescent="0.25">
      <c r="A4036" t="s">
        <v>97</v>
      </c>
      <c r="B4036" s="7" t="s">
        <v>105</v>
      </c>
      <c r="C4036" s="13">
        <v>105</v>
      </c>
      <c r="D4036" s="10" t="s">
        <v>94</v>
      </c>
      <c r="E4036">
        <v>386</v>
      </c>
      <c r="F4036" s="9">
        <v>350</v>
      </c>
      <c r="G4036" s="9">
        <f>financials[[#This Row],[Units Sold]]*financials[[#This Row],[Sale Price]]</f>
        <v>135100</v>
      </c>
      <c r="H4036" s="9">
        <f>IF(financials[[#This Row],[Discount Band]]="low",0.1,IF(financials[[#This Row],[Discount Band]]="medium",0.15,0.3))</f>
        <v>0.3</v>
      </c>
      <c r="I4036" s="9">
        <f>financials[[#This Row],[Gross Sales]]-financials[[#This Row],[Gross Sales]]*financials[[#This Row],[Discounts]]</f>
        <v>94570</v>
      </c>
      <c r="J4036" s="9">
        <f>VLOOKUP(financials[[#This Row],[productid]],Products!$B$2:$H$10,3)</f>
        <v>10</v>
      </c>
      <c r="K4036" s="9">
        <f>financials[[#This Row],[Sales]]-financials[[#This Row],[COGS]]</f>
        <v>94560</v>
      </c>
      <c r="L4036" s="17">
        <f t="shared" ca="1" si="127"/>
        <v>45172</v>
      </c>
      <c r="M4036" t="str">
        <f t="shared" ca="1" si="126"/>
        <v>B0101</v>
      </c>
    </row>
    <row r="4037" spans="1:13" x14ac:dyDescent="0.25">
      <c r="A4037" t="s">
        <v>97</v>
      </c>
      <c r="B4037" s="7" t="s">
        <v>105</v>
      </c>
      <c r="C4037" s="15">
        <v>105</v>
      </c>
      <c r="D4037" s="16" t="s">
        <v>103</v>
      </c>
      <c r="E4037">
        <v>386</v>
      </c>
      <c r="F4037" s="9">
        <v>350</v>
      </c>
      <c r="G4037" s="9">
        <f>financials[[#This Row],[Units Sold]]*financials[[#This Row],[Sale Price]]</f>
        <v>135100</v>
      </c>
      <c r="H4037" s="9">
        <f>IF(financials[[#This Row],[Discount Band]]="low",0.1,IF(financials[[#This Row],[Discount Band]]="medium",0.15,0.3))</f>
        <v>0.3</v>
      </c>
      <c r="I4037" s="9">
        <f>financials[[#This Row],[Gross Sales]]-financials[[#This Row],[Gross Sales]]*financials[[#This Row],[Discounts]]</f>
        <v>94570</v>
      </c>
      <c r="J4037" s="9">
        <f>VLOOKUP(financials[[#This Row],[productid]],Products!$B$2:$H$10,3)</f>
        <v>10</v>
      </c>
      <c r="K4037" s="9">
        <f>financials[[#This Row],[Sales]]-financials[[#This Row],[COGS]]</f>
        <v>94560</v>
      </c>
      <c r="L4037" s="17">
        <f t="shared" ca="1" si="127"/>
        <v>44705</v>
      </c>
      <c r="M4037" t="str">
        <f t="shared" ca="1" si="126"/>
        <v>A0001</v>
      </c>
    </row>
    <row r="4038" spans="1:13" x14ac:dyDescent="0.25">
      <c r="A4038" t="s">
        <v>97</v>
      </c>
      <c r="B4038" s="7" t="s">
        <v>279</v>
      </c>
      <c r="C4038" s="15">
        <v>101</v>
      </c>
      <c r="D4038" s="16" t="s">
        <v>94</v>
      </c>
      <c r="E4038">
        <v>387</v>
      </c>
      <c r="F4038" s="9">
        <v>350</v>
      </c>
      <c r="G4038" s="9">
        <f>financials[[#This Row],[Units Sold]]*financials[[#This Row],[Sale Price]]</f>
        <v>135450</v>
      </c>
      <c r="H4038" s="9">
        <f>IF(financials[[#This Row],[Discount Band]]="low",0.1,IF(financials[[#This Row],[Discount Band]]="medium",0.15,0.3))</f>
        <v>0.3</v>
      </c>
      <c r="I4038" s="9">
        <f>financials[[#This Row],[Gross Sales]]-financials[[#This Row],[Gross Sales]]*financials[[#This Row],[Discounts]]</f>
        <v>94815</v>
      </c>
      <c r="J4038" s="9">
        <f>VLOOKUP(financials[[#This Row],[productid]],Products!$B$2:$H$10,3)</f>
        <v>9.9499999999999993</v>
      </c>
      <c r="K4038" s="9">
        <f>financials[[#This Row],[Sales]]-financials[[#This Row],[COGS]]</f>
        <v>94805.05</v>
      </c>
      <c r="L4038" s="17">
        <f t="shared" ca="1" si="127"/>
        <v>44614</v>
      </c>
      <c r="M4038" t="str">
        <f t="shared" ca="1" si="126"/>
        <v>B0001</v>
      </c>
    </row>
    <row r="4039" spans="1:13" x14ac:dyDescent="0.25">
      <c r="A4039" t="s">
        <v>99</v>
      </c>
      <c r="B4039" s="7" t="s">
        <v>209</v>
      </c>
      <c r="C4039" s="15">
        <v>108</v>
      </c>
      <c r="D4039" s="16" t="s">
        <v>102</v>
      </c>
      <c r="E4039">
        <v>452</v>
      </c>
      <c r="F4039" s="9">
        <v>300</v>
      </c>
      <c r="G4039" s="9">
        <f>financials[[#This Row],[Units Sold]]*financials[[#This Row],[Sale Price]]</f>
        <v>135600</v>
      </c>
      <c r="H4039" s="9">
        <f>IF(financials[[#This Row],[Discount Band]]="low",0.1,IF(financials[[#This Row],[Discount Band]]="medium",0.15,0.3))</f>
        <v>0.1</v>
      </c>
      <c r="I4039" s="9">
        <f>financials[[#This Row],[Gross Sales]]-financials[[#This Row],[Gross Sales]]*financials[[#This Row],[Discounts]]</f>
        <v>122040</v>
      </c>
      <c r="J4039" s="9">
        <f>VLOOKUP(financials[[#This Row],[productid]],Products!$B$2:$H$10,3)</f>
        <v>3.99</v>
      </c>
      <c r="K4039" s="9">
        <f>financials[[#This Row],[Sales]]-financials[[#This Row],[COGS]]</f>
        <v>122036.01</v>
      </c>
      <c r="L4039" s="17">
        <f t="shared" ca="1" si="127"/>
        <v>44674</v>
      </c>
      <c r="M4039" t="str">
        <f t="shared" ca="1" si="126"/>
        <v>C0002</v>
      </c>
    </row>
    <row r="4040" spans="1:13" x14ac:dyDescent="0.25">
      <c r="A4040" t="s">
        <v>97</v>
      </c>
      <c r="B4040" s="7" t="s">
        <v>284</v>
      </c>
      <c r="C4040" s="13">
        <v>101</v>
      </c>
      <c r="D4040" s="10" t="s">
        <v>101</v>
      </c>
      <c r="E4040">
        <v>388</v>
      </c>
      <c r="F4040" s="9">
        <v>350</v>
      </c>
      <c r="G4040" s="9">
        <f>financials[[#This Row],[Units Sold]]*financials[[#This Row],[Sale Price]]</f>
        <v>135800</v>
      </c>
      <c r="H4040" s="9">
        <f>IF(financials[[#This Row],[Discount Band]]="low",0.1,IF(financials[[#This Row],[Discount Band]]="medium",0.15,0.3))</f>
        <v>0.15</v>
      </c>
      <c r="I4040" s="9">
        <f>financials[[#This Row],[Gross Sales]]-financials[[#This Row],[Gross Sales]]*financials[[#This Row],[Discounts]]</f>
        <v>115430</v>
      </c>
      <c r="J4040" s="9">
        <f>VLOOKUP(financials[[#This Row],[productid]],Products!$B$2:$H$10,3)</f>
        <v>9.9499999999999993</v>
      </c>
      <c r="K4040" s="9">
        <f>financials[[#This Row],[Sales]]-financials[[#This Row],[COGS]]</f>
        <v>115420.05</v>
      </c>
      <c r="L4040" s="17">
        <f t="shared" ca="1" si="127"/>
        <v>44730</v>
      </c>
      <c r="M4040" t="str">
        <f t="shared" ca="1" si="126"/>
        <v>B0001</v>
      </c>
    </row>
    <row r="4041" spans="1:13" x14ac:dyDescent="0.25">
      <c r="A4041" t="s">
        <v>98</v>
      </c>
      <c r="B4041" s="7" t="s">
        <v>170</v>
      </c>
      <c r="C4041" s="15">
        <v>108</v>
      </c>
      <c r="D4041" s="16" t="s">
        <v>94</v>
      </c>
      <c r="E4041">
        <v>1089</v>
      </c>
      <c r="F4041" s="9">
        <v>125</v>
      </c>
      <c r="G4041" s="9">
        <f>financials[[#This Row],[Units Sold]]*financials[[#This Row],[Sale Price]]</f>
        <v>136125</v>
      </c>
      <c r="H4041" s="9">
        <f>IF(financials[[#This Row],[Discount Band]]="low",0.1,IF(financials[[#This Row],[Discount Band]]="medium",0.15,0.3))</f>
        <v>0.3</v>
      </c>
      <c r="I4041" s="9">
        <f>financials[[#This Row],[Gross Sales]]-financials[[#This Row],[Gross Sales]]*financials[[#This Row],[Discounts]]</f>
        <v>95287.5</v>
      </c>
      <c r="J4041" s="9">
        <f>VLOOKUP(financials[[#This Row],[productid]],Products!$B$2:$H$10,3)</f>
        <v>3.99</v>
      </c>
      <c r="K4041" s="9">
        <f>financials[[#This Row],[Sales]]-financials[[#This Row],[COGS]]</f>
        <v>95283.51</v>
      </c>
      <c r="L4041" s="17">
        <f t="shared" ca="1" si="127"/>
        <v>45353</v>
      </c>
      <c r="M4041" t="str">
        <f t="shared" ca="1" si="126"/>
        <v>B0001</v>
      </c>
    </row>
    <row r="4042" spans="1:13" x14ac:dyDescent="0.25">
      <c r="A4042" t="s">
        <v>99</v>
      </c>
      <c r="B4042" s="7" t="s">
        <v>216</v>
      </c>
      <c r="C4042" s="15">
        <v>107</v>
      </c>
      <c r="D4042" s="16" t="s">
        <v>94</v>
      </c>
      <c r="E4042">
        <v>454</v>
      </c>
      <c r="F4042" s="9">
        <v>300</v>
      </c>
      <c r="G4042" s="9">
        <f>financials[[#This Row],[Units Sold]]*financials[[#This Row],[Sale Price]]</f>
        <v>136200</v>
      </c>
      <c r="H4042" s="9">
        <f>IF(financials[[#This Row],[Discount Band]]="low",0.1,IF(financials[[#This Row],[Discount Band]]="medium",0.15,0.3))</f>
        <v>0.3</v>
      </c>
      <c r="I4042" s="9">
        <f>financials[[#This Row],[Gross Sales]]-financials[[#This Row],[Gross Sales]]*financials[[#This Row],[Discounts]]</f>
        <v>95340</v>
      </c>
      <c r="J4042" s="9">
        <f>VLOOKUP(financials[[#This Row],[productid]],Products!$B$2:$H$10,3)</f>
        <v>5.5</v>
      </c>
      <c r="K4042" s="9">
        <f>financials[[#This Row],[Sales]]-financials[[#This Row],[COGS]]</f>
        <v>95334.5</v>
      </c>
      <c r="L4042" s="17">
        <f t="shared" ca="1" si="127"/>
        <v>44917</v>
      </c>
      <c r="M4042" t="str">
        <f t="shared" ca="1" si="126"/>
        <v>A0001</v>
      </c>
    </row>
    <row r="4043" spans="1:13" x14ac:dyDescent="0.25">
      <c r="A4043" t="s">
        <v>98</v>
      </c>
      <c r="B4043" s="7" t="s">
        <v>95</v>
      </c>
      <c r="C4043" s="13">
        <v>104</v>
      </c>
      <c r="D4043" s="10" t="s">
        <v>94</v>
      </c>
      <c r="E4043">
        <v>1091</v>
      </c>
      <c r="F4043" s="9">
        <v>125</v>
      </c>
      <c r="G4043" s="9">
        <f>financials[[#This Row],[Units Sold]]*financials[[#This Row],[Sale Price]]</f>
        <v>136375</v>
      </c>
      <c r="H4043" s="9">
        <f>IF(financials[[#This Row],[Discount Band]]="low",0.1,IF(financials[[#This Row],[Discount Band]]="medium",0.15,0.3))</f>
        <v>0.3</v>
      </c>
      <c r="I4043" s="9">
        <f>financials[[#This Row],[Gross Sales]]-financials[[#This Row],[Gross Sales]]*financials[[#This Row],[Discounts]]</f>
        <v>95462.5</v>
      </c>
      <c r="J4043" s="9">
        <f>VLOOKUP(financials[[#This Row],[productid]],Products!$B$2:$H$10,3)</f>
        <v>2.9</v>
      </c>
      <c r="K4043" s="9">
        <f>financials[[#This Row],[Sales]]-financials[[#This Row],[COGS]]</f>
        <v>95459.6</v>
      </c>
      <c r="L4043" s="17">
        <f t="shared" ca="1" si="127"/>
        <v>45508</v>
      </c>
      <c r="M4043" t="str">
        <f t="shared" ca="1" si="126"/>
        <v>B0101</v>
      </c>
    </row>
    <row r="4044" spans="1:13" x14ac:dyDescent="0.25">
      <c r="A4044" t="s">
        <v>98</v>
      </c>
      <c r="B4044" s="7" t="s">
        <v>95</v>
      </c>
      <c r="C4044" s="15">
        <v>108</v>
      </c>
      <c r="D4044" s="16" t="s">
        <v>102</v>
      </c>
      <c r="E4044">
        <v>1093</v>
      </c>
      <c r="F4044" s="9">
        <v>125</v>
      </c>
      <c r="G4044" s="9">
        <f>financials[[#This Row],[Units Sold]]*financials[[#This Row],[Sale Price]]</f>
        <v>136625</v>
      </c>
      <c r="H4044" s="9">
        <f>IF(financials[[#This Row],[Discount Band]]="low",0.1,IF(financials[[#This Row],[Discount Band]]="medium",0.15,0.3))</f>
        <v>0.1</v>
      </c>
      <c r="I4044" s="9">
        <f>financials[[#This Row],[Gross Sales]]-financials[[#This Row],[Gross Sales]]*financials[[#This Row],[Discounts]]</f>
        <v>122962.5</v>
      </c>
      <c r="J4044" s="9">
        <f>VLOOKUP(financials[[#This Row],[productid]],Products!$B$2:$H$10,3)</f>
        <v>3.99</v>
      </c>
      <c r="K4044" s="9">
        <f>financials[[#This Row],[Sales]]-financials[[#This Row],[COGS]]</f>
        <v>122958.51</v>
      </c>
      <c r="L4044" s="17">
        <f t="shared" ca="1" si="127"/>
        <v>44841</v>
      </c>
      <c r="M4044" t="str">
        <f t="shared" ca="1" si="126"/>
        <v>C0002</v>
      </c>
    </row>
    <row r="4045" spans="1:13" x14ac:dyDescent="0.25">
      <c r="A4045" t="s">
        <v>97</v>
      </c>
      <c r="B4045" s="7" t="s">
        <v>287</v>
      </c>
      <c r="C4045" s="15">
        <v>109</v>
      </c>
      <c r="D4045" s="16" t="s">
        <v>102</v>
      </c>
      <c r="E4045">
        <v>391</v>
      </c>
      <c r="F4045" s="9">
        <v>350</v>
      </c>
      <c r="G4045" s="9">
        <f>financials[[#This Row],[Units Sold]]*financials[[#This Row],[Sale Price]]</f>
        <v>136850</v>
      </c>
      <c r="H4045" s="9">
        <f>IF(financials[[#This Row],[Discount Band]]="low",0.1,IF(financials[[#This Row],[Discount Band]]="medium",0.15,0.3))</f>
        <v>0.1</v>
      </c>
      <c r="I4045" s="9">
        <f>financials[[#This Row],[Gross Sales]]-financials[[#This Row],[Gross Sales]]*financials[[#This Row],[Discounts]]</f>
        <v>123165</v>
      </c>
      <c r="J4045" s="9">
        <f>VLOOKUP(financials[[#This Row],[productid]],Products!$B$2:$H$10,3)</f>
        <v>16.8</v>
      </c>
      <c r="K4045" s="9">
        <f>financials[[#This Row],[Sales]]-financials[[#This Row],[COGS]]</f>
        <v>123148.2</v>
      </c>
      <c r="L4045" s="17">
        <f t="shared" ca="1" si="127"/>
        <v>45371</v>
      </c>
      <c r="M4045" t="str">
        <f t="shared" ca="1" si="126"/>
        <v>B0001</v>
      </c>
    </row>
    <row r="4046" spans="1:13" x14ac:dyDescent="0.25">
      <c r="A4046" t="s">
        <v>99</v>
      </c>
      <c r="B4046" s="7" t="s">
        <v>279</v>
      </c>
      <c r="C4046" s="15">
        <v>102</v>
      </c>
      <c r="D4046" s="16" t="s">
        <v>101</v>
      </c>
      <c r="E4046">
        <v>457</v>
      </c>
      <c r="F4046" s="9">
        <v>300</v>
      </c>
      <c r="G4046" s="9">
        <f>financials[[#This Row],[Units Sold]]*financials[[#This Row],[Sale Price]]</f>
        <v>137100</v>
      </c>
      <c r="H4046" s="9">
        <f>IF(financials[[#This Row],[Discount Band]]="low",0.1,IF(financials[[#This Row],[Discount Band]]="medium",0.15,0.3))</f>
        <v>0.15</v>
      </c>
      <c r="I4046" s="9">
        <f>financials[[#This Row],[Gross Sales]]-financials[[#This Row],[Gross Sales]]*financials[[#This Row],[Discounts]]</f>
        <v>116535</v>
      </c>
      <c r="J4046" s="9">
        <f>VLOOKUP(financials[[#This Row],[productid]],Products!$B$2:$H$10,3)</f>
        <v>13.95</v>
      </c>
      <c r="K4046" s="9">
        <f>financials[[#This Row],[Sales]]-financials[[#This Row],[COGS]]</f>
        <v>116521.05</v>
      </c>
      <c r="L4046" s="17">
        <f t="shared" ca="1" si="127"/>
        <v>45031</v>
      </c>
      <c r="M4046" t="str">
        <f t="shared" ca="1" si="126"/>
        <v>C0003</v>
      </c>
    </row>
    <row r="4047" spans="1:13" x14ac:dyDescent="0.25">
      <c r="A4047" t="s">
        <v>99</v>
      </c>
      <c r="B4047" s="7" t="s">
        <v>105</v>
      </c>
      <c r="C4047" s="15">
        <v>101</v>
      </c>
      <c r="D4047" s="16" t="s">
        <v>102</v>
      </c>
      <c r="E4047">
        <v>458</v>
      </c>
      <c r="F4047" s="9">
        <v>300</v>
      </c>
      <c r="G4047" s="9">
        <f>financials[[#This Row],[Units Sold]]*financials[[#This Row],[Sale Price]]</f>
        <v>137400</v>
      </c>
      <c r="H4047" s="9">
        <f>IF(financials[[#This Row],[Discount Band]]="low",0.1,IF(financials[[#This Row],[Discount Band]]="medium",0.15,0.3))</f>
        <v>0.1</v>
      </c>
      <c r="I4047" s="9">
        <f>financials[[#This Row],[Gross Sales]]-financials[[#This Row],[Gross Sales]]*financials[[#This Row],[Discounts]]</f>
        <v>123660</v>
      </c>
      <c r="J4047" s="9">
        <f>VLOOKUP(financials[[#This Row],[productid]],Products!$B$2:$H$10,3)</f>
        <v>9.9499999999999993</v>
      </c>
      <c r="K4047" s="9">
        <f>financials[[#This Row],[Sales]]-financials[[#This Row],[COGS]]</f>
        <v>123650.05</v>
      </c>
      <c r="L4047" s="17">
        <f t="shared" ca="1" si="127"/>
        <v>44941</v>
      </c>
      <c r="M4047" t="str">
        <f t="shared" ca="1" si="126"/>
        <v>A0001</v>
      </c>
    </row>
    <row r="4048" spans="1:13" x14ac:dyDescent="0.25">
      <c r="A4048" t="s">
        <v>97</v>
      </c>
      <c r="B4048" s="7" t="s">
        <v>105</v>
      </c>
      <c r="C4048" s="15">
        <v>105</v>
      </c>
      <c r="D4048" s="16" t="s">
        <v>94</v>
      </c>
      <c r="E4048">
        <v>393</v>
      </c>
      <c r="F4048" s="9">
        <v>350</v>
      </c>
      <c r="G4048" s="9">
        <f>financials[[#This Row],[Units Sold]]*financials[[#This Row],[Sale Price]]</f>
        <v>137550</v>
      </c>
      <c r="H4048" s="9">
        <f>IF(financials[[#This Row],[Discount Band]]="low",0.1,IF(financials[[#This Row],[Discount Band]]="medium",0.15,0.3))</f>
        <v>0.3</v>
      </c>
      <c r="I4048" s="9">
        <f>financials[[#This Row],[Gross Sales]]-financials[[#This Row],[Gross Sales]]*financials[[#This Row],[Discounts]]</f>
        <v>96285</v>
      </c>
      <c r="J4048" s="9">
        <f>VLOOKUP(financials[[#This Row],[productid]],Products!$B$2:$H$10,3)</f>
        <v>10</v>
      </c>
      <c r="K4048" s="9">
        <f>financials[[#This Row],[Sales]]-financials[[#This Row],[COGS]]</f>
        <v>96275</v>
      </c>
      <c r="L4048" s="17">
        <f t="shared" ca="1" si="127"/>
        <v>44583</v>
      </c>
      <c r="M4048" t="str">
        <f t="shared" ca="1" si="126"/>
        <v>B0101</v>
      </c>
    </row>
    <row r="4049" spans="1:13" x14ac:dyDescent="0.25">
      <c r="A4049" t="s">
        <v>97</v>
      </c>
      <c r="B4049" s="7" t="s">
        <v>216</v>
      </c>
      <c r="C4049" s="15">
        <v>105</v>
      </c>
      <c r="D4049" s="16" t="s">
        <v>103</v>
      </c>
      <c r="E4049">
        <v>393</v>
      </c>
      <c r="F4049" s="9">
        <v>350</v>
      </c>
      <c r="G4049" s="9">
        <f>financials[[#This Row],[Units Sold]]*financials[[#This Row],[Sale Price]]</f>
        <v>137550</v>
      </c>
      <c r="H4049" s="9">
        <f>IF(financials[[#This Row],[Discount Band]]="low",0.1,IF(financials[[#This Row],[Discount Band]]="medium",0.15,0.3))</f>
        <v>0.3</v>
      </c>
      <c r="I4049" s="9">
        <f>financials[[#This Row],[Gross Sales]]-financials[[#This Row],[Gross Sales]]*financials[[#This Row],[Discounts]]</f>
        <v>96285</v>
      </c>
      <c r="J4049" s="9">
        <f>VLOOKUP(financials[[#This Row],[productid]],Products!$B$2:$H$10,3)</f>
        <v>10</v>
      </c>
      <c r="K4049" s="9">
        <f>financials[[#This Row],[Sales]]-financials[[#This Row],[COGS]]</f>
        <v>96275</v>
      </c>
      <c r="L4049" s="17">
        <f t="shared" ca="1" si="127"/>
        <v>45261</v>
      </c>
      <c r="M4049" t="str">
        <f t="shared" ca="1" si="126"/>
        <v>B0101</v>
      </c>
    </row>
    <row r="4050" spans="1:13" x14ac:dyDescent="0.25">
      <c r="A4050" t="s">
        <v>98</v>
      </c>
      <c r="B4050" s="7" t="s">
        <v>170</v>
      </c>
      <c r="C4050" s="15">
        <v>106</v>
      </c>
      <c r="D4050" s="16" t="s">
        <v>103</v>
      </c>
      <c r="E4050">
        <v>1101</v>
      </c>
      <c r="F4050" s="9">
        <v>125</v>
      </c>
      <c r="G4050" s="9">
        <f>financials[[#This Row],[Units Sold]]*financials[[#This Row],[Sale Price]]</f>
        <v>137625</v>
      </c>
      <c r="H4050" s="9">
        <f>IF(financials[[#This Row],[Discount Band]]="low",0.1,IF(financials[[#This Row],[Discount Band]]="medium",0.15,0.3))</f>
        <v>0.3</v>
      </c>
      <c r="I4050" s="9">
        <f>financials[[#This Row],[Gross Sales]]-financials[[#This Row],[Gross Sales]]*financials[[#This Row],[Discounts]]</f>
        <v>96337.5</v>
      </c>
      <c r="J4050" s="9">
        <f>VLOOKUP(financials[[#This Row],[productid]],Products!$B$2:$H$10,3)</f>
        <v>9.1</v>
      </c>
      <c r="K4050" s="9">
        <f>financials[[#This Row],[Sales]]-financials[[#This Row],[COGS]]</f>
        <v>96328.4</v>
      </c>
      <c r="L4050" s="17">
        <f t="shared" ca="1" si="127"/>
        <v>45268</v>
      </c>
      <c r="M4050" t="str">
        <f t="shared" ca="1" si="126"/>
        <v>C0002</v>
      </c>
    </row>
    <row r="4051" spans="1:13" x14ac:dyDescent="0.25">
      <c r="A4051" t="s">
        <v>98</v>
      </c>
      <c r="B4051" s="7" t="s">
        <v>170</v>
      </c>
      <c r="C4051" s="15">
        <v>106</v>
      </c>
      <c r="D4051" s="16" t="s">
        <v>94</v>
      </c>
      <c r="E4051">
        <v>1103</v>
      </c>
      <c r="F4051" s="9">
        <v>125</v>
      </c>
      <c r="G4051" s="9">
        <f>financials[[#This Row],[Units Sold]]*financials[[#This Row],[Sale Price]]</f>
        <v>137875</v>
      </c>
      <c r="H4051" s="9">
        <f>IF(financials[[#This Row],[Discount Band]]="low",0.1,IF(financials[[#This Row],[Discount Band]]="medium",0.15,0.3))</f>
        <v>0.3</v>
      </c>
      <c r="I4051" s="9">
        <f>financials[[#This Row],[Gross Sales]]-financials[[#This Row],[Gross Sales]]*financials[[#This Row],[Discounts]]</f>
        <v>96512.5</v>
      </c>
      <c r="J4051" s="9">
        <f>VLOOKUP(financials[[#This Row],[productid]],Products!$B$2:$H$10,3)</f>
        <v>9.1</v>
      </c>
      <c r="K4051" s="9">
        <f>financials[[#This Row],[Sales]]-financials[[#This Row],[COGS]]</f>
        <v>96503.4</v>
      </c>
      <c r="L4051" s="17">
        <f t="shared" ca="1" si="127"/>
        <v>44793</v>
      </c>
      <c r="M4051" t="str">
        <f t="shared" ca="1" si="126"/>
        <v>A0001</v>
      </c>
    </row>
    <row r="4052" spans="1:13" x14ac:dyDescent="0.25">
      <c r="A4052" t="s">
        <v>97</v>
      </c>
      <c r="B4052" s="7" t="s">
        <v>284</v>
      </c>
      <c r="C4052" s="15">
        <v>102</v>
      </c>
      <c r="D4052" s="16" t="s">
        <v>94</v>
      </c>
      <c r="E4052">
        <v>394</v>
      </c>
      <c r="F4052" s="9">
        <v>350</v>
      </c>
      <c r="G4052" s="9">
        <f>financials[[#This Row],[Units Sold]]*financials[[#This Row],[Sale Price]]</f>
        <v>137900</v>
      </c>
      <c r="H4052" s="9">
        <f>IF(financials[[#This Row],[Discount Band]]="low",0.1,IF(financials[[#This Row],[Discount Band]]="medium",0.15,0.3))</f>
        <v>0.3</v>
      </c>
      <c r="I4052" s="9">
        <f>financials[[#This Row],[Gross Sales]]-financials[[#This Row],[Gross Sales]]*financials[[#This Row],[Discounts]]</f>
        <v>96530</v>
      </c>
      <c r="J4052" s="9">
        <f>VLOOKUP(financials[[#This Row],[productid]],Products!$B$2:$H$10,3)</f>
        <v>13.95</v>
      </c>
      <c r="K4052" s="9">
        <f>financials[[#This Row],[Sales]]-financials[[#This Row],[COGS]]</f>
        <v>96516.05</v>
      </c>
      <c r="L4052" s="17">
        <f t="shared" ca="1" si="127"/>
        <v>44689</v>
      </c>
      <c r="M4052" t="str">
        <f t="shared" ca="1" si="126"/>
        <v>B0101</v>
      </c>
    </row>
    <row r="4053" spans="1:13" x14ac:dyDescent="0.25">
      <c r="A4053" t="s">
        <v>98</v>
      </c>
      <c r="B4053" s="7" t="s">
        <v>95</v>
      </c>
      <c r="C4053" s="15">
        <v>104</v>
      </c>
      <c r="D4053" s="16" t="s">
        <v>101</v>
      </c>
      <c r="E4053">
        <v>1108</v>
      </c>
      <c r="F4053" s="9">
        <v>125</v>
      </c>
      <c r="G4053" s="9">
        <f>financials[[#This Row],[Units Sold]]*financials[[#This Row],[Sale Price]]</f>
        <v>138500</v>
      </c>
      <c r="H4053" s="9">
        <f>IF(financials[[#This Row],[Discount Band]]="low",0.1,IF(financials[[#This Row],[Discount Band]]="medium",0.15,0.3))</f>
        <v>0.15</v>
      </c>
      <c r="I4053" s="9">
        <f>financials[[#This Row],[Gross Sales]]-financials[[#This Row],[Gross Sales]]*financials[[#This Row],[Discounts]]</f>
        <v>117725</v>
      </c>
      <c r="J4053" s="9">
        <f>VLOOKUP(financials[[#This Row],[productid]],Products!$B$2:$H$10,3)</f>
        <v>2.9</v>
      </c>
      <c r="K4053" s="9">
        <f>financials[[#This Row],[Sales]]-financials[[#This Row],[COGS]]</f>
        <v>117722.1</v>
      </c>
      <c r="L4053" s="17">
        <f t="shared" ca="1" si="127"/>
        <v>45325</v>
      </c>
      <c r="M4053" t="str">
        <f t="shared" ca="1" si="126"/>
        <v>C0002</v>
      </c>
    </row>
    <row r="4054" spans="1:13" x14ac:dyDescent="0.25">
      <c r="A4054" t="s">
        <v>98</v>
      </c>
      <c r="B4054" s="7" t="s">
        <v>170</v>
      </c>
      <c r="C4054" s="15">
        <v>102</v>
      </c>
      <c r="D4054" s="16" t="s">
        <v>94</v>
      </c>
      <c r="E4054">
        <v>1115</v>
      </c>
      <c r="F4054" s="9">
        <v>125</v>
      </c>
      <c r="G4054" s="9">
        <f>financials[[#This Row],[Units Sold]]*financials[[#This Row],[Sale Price]]</f>
        <v>139375</v>
      </c>
      <c r="H4054" s="9">
        <f>IF(financials[[#This Row],[Discount Band]]="low",0.1,IF(financials[[#This Row],[Discount Band]]="medium",0.15,0.3))</f>
        <v>0.3</v>
      </c>
      <c r="I4054" s="9">
        <f>financials[[#This Row],[Gross Sales]]-financials[[#This Row],[Gross Sales]]*financials[[#This Row],[Discounts]]</f>
        <v>97562.5</v>
      </c>
      <c r="J4054" s="9">
        <f>VLOOKUP(financials[[#This Row],[productid]],Products!$B$2:$H$10,3)</f>
        <v>13.95</v>
      </c>
      <c r="K4054" s="9">
        <f>financials[[#This Row],[Sales]]-financials[[#This Row],[COGS]]</f>
        <v>97548.55</v>
      </c>
      <c r="L4054" s="17">
        <f t="shared" ca="1" si="127"/>
        <v>45418</v>
      </c>
      <c r="M4054" t="str">
        <f t="shared" ca="1" si="126"/>
        <v>B0101</v>
      </c>
    </row>
    <row r="4055" spans="1:13" x14ac:dyDescent="0.25">
      <c r="A4055" t="s">
        <v>97</v>
      </c>
      <c r="B4055" s="7" t="s">
        <v>284</v>
      </c>
      <c r="C4055" s="15">
        <v>105</v>
      </c>
      <c r="D4055" s="16" t="s">
        <v>94</v>
      </c>
      <c r="E4055">
        <v>401</v>
      </c>
      <c r="F4055" s="9">
        <v>350</v>
      </c>
      <c r="G4055" s="9">
        <f>financials[[#This Row],[Units Sold]]*financials[[#This Row],[Sale Price]]</f>
        <v>140350</v>
      </c>
      <c r="H4055" s="9">
        <f>IF(financials[[#This Row],[Discount Band]]="low",0.1,IF(financials[[#This Row],[Discount Band]]="medium",0.15,0.3))</f>
        <v>0.3</v>
      </c>
      <c r="I4055" s="9">
        <f>financials[[#This Row],[Gross Sales]]-financials[[#This Row],[Gross Sales]]*financials[[#This Row],[Discounts]]</f>
        <v>98245</v>
      </c>
      <c r="J4055" s="9">
        <f>VLOOKUP(financials[[#This Row],[productid]],Products!$B$2:$H$10,3)</f>
        <v>10</v>
      </c>
      <c r="K4055" s="9">
        <f>financials[[#This Row],[Sales]]-financials[[#This Row],[COGS]]</f>
        <v>98235</v>
      </c>
      <c r="L4055" s="17">
        <f t="shared" ca="1" si="127"/>
        <v>45367</v>
      </c>
      <c r="M4055" t="str">
        <f t="shared" ca="1" si="126"/>
        <v>A0001</v>
      </c>
    </row>
    <row r="4056" spans="1:13" x14ac:dyDescent="0.25">
      <c r="A4056" t="s">
        <v>99</v>
      </c>
      <c r="B4056" s="7" t="s">
        <v>178</v>
      </c>
      <c r="C4056" s="13">
        <v>107</v>
      </c>
      <c r="D4056" s="10" t="s">
        <v>101</v>
      </c>
      <c r="E4056">
        <v>468</v>
      </c>
      <c r="F4056" s="9">
        <v>300</v>
      </c>
      <c r="G4056" s="9">
        <f>financials[[#This Row],[Units Sold]]*financials[[#This Row],[Sale Price]]</f>
        <v>140400</v>
      </c>
      <c r="H4056" s="9">
        <f>IF(financials[[#This Row],[Discount Band]]="low",0.1,IF(financials[[#This Row],[Discount Band]]="medium",0.15,0.3))</f>
        <v>0.15</v>
      </c>
      <c r="I4056" s="9">
        <f>financials[[#This Row],[Gross Sales]]-financials[[#This Row],[Gross Sales]]*financials[[#This Row],[Discounts]]</f>
        <v>119340</v>
      </c>
      <c r="J4056" s="9">
        <f>VLOOKUP(financials[[#This Row],[productid]],Products!$B$2:$H$10,3)</f>
        <v>5.5</v>
      </c>
      <c r="K4056" s="9">
        <f>financials[[#This Row],[Sales]]-financials[[#This Row],[COGS]]</f>
        <v>119334.5</v>
      </c>
      <c r="L4056" s="17">
        <f t="shared" ca="1" si="127"/>
        <v>45509</v>
      </c>
      <c r="M4056" t="str">
        <f t="shared" ca="1" si="126"/>
        <v>B0001</v>
      </c>
    </row>
    <row r="4057" spans="1:13" x14ac:dyDescent="0.25">
      <c r="A4057" t="s">
        <v>99</v>
      </c>
      <c r="B4057" s="7" t="s">
        <v>105</v>
      </c>
      <c r="C4057" s="15">
        <v>101</v>
      </c>
      <c r="D4057" s="16" t="s">
        <v>102</v>
      </c>
      <c r="E4057">
        <v>468</v>
      </c>
      <c r="F4057" s="9">
        <v>300</v>
      </c>
      <c r="G4057" s="9">
        <f>financials[[#This Row],[Units Sold]]*financials[[#This Row],[Sale Price]]</f>
        <v>140400</v>
      </c>
      <c r="H4057" s="9">
        <f>IF(financials[[#This Row],[Discount Band]]="low",0.1,IF(financials[[#This Row],[Discount Band]]="medium",0.15,0.3))</f>
        <v>0.1</v>
      </c>
      <c r="I4057" s="9">
        <f>financials[[#This Row],[Gross Sales]]-financials[[#This Row],[Gross Sales]]*financials[[#This Row],[Discounts]]</f>
        <v>126360</v>
      </c>
      <c r="J4057" s="9">
        <f>VLOOKUP(financials[[#This Row],[productid]],Products!$B$2:$H$10,3)</f>
        <v>9.9499999999999993</v>
      </c>
      <c r="K4057" s="9">
        <f>financials[[#This Row],[Sales]]-financials[[#This Row],[COGS]]</f>
        <v>126350.05</v>
      </c>
      <c r="L4057" s="17">
        <f t="shared" ca="1" si="127"/>
        <v>45347</v>
      </c>
      <c r="M4057" t="str">
        <f t="shared" ca="1" si="126"/>
        <v>B0001</v>
      </c>
    </row>
    <row r="4058" spans="1:13" x14ac:dyDescent="0.25">
      <c r="A4058" t="s">
        <v>97</v>
      </c>
      <c r="B4058" s="7" t="s">
        <v>284</v>
      </c>
      <c r="C4058" s="15">
        <v>101</v>
      </c>
      <c r="D4058" s="16" t="s">
        <v>94</v>
      </c>
      <c r="E4058">
        <v>402</v>
      </c>
      <c r="F4058" s="9">
        <v>350</v>
      </c>
      <c r="G4058" s="9">
        <f>financials[[#This Row],[Units Sold]]*financials[[#This Row],[Sale Price]]</f>
        <v>140700</v>
      </c>
      <c r="H4058" s="9">
        <f>IF(financials[[#This Row],[Discount Band]]="low",0.1,IF(financials[[#This Row],[Discount Band]]="medium",0.15,0.3))</f>
        <v>0.3</v>
      </c>
      <c r="I4058" s="9">
        <f>financials[[#This Row],[Gross Sales]]-financials[[#This Row],[Gross Sales]]*financials[[#This Row],[Discounts]]</f>
        <v>98490</v>
      </c>
      <c r="J4058" s="9">
        <f>VLOOKUP(financials[[#This Row],[productid]],Products!$B$2:$H$10,3)</f>
        <v>9.9499999999999993</v>
      </c>
      <c r="K4058" s="9">
        <f>financials[[#This Row],[Sales]]-financials[[#This Row],[COGS]]</f>
        <v>98480.05</v>
      </c>
      <c r="L4058" s="17">
        <f t="shared" ca="1" si="127"/>
        <v>45018</v>
      </c>
      <c r="M4058" t="str">
        <f t="shared" ca="1" si="126"/>
        <v>A0001</v>
      </c>
    </row>
    <row r="4059" spans="1:13" x14ac:dyDescent="0.25">
      <c r="A4059" t="s">
        <v>99</v>
      </c>
      <c r="B4059" s="7" t="s">
        <v>105</v>
      </c>
      <c r="C4059" s="15">
        <v>109</v>
      </c>
      <c r="D4059" s="16" t="s">
        <v>101</v>
      </c>
      <c r="E4059">
        <v>473</v>
      </c>
      <c r="F4059" s="9">
        <v>300</v>
      </c>
      <c r="G4059" s="9">
        <f>financials[[#This Row],[Units Sold]]*financials[[#This Row],[Sale Price]]</f>
        <v>141900</v>
      </c>
      <c r="H4059" s="9">
        <f>IF(financials[[#This Row],[Discount Band]]="low",0.1,IF(financials[[#This Row],[Discount Band]]="medium",0.15,0.3))</f>
        <v>0.15</v>
      </c>
      <c r="I4059" s="9">
        <f>financials[[#This Row],[Gross Sales]]-financials[[#This Row],[Gross Sales]]*financials[[#This Row],[Discounts]]</f>
        <v>120615</v>
      </c>
      <c r="J4059" s="9">
        <f>VLOOKUP(financials[[#This Row],[productid]],Products!$B$2:$H$10,3)</f>
        <v>16.8</v>
      </c>
      <c r="K4059" s="9">
        <f>financials[[#This Row],[Sales]]-financials[[#This Row],[COGS]]</f>
        <v>120598.2</v>
      </c>
      <c r="L4059" s="17">
        <f t="shared" ca="1" si="127"/>
        <v>45427</v>
      </c>
      <c r="M4059" t="str">
        <f t="shared" ca="1" si="126"/>
        <v>B0101</v>
      </c>
    </row>
    <row r="4060" spans="1:13" x14ac:dyDescent="0.25">
      <c r="A4060" t="s">
        <v>99</v>
      </c>
      <c r="B4060" s="7" t="s">
        <v>284</v>
      </c>
      <c r="C4060" s="15">
        <v>105</v>
      </c>
      <c r="D4060" s="16" t="s">
        <v>94</v>
      </c>
      <c r="E4060">
        <v>474</v>
      </c>
      <c r="F4060" s="9">
        <v>300</v>
      </c>
      <c r="G4060" s="9">
        <f>financials[[#This Row],[Units Sold]]*financials[[#This Row],[Sale Price]]</f>
        <v>142200</v>
      </c>
      <c r="H4060" s="9">
        <f>IF(financials[[#This Row],[Discount Band]]="low",0.1,IF(financials[[#This Row],[Discount Band]]="medium",0.15,0.3))</f>
        <v>0.3</v>
      </c>
      <c r="I4060" s="9">
        <f>financials[[#This Row],[Gross Sales]]-financials[[#This Row],[Gross Sales]]*financials[[#This Row],[Discounts]]</f>
        <v>99540</v>
      </c>
      <c r="J4060" s="9">
        <f>VLOOKUP(financials[[#This Row],[productid]],Products!$B$2:$H$10,3)</f>
        <v>10</v>
      </c>
      <c r="K4060" s="9">
        <f>financials[[#This Row],[Sales]]-financials[[#This Row],[COGS]]</f>
        <v>99530</v>
      </c>
      <c r="L4060" s="17">
        <f t="shared" ca="1" si="127"/>
        <v>44657</v>
      </c>
      <c r="M4060" t="str">
        <f t="shared" ca="1" si="126"/>
        <v>A0001</v>
      </c>
    </row>
    <row r="4061" spans="1:13" x14ac:dyDescent="0.25">
      <c r="A4061" t="s">
        <v>98</v>
      </c>
      <c r="B4061" s="7" t="s">
        <v>170</v>
      </c>
      <c r="C4061" s="15">
        <v>101</v>
      </c>
      <c r="D4061" s="16" t="s">
        <v>101</v>
      </c>
      <c r="E4061">
        <v>1139</v>
      </c>
      <c r="F4061" s="9">
        <v>125</v>
      </c>
      <c r="G4061" s="9">
        <f>financials[[#This Row],[Units Sold]]*financials[[#This Row],[Sale Price]]</f>
        <v>142375</v>
      </c>
      <c r="H4061" s="9">
        <f>IF(financials[[#This Row],[Discount Band]]="low",0.1,IF(financials[[#This Row],[Discount Band]]="medium",0.15,0.3))</f>
        <v>0.15</v>
      </c>
      <c r="I4061" s="9">
        <f>financials[[#This Row],[Gross Sales]]-financials[[#This Row],[Gross Sales]]*financials[[#This Row],[Discounts]]</f>
        <v>121018.75</v>
      </c>
      <c r="J4061" s="9">
        <f>VLOOKUP(financials[[#This Row],[productid]],Products!$B$2:$H$10,3)</f>
        <v>9.9499999999999993</v>
      </c>
      <c r="K4061" s="9">
        <f>financials[[#This Row],[Sales]]-financials[[#This Row],[COGS]]</f>
        <v>121008.8</v>
      </c>
      <c r="L4061" s="17">
        <f t="shared" ca="1" si="127"/>
        <v>45523</v>
      </c>
      <c r="M4061" t="str">
        <f t="shared" ca="1" si="126"/>
        <v>A0001</v>
      </c>
    </row>
    <row r="4062" spans="1:13" x14ac:dyDescent="0.25">
      <c r="A4062" t="s">
        <v>97</v>
      </c>
      <c r="B4062" s="7" t="s">
        <v>209</v>
      </c>
      <c r="C4062" s="15">
        <v>105</v>
      </c>
      <c r="D4062" s="16" t="s">
        <v>101</v>
      </c>
      <c r="E4062">
        <v>407</v>
      </c>
      <c r="F4062" s="9">
        <v>350</v>
      </c>
      <c r="G4062" s="9">
        <f>financials[[#This Row],[Units Sold]]*financials[[#This Row],[Sale Price]]</f>
        <v>142450</v>
      </c>
      <c r="H4062" s="9">
        <f>IF(financials[[#This Row],[Discount Band]]="low",0.1,IF(financials[[#This Row],[Discount Band]]="medium",0.15,0.3))</f>
        <v>0.15</v>
      </c>
      <c r="I4062" s="9">
        <f>financials[[#This Row],[Gross Sales]]-financials[[#This Row],[Gross Sales]]*financials[[#This Row],[Discounts]]</f>
        <v>121082.5</v>
      </c>
      <c r="J4062" s="9">
        <f>VLOOKUP(financials[[#This Row],[productid]],Products!$B$2:$H$10,3)</f>
        <v>10</v>
      </c>
      <c r="K4062" s="9">
        <f>financials[[#This Row],[Sales]]-financials[[#This Row],[COGS]]</f>
        <v>121072.5</v>
      </c>
      <c r="L4062" s="17">
        <f t="shared" ca="1" si="127"/>
        <v>45053</v>
      </c>
      <c r="M4062" t="str">
        <f t="shared" ca="1" si="126"/>
        <v>C0002</v>
      </c>
    </row>
    <row r="4063" spans="1:13" x14ac:dyDescent="0.25">
      <c r="A4063" t="s">
        <v>97</v>
      </c>
      <c r="B4063" s="7" t="s">
        <v>556</v>
      </c>
      <c r="C4063" s="15">
        <v>103</v>
      </c>
      <c r="D4063" s="16" t="s">
        <v>101</v>
      </c>
      <c r="E4063">
        <v>407</v>
      </c>
      <c r="F4063" s="9">
        <v>350</v>
      </c>
      <c r="G4063" s="9">
        <f>financials[[#This Row],[Units Sold]]*financials[[#This Row],[Sale Price]]</f>
        <v>142450</v>
      </c>
      <c r="H4063" s="9">
        <f>IF(financials[[#This Row],[Discount Band]]="low",0.1,IF(financials[[#This Row],[Discount Band]]="medium",0.15,0.3))</f>
        <v>0.15</v>
      </c>
      <c r="I4063" s="9">
        <f>financials[[#This Row],[Gross Sales]]-financials[[#This Row],[Gross Sales]]*financials[[#This Row],[Discounts]]</f>
        <v>121082.5</v>
      </c>
      <c r="J4063" s="9">
        <f>VLOOKUP(financials[[#This Row],[productid]],Products!$B$2:$H$10,3)</f>
        <v>15</v>
      </c>
      <c r="K4063" s="9">
        <f>financials[[#This Row],[Sales]]-financials[[#This Row],[COGS]]</f>
        <v>121067.5</v>
      </c>
      <c r="L4063" s="17">
        <f t="shared" ca="1" si="127"/>
        <v>45082</v>
      </c>
      <c r="M4063" t="str">
        <f t="shared" ca="1" si="126"/>
        <v>A0001</v>
      </c>
    </row>
    <row r="4064" spans="1:13" x14ac:dyDescent="0.25">
      <c r="A4064" t="s">
        <v>97</v>
      </c>
      <c r="B4064" s="7" t="s">
        <v>178</v>
      </c>
      <c r="C4064" s="15">
        <v>102</v>
      </c>
      <c r="D4064" s="16" t="s">
        <v>102</v>
      </c>
      <c r="E4064">
        <v>408</v>
      </c>
      <c r="F4064" s="9">
        <v>350</v>
      </c>
      <c r="G4064" s="9">
        <f>financials[[#This Row],[Units Sold]]*financials[[#This Row],[Sale Price]]</f>
        <v>142800</v>
      </c>
      <c r="H4064" s="9">
        <f>IF(financials[[#This Row],[Discount Band]]="low",0.1,IF(financials[[#This Row],[Discount Band]]="medium",0.15,0.3))</f>
        <v>0.1</v>
      </c>
      <c r="I4064" s="9">
        <f>financials[[#This Row],[Gross Sales]]-financials[[#This Row],[Gross Sales]]*financials[[#This Row],[Discounts]]</f>
        <v>128520</v>
      </c>
      <c r="J4064" s="9">
        <f>VLOOKUP(financials[[#This Row],[productid]],Products!$B$2:$H$10,3)</f>
        <v>13.95</v>
      </c>
      <c r="K4064" s="9">
        <f>financials[[#This Row],[Sales]]-financials[[#This Row],[COGS]]</f>
        <v>128506.05</v>
      </c>
      <c r="L4064" s="17">
        <f t="shared" ca="1" si="127"/>
        <v>44610</v>
      </c>
      <c r="M4064" t="str">
        <f t="shared" ca="1" si="126"/>
        <v>B0101</v>
      </c>
    </row>
    <row r="4065" spans="1:13" x14ac:dyDescent="0.25">
      <c r="A4065" t="s">
        <v>99</v>
      </c>
      <c r="B4065" s="7" t="s">
        <v>216</v>
      </c>
      <c r="C4065" s="15">
        <v>103</v>
      </c>
      <c r="D4065" s="16" t="s">
        <v>94</v>
      </c>
      <c r="E4065">
        <v>477</v>
      </c>
      <c r="F4065" s="9">
        <v>300</v>
      </c>
      <c r="G4065" s="9">
        <f>financials[[#This Row],[Units Sold]]*financials[[#This Row],[Sale Price]]</f>
        <v>143100</v>
      </c>
      <c r="H4065" s="9">
        <f>IF(financials[[#This Row],[Discount Band]]="low",0.1,IF(financials[[#This Row],[Discount Band]]="medium",0.15,0.3))</f>
        <v>0.3</v>
      </c>
      <c r="I4065" s="9">
        <f>financials[[#This Row],[Gross Sales]]-financials[[#This Row],[Gross Sales]]*financials[[#This Row],[Discounts]]</f>
        <v>100170</v>
      </c>
      <c r="J4065" s="9">
        <f>VLOOKUP(financials[[#This Row],[productid]],Products!$B$2:$H$10,3)</f>
        <v>15</v>
      </c>
      <c r="K4065" s="9">
        <f>financials[[#This Row],[Sales]]-financials[[#This Row],[COGS]]</f>
        <v>100155</v>
      </c>
      <c r="L4065" s="17">
        <f t="shared" ca="1" si="127"/>
        <v>45417</v>
      </c>
      <c r="M4065" t="str">
        <f t="shared" ca="1" si="126"/>
        <v>C0002</v>
      </c>
    </row>
    <row r="4066" spans="1:13" x14ac:dyDescent="0.25">
      <c r="A4066" t="s">
        <v>99</v>
      </c>
      <c r="B4066" s="7" t="s">
        <v>106</v>
      </c>
      <c r="C4066" s="15">
        <v>107</v>
      </c>
      <c r="D4066" s="16" t="s">
        <v>102</v>
      </c>
      <c r="E4066">
        <v>478</v>
      </c>
      <c r="F4066" s="9">
        <v>300</v>
      </c>
      <c r="G4066" s="9">
        <f>financials[[#This Row],[Units Sold]]*financials[[#This Row],[Sale Price]]</f>
        <v>143400</v>
      </c>
      <c r="H4066" s="9">
        <f>IF(financials[[#This Row],[Discount Band]]="low",0.1,IF(financials[[#This Row],[Discount Band]]="medium",0.15,0.3))</f>
        <v>0.1</v>
      </c>
      <c r="I4066" s="9">
        <f>financials[[#This Row],[Gross Sales]]-financials[[#This Row],[Gross Sales]]*financials[[#This Row],[Discounts]]</f>
        <v>129060</v>
      </c>
      <c r="J4066" s="9">
        <f>VLOOKUP(financials[[#This Row],[productid]],Products!$B$2:$H$10,3)</f>
        <v>5.5</v>
      </c>
      <c r="K4066" s="9">
        <f>financials[[#This Row],[Sales]]-financials[[#This Row],[COGS]]</f>
        <v>129054.5</v>
      </c>
      <c r="L4066" s="17">
        <f t="shared" ca="1" si="127"/>
        <v>44868</v>
      </c>
      <c r="M4066" t="str">
        <f t="shared" ca="1" si="126"/>
        <v>C0003</v>
      </c>
    </row>
    <row r="4067" spans="1:13" x14ac:dyDescent="0.25">
      <c r="A4067" t="s">
        <v>97</v>
      </c>
      <c r="B4067" s="7" t="s">
        <v>287</v>
      </c>
      <c r="C4067" s="15">
        <v>104</v>
      </c>
      <c r="D4067" s="16" t="s">
        <v>101</v>
      </c>
      <c r="E4067">
        <v>410</v>
      </c>
      <c r="F4067" s="9">
        <v>350</v>
      </c>
      <c r="G4067" s="9">
        <f>financials[[#This Row],[Units Sold]]*financials[[#This Row],[Sale Price]]</f>
        <v>143500</v>
      </c>
      <c r="H4067" s="9">
        <f>IF(financials[[#This Row],[Discount Band]]="low",0.1,IF(financials[[#This Row],[Discount Band]]="medium",0.15,0.3))</f>
        <v>0.15</v>
      </c>
      <c r="I4067" s="9">
        <f>financials[[#This Row],[Gross Sales]]-financials[[#This Row],[Gross Sales]]*financials[[#This Row],[Discounts]]</f>
        <v>121975</v>
      </c>
      <c r="J4067" s="9">
        <f>VLOOKUP(financials[[#This Row],[productid]],Products!$B$2:$H$10,3)</f>
        <v>2.9</v>
      </c>
      <c r="K4067" s="9">
        <f>financials[[#This Row],[Sales]]-financials[[#This Row],[COGS]]</f>
        <v>121972.1</v>
      </c>
      <c r="L4067" s="17">
        <f t="shared" ca="1" si="127"/>
        <v>45285</v>
      </c>
      <c r="M4067" t="str">
        <f t="shared" ca="1" si="126"/>
        <v>B0101</v>
      </c>
    </row>
    <row r="4068" spans="1:13" x14ac:dyDescent="0.25">
      <c r="A4068" t="s">
        <v>99</v>
      </c>
      <c r="B4068" s="7" t="s">
        <v>178</v>
      </c>
      <c r="C4068" s="15">
        <v>106</v>
      </c>
      <c r="D4068" s="16" t="s">
        <v>94</v>
      </c>
      <c r="E4068">
        <v>482</v>
      </c>
      <c r="F4068" s="9">
        <v>300</v>
      </c>
      <c r="G4068" s="9">
        <f>financials[[#This Row],[Units Sold]]*financials[[#This Row],[Sale Price]]</f>
        <v>144600</v>
      </c>
      <c r="H4068" s="9">
        <f>IF(financials[[#This Row],[Discount Band]]="low",0.1,IF(financials[[#This Row],[Discount Band]]="medium",0.15,0.3))</f>
        <v>0.3</v>
      </c>
      <c r="I4068" s="9">
        <f>financials[[#This Row],[Gross Sales]]-financials[[#This Row],[Gross Sales]]*financials[[#This Row],[Discounts]]</f>
        <v>101220</v>
      </c>
      <c r="J4068" s="9">
        <f>VLOOKUP(financials[[#This Row],[productid]],Products!$B$2:$H$10,3)</f>
        <v>9.1</v>
      </c>
      <c r="K4068" s="9">
        <f>financials[[#This Row],[Sales]]-financials[[#This Row],[COGS]]</f>
        <v>101210.9</v>
      </c>
      <c r="L4068" s="17">
        <f t="shared" ca="1" si="127"/>
        <v>44968</v>
      </c>
      <c r="M4068" t="str">
        <f t="shared" ca="1" si="126"/>
        <v>B0001</v>
      </c>
    </row>
    <row r="4069" spans="1:13" x14ac:dyDescent="0.25">
      <c r="A4069" t="s">
        <v>99</v>
      </c>
      <c r="B4069" s="7" t="s">
        <v>279</v>
      </c>
      <c r="C4069" s="13">
        <v>103</v>
      </c>
      <c r="D4069" s="10" t="s">
        <v>102</v>
      </c>
      <c r="E4069">
        <v>483</v>
      </c>
      <c r="F4069" s="9">
        <v>300</v>
      </c>
      <c r="G4069" s="9">
        <f>financials[[#This Row],[Units Sold]]*financials[[#This Row],[Sale Price]]</f>
        <v>144900</v>
      </c>
      <c r="H4069" s="9">
        <f>IF(financials[[#This Row],[Discount Band]]="low",0.1,IF(financials[[#This Row],[Discount Band]]="medium",0.15,0.3))</f>
        <v>0.1</v>
      </c>
      <c r="I4069" s="9">
        <f>financials[[#This Row],[Gross Sales]]-financials[[#This Row],[Gross Sales]]*financials[[#This Row],[Discounts]]</f>
        <v>130410</v>
      </c>
      <c r="J4069" s="9">
        <f>VLOOKUP(financials[[#This Row],[productid]],Products!$B$2:$H$10,3)</f>
        <v>15</v>
      </c>
      <c r="K4069" s="9">
        <f>financials[[#This Row],[Sales]]-financials[[#This Row],[COGS]]</f>
        <v>130395</v>
      </c>
      <c r="L4069" s="17">
        <f t="shared" ca="1" si="127"/>
        <v>45089</v>
      </c>
      <c r="M4069" t="str">
        <f t="shared" ca="1" si="126"/>
        <v>C0002</v>
      </c>
    </row>
    <row r="4070" spans="1:13" x14ac:dyDescent="0.25">
      <c r="A4070" t="s">
        <v>99</v>
      </c>
      <c r="B4070" s="7" t="s">
        <v>287</v>
      </c>
      <c r="C4070" s="15">
        <v>106</v>
      </c>
      <c r="D4070" s="16" t="s">
        <v>101</v>
      </c>
      <c r="E4070">
        <v>485</v>
      </c>
      <c r="F4070" s="9">
        <v>300</v>
      </c>
      <c r="G4070" s="9">
        <f>financials[[#This Row],[Units Sold]]*financials[[#This Row],[Sale Price]]</f>
        <v>145500</v>
      </c>
      <c r="H4070" s="9">
        <f>IF(financials[[#This Row],[Discount Band]]="low",0.1,IF(financials[[#This Row],[Discount Band]]="medium",0.15,0.3))</f>
        <v>0.15</v>
      </c>
      <c r="I4070" s="9">
        <f>financials[[#This Row],[Gross Sales]]-financials[[#This Row],[Gross Sales]]*financials[[#This Row],[Discounts]]</f>
        <v>123675</v>
      </c>
      <c r="J4070" s="9">
        <f>VLOOKUP(financials[[#This Row],[productid]],Products!$B$2:$H$10,3)</f>
        <v>9.1</v>
      </c>
      <c r="K4070" s="9">
        <f>financials[[#This Row],[Sales]]-financials[[#This Row],[COGS]]</f>
        <v>123665.9</v>
      </c>
      <c r="L4070" s="17">
        <f t="shared" ca="1" si="127"/>
        <v>44778</v>
      </c>
      <c r="M4070" t="str">
        <f t="shared" ca="1" si="126"/>
        <v>C0003</v>
      </c>
    </row>
    <row r="4071" spans="1:13" x14ac:dyDescent="0.25">
      <c r="A4071" t="s">
        <v>99</v>
      </c>
      <c r="B4071" s="7" t="s">
        <v>178</v>
      </c>
      <c r="C4071" s="15">
        <v>103</v>
      </c>
      <c r="D4071" s="16" t="s">
        <v>101</v>
      </c>
      <c r="E4071">
        <v>485</v>
      </c>
      <c r="F4071" s="9">
        <v>300</v>
      </c>
      <c r="G4071" s="9">
        <f>financials[[#This Row],[Units Sold]]*financials[[#This Row],[Sale Price]]</f>
        <v>145500</v>
      </c>
      <c r="H4071" s="9">
        <f>IF(financials[[#This Row],[Discount Band]]="low",0.1,IF(financials[[#This Row],[Discount Band]]="medium",0.15,0.3))</f>
        <v>0.15</v>
      </c>
      <c r="I4071" s="9">
        <f>financials[[#This Row],[Gross Sales]]-financials[[#This Row],[Gross Sales]]*financials[[#This Row],[Discounts]]</f>
        <v>123675</v>
      </c>
      <c r="J4071" s="9">
        <f>VLOOKUP(financials[[#This Row],[productid]],Products!$B$2:$H$10,3)</f>
        <v>15</v>
      </c>
      <c r="K4071" s="9">
        <f>financials[[#This Row],[Sales]]-financials[[#This Row],[COGS]]</f>
        <v>123660</v>
      </c>
      <c r="L4071" s="17">
        <f t="shared" ca="1" si="127"/>
        <v>45170</v>
      </c>
      <c r="M4071" t="str">
        <f t="shared" ca="1" si="126"/>
        <v>B0101</v>
      </c>
    </row>
    <row r="4072" spans="1:13" x14ac:dyDescent="0.25">
      <c r="A4072" t="s">
        <v>97</v>
      </c>
      <c r="B4072" s="7" t="s">
        <v>209</v>
      </c>
      <c r="C4072" s="15">
        <v>107</v>
      </c>
      <c r="D4072" s="16" t="s">
        <v>102</v>
      </c>
      <c r="E4072">
        <v>417</v>
      </c>
      <c r="F4072" s="9">
        <v>350</v>
      </c>
      <c r="G4072" s="9">
        <f>financials[[#This Row],[Units Sold]]*financials[[#This Row],[Sale Price]]</f>
        <v>145950</v>
      </c>
      <c r="H4072" s="9">
        <f>IF(financials[[#This Row],[Discount Band]]="low",0.1,IF(financials[[#This Row],[Discount Band]]="medium",0.15,0.3))</f>
        <v>0.1</v>
      </c>
      <c r="I4072" s="9">
        <f>financials[[#This Row],[Gross Sales]]-financials[[#This Row],[Gross Sales]]*financials[[#This Row],[Discounts]]</f>
        <v>131355</v>
      </c>
      <c r="J4072" s="9">
        <f>VLOOKUP(financials[[#This Row],[productid]],Products!$B$2:$H$10,3)</f>
        <v>5.5</v>
      </c>
      <c r="K4072" s="9">
        <f>financials[[#This Row],[Sales]]-financials[[#This Row],[COGS]]</f>
        <v>131349.5</v>
      </c>
      <c r="L4072" s="17">
        <f t="shared" ca="1" si="127"/>
        <v>45217</v>
      </c>
      <c r="M4072" t="str">
        <f t="shared" ca="1" si="126"/>
        <v>B0101</v>
      </c>
    </row>
    <row r="4073" spans="1:13" x14ac:dyDescent="0.25">
      <c r="A4073" t="s">
        <v>97</v>
      </c>
      <c r="B4073" s="7" t="s">
        <v>209</v>
      </c>
      <c r="C4073" s="15">
        <v>106</v>
      </c>
      <c r="D4073" s="16" t="s">
        <v>94</v>
      </c>
      <c r="E4073">
        <v>417</v>
      </c>
      <c r="F4073" s="9">
        <v>350</v>
      </c>
      <c r="G4073" s="9">
        <f>financials[[#This Row],[Units Sold]]*financials[[#This Row],[Sale Price]]</f>
        <v>145950</v>
      </c>
      <c r="H4073" s="9">
        <f>IF(financials[[#This Row],[Discount Band]]="low",0.1,IF(financials[[#This Row],[Discount Band]]="medium",0.15,0.3))</f>
        <v>0.3</v>
      </c>
      <c r="I4073" s="9">
        <f>financials[[#This Row],[Gross Sales]]-financials[[#This Row],[Gross Sales]]*financials[[#This Row],[Discounts]]</f>
        <v>102165</v>
      </c>
      <c r="J4073" s="9">
        <f>VLOOKUP(financials[[#This Row],[productid]],Products!$B$2:$H$10,3)</f>
        <v>9.1</v>
      </c>
      <c r="K4073" s="9">
        <f>financials[[#This Row],[Sales]]-financials[[#This Row],[COGS]]</f>
        <v>102155.9</v>
      </c>
      <c r="L4073" s="17">
        <f t="shared" ca="1" si="127"/>
        <v>45168</v>
      </c>
      <c r="M4073" t="str">
        <f t="shared" ca="1" si="126"/>
        <v>B0001</v>
      </c>
    </row>
    <row r="4074" spans="1:13" x14ac:dyDescent="0.25">
      <c r="A4074" t="s">
        <v>97</v>
      </c>
      <c r="B4074" s="7" t="s">
        <v>216</v>
      </c>
      <c r="C4074" s="13">
        <v>106</v>
      </c>
      <c r="D4074" s="10" t="s">
        <v>103</v>
      </c>
      <c r="E4074">
        <v>418</v>
      </c>
      <c r="F4074" s="9">
        <v>350</v>
      </c>
      <c r="G4074" s="9">
        <f>financials[[#This Row],[Units Sold]]*financials[[#This Row],[Sale Price]]</f>
        <v>146300</v>
      </c>
      <c r="H4074" s="9">
        <f>IF(financials[[#This Row],[Discount Band]]="low",0.1,IF(financials[[#This Row],[Discount Band]]="medium",0.15,0.3))</f>
        <v>0.3</v>
      </c>
      <c r="I4074" s="9">
        <f>financials[[#This Row],[Gross Sales]]-financials[[#This Row],[Gross Sales]]*financials[[#This Row],[Discounts]]</f>
        <v>102410</v>
      </c>
      <c r="J4074" s="9">
        <f>VLOOKUP(financials[[#This Row],[productid]],Products!$B$2:$H$10,3)</f>
        <v>9.1</v>
      </c>
      <c r="K4074" s="9">
        <f>financials[[#This Row],[Sales]]-financials[[#This Row],[COGS]]</f>
        <v>102400.9</v>
      </c>
      <c r="L4074" s="17">
        <f t="shared" ca="1" si="127"/>
        <v>45187</v>
      </c>
      <c r="M4074" t="str">
        <f t="shared" ca="1" si="126"/>
        <v>A0001</v>
      </c>
    </row>
    <row r="4075" spans="1:13" x14ac:dyDescent="0.25">
      <c r="A4075" t="s">
        <v>97</v>
      </c>
      <c r="B4075" s="7" t="s">
        <v>287</v>
      </c>
      <c r="C4075" s="15">
        <v>104</v>
      </c>
      <c r="D4075" s="16" t="s">
        <v>101</v>
      </c>
      <c r="E4075">
        <v>419</v>
      </c>
      <c r="F4075" s="9">
        <v>350</v>
      </c>
      <c r="G4075" s="9">
        <f>financials[[#This Row],[Units Sold]]*financials[[#This Row],[Sale Price]]</f>
        <v>146650</v>
      </c>
      <c r="H4075" s="9">
        <f>IF(financials[[#This Row],[Discount Band]]="low",0.1,IF(financials[[#This Row],[Discount Band]]="medium",0.15,0.3))</f>
        <v>0.15</v>
      </c>
      <c r="I4075" s="9">
        <f>financials[[#This Row],[Gross Sales]]-financials[[#This Row],[Gross Sales]]*financials[[#This Row],[Discounts]]</f>
        <v>124652.5</v>
      </c>
      <c r="J4075" s="9">
        <f>VLOOKUP(financials[[#This Row],[productid]],Products!$B$2:$H$10,3)</f>
        <v>2.9</v>
      </c>
      <c r="K4075" s="9">
        <f>financials[[#This Row],[Sales]]-financials[[#This Row],[COGS]]</f>
        <v>124649.60000000001</v>
      </c>
      <c r="L4075" s="17">
        <f t="shared" ca="1" si="127"/>
        <v>45159</v>
      </c>
      <c r="M4075" t="str">
        <f t="shared" ca="1" si="126"/>
        <v>B0001</v>
      </c>
    </row>
    <row r="4076" spans="1:13" x14ac:dyDescent="0.25">
      <c r="A4076" t="s">
        <v>99</v>
      </c>
      <c r="B4076" s="7" t="s">
        <v>209</v>
      </c>
      <c r="C4076" s="15">
        <v>101</v>
      </c>
      <c r="D4076" s="16" t="s">
        <v>101</v>
      </c>
      <c r="E4076">
        <v>489</v>
      </c>
      <c r="F4076" s="9">
        <v>300</v>
      </c>
      <c r="G4076" s="9">
        <f>financials[[#This Row],[Units Sold]]*financials[[#This Row],[Sale Price]]</f>
        <v>146700</v>
      </c>
      <c r="H4076" s="9">
        <f>IF(financials[[#This Row],[Discount Band]]="low",0.1,IF(financials[[#This Row],[Discount Band]]="medium",0.15,0.3))</f>
        <v>0.15</v>
      </c>
      <c r="I4076" s="9">
        <f>financials[[#This Row],[Gross Sales]]-financials[[#This Row],[Gross Sales]]*financials[[#This Row],[Discounts]]</f>
        <v>124695</v>
      </c>
      <c r="J4076" s="9">
        <f>VLOOKUP(financials[[#This Row],[productid]],Products!$B$2:$H$10,3)</f>
        <v>9.9499999999999993</v>
      </c>
      <c r="K4076" s="9">
        <f>financials[[#This Row],[Sales]]-financials[[#This Row],[COGS]]</f>
        <v>124685.05</v>
      </c>
      <c r="L4076" s="17">
        <f t="shared" ca="1" si="127"/>
        <v>44880</v>
      </c>
      <c r="M4076" t="str">
        <f t="shared" ca="1" si="126"/>
        <v>C0002</v>
      </c>
    </row>
    <row r="4077" spans="1:13" x14ac:dyDescent="0.25">
      <c r="A4077" t="s">
        <v>98</v>
      </c>
      <c r="B4077" s="7" t="s">
        <v>95</v>
      </c>
      <c r="C4077" s="13">
        <v>107</v>
      </c>
      <c r="D4077" s="10" t="s">
        <v>101</v>
      </c>
      <c r="E4077">
        <v>1174</v>
      </c>
      <c r="F4077" s="9">
        <v>125</v>
      </c>
      <c r="G4077" s="9">
        <f>financials[[#This Row],[Units Sold]]*financials[[#This Row],[Sale Price]]</f>
        <v>146750</v>
      </c>
      <c r="H4077" s="9">
        <f>IF(financials[[#This Row],[Discount Band]]="low",0.1,IF(financials[[#This Row],[Discount Band]]="medium",0.15,0.3))</f>
        <v>0.15</v>
      </c>
      <c r="I4077" s="9">
        <f>financials[[#This Row],[Gross Sales]]-financials[[#This Row],[Gross Sales]]*financials[[#This Row],[Discounts]]</f>
        <v>124737.5</v>
      </c>
      <c r="J4077" s="9">
        <f>VLOOKUP(financials[[#This Row],[productid]],Products!$B$2:$H$10,3)</f>
        <v>5.5</v>
      </c>
      <c r="K4077" s="9">
        <f>financials[[#This Row],[Sales]]-financials[[#This Row],[COGS]]</f>
        <v>124732</v>
      </c>
      <c r="L4077" s="17">
        <f t="shared" ca="1" si="127"/>
        <v>44626</v>
      </c>
      <c r="M4077" t="str">
        <f t="shared" ca="1" si="126"/>
        <v>A0001</v>
      </c>
    </row>
    <row r="4078" spans="1:13" x14ac:dyDescent="0.25">
      <c r="A4078" t="s">
        <v>98</v>
      </c>
      <c r="B4078" s="7" t="s">
        <v>95</v>
      </c>
      <c r="C4078" s="15">
        <v>103</v>
      </c>
      <c r="D4078" s="16" t="s">
        <v>94</v>
      </c>
      <c r="E4078">
        <v>1175</v>
      </c>
      <c r="F4078" s="9">
        <v>125</v>
      </c>
      <c r="G4078" s="9">
        <f>financials[[#This Row],[Units Sold]]*financials[[#This Row],[Sale Price]]</f>
        <v>146875</v>
      </c>
      <c r="H4078" s="9">
        <f>IF(financials[[#This Row],[Discount Band]]="low",0.1,IF(financials[[#This Row],[Discount Band]]="medium",0.15,0.3))</f>
        <v>0.3</v>
      </c>
      <c r="I4078" s="9">
        <f>financials[[#This Row],[Gross Sales]]-financials[[#This Row],[Gross Sales]]*financials[[#This Row],[Discounts]]</f>
        <v>102812.5</v>
      </c>
      <c r="J4078" s="9">
        <f>VLOOKUP(financials[[#This Row],[productid]],Products!$B$2:$H$10,3)</f>
        <v>15</v>
      </c>
      <c r="K4078" s="9">
        <f>financials[[#This Row],[Sales]]-financials[[#This Row],[COGS]]</f>
        <v>102797.5</v>
      </c>
      <c r="L4078" s="17">
        <f t="shared" ca="1" si="127"/>
        <v>45120</v>
      </c>
      <c r="M4078" t="str">
        <f t="shared" ca="1" si="126"/>
        <v>A0001</v>
      </c>
    </row>
    <row r="4079" spans="1:13" x14ac:dyDescent="0.25">
      <c r="A4079" t="s">
        <v>99</v>
      </c>
      <c r="B4079" s="7" t="s">
        <v>284</v>
      </c>
      <c r="C4079" s="13">
        <v>103</v>
      </c>
      <c r="D4079" s="10" t="s">
        <v>101</v>
      </c>
      <c r="E4079">
        <v>490</v>
      </c>
      <c r="F4079" s="9">
        <v>300</v>
      </c>
      <c r="G4079" s="9">
        <f>financials[[#This Row],[Units Sold]]*financials[[#This Row],[Sale Price]]</f>
        <v>147000</v>
      </c>
      <c r="H4079" s="9">
        <f>IF(financials[[#This Row],[Discount Band]]="low",0.1,IF(financials[[#This Row],[Discount Band]]="medium",0.15,0.3))</f>
        <v>0.15</v>
      </c>
      <c r="I4079" s="9">
        <f>financials[[#This Row],[Gross Sales]]-financials[[#This Row],[Gross Sales]]*financials[[#This Row],[Discounts]]</f>
        <v>124950</v>
      </c>
      <c r="J4079" s="9">
        <f>VLOOKUP(financials[[#This Row],[productid]],Products!$B$2:$H$10,3)</f>
        <v>15</v>
      </c>
      <c r="K4079" s="9">
        <f>financials[[#This Row],[Sales]]-financials[[#This Row],[COGS]]</f>
        <v>124935</v>
      </c>
      <c r="L4079" s="17">
        <f t="shared" ca="1" si="127"/>
        <v>45049</v>
      </c>
      <c r="M4079" t="str">
        <f t="shared" ca="1" si="126"/>
        <v>C0003</v>
      </c>
    </row>
    <row r="4080" spans="1:13" x14ac:dyDescent="0.25">
      <c r="A4080" t="s">
        <v>97</v>
      </c>
      <c r="B4080" s="7" t="s">
        <v>287</v>
      </c>
      <c r="C4080" s="15">
        <v>108</v>
      </c>
      <c r="D4080" s="16" t="s">
        <v>101</v>
      </c>
      <c r="E4080">
        <v>421</v>
      </c>
      <c r="F4080" s="9">
        <v>350</v>
      </c>
      <c r="G4080" s="9">
        <f>financials[[#This Row],[Units Sold]]*financials[[#This Row],[Sale Price]]</f>
        <v>147350</v>
      </c>
      <c r="H4080" s="9">
        <f>IF(financials[[#This Row],[Discount Band]]="low",0.1,IF(financials[[#This Row],[Discount Band]]="medium",0.15,0.3))</f>
        <v>0.15</v>
      </c>
      <c r="I4080" s="9">
        <f>financials[[#This Row],[Gross Sales]]-financials[[#This Row],[Gross Sales]]*financials[[#This Row],[Discounts]]</f>
        <v>125247.5</v>
      </c>
      <c r="J4080" s="9">
        <f>VLOOKUP(financials[[#This Row],[productid]],Products!$B$2:$H$10,3)</f>
        <v>3.99</v>
      </c>
      <c r="K4080" s="9">
        <f>financials[[#This Row],[Sales]]-financials[[#This Row],[COGS]]</f>
        <v>125243.51</v>
      </c>
      <c r="L4080" s="17">
        <f t="shared" ca="1" si="127"/>
        <v>45328</v>
      </c>
      <c r="M4080" t="str">
        <f t="shared" ca="1" si="126"/>
        <v>B0001</v>
      </c>
    </row>
    <row r="4081" spans="1:13" x14ac:dyDescent="0.25">
      <c r="A4081" t="s">
        <v>98</v>
      </c>
      <c r="B4081" s="7" t="s">
        <v>95</v>
      </c>
      <c r="C4081" s="15">
        <v>104</v>
      </c>
      <c r="D4081" s="16" t="s">
        <v>94</v>
      </c>
      <c r="E4081">
        <v>1179</v>
      </c>
      <c r="F4081" s="9">
        <v>125</v>
      </c>
      <c r="G4081" s="9">
        <f>financials[[#This Row],[Units Sold]]*financials[[#This Row],[Sale Price]]</f>
        <v>147375</v>
      </c>
      <c r="H4081" s="9">
        <f>IF(financials[[#This Row],[Discount Band]]="low",0.1,IF(financials[[#This Row],[Discount Band]]="medium",0.15,0.3))</f>
        <v>0.3</v>
      </c>
      <c r="I4081" s="9">
        <f>financials[[#This Row],[Gross Sales]]-financials[[#This Row],[Gross Sales]]*financials[[#This Row],[Discounts]]</f>
        <v>103162.5</v>
      </c>
      <c r="J4081" s="9">
        <f>VLOOKUP(financials[[#This Row],[productid]],Products!$B$2:$H$10,3)</f>
        <v>2.9</v>
      </c>
      <c r="K4081" s="9">
        <f>financials[[#This Row],[Sales]]-financials[[#This Row],[COGS]]</f>
        <v>103159.6</v>
      </c>
      <c r="L4081" s="17">
        <f t="shared" ca="1" si="127"/>
        <v>44603</v>
      </c>
      <c r="M4081" t="str">
        <f t="shared" ca="1" si="126"/>
        <v>C0002</v>
      </c>
    </row>
    <row r="4082" spans="1:13" x14ac:dyDescent="0.25">
      <c r="A4082" t="s">
        <v>99</v>
      </c>
      <c r="B4082" s="7" t="s">
        <v>287</v>
      </c>
      <c r="C4082" s="15">
        <v>108</v>
      </c>
      <c r="D4082" s="16" t="s">
        <v>102</v>
      </c>
      <c r="E4082">
        <v>492</v>
      </c>
      <c r="F4082" s="9">
        <v>300</v>
      </c>
      <c r="G4082" s="9">
        <f>financials[[#This Row],[Units Sold]]*financials[[#This Row],[Sale Price]]</f>
        <v>147600</v>
      </c>
      <c r="H4082" s="9">
        <f>IF(financials[[#This Row],[Discount Band]]="low",0.1,IF(financials[[#This Row],[Discount Band]]="medium",0.15,0.3))</f>
        <v>0.1</v>
      </c>
      <c r="I4082" s="9">
        <f>financials[[#This Row],[Gross Sales]]-financials[[#This Row],[Gross Sales]]*financials[[#This Row],[Discounts]]</f>
        <v>132840</v>
      </c>
      <c r="J4082" s="9">
        <f>VLOOKUP(financials[[#This Row],[productid]],Products!$B$2:$H$10,3)</f>
        <v>3.99</v>
      </c>
      <c r="K4082" s="9">
        <f>financials[[#This Row],[Sales]]-financials[[#This Row],[COGS]]</f>
        <v>132836.01</v>
      </c>
      <c r="L4082" s="17">
        <f t="shared" ca="1" si="127"/>
        <v>45423</v>
      </c>
      <c r="M4082" t="str">
        <f t="shared" ca="1" si="126"/>
        <v>B0001</v>
      </c>
    </row>
    <row r="4083" spans="1:13" x14ac:dyDescent="0.25">
      <c r="A4083" t="s">
        <v>98</v>
      </c>
      <c r="B4083" s="7" t="s">
        <v>170</v>
      </c>
      <c r="C4083" s="13">
        <v>104</v>
      </c>
      <c r="D4083" s="10" t="s">
        <v>102</v>
      </c>
      <c r="E4083">
        <v>1182</v>
      </c>
      <c r="F4083" s="9">
        <v>125</v>
      </c>
      <c r="G4083" s="9">
        <f>financials[[#This Row],[Units Sold]]*financials[[#This Row],[Sale Price]]</f>
        <v>147750</v>
      </c>
      <c r="H4083" s="9">
        <f>IF(financials[[#This Row],[Discount Band]]="low",0.1,IF(financials[[#This Row],[Discount Band]]="medium",0.15,0.3))</f>
        <v>0.1</v>
      </c>
      <c r="I4083" s="9">
        <f>financials[[#This Row],[Gross Sales]]-financials[[#This Row],[Gross Sales]]*financials[[#This Row],[Discounts]]</f>
        <v>132975</v>
      </c>
      <c r="J4083" s="9">
        <f>VLOOKUP(financials[[#This Row],[productid]],Products!$B$2:$H$10,3)</f>
        <v>2.9</v>
      </c>
      <c r="K4083" s="9">
        <f>financials[[#This Row],[Sales]]-financials[[#This Row],[COGS]]</f>
        <v>132972.1</v>
      </c>
      <c r="L4083" s="17">
        <f t="shared" ca="1" si="127"/>
        <v>45282</v>
      </c>
      <c r="M4083" t="str">
        <f t="shared" ca="1" si="126"/>
        <v>A0001</v>
      </c>
    </row>
    <row r="4084" spans="1:13" x14ac:dyDescent="0.25">
      <c r="A4084" t="s">
        <v>99</v>
      </c>
      <c r="B4084" s="7" t="s">
        <v>279</v>
      </c>
      <c r="C4084" s="13">
        <v>108</v>
      </c>
      <c r="D4084" s="10" t="s">
        <v>101</v>
      </c>
      <c r="E4084">
        <v>493</v>
      </c>
      <c r="F4084" s="9">
        <v>300</v>
      </c>
      <c r="G4084" s="9">
        <f>financials[[#This Row],[Units Sold]]*financials[[#This Row],[Sale Price]]</f>
        <v>147900</v>
      </c>
      <c r="H4084" s="9">
        <f>IF(financials[[#This Row],[Discount Band]]="low",0.1,IF(financials[[#This Row],[Discount Band]]="medium",0.15,0.3))</f>
        <v>0.15</v>
      </c>
      <c r="I4084" s="9">
        <f>financials[[#This Row],[Gross Sales]]-financials[[#This Row],[Gross Sales]]*financials[[#This Row],[Discounts]]</f>
        <v>125715</v>
      </c>
      <c r="J4084" s="9">
        <f>VLOOKUP(financials[[#This Row],[productid]],Products!$B$2:$H$10,3)</f>
        <v>3.99</v>
      </c>
      <c r="K4084" s="9">
        <f>financials[[#This Row],[Sales]]-financials[[#This Row],[COGS]]</f>
        <v>125711.01</v>
      </c>
      <c r="L4084" s="17">
        <f t="shared" ca="1" si="127"/>
        <v>45464</v>
      </c>
      <c r="M4084" t="str">
        <f t="shared" ca="1" si="126"/>
        <v>B0101</v>
      </c>
    </row>
    <row r="4085" spans="1:13" x14ac:dyDescent="0.25">
      <c r="A4085" t="s">
        <v>99</v>
      </c>
      <c r="B4085" s="7" t="s">
        <v>105</v>
      </c>
      <c r="C4085" s="15">
        <v>102</v>
      </c>
      <c r="D4085" s="16" t="s">
        <v>101</v>
      </c>
      <c r="E4085">
        <v>493</v>
      </c>
      <c r="F4085" s="9">
        <v>300</v>
      </c>
      <c r="G4085" s="9">
        <f>financials[[#This Row],[Units Sold]]*financials[[#This Row],[Sale Price]]</f>
        <v>147900</v>
      </c>
      <c r="H4085" s="9">
        <f>IF(financials[[#This Row],[Discount Band]]="low",0.1,IF(financials[[#This Row],[Discount Band]]="medium",0.15,0.3))</f>
        <v>0.15</v>
      </c>
      <c r="I4085" s="9">
        <f>financials[[#This Row],[Gross Sales]]-financials[[#This Row],[Gross Sales]]*financials[[#This Row],[Discounts]]</f>
        <v>125715</v>
      </c>
      <c r="J4085" s="9">
        <f>VLOOKUP(financials[[#This Row],[productid]],Products!$B$2:$H$10,3)</f>
        <v>13.95</v>
      </c>
      <c r="K4085" s="9">
        <f>financials[[#This Row],[Sales]]-financials[[#This Row],[COGS]]</f>
        <v>125701.05</v>
      </c>
      <c r="L4085" s="17">
        <f t="shared" ca="1" si="127"/>
        <v>45206</v>
      </c>
      <c r="M4085" t="str">
        <f t="shared" ca="1" si="126"/>
        <v>A0001</v>
      </c>
    </row>
    <row r="4086" spans="1:13" x14ac:dyDescent="0.25">
      <c r="A4086" t="s">
        <v>97</v>
      </c>
      <c r="B4086" s="7" t="s">
        <v>209</v>
      </c>
      <c r="C4086" s="15">
        <v>102</v>
      </c>
      <c r="D4086" s="16" t="s">
        <v>102</v>
      </c>
      <c r="E4086">
        <v>423</v>
      </c>
      <c r="F4086" s="9">
        <v>350</v>
      </c>
      <c r="G4086" s="9">
        <f>financials[[#This Row],[Units Sold]]*financials[[#This Row],[Sale Price]]</f>
        <v>148050</v>
      </c>
      <c r="H4086" s="9">
        <f>IF(financials[[#This Row],[Discount Band]]="low",0.1,IF(financials[[#This Row],[Discount Band]]="medium",0.15,0.3))</f>
        <v>0.1</v>
      </c>
      <c r="I4086" s="9">
        <f>financials[[#This Row],[Gross Sales]]-financials[[#This Row],[Gross Sales]]*financials[[#This Row],[Discounts]]</f>
        <v>133245</v>
      </c>
      <c r="J4086" s="9">
        <f>VLOOKUP(financials[[#This Row],[productid]],Products!$B$2:$H$10,3)</f>
        <v>13.95</v>
      </c>
      <c r="K4086" s="9">
        <f>financials[[#This Row],[Sales]]-financials[[#This Row],[COGS]]</f>
        <v>133231.04999999999</v>
      </c>
      <c r="L4086" s="17">
        <f t="shared" ca="1" si="127"/>
        <v>44827</v>
      </c>
      <c r="M4086" t="str">
        <f t="shared" ca="1" si="126"/>
        <v>C0002</v>
      </c>
    </row>
    <row r="4087" spans="1:13" x14ac:dyDescent="0.25">
      <c r="A4087" t="s">
        <v>99</v>
      </c>
      <c r="B4087" s="7" t="s">
        <v>216</v>
      </c>
      <c r="C4087" s="13">
        <v>103</v>
      </c>
      <c r="D4087" s="10" t="s">
        <v>101</v>
      </c>
      <c r="E4087">
        <v>494</v>
      </c>
      <c r="F4087" s="9">
        <v>300</v>
      </c>
      <c r="G4087" s="9">
        <f>financials[[#This Row],[Units Sold]]*financials[[#This Row],[Sale Price]]</f>
        <v>148200</v>
      </c>
      <c r="H4087" s="9">
        <f>IF(financials[[#This Row],[Discount Band]]="low",0.1,IF(financials[[#This Row],[Discount Band]]="medium",0.15,0.3))</f>
        <v>0.15</v>
      </c>
      <c r="I4087" s="9">
        <f>financials[[#This Row],[Gross Sales]]-financials[[#This Row],[Gross Sales]]*financials[[#This Row],[Discounts]]</f>
        <v>125970</v>
      </c>
      <c r="J4087" s="9">
        <f>VLOOKUP(financials[[#This Row],[productid]],Products!$B$2:$H$10,3)</f>
        <v>15</v>
      </c>
      <c r="K4087" s="9">
        <f>financials[[#This Row],[Sales]]-financials[[#This Row],[COGS]]</f>
        <v>125955</v>
      </c>
      <c r="L4087" s="17">
        <f t="shared" ca="1" si="127"/>
        <v>45208</v>
      </c>
      <c r="M4087" t="str">
        <f t="shared" ca="1" si="126"/>
        <v>B0101</v>
      </c>
    </row>
    <row r="4088" spans="1:13" x14ac:dyDescent="0.25">
      <c r="A4088" t="s">
        <v>97</v>
      </c>
      <c r="B4088" s="7" t="s">
        <v>284</v>
      </c>
      <c r="C4088" s="15">
        <v>108</v>
      </c>
      <c r="D4088" s="16" t="s">
        <v>94</v>
      </c>
      <c r="E4088">
        <v>424</v>
      </c>
      <c r="F4088" s="9">
        <v>350</v>
      </c>
      <c r="G4088" s="9">
        <f>financials[[#This Row],[Units Sold]]*financials[[#This Row],[Sale Price]]</f>
        <v>148400</v>
      </c>
      <c r="H4088" s="9">
        <f>IF(financials[[#This Row],[Discount Band]]="low",0.1,IF(financials[[#This Row],[Discount Band]]="medium",0.15,0.3))</f>
        <v>0.3</v>
      </c>
      <c r="I4088" s="9">
        <f>financials[[#This Row],[Gross Sales]]-financials[[#This Row],[Gross Sales]]*financials[[#This Row],[Discounts]]</f>
        <v>103880</v>
      </c>
      <c r="J4088" s="9">
        <f>VLOOKUP(financials[[#This Row],[productid]],Products!$B$2:$H$10,3)</f>
        <v>3.99</v>
      </c>
      <c r="K4088" s="9">
        <f>financials[[#This Row],[Sales]]-financials[[#This Row],[COGS]]</f>
        <v>103876.01</v>
      </c>
      <c r="L4088" s="17">
        <f t="shared" ca="1" si="127"/>
        <v>45150</v>
      </c>
      <c r="M4088" t="str">
        <f t="shared" ca="1" si="126"/>
        <v>B0001</v>
      </c>
    </row>
    <row r="4089" spans="1:13" x14ac:dyDescent="0.25">
      <c r="A4089" t="s">
        <v>97</v>
      </c>
      <c r="B4089" s="7" t="s">
        <v>216</v>
      </c>
      <c r="C4089" s="13">
        <v>109</v>
      </c>
      <c r="D4089" s="10" t="s">
        <v>101</v>
      </c>
      <c r="E4089">
        <v>425</v>
      </c>
      <c r="F4089" s="9">
        <v>350</v>
      </c>
      <c r="G4089" s="9">
        <f>financials[[#This Row],[Units Sold]]*financials[[#This Row],[Sale Price]]</f>
        <v>148750</v>
      </c>
      <c r="H4089" s="9">
        <f>IF(financials[[#This Row],[Discount Band]]="low",0.1,IF(financials[[#This Row],[Discount Band]]="medium",0.15,0.3))</f>
        <v>0.15</v>
      </c>
      <c r="I4089" s="9">
        <f>financials[[#This Row],[Gross Sales]]-financials[[#This Row],[Gross Sales]]*financials[[#This Row],[Discounts]]</f>
        <v>126437.5</v>
      </c>
      <c r="J4089" s="9">
        <f>VLOOKUP(financials[[#This Row],[productid]],Products!$B$2:$H$10,3)</f>
        <v>16.8</v>
      </c>
      <c r="K4089" s="9">
        <f>financials[[#This Row],[Sales]]-financials[[#This Row],[COGS]]</f>
        <v>126420.7</v>
      </c>
      <c r="L4089" s="17">
        <f t="shared" ca="1" si="127"/>
        <v>45270</v>
      </c>
      <c r="M4089" t="str">
        <f t="shared" ca="1" si="126"/>
        <v>A0001</v>
      </c>
    </row>
    <row r="4090" spans="1:13" x14ac:dyDescent="0.25">
      <c r="A4090" t="s">
        <v>99</v>
      </c>
      <c r="B4090" s="7" t="s">
        <v>209</v>
      </c>
      <c r="C4090" s="15">
        <v>107</v>
      </c>
      <c r="D4090" s="16" t="s">
        <v>101</v>
      </c>
      <c r="E4090">
        <v>496</v>
      </c>
      <c r="F4090" s="9">
        <v>300</v>
      </c>
      <c r="G4090" s="9">
        <f>financials[[#This Row],[Units Sold]]*financials[[#This Row],[Sale Price]]</f>
        <v>148800</v>
      </c>
      <c r="H4090" s="9">
        <f>IF(financials[[#This Row],[Discount Band]]="low",0.1,IF(financials[[#This Row],[Discount Band]]="medium",0.15,0.3))</f>
        <v>0.15</v>
      </c>
      <c r="I4090" s="9">
        <f>financials[[#This Row],[Gross Sales]]-financials[[#This Row],[Gross Sales]]*financials[[#This Row],[Discounts]]</f>
        <v>126480</v>
      </c>
      <c r="J4090" s="9">
        <f>VLOOKUP(financials[[#This Row],[productid]],Products!$B$2:$H$10,3)</f>
        <v>5.5</v>
      </c>
      <c r="K4090" s="9">
        <f>financials[[#This Row],[Sales]]-financials[[#This Row],[COGS]]</f>
        <v>126474.5</v>
      </c>
      <c r="L4090" s="17">
        <f t="shared" ca="1" si="127"/>
        <v>44807</v>
      </c>
      <c r="M4090" t="str">
        <f t="shared" ca="1" si="126"/>
        <v>C0003</v>
      </c>
    </row>
    <row r="4091" spans="1:13" x14ac:dyDescent="0.25">
      <c r="A4091" t="s">
        <v>99</v>
      </c>
      <c r="B4091" s="7" t="s">
        <v>216</v>
      </c>
      <c r="C4091" s="15">
        <v>108</v>
      </c>
      <c r="D4091" s="16" t="s">
        <v>94</v>
      </c>
      <c r="E4091">
        <v>498</v>
      </c>
      <c r="F4091" s="9">
        <v>300</v>
      </c>
      <c r="G4091" s="9">
        <f>financials[[#This Row],[Units Sold]]*financials[[#This Row],[Sale Price]]</f>
        <v>149400</v>
      </c>
      <c r="H4091" s="9">
        <f>IF(financials[[#This Row],[Discount Band]]="low",0.1,IF(financials[[#This Row],[Discount Band]]="medium",0.15,0.3))</f>
        <v>0.3</v>
      </c>
      <c r="I4091" s="9">
        <f>financials[[#This Row],[Gross Sales]]-financials[[#This Row],[Gross Sales]]*financials[[#This Row],[Discounts]]</f>
        <v>104580</v>
      </c>
      <c r="J4091" s="9">
        <f>VLOOKUP(financials[[#This Row],[productid]],Products!$B$2:$H$10,3)</f>
        <v>3.99</v>
      </c>
      <c r="K4091" s="9">
        <f>financials[[#This Row],[Sales]]-financials[[#This Row],[COGS]]</f>
        <v>104576.01</v>
      </c>
      <c r="L4091" s="17">
        <f t="shared" ca="1" si="127"/>
        <v>44963</v>
      </c>
      <c r="M4091" t="str">
        <f t="shared" ca="1" si="126"/>
        <v>C0003</v>
      </c>
    </row>
    <row r="4092" spans="1:13" x14ac:dyDescent="0.25">
      <c r="A4092" t="s">
        <v>99</v>
      </c>
      <c r="B4092" s="7" t="s">
        <v>284</v>
      </c>
      <c r="C4092" s="15">
        <v>108</v>
      </c>
      <c r="D4092" s="16" t="s">
        <v>101</v>
      </c>
      <c r="E4092">
        <v>499</v>
      </c>
      <c r="F4092" s="9">
        <v>300</v>
      </c>
      <c r="G4092" s="9">
        <f>financials[[#This Row],[Units Sold]]*financials[[#This Row],[Sale Price]]</f>
        <v>149700</v>
      </c>
      <c r="H4092" s="9">
        <f>IF(financials[[#This Row],[Discount Band]]="low",0.1,IF(financials[[#This Row],[Discount Band]]="medium",0.15,0.3))</f>
        <v>0.15</v>
      </c>
      <c r="I4092" s="9">
        <f>financials[[#This Row],[Gross Sales]]-financials[[#This Row],[Gross Sales]]*financials[[#This Row],[Discounts]]</f>
        <v>127245</v>
      </c>
      <c r="J4092" s="9">
        <f>VLOOKUP(financials[[#This Row],[productid]],Products!$B$2:$H$10,3)</f>
        <v>3.99</v>
      </c>
      <c r="K4092" s="9">
        <f>financials[[#This Row],[Sales]]-financials[[#This Row],[COGS]]</f>
        <v>127241.01</v>
      </c>
      <c r="L4092" s="17">
        <f t="shared" ca="1" si="127"/>
        <v>45134</v>
      </c>
      <c r="M4092" t="str">
        <f t="shared" ca="1" si="126"/>
        <v>B0001</v>
      </c>
    </row>
    <row r="4093" spans="1:13" x14ac:dyDescent="0.25">
      <c r="A4093" t="s">
        <v>99</v>
      </c>
      <c r="B4093" s="7" t="s">
        <v>178</v>
      </c>
      <c r="C4093" s="15">
        <v>103</v>
      </c>
      <c r="D4093" s="16" t="s">
        <v>102</v>
      </c>
      <c r="E4093">
        <v>499</v>
      </c>
      <c r="F4093" s="9">
        <v>300</v>
      </c>
      <c r="G4093" s="9">
        <f>financials[[#This Row],[Units Sold]]*financials[[#This Row],[Sale Price]]</f>
        <v>149700</v>
      </c>
      <c r="H4093" s="9">
        <f>IF(financials[[#This Row],[Discount Band]]="low",0.1,IF(financials[[#This Row],[Discount Band]]="medium",0.15,0.3))</f>
        <v>0.1</v>
      </c>
      <c r="I4093" s="9">
        <f>financials[[#This Row],[Gross Sales]]-financials[[#This Row],[Gross Sales]]*financials[[#This Row],[Discounts]]</f>
        <v>134730</v>
      </c>
      <c r="J4093" s="9">
        <f>VLOOKUP(financials[[#This Row],[productid]],Products!$B$2:$H$10,3)</f>
        <v>15</v>
      </c>
      <c r="K4093" s="9">
        <f>financials[[#This Row],[Sales]]-financials[[#This Row],[COGS]]</f>
        <v>134715</v>
      </c>
      <c r="L4093" s="17">
        <f t="shared" ca="1" si="127"/>
        <v>44626</v>
      </c>
      <c r="M4093" t="str">
        <f t="shared" ca="1" si="126"/>
        <v>C0003</v>
      </c>
    </row>
    <row r="4094" spans="1:13" x14ac:dyDescent="0.25">
      <c r="A4094" t="s">
        <v>97</v>
      </c>
      <c r="B4094" s="7" t="s">
        <v>178</v>
      </c>
      <c r="C4094" s="15">
        <v>104</v>
      </c>
      <c r="D4094" s="16" t="s">
        <v>101</v>
      </c>
      <c r="E4094">
        <v>429</v>
      </c>
      <c r="F4094" s="9">
        <v>350</v>
      </c>
      <c r="G4094" s="9">
        <f>financials[[#This Row],[Units Sold]]*financials[[#This Row],[Sale Price]]</f>
        <v>150150</v>
      </c>
      <c r="H4094" s="9">
        <f>IF(financials[[#This Row],[Discount Band]]="low",0.1,IF(financials[[#This Row],[Discount Band]]="medium",0.15,0.3))</f>
        <v>0.15</v>
      </c>
      <c r="I4094" s="9">
        <f>financials[[#This Row],[Gross Sales]]-financials[[#This Row],[Gross Sales]]*financials[[#This Row],[Discounts]]</f>
        <v>127627.5</v>
      </c>
      <c r="J4094" s="9">
        <f>VLOOKUP(financials[[#This Row],[productid]],Products!$B$2:$H$10,3)</f>
        <v>2.9</v>
      </c>
      <c r="K4094" s="9">
        <f>financials[[#This Row],[Sales]]-financials[[#This Row],[COGS]]</f>
        <v>127624.6</v>
      </c>
      <c r="L4094" s="17">
        <f t="shared" ca="1" si="127"/>
        <v>45519</v>
      </c>
      <c r="M4094" t="str">
        <f t="shared" ca="1" si="126"/>
        <v>A0001</v>
      </c>
    </row>
    <row r="4095" spans="1:13" x14ac:dyDescent="0.25">
      <c r="A4095" t="s">
        <v>99</v>
      </c>
      <c r="B4095" s="7" t="s">
        <v>287</v>
      </c>
      <c r="C4095" s="15">
        <v>108</v>
      </c>
      <c r="D4095" s="16" t="s">
        <v>101</v>
      </c>
      <c r="E4095">
        <v>506</v>
      </c>
      <c r="F4095" s="9">
        <v>300</v>
      </c>
      <c r="G4095" s="9">
        <f>financials[[#This Row],[Units Sold]]*financials[[#This Row],[Sale Price]]</f>
        <v>151800</v>
      </c>
      <c r="H4095" s="9">
        <f>IF(financials[[#This Row],[Discount Band]]="low",0.1,IF(financials[[#This Row],[Discount Band]]="medium",0.15,0.3))</f>
        <v>0.15</v>
      </c>
      <c r="I4095" s="9">
        <f>financials[[#This Row],[Gross Sales]]-financials[[#This Row],[Gross Sales]]*financials[[#This Row],[Discounts]]</f>
        <v>129030</v>
      </c>
      <c r="J4095" s="9">
        <f>VLOOKUP(financials[[#This Row],[productid]],Products!$B$2:$H$10,3)</f>
        <v>3.99</v>
      </c>
      <c r="K4095" s="9">
        <f>financials[[#This Row],[Sales]]-financials[[#This Row],[COGS]]</f>
        <v>129026.01</v>
      </c>
      <c r="L4095" s="17">
        <f t="shared" ca="1" si="127"/>
        <v>44980</v>
      </c>
      <c r="M4095" t="str">
        <f t="shared" ca="1" si="126"/>
        <v>B0101</v>
      </c>
    </row>
    <row r="4096" spans="1:13" x14ac:dyDescent="0.25">
      <c r="A4096" t="s">
        <v>98</v>
      </c>
      <c r="B4096" s="7" t="s">
        <v>95</v>
      </c>
      <c r="C4096" s="13">
        <v>108</v>
      </c>
      <c r="D4096" s="10" t="s">
        <v>101</v>
      </c>
      <c r="E4096">
        <v>1216</v>
      </c>
      <c r="F4096" s="9">
        <v>125</v>
      </c>
      <c r="G4096" s="9">
        <f>financials[[#This Row],[Units Sold]]*financials[[#This Row],[Sale Price]]</f>
        <v>152000</v>
      </c>
      <c r="H4096" s="9">
        <f>IF(financials[[#This Row],[Discount Band]]="low",0.1,IF(financials[[#This Row],[Discount Band]]="medium",0.15,0.3))</f>
        <v>0.15</v>
      </c>
      <c r="I4096" s="9">
        <f>financials[[#This Row],[Gross Sales]]-financials[[#This Row],[Gross Sales]]*financials[[#This Row],[Discounts]]</f>
        <v>129200</v>
      </c>
      <c r="J4096" s="9">
        <f>VLOOKUP(financials[[#This Row],[productid]],Products!$B$2:$H$10,3)</f>
        <v>3.99</v>
      </c>
      <c r="K4096" s="9">
        <f>financials[[#This Row],[Sales]]-financials[[#This Row],[COGS]]</f>
        <v>129196.01</v>
      </c>
      <c r="L4096" s="17">
        <f t="shared" ca="1" si="127"/>
        <v>45259</v>
      </c>
      <c r="M4096" t="str">
        <f t="shared" ca="1" si="126"/>
        <v>C0003</v>
      </c>
    </row>
    <row r="4097" spans="1:13" x14ac:dyDescent="0.25">
      <c r="A4097" t="s">
        <v>98</v>
      </c>
      <c r="B4097" s="7" t="s">
        <v>95</v>
      </c>
      <c r="C4097" s="15">
        <v>103</v>
      </c>
      <c r="D4097" s="16" t="s">
        <v>94</v>
      </c>
      <c r="E4097">
        <v>1217</v>
      </c>
      <c r="F4097" s="9">
        <v>125</v>
      </c>
      <c r="G4097" s="9">
        <f>financials[[#This Row],[Units Sold]]*financials[[#This Row],[Sale Price]]</f>
        <v>152125</v>
      </c>
      <c r="H4097" s="9">
        <f>IF(financials[[#This Row],[Discount Band]]="low",0.1,IF(financials[[#This Row],[Discount Band]]="medium",0.15,0.3))</f>
        <v>0.3</v>
      </c>
      <c r="I4097" s="9">
        <f>financials[[#This Row],[Gross Sales]]-financials[[#This Row],[Gross Sales]]*financials[[#This Row],[Discounts]]</f>
        <v>106487.5</v>
      </c>
      <c r="J4097" s="9">
        <f>VLOOKUP(financials[[#This Row],[productid]],Products!$B$2:$H$10,3)</f>
        <v>15</v>
      </c>
      <c r="K4097" s="9">
        <f>financials[[#This Row],[Sales]]-financials[[#This Row],[COGS]]</f>
        <v>106472.5</v>
      </c>
      <c r="L4097" s="17">
        <f t="shared" ca="1" si="127"/>
        <v>45319</v>
      </c>
      <c r="M4097" t="str">
        <f t="shared" ca="1" si="126"/>
        <v>B0101</v>
      </c>
    </row>
    <row r="4098" spans="1:13" x14ac:dyDescent="0.25">
      <c r="A4098" t="s">
        <v>97</v>
      </c>
      <c r="B4098" s="7" t="s">
        <v>209</v>
      </c>
      <c r="C4098" s="15">
        <v>102</v>
      </c>
      <c r="D4098" s="16" t="s">
        <v>101</v>
      </c>
      <c r="E4098">
        <v>435</v>
      </c>
      <c r="F4098" s="9">
        <v>350</v>
      </c>
      <c r="G4098" s="9">
        <f>financials[[#This Row],[Units Sold]]*financials[[#This Row],[Sale Price]]</f>
        <v>152250</v>
      </c>
      <c r="H4098" s="9">
        <f>IF(financials[[#This Row],[Discount Band]]="low",0.1,IF(financials[[#This Row],[Discount Band]]="medium",0.15,0.3))</f>
        <v>0.15</v>
      </c>
      <c r="I4098" s="9">
        <f>financials[[#This Row],[Gross Sales]]-financials[[#This Row],[Gross Sales]]*financials[[#This Row],[Discounts]]</f>
        <v>129412.5</v>
      </c>
      <c r="J4098" s="9">
        <f>VLOOKUP(financials[[#This Row],[productid]],Products!$B$2:$H$10,3)</f>
        <v>13.95</v>
      </c>
      <c r="K4098" s="9">
        <f>financials[[#This Row],[Sales]]-financials[[#This Row],[COGS]]</f>
        <v>129398.55</v>
      </c>
      <c r="L4098" s="17">
        <f t="shared" ca="1" si="127"/>
        <v>44934</v>
      </c>
      <c r="M4098" t="str">
        <f t="shared" ref="M4098:M4161" ca="1" si="128">VLOOKUP(RANDBETWEEN(1,5),rnlsalesperson,2)</f>
        <v>B0101</v>
      </c>
    </row>
    <row r="4099" spans="1:13" x14ac:dyDescent="0.25">
      <c r="A4099" t="s">
        <v>98</v>
      </c>
      <c r="B4099" s="7" t="s">
        <v>95</v>
      </c>
      <c r="C4099" s="15">
        <v>108</v>
      </c>
      <c r="D4099" s="16" t="s">
        <v>102</v>
      </c>
      <c r="E4099">
        <v>1219</v>
      </c>
      <c r="F4099" s="9">
        <v>125</v>
      </c>
      <c r="G4099" s="9">
        <f>financials[[#This Row],[Units Sold]]*financials[[#This Row],[Sale Price]]</f>
        <v>152375</v>
      </c>
      <c r="H4099" s="9">
        <f>IF(financials[[#This Row],[Discount Band]]="low",0.1,IF(financials[[#This Row],[Discount Band]]="medium",0.15,0.3))</f>
        <v>0.1</v>
      </c>
      <c r="I4099" s="9">
        <f>financials[[#This Row],[Gross Sales]]-financials[[#This Row],[Gross Sales]]*financials[[#This Row],[Discounts]]</f>
        <v>137137.5</v>
      </c>
      <c r="J4099" s="9">
        <f>VLOOKUP(financials[[#This Row],[productid]],Products!$B$2:$H$10,3)</f>
        <v>3.99</v>
      </c>
      <c r="K4099" s="9">
        <f>financials[[#This Row],[Sales]]-financials[[#This Row],[COGS]]</f>
        <v>137133.51</v>
      </c>
      <c r="L4099" s="17">
        <f t="shared" ref="L4099:L4162" ca="1" si="129">RANDBETWEEN(44562,45534)</f>
        <v>44574</v>
      </c>
      <c r="M4099" t="str">
        <f t="shared" ca="1" si="128"/>
        <v>C0002</v>
      </c>
    </row>
    <row r="4100" spans="1:13" x14ac:dyDescent="0.25">
      <c r="A4100" t="s">
        <v>98</v>
      </c>
      <c r="B4100" s="7" t="s">
        <v>170</v>
      </c>
      <c r="C4100" s="15">
        <v>101</v>
      </c>
      <c r="D4100" s="16" t="s">
        <v>94</v>
      </c>
      <c r="E4100">
        <v>1221</v>
      </c>
      <c r="F4100" s="9">
        <v>125</v>
      </c>
      <c r="G4100" s="9">
        <f>financials[[#This Row],[Units Sold]]*financials[[#This Row],[Sale Price]]</f>
        <v>152625</v>
      </c>
      <c r="H4100" s="9">
        <f>IF(financials[[#This Row],[Discount Band]]="low",0.1,IF(financials[[#This Row],[Discount Band]]="medium",0.15,0.3))</f>
        <v>0.3</v>
      </c>
      <c r="I4100" s="9">
        <f>financials[[#This Row],[Gross Sales]]-financials[[#This Row],[Gross Sales]]*financials[[#This Row],[Discounts]]</f>
        <v>106837.5</v>
      </c>
      <c r="J4100" s="9">
        <f>VLOOKUP(financials[[#This Row],[productid]],Products!$B$2:$H$10,3)</f>
        <v>9.9499999999999993</v>
      </c>
      <c r="K4100" s="9">
        <f>financials[[#This Row],[Sales]]-financials[[#This Row],[COGS]]</f>
        <v>106827.55</v>
      </c>
      <c r="L4100" s="17">
        <f t="shared" ca="1" si="129"/>
        <v>45329</v>
      </c>
      <c r="M4100" t="str">
        <f t="shared" ca="1" si="128"/>
        <v>B0001</v>
      </c>
    </row>
    <row r="4101" spans="1:13" x14ac:dyDescent="0.25">
      <c r="A4101" t="s">
        <v>99</v>
      </c>
      <c r="B4101" s="7" t="s">
        <v>287</v>
      </c>
      <c r="C4101" s="15">
        <v>103</v>
      </c>
      <c r="D4101" s="16" t="s">
        <v>94</v>
      </c>
      <c r="E4101">
        <v>509</v>
      </c>
      <c r="F4101" s="9">
        <v>300</v>
      </c>
      <c r="G4101" s="9">
        <f>financials[[#This Row],[Units Sold]]*financials[[#This Row],[Sale Price]]</f>
        <v>152700</v>
      </c>
      <c r="H4101" s="9">
        <f>IF(financials[[#This Row],[Discount Band]]="low",0.1,IF(financials[[#This Row],[Discount Band]]="medium",0.15,0.3))</f>
        <v>0.3</v>
      </c>
      <c r="I4101" s="9">
        <f>financials[[#This Row],[Gross Sales]]-financials[[#This Row],[Gross Sales]]*financials[[#This Row],[Discounts]]</f>
        <v>106890</v>
      </c>
      <c r="J4101" s="9">
        <f>VLOOKUP(financials[[#This Row],[productid]],Products!$B$2:$H$10,3)</f>
        <v>15</v>
      </c>
      <c r="K4101" s="9">
        <f>financials[[#This Row],[Sales]]-financials[[#This Row],[COGS]]</f>
        <v>106875</v>
      </c>
      <c r="L4101" s="17">
        <f t="shared" ca="1" si="129"/>
        <v>45369</v>
      </c>
      <c r="M4101" t="str">
        <f t="shared" ca="1" si="128"/>
        <v>C0003</v>
      </c>
    </row>
    <row r="4102" spans="1:13" x14ac:dyDescent="0.25">
      <c r="A4102" t="s">
        <v>97</v>
      </c>
      <c r="B4102" s="7" t="s">
        <v>216</v>
      </c>
      <c r="C4102" s="15">
        <v>108</v>
      </c>
      <c r="D4102" s="16" t="s">
        <v>101</v>
      </c>
      <c r="E4102">
        <v>439</v>
      </c>
      <c r="F4102" s="9">
        <v>350</v>
      </c>
      <c r="G4102" s="9">
        <f>financials[[#This Row],[Units Sold]]*financials[[#This Row],[Sale Price]]</f>
        <v>153650</v>
      </c>
      <c r="H4102" s="9">
        <f>IF(financials[[#This Row],[Discount Band]]="low",0.1,IF(financials[[#This Row],[Discount Band]]="medium",0.15,0.3))</f>
        <v>0.15</v>
      </c>
      <c r="I4102" s="9">
        <f>financials[[#This Row],[Gross Sales]]-financials[[#This Row],[Gross Sales]]*financials[[#This Row],[Discounts]]</f>
        <v>130602.5</v>
      </c>
      <c r="J4102" s="9">
        <f>VLOOKUP(financials[[#This Row],[productid]],Products!$B$2:$H$10,3)</f>
        <v>3.99</v>
      </c>
      <c r="K4102" s="9">
        <f>financials[[#This Row],[Sales]]-financials[[#This Row],[COGS]]</f>
        <v>130598.51</v>
      </c>
      <c r="L4102" s="17">
        <f t="shared" ca="1" si="129"/>
        <v>45044</v>
      </c>
      <c r="M4102" t="str">
        <f t="shared" ca="1" si="128"/>
        <v>C0002</v>
      </c>
    </row>
    <row r="4103" spans="1:13" x14ac:dyDescent="0.25">
      <c r="A4103" t="s">
        <v>97</v>
      </c>
      <c r="B4103" s="7" t="s">
        <v>209</v>
      </c>
      <c r="C4103" s="15">
        <v>101</v>
      </c>
      <c r="D4103" s="16" t="s">
        <v>101</v>
      </c>
      <c r="E4103">
        <v>439</v>
      </c>
      <c r="F4103" s="9">
        <v>350</v>
      </c>
      <c r="G4103" s="9">
        <f>financials[[#This Row],[Units Sold]]*financials[[#This Row],[Sale Price]]</f>
        <v>153650</v>
      </c>
      <c r="H4103" s="9">
        <f>IF(financials[[#This Row],[Discount Band]]="low",0.1,IF(financials[[#This Row],[Discount Band]]="medium",0.15,0.3))</f>
        <v>0.15</v>
      </c>
      <c r="I4103" s="9">
        <f>financials[[#This Row],[Gross Sales]]-financials[[#This Row],[Gross Sales]]*financials[[#This Row],[Discounts]]</f>
        <v>130602.5</v>
      </c>
      <c r="J4103" s="9">
        <f>VLOOKUP(financials[[#This Row],[productid]],Products!$B$2:$H$10,3)</f>
        <v>9.9499999999999993</v>
      </c>
      <c r="K4103" s="9">
        <f>financials[[#This Row],[Sales]]-financials[[#This Row],[COGS]]</f>
        <v>130592.55</v>
      </c>
      <c r="L4103" s="17">
        <f t="shared" ca="1" si="129"/>
        <v>45034</v>
      </c>
      <c r="M4103" t="str">
        <f t="shared" ca="1" si="128"/>
        <v>A0001</v>
      </c>
    </row>
    <row r="4104" spans="1:13" x14ac:dyDescent="0.25">
      <c r="A4104" t="s">
        <v>99</v>
      </c>
      <c r="B4104" s="7" t="s">
        <v>209</v>
      </c>
      <c r="C4104" s="13">
        <v>102</v>
      </c>
      <c r="D4104" s="10" t="s">
        <v>102</v>
      </c>
      <c r="E4104">
        <v>513</v>
      </c>
      <c r="F4104" s="9">
        <v>300</v>
      </c>
      <c r="G4104" s="9">
        <f>financials[[#This Row],[Units Sold]]*financials[[#This Row],[Sale Price]]</f>
        <v>153900</v>
      </c>
      <c r="H4104" s="9">
        <f>IF(financials[[#This Row],[Discount Band]]="low",0.1,IF(financials[[#This Row],[Discount Band]]="medium",0.15,0.3))</f>
        <v>0.1</v>
      </c>
      <c r="I4104" s="9">
        <f>financials[[#This Row],[Gross Sales]]-financials[[#This Row],[Gross Sales]]*financials[[#This Row],[Discounts]]</f>
        <v>138510</v>
      </c>
      <c r="J4104" s="9">
        <f>VLOOKUP(financials[[#This Row],[productid]],Products!$B$2:$H$10,3)</f>
        <v>13.95</v>
      </c>
      <c r="K4104" s="9">
        <f>financials[[#This Row],[Sales]]-financials[[#This Row],[COGS]]</f>
        <v>138496.04999999999</v>
      </c>
      <c r="L4104" s="17">
        <f t="shared" ca="1" si="129"/>
        <v>45534</v>
      </c>
      <c r="M4104" t="str">
        <f t="shared" ca="1" si="128"/>
        <v>B0001</v>
      </c>
    </row>
    <row r="4105" spans="1:13" x14ac:dyDescent="0.25">
      <c r="A4105" t="s">
        <v>99</v>
      </c>
      <c r="B4105" s="7" t="s">
        <v>209</v>
      </c>
      <c r="C4105" s="15">
        <v>106</v>
      </c>
      <c r="D4105" s="16" t="s">
        <v>101</v>
      </c>
      <c r="E4105">
        <v>514</v>
      </c>
      <c r="F4105" s="9">
        <v>300</v>
      </c>
      <c r="G4105" s="9">
        <f>financials[[#This Row],[Units Sold]]*financials[[#This Row],[Sale Price]]</f>
        <v>154200</v>
      </c>
      <c r="H4105" s="9">
        <f>IF(financials[[#This Row],[Discount Band]]="low",0.1,IF(financials[[#This Row],[Discount Band]]="medium",0.15,0.3))</f>
        <v>0.15</v>
      </c>
      <c r="I4105" s="9">
        <f>financials[[#This Row],[Gross Sales]]-financials[[#This Row],[Gross Sales]]*financials[[#This Row],[Discounts]]</f>
        <v>131070</v>
      </c>
      <c r="J4105" s="9">
        <f>VLOOKUP(financials[[#This Row],[productid]],Products!$B$2:$H$10,3)</f>
        <v>9.1</v>
      </c>
      <c r="K4105" s="9">
        <f>financials[[#This Row],[Sales]]-financials[[#This Row],[COGS]]</f>
        <v>131060.9</v>
      </c>
      <c r="L4105" s="17">
        <f t="shared" ca="1" si="129"/>
        <v>45010</v>
      </c>
      <c r="M4105" t="str">
        <f t="shared" ca="1" si="128"/>
        <v>A0001</v>
      </c>
    </row>
    <row r="4106" spans="1:13" x14ac:dyDescent="0.25">
      <c r="A4106" t="s">
        <v>99</v>
      </c>
      <c r="B4106" s="7" t="s">
        <v>287</v>
      </c>
      <c r="C4106" s="15">
        <v>101</v>
      </c>
      <c r="D4106" s="16" t="s">
        <v>101</v>
      </c>
      <c r="E4106">
        <v>514</v>
      </c>
      <c r="F4106" s="9">
        <v>300</v>
      </c>
      <c r="G4106" s="9">
        <f>financials[[#This Row],[Units Sold]]*financials[[#This Row],[Sale Price]]</f>
        <v>154200</v>
      </c>
      <c r="H4106" s="9">
        <f>IF(financials[[#This Row],[Discount Band]]="low",0.1,IF(financials[[#This Row],[Discount Band]]="medium",0.15,0.3))</f>
        <v>0.15</v>
      </c>
      <c r="I4106" s="9">
        <f>financials[[#This Row],[Gross Sales]]-financials[[#This Row],[Gross Sales]]*financials[[#This Row],[Discounts]]</f>
        <v>131070</v>
      </c>
      <c r="J4106" s="9">
        <f>VLOOKUP(financials[[#This Row],[productid]],Products!$B$2:$H$10,3)</f>
        <v>9.9499999999999993</v>
      </c>
      <c r="K4106" s="9">
        <f>financials[[#This Row],[Sales]]-financials[[#This Row],[COGS]]</f>
        <v>131060.05</v>
      </c>
      <c r="L4106" s="17">
        <f t="shared" ca="1" si="129"/>
        <v>44907</v>
      </c>
      <c r="M4106" t="str">
        <f t="shared" ca="1" si="128"/>
        <v>A0001</v>
      </c>
    </row>
    <row r="4107" spans="1:13" x14ac:dyDescent="0.25">
      <c r="A4107" t="s">
        <v>99</v>
      </c>
      <c r="B4107" s="7" t="s">
        <v>209</v>
      </c>
      <c r="C4107" s="15">
        <v>107</v>
      </c>
      <c r="D4107" s="16" t="s">
        <v>101</v>
      </c>
      <c r="E4107">
        <v>515</v>
      </c>
      <c r="F4107" s="9">
        <v>300</v>
      </c>
      <c r="G4107" s="9">
        <f>financials[[#This Row],[Units Sold]]*financials[[#This Row],[Sale Price]]</f>
        <v>154500</v>
      </c>
      <c r="H4107" s="9">
        <f>IF(financials[[#This Row],[Discount Band]]="low",0.1,IF(financials[[#This Row],[Discount Band]]="medium",0.15,0.3))</f>
        <v>0.15</v>
      </c>
      <c r="I4107" s="9">
        <f>financials[[#This Row],[Gross Sales]]-financials[[#This Row],[Gross Sales]]*financials[[#This Row],[Discounts]]</f>
        <v>131325</v>
      </c>
      <c r="J4107" s="9">
        <f>VLOOKUP(financials[[#This Row],[productid]],Products!$B$2:$H$10,3)</f>
        <v>5.5</v>
      </c>
      <c r="K4107" s="9">
        <f>financials[[#This Row],[Sales]]-financials[[#This Row],[COGS]]</f>
        <v>131319.5</v>
      </c>
      <c r="L4107" s="17">
        <f t="shared" ca="1" si="129"/>
        <v>44926</v>
      </c>
      <c r="M4107" t="str">
        <f t="shared" ca="1" si="128"/>
        <v>C0003</v>
      </c>
    </row>
    <row r="4108" spans="1:13" x14ac:dyDescent="0.25">
      <c r="A4108" t="s">
        <v>98</v>
      </c>
      <c r="B4108" s="7" t="s">
        <v>170</v>
      </c>
      <c r="C4108" s="15">
        <v>105</v>
      </c>
      <c r="D4108" s="16" t="s">
        <v>101</v>
      </c>
      <c r="E4108">
        <v>1237</v>
      </c>
      <c r="F4108" s="9">
        <v>125</v>
      </c>
      <c r="G4108" s="9">
        <f>financials[[#This Row],[Units Sold]]*financials[[#This Row],[Sale Price]]</f>
        <v>154625</v>
      </c>
      <c r="H4108" s="9">
        <f>IF(financials[[#This Row],[Discount Band]]="low",0.1,IF(financials[[#This Row],[Discount Band]]="medium",0.15,0.3))</f>
        <v>0.15</v>
      </c>
      <c r="I4108" s="9">
        <f>financials[[#This Row],[Gross Sales]]-financials[[#This Row],[Gross Sales]]*financials[[#This Row],[Discounts]]</f>
        <v>131431.25</v>
      </c>
      <c r="J4108" s="9">
        <f>VLOOKUP(financials[[#This Row],[productid]],Products!$B$2:$H$10,3)</f>
        <v>10</v>
      </c>
      <c r="K4108" s="9">
        <f>financials[[#This Row],[Sales]]-financials[[#This Row],[COGS]]</f>
        <v>131421.25</v>
      </c>
      <c r="L4108" s="17">
        <f t="shared" ca="1" si="129"/>
        <v>44790</v>
      </c>
      <c r="M4108" t="str">
        <f t="shared" ca="1" si="128"/>
        <v>B0101</v>
      </c>
    </row>
    <row r="4109" spans="1:13" x14ac:dyDescent="0.25">
      <c r="A4109" t="s">
        <v>97</v>
      </c>
      <c r="B4109" s="7" t="s">
        <v>216</v>
      </c>
      <c r="C4109" s="15">
        <v>102</v>
      </c>
      <c r="D4109" s="16" t="s">
        <v>102</v>
      </c>
      <c r="E4109">
        <v>443</v>
      </c>
      <c r="F4109" s="9">
        <v>350</v>
      </c>
      <c r="G4109" s="9">
        <f>financials[[#This Row],[Units Sold]]*financials[[#This Row],[Sale Price]]</f>
        <v>155050</v>
      </c>
      <c r="H4109" s="9">
        <f>IF(financials[[#This Row],[Discount Band]]="low",0.1,IF(financials[[#This Row],[Discount Band]]="medium",0.15,0.3))</f>
        <v>0.1</v>
      </c>
      <c r="I4109" s="9">
        <f>financials[[#This Row],[Gross Sales]]-financials[[#This Row],[Gross Sales]]*financials[[#This Row],[Discounts]]</f>
        <v>139545</v>
      </c>
      <c r="J4109" s="9">
        <f>VLOOKUP(financials[[#This Row],[productid]],Products!$B$2:$H$10,3)</f>
        <v>13.95</v>
      </c>
      <c r="K4109" s="9">
        <f>financials[[#This Row],[Sales]]-financials[[#This Row],[COGS]]</f>
        <v>139531.04999999999</v>
      </c>
      <c r="L4109" s="17">
        <f t="shared" ca="1" si="129"/>
        <v>45261</v>
      </c>
      <c r="M4109" t="str">
        <f t="shared" ca="1" si="128"/>
        <v>B0001</v>
      </c>
    </row>
    <row r="4110" spans="1:13" x14ac:dyDescent="0.25">
      <c r="A4110" t="s">
        <v>97</v>
      </c>
      <c r="B4110" s="7" t="s">
        <v>287</v>
      </c>
      <c r="C4110" s="15">
        <v>103</v>
      </c>
      <c r="D4110" s="16" t="s">
        <v>101</v>
      </c>
      <c r="E4110">
        <v>443</v>
      </c>
      <c r="F4110" s="9">
        <v>350</v>
      </c>
      <c r="G4110" s="9">
        <f>financials[[#This Row],[Units Sold]]*financials[[#This Row],[Sale Price]]</f>
        <v>155050</v>
      </c>
      <c r="H4110" s="9">
        <f>IF(financials[[#This Row],[Discount Band]]="low",0.1,IF(financials[[#This Row],[Discount Band]]="medium",0.15,0.3))</f>
        <v>0.15</v>
      </c>
      <c r="I4110" s="9">
        <f>financials[[#This Row],[Gross Sales]]-financials[[#This Row],[Gross Sales]]*financials[[#This Row],[Discounts]]</f>
        <v>131792.5</v>
      </c>
      <c r="J4110" s="9">
        <f>VLOOKUP(financials[[#This Row],[productid]],Products!$B$2:$H$10,3)</f>
        <v>15</v>
      </c>
      <c r="K4110" s="9">
        <f>financials[[#This Row],[Sales]]-financials[[#This Row],[COGS]]</f>
        <v>131777.5</v>
      </c>
      <c r="L4110" s="17">
        <f t="shared" ca="1" si="129"/>
        <v>44727</v>
      </c>
      <c r="M4110" t="str">
        <f t="shared" ca="1" si="128"/>
        <v>C0003</v>
      </c>
    </row>
    <row r="4111" spans="1:13" x14ac:dyDescent="0.25">
      <c r="A4111" t="s">
        <v>99</v>
      </c>
      <c r="B4111" s="7" t="s">
        <v>216</v>
      </c>
      <c r="C4111" s="15">
        <v>101</v>
      </c>
      <c r="D4111" s="16" t="s">
        <v>94</v>
      </c>
      <c r="E4111">
        <v>517</v>
      </c>
      <c r="F4111" s="9">
        <v>300</v>
      </c>
      <c r="G4111" s="9">
        <f>financials[[#This Row],[Units Sold]]*financials[[#This Row],[Sale Price]]</f>
        <v>155100</v>
      </c>
      <c r="H4111" s="9">
        <f>IF(financials[[#This Row],[Discount Band]]="low",0.1,IF(financials[[#This Row],[Discount Band]]="medium",0.15,0.3))</f>
        <v>0.3</v>
      </c>
      <c r="I4111" s="9">
        <f>financials[[#This Row],[Gross Sales]]-financials[[#This Row],[Gross Sales]]*financials[[#This Row],[Discounts]]</f>
        <v>108570</v>
      </c>
      <c r="J4111" s="9">
        <f>VLOOKUP(financials[[#This Row],[productid]],Products!$B$2:$H$10,3)</f>
        <v>9.9499999999999993</v>
      </c>
      <c r="K4111" s="9">
        <f>financials[[#This Row],[Sales]]-financials[[#This Row],[COGS]]</f>
        <v>108560.05</v>
      </c>
      <c r="L4111" s="17">
        <f t="shared" ca="1" si="129"/>
        <v>44853</v>
      </c>
      <c r="M4111" t="str">
        <f t="shared" ca="1" si="128"/>
        <v>C0002</v>
      </c>
    </row>
    <row r="4112" spans="1:13" x14ac:dyDescent="0.25">
      <c r="A4112" t="s">
        <v>99</v>
      </c>
      <c r="B4112" s="7" t="s">
        <v>284</v>
      </c>
      <c r="C4112" s="15">
        <v>106</v>
      </c>
      <c r="D4112" s="16" t="s">
        <v>94</v>
      </c>
      <c r="E4112">
        <v>517</v>
      </c>
      <c r="F4112" s="9">
        <v>300</v>
      </c>
      <c r="G4112" s="9">
        <f>financials[[#This Row],[Units Sold]]*financials[[#This Row],[Sale Price]]</f>
        <v>155100</v>
      </c>
      <c r="H4112" s="9">
        <f>IF(financials[[#This Row],[Discount Band]]="low",0.1,IF(financials[[#This Row],[Discount Band]]="medium",0.15,0.3))</f>
        <v>0.3</v>
      </c>
      <c r="I4112" s="9">
        <f>financials[[#This Row],[Gross Sales]]-financials[[#This Row],[Gross Sales]]*financials[[#This Row],[Discounts]]</f>
        <v>108570</v>
      </c>
      <c r="J4112" s="9">
        <f>VLOOKUP(financials[[#This Row],[productid]],Products!$B$2:$H$10,3)</f>
        <v>9.1</v>
      </c>
      <c r="K4112" s="9">
        <f>financials[[#This Row],[Sales]]-financials[[#This Row],[COGS]]</f>
        <v>108560.9</v>
      </c>
      <c r="L4112" s="17">
        <f t="shared" ca="1" si="129"/>
        <v>45451</v>
      </c>
      <c r="M4112" t="str">
        <f t="shared" ca="1" si="128"/>
        <v>A0001</v>
      </c>
    </row>
    <row r="4113" spans="1:13" x14ac:dyDescent="0.25">
      <c r="A4113" t="s">
        <v>99</v>
      </c>
      <c r="B4113" s="7" t="s">
        <v>284</v>
      </c>
      <c r="C4113" s="13">
        <v>102</v>
      </c>
      <c r="D4113" s="10" t="s">
        <v>101</v>
      </c>
      <c r="E4113">
        <v>518</v>
      </c>
      <c r="F4113" s="9">
        <v>300</v>
      </c>
      <c r="G4113" s="9">
        <f>financials[[#This Row],[Units Sold]]*financials[[#This Row],[Sale Price]]</f>
        <v>155400</v>
      </c>
      <c r="H4113" s="9">
        <f>IF(financials[[#This Row],[Discount Band]]="low",0.1,IF(financials[[#This Row],[Discount Band]]="medium",0.15,0.3))</f>
        <v>0.15</v>
      </c>
      <c r="I4113" s="9">
        <f>financials[[#This Row],[Gross Sales]]-financials[[#This Row],[Gross Sales]]*financials[[#This Row],[Discounts]]</f>
        <v>132090</v>
      </c>
      <c r="J4113" s="9">
        <f>VLOOKUP(financials[[#This Row],[productid]],Products!$B$2:$H$10,3)</f>
        <v>13.95</v>
      </c>
      <c r="K4113" s="9">
        <f>financials[[#This Row],[Sales]]-financials[[#This Row],[COGS]]</f>
        <v>132076.04999999999</v>
      </c>
      <c r="L4113" s="17">
        <f t="shared" ca="1" si="129"/>
        <v>44675</v>
      </c>
      <c r="M4113" t="str">
        <f t="shared" ca="1" si="128"/>
        <v>C0003</v>
      </c>
    </row>
    <row r="4114" spans="1:13" x14ac:dyDescent="0.25">
      <c r="A4114" t="s">
        <v>99</v>
      </c>
      <c r="B4114" s="7" t="s">
        <v>216</v>
      </c>
      <c r="C4114" s="15">
        <v>108</v>
      </c>
      <c r="D4114" s="16" t="s">
        <v>102</v>
      </c>
      <c r="E4114">
        <v>518</v>
      </c>
      <c r="F4114" s="9">
        <v>300</v>
      </c>
      <c r="G4114" s="9">
        <f>financials[[#This Row],[Units Sold]]*financials[[#This Row],[Sale Price]]</f>
        <v>155400</v>
      </c>
      <c r="H4114" s="9">
        <f>IF(financials[[#This Row],[Discount Band]]="low",0.1,IF(financials[[#This Row],[Discount Band]]="medium",0.15,0.3))</f>
        <v>0.1</v>
      </c>
      <c r="I4114" s="9">
        <f>financials[[#This Row],[Gross Sales]]-financials[[#This Row],[Gross Sales]]*financials[[#This Row],[Discounts]]</f>
        <v>139860</v>
      </c>
      <c r="J4114" s="9">
        <f>VLOOKUP(financials[[#This Row],[productid]],Products!$B$2:$H$10,3)</f>
        <v>3.99</v>
      </c>
      <c r="K4114" s="9">
        <f>financials[[#This Row],[Sales]]-financials[[#This Row],[COGS]]</f>
        <v>139856.01</v>
      </c>
      <c r="L4114" s="17">
        <f t="shared" ca="1" si="129"/>
        <v>44848</v>
      </c>
      <c r="M4114" t="str">
        <f t="shared" ca="1" si="128"/>
        <v>C0003</v>
      </c>
    </row>
    <row r="4115" spans="1:13" x14ac:dyDescent="0.25">
      <c r="A4115" t="s">
        <v>99</v>
      </c>
      <c r="B4115" s="7" t="s">
        <v>287</v>
      </c>
      <c r="C4115" s="15">
        <v>106</v>
      </c>
      <c r="D4115" s="16" t="s">
        <v>102</v>
      </c>
      <c r="E4115">
        <v>519</v>
      </c>
      <c r="F4115" s="9">
        <v>300</v>
      </c>
      <c r="G4115" s="9">
        <f>financials[[#This Row],[Units Sold]]*financials[[#This Row],[Sale Price]]</f>
        <v>155700</v>
      </c>
      <c r="H4115" s="9">
        <f>IF(financials[[#This Row],[Discount Band]]="low",0.1,IF(financials[[#This Row],[Discount Band]]="medium",0.15,0.3))</f>
        <v>0.1</v>
      </c>
      <c r="I4115" s="9">
        <f>financials[[#This Row],[Gross Sales]]-financials[[#This Row],[Gross Sales]]*financials[[#This Row],[Discounts]]</f>
        <v>140130</v>
      </c>
      <c r="J4115" s="9">
        <f>VLOOKUP(financials[[#This Row],[productid]],Products!$B$2:$H$10,3)</f>
        <v>9.1</v>
      </c>
      <c r="K4115" s="9">
        <f>financials[[#This Row],[Sales]]-financials[[#This Row],[COGS]]</f>
        <v>140120.9</v>
      </c>
      <c r="L4115" s="17">
        <f t="shared" ca="1" si="129"/>
        <v>45100</v>
      </c>
      <c r="M4115" t="str">
        <f t="shared" ca="1" si="128"/>
        <v>C0002</v>
      </c>
    </row>
    <row r="4116" spans="1:13" x14ac:dyDescent="0.25">
      <c r="A4116" t="s">
        <v>97</v>
      </c>
      <c r="B4116" s="7" t="s">
        <v>209</v>
      </c>
      <c r="C4116" s="13">
        <v>101</v>
      </c>
      <c r="D4116" s="10" t="s">
        <v>94</v>
      </c>
      <c r="E4116">
        <v>445</v>
      </c>
      <c r="F4116" s="9">
        <v>350</v>
      </c>
      <c r="G4116" s="9">
        <f>financials[[#This Row],[Units Sold]]*financials[[#This Row],[Sale Price]]</f>
        <v>155750</v>
      </c>
      <c r="H4116" s="9">
        <f>IF(financials[[#This Row],[Discount Band]]="low",0.1,IF(financials[[#This Row],[Discount Band]]="medium",0.15,0.3))</f>
        <v>0.3</v>
      </c>
      <c r="I4116" s="9">
        <f>financials[[#This Row],[Gross Sales]]-financials[[#This Row],[Gross Sales]]*financials[[#This Row],[Discounts]]</f>
        <v>109025</v>
      </c>
      <c r="J4116" s="9">
        <f>VLOOKUP(financials[[#This Row],[productid]],Products!$B$2:$H$10,3)</f>
        <v>9.9499999999999993</v>
      </c>
      <c r="K4116" s="9">
        <f>financials[[#This Row],[Sales]]-financials[[#This Row],[COGS]]</f>
        <v>109015.05</v>
      </c>
      <c r="L4116" s="17">
        <f t="shared" ca="1" si="129"/>
        <v>44821</v>
      </c>
      <c r="M4116" t="str">
        <f t="shared" ca="1" si="128"/>
        <v>C0003</v>
      </c>
    </row>
    <row r="4117" spans="1:13" x14ac:dyDescent="0.25">
      <c r="A4117" t="s">
        <v>99</v>
      </c>
      <c r="B4117" s="7" t="s">
        <v>284</v>
      </c>
      <c r="C4117" s="15">
        <v>105</v>
      </c>
      <c r="D4117" s="16" t="s">
        <v>101</v>
      </c>
      <c r="E4117">
        <v>520</v>
      </c>
      <c r="F4117" s="9">
        <v>300</v>
      </c>
      <c r="G4117" s="9">
        <f>financials[[#This Row],[Units Sold]]*financials[[#This Row],[Sale Price]]</f>
        <v>156000</v>
      </c>
      <c r="H4117" s="9">
        <f>IF(financials[[#This Row],[Discount Band]]="low",0.1,IF(financials[[#This Row],[Discount Band]]="medium",0.15,0.3))</f>
        <v>0.15</v>
      </c>
      <c r="I4117" s="9">
        <f>financials[[#This Row],[Gross Sales]]-financials[[#This Row],[Gross Sales]]*financials[[#This Row],[Discounts]]</f>
        <v>132600</v>
      </c>
      <c r="J4117" s="9">
        <f>VLOOKUP(financials[[#This Row],[productid]],Products!$B$2:$H$10,3)</f>
        <v>10</v>
      </c>
      <c r="K4117" s="9">
        <f>financials[[#This Row],[Sales]]-financials[[#This Row],[COGS]]</f>
        <v>132590</v>
      </c>
      <c r="L4117" s="17">
        <f t="shared" ca="1" si="129"/>
        <v>45013</v>
      </c>
      <c r="M4117" t="str">
        <f t="shared" ca="1" si="128"/>
        <v>C0002</v>
      </c>
    </row>
    <row r="4118" spans="1:13" x14ac:dyDescent="0.25">
      <c r="A4118" t="s">
        <v>97</v>
      </c>
      <c r="B4118" s="7" t="s">
        <v>105</v>
      </c>
      <c r="C4118" s="15">
        <v>105</v>
      </c>
      <c r="D4118" s="16" t="s">
        <v>101</v>
      </c>
      <c r="E4118">
        <v>447</v>
      </c>
      <c r="F4118" s="9">
        <v>350</v>
      </c>
      <c r="G4118" s="9">
        <f>financials[[#This Row],[Units Sold]]*financials[[#This Row],[Sale Price]]</f>
        <v>156450</v>
      </c>
      <c r="H4118" s="9">
        <f>IF(financials[[#This Row],[Discount Band]]="low",0.1,IF(financials[[#This Row],[Discount Band]]="medium",0.15,0.3))</f>
        <v>0.15</v>
      </c>
      <c r="I4118" s="9">
        <f>financials[[#This Row],[Gross Sales]]-financials[[#This Row],[Gross Sales]]*financials[[#This Row],[Discounts]]</f>
        <v>132982.5</v>
      </c>
      <c r="J4118" s="9">
        <f>VLOOKUP(financials[[#This Row],[productid]],Products!$B$2:$H$10,3)</f>
        <v>10</v>
      </c>
      <c r="K4118" s="9">
        <f>financials[[#This Row],[Sales]]-financials[[#This Row],[COGS]]</f>
        <v>132972.5</v>
      </c>
      <c r="L4118" s="17">
        <f t="shared" ca="1" si="129"/>
        <v>45482</v>
      </c>
      <c r="M4118" t="str">
        <f t="shared" ca="1" si="128"/>
        <v>C0002</v>
      </c>
    </row>
    <row r="4119" spans="1:13" x14ac:dyDescent="0.25">
      <c r="A4119" t="s">
        <v>99</v>
      </c>
      <c r="B4119" s="7" t="s">
        <v>216</v>
      </c>
      <c r="C4119" s="13">
        <v>107</v>
      </c>
      <c r="D4119" s="10" t="s">
        <v>94</v>
      </c>
      <c r="E4119">
        <v>523</v>
      </c>
      <c r="F4119" s="9">
        <v>300</v>
      </c>
      <c r="G4119" s="9">
        <f>financials[[#This Row],[Units Sold]]*financials[[#This Row],[Sale Price]]</f>
        <v>156900</v>
      </c>
      <c r="H4119" s="9">
        <f>IF(financials[[#This Row],[Discount Band]]="low",0.1,IF(financials[[#This Row],[Discount Band]]="medium",0.15,0.3))</f>
        <v>0.3</v>
      </c>
      <c r="I4119" s="9">
        <f>financials[[#This Row],[Gross Sales]]-financials[[#This Row],[Gross Sales]]*financials[[#This Row],[Discounts]]</f>
        <v>109830</v>
      </c>
      <c r="J4119" s="9">
        <f>VLOOKUP(financials[[#This Row],[productid]],Products!$B$2:$H$10,3)</f>
        <v>5.5</v>
      </c>
      <c r="K4119" s="9">
        <f>financials[[#This Row],[Sales]]-financials[[#This Row],[COGS]]</f>
        <v>109824.5</v>
      </c>
      <c r="L4119" s="17">
        <f t="shared" ca="1" si="129"/>
        <v>45017</v>
      </c>
      <c r="M4119" t="str">
        <f t="shared" ca="1" si="128"/>
        <v>C0003</v>
      </c>
    </row>
    <row r="4120" spans="1:13" x14ac:dyDescent="0.25">
      <c r="A4120" t="s">
        <v>99</v>
      </c>
      <c r="B4120" s="7" t="s">
        <v>287</v>
      </c>
      <c r="C4120" s="15">
        <v>104</v>
      </c>
      <c r="D4120" s="16" t="s">
        <v>101</v>
      </c>
      <c r="E4120">
        <v>524</v>
      </c>
      <c r="F4120" s="9">
        <v>300</v>
      </c>
      <c r="G4120" s="9">
        <f>financials[[#This Row],[Units Sold]]*financials[[#This Row],[Sale Price]]</f>
        <v>157200</v>
      </c>
      <c r="H4120" s="9">
        <f>IF(financials[[#This Row],[Discount Band]]="low",0.1,IF(financials[[#This Row],[Discount Band]]="medium",0.15,0.3))</f>
        <v>0.15</v>
      </c>
      <c r="I4120" s="9">
        <f>financials[[#This Row],[Gross Sales]]-financials[[#This Row],[Gross Sales]]*financials[[#This Row],[Discounts]]</f>
        <v>133620</v>
      </c>
      <c r="J4120" s="9">
        <f>VLOOKUP(financials[[#This Row],[productid]],Products!$B$2:$H$10,3)</f>
        <v>2.9</v>
      </c>
      <c r="K4120" s="9">
        <f>financials[[#This Row],[Sales]]-financials[[#This Row],[COGS]]</f>
        <v>133617.1</v>
      </c>
      <c r="L4120" s="17">
        <f t="shared" ca="1" si="129"/>
        <v>45296</v>
      </c>
      <c r="M4120" t="str">
        <f t="shared" ca="1" si="128"/>
        <v>C0002</v>
      </c>
    </row>
    <row r="4121" spans="1:13" x14ac:dyDescent="0.25">
      <c r="A4121" t="s">
        <v>98</v>
      </c>
      <c r="B4121" s="7" t="s">
        <v>95</v>
      </c>
      <c r="C4121" s="15">
        <v>109</v>
      </c>
      <c r="D4121" s="16" t="s">
        <v>101</v>
      </c>
      <c r="E4121">
        <v>1259</v>
      </c>
      <c r="F4121" s="9">
        <v>125</v>
      </c>
      <c r="G4121" s="9">
        <f>financials[[#This Row],[Units Sold]]*financials[[#This Row],[Sale Price]]</f>
        <v>157375</v>
      </c>
      <c r="H4121" s="9">
        <f>IF(financials[[#This Row],[Discount Band]]="low",0.1,IF(financials[[#This Row],[Discount Band]]="medium",0.15,0.3))</f>
        <v>0.15</v>
      </c>
      <c r="I4121" s="9">
        <f>financials[[#This Row],[Gross Sales]]-financials[[#This Row],[Gross Sales]]*financials[[#This Row],[Discounts]]</f>
        <v>133768.75</v>
      </c>
      <c r="J4121" s="9">
        <f>VLOOKUP(financials[[#This Row],[productid]],Products!$B$2:$H$10,3)</f>
        <v>16.8</v>
      </c>
      <c r="K4121" s="9">
        <f>financials[[#This Row],[Sales]]-financials[[#This Row],[COGS]]</f>
        <v>133751.95000000001</v>
      </c>
      <c r="L4121" s="17">
        <f t="shared" ca="1" si="129"/>
        <v>44758</v>
      </c>
      <c r="M4121" t="str">
        <f t="shared" ca="1" si="128"/>
        <v>C0003</v>
      </c>
    </row>
    <row r="4122" spans="1:13" x14ac:dyDescent="0.25">
      <c r="A4122" t="s">
        <v>97</v>
      </c>
      <c r="B4122" s="7" t="s">
        <v>106</v>
      </c>
      <c r="C4122" s="15">
        <v>102</v>
      </c>
      <c r="D4122" s="16" t="s">
        <v>101</v>
      </c>
      <c r="E4122">
        <v>450</v>
      </c>
      <c r="F4122" s="9">
        <v>350</v>
      </c>
      <c r="G4122" s="9">
        <f>financials[[#This Row],[Units Sold]]*financials[[#This Row],[Sale Price]]</f>
        <v>157500</v>
      </c>
      <c r="H4122" s="9">
        <f>IF(financials[[#This Row],[Discount Band]]="low",0.1,IF(financials[[#This Row],[Discount Band]]="medium",0.15,0.3))</f>
        <v>0.15</v>
      </c>
      <c r="I4122" s="9">
        <f>financials[[#This Row],[Gross Sales]]-financials[[#This Row],[Gross Sales]]*financials[[#This Row],[Discounts]]</f>
        <v>133875</v>
      </c>
      <c r="J4122" s="9">
        <f>VLOOKUP(financials[[#This Row],[productid]],Products!$B$2:$H$10,3)</f>
        <v>13.95</v>
      </c>
      <c r="K4122" s="9">
        <f>financials[[#This Row],[Sales]]-financials[[#This Row],[COGS]]</f>
        <v>133861.04999999999</v>
      </c>
      <c r="L4122" s="17">
        <f t="shared" ca="1" si="129"/>
        <v>45316</v>
      </c>
      <c r="M4122" t="str">
        <f t="shared" ca="1" si="128"/>
        <v>C0003</v>
      </c>
    </row>
    <row r="4123" spans="1:13" x14ac:dyDescent="0.25">
      <c r="A4123" t="s">
        <v>99</v>
      </c>
      <c r="B4123" s="7" t="s">
        <v>216</v>
      </c>
      <c r="C4123" s="15">
        <v>104</v>
      </c>
      <c r="D4123" s="16" t="s">
        <v>101</v>
      </c>
      <c r="E4123">
        <v>526</v>
      </c>
      <c r="F4123" s="9">
        <v>300</v>
      </c>
      <c r="G4123" s="9">
        <f>financials[[#This Row],[Units Sold]]*financials[[#This Row],[Sale Price]]</f>
        <v>157800</v>
      </c>
      <c r="H4123" s="9">
        <f>IF(financials[[#This Row],[Discount Band]]="low",0.1,IF(financials[[#This Row],[Discount Band]]="medium",0.15,0.3))</f>
        <v>0.15</v>
      </c>
      <c r="I4123" s="9">
        <f>financials[[#This Row],[Gross Sales]]-financials[[#This Row],[Gross Sales]]*financials[[#This Row],[Discounts]]</f>
        <v>134130</v>
      </c>
      <c r="J4123" s="9">
        <f>VLOOKUP(financials[[#This Row],[productid]],Products!$B$2:$H$10,3)</f>
        <v>2.9</v>
      </c>
      <c r="K4123" s="9">
        <f>financials[[#This Row],[Sales]]-financials[[#This Row],[COGS]]</f>
        <v>134127.1</v>
      </c>
      <c r="L4123" s="17">
        <f t="shared" ca="1" si="129"/>
        <v>44760</v>
      </c>
      <c r="M4123" t="str">
        <f t="shared" ca="1" si="128"/>
        <v>C0003</v>
      </c>
    </row>
    <row r="4124" spans="1:13" x14ac:dyDescent="0.25">
      <c r="A4124" t="s">
        <v>97</v>
      </c>
      <c r="B4124" s="7" t="s">
        <v>284</v>
      </c>
      <c r="C4124" s="13">
        <v>106</v>
      </c>
      <c r="D4124" s="10" t="s">
        <v>102</v>
      </c>
      <c r="E4124">
        <v>451</v>
      </c>
      <c r="F4124" s="9">
        <v>350</v>
      </c>
      <c r="G4124" s="9">
        <f>financials[[#This Row],[Units Sold]]*financials[[#This Row],[Sale Price]]</f>
        <v>157850</v>
      </c>
      <c r="H4124" s="9">
        <f>IF(financials[[#This Row],[Discount Band]]="low",0.1,IF(financials[[#This Row],[Discount Band]]="medium",0.15,0.3))</f>
        <v>0.1</v>
      </c>
      <c r="I4124" s="9">
        <f>financials[[#This Row],[Gross Sales]]-financials[[#This Row],[Gross Sales]]*financials[[#This Row],[Discounts]]</f>
        <v>142065</v>
      </c>
      <c r="J4124" s="9">
        <f>VLOOKUP(financials[[#This Row],[productid]],Products!$B$2:$H$10,3)</f>
        <v>9.1</v>
      </c>
      <c r="K4124" s="9">
        <f>financials[[#This Row],[Sales]]-financials[[#This Row],[COGS]]</f>
        <v>142055.9</v>
      </c>
      <c r="L4124" s="17">
        <f t="shared" ca="1" si="129"/>
        <v>44839</v>
      </c>
      <c r="M4124" t="str">
        <f t="shared" ca="1" si="128"/>
        <v>C0002</v>
      </c>
    </row>
    <row r="4125" spans="1:13" x14ac:dyDescent="0.25">
      <c r="A4125" t="s">
        <v>98</v>
      </c>
      <c r="B4125" s="7" t="s">
        <v>170</v>
      </c>
      <c r="C4125" s="15">
        <v>107</v>
      </c>
      <c r="D4125" s="16" t="s">
        <v>102</v>
      </c>
      <c r="E4125">
        <v>1263</v>
      </c>
      <c r="F4125" s="9">
        <v>125</v>
      </c>
      <c r="G4125" s="9">
        <f>financials[[#This Row],[Units Sold]]*financials[[#This Row],[Sale Price]]</f>
        <v>157875</v>
      </c>
      <c r="H4125" s="9">
        <f>IF(financials[[#This Row],[Discount Band]]="low",0.1,IF(financials[[#This Row],[Discount Band]]="medium",0.15,0.3))</f>
        <v>0.1</v>
      </c>
      <c r="I4125" s="9">
        <f>financials[[#This Row],[Gross Sales]]-financials[[#This Row],[Gross Sales]]*financials[[#This Row],[Discounts]]</f>
        <v>142087.5</v>
      </c>
      <c r="J4125" s="9">
        <f>VLOOKUP(financials[[#This Row],[productid]],Products!$B$2:$H$10,3)</f>
        <v>5.5</v>
      </c>
      <c r="K4125" s="9">
        <f>financials[[#This Row],[Sales]]-financials[[#This Row],[COGS]]</f>
        <v>142082</v>
      </c>
      <c r="L4125" s="17">
        <f t="shared" ca="1" si="129"/>
        <v>45274</v>
      </c>
      <c r="M4125" t="str">
        <f t="shared" ca="1" si="128"/>
        <v>B0101</v>
      </c>
    </row>
    <row r="4126" spans="1:13" x14ac:dyDescent="0.25">
      <c r="A4126" t="s">
        <v>98</v>
      </c>
      <c r="B4126" s="7" t="s">
        <v>95</v>
      </c>
      <c r="C4126" s="15">
        <v>107</v>
      </c>
      <c r="D4126" s="16" t="s">
        <v>102</v>
      </c>
      <c r="E4126">
        <v>1265</v>
      </c>
      <c r="F4126" s="9">
        <v>125</v>
      </c>
      <c r="G4126" s="9">
        <f>financials[[#This Row],[Units Sold]]*financials[[#This Row],[Sale Price]]</f>
        <v>158125</v>
      </c>
      <c r="H4126" s="9">
        <f>IF(financials[[#This Row],[Discount Band]]="low",0.1,IF(financials[[#This Row],[Discount Band]]="medium",0.15,0.3))</f>
        <v>0.1</v>
      </c>
      <c r="I4126" s="9">
        <f>financials[[#This Row],[Gross Sales]]-financials[[#This Row],[Gross Sales]]*financials[[#This Row],[Discounts]]</f>
        <v>142312.5</v>
      </c>
      <c r="J4126" s="9">
        <f>VLOOKUP(financials[[#This Row],[productid]],Products!$B$2:$H$10,3)</f>
        <v>5.5</v>
      </c>
      <c r="K4126" s="9">
        <f>financials[[#This Row],[Sales]]-financials[[#This Row],[COGS]]</f>
        <v>142307</v>
      </c>
      <c r="L4126" s="17">
        <f t="shared" ca="1" si="129"/>
        <v>45086</v>
      </c>
      <c r="M4126" t="str">
        <f t="shared" ca="1" si="128"/>
        <v>A0001</v>
      </c>
    </row>
    <row r="4127" spans="1:13" x14ac:dyDescent="0.25">
      <c r="A4127" t="s">
        <v>97</v>
      </c>
      <c r="B4127" s="7" t="s">
        <v>287</v>
      </c>
      <c r="C4127" s="13">
        <v>105</v>
      </c>
      <c r="D4127" s="10" t="s">
        <v>102</v>
      </c>
      <c r="E4127">
        <v>452</v>
      </c>
      <c r="F4127" s="9">
        <v>350</v>
      </c>
      <c r="G4127" s="9">
        <f>financials[[#This Row],[Units Sold]]*financials[[#This Row],[Sale Price]]</f>
        <v>158200</v>
      </c>
      <c r="H4127" s="9">
        <f>IF(financials[[#This Row],[Discount Band]]="low",0.1,IF(financials[[#This Row],[Discount Band]]="medium",0.15,0.3))</f>
        <v>0.1</v>
      </c>
      <c r="I4127" s="9">
        <f>financials[[#This Row],[Gross Sales]]-financials[[#This Row],[Gross Sales]]*financials[[#This Row],[Discounts]]</f>
        <v>142380</v>
      </c>
      <c r="J4127" s="9">
        <f>VLOOKUP(financials[[#This Row],[productid]],Products!$B$2:$H$10,3)</f>
        <v>10</v>
      </c>
      <c r="K4127" s="9">
        <f>financials[[#This Row],[Sales]]-financials[[#This Row],[COGS]]</f>
        <v>142370</v>
      </c>
      <c r="L4127" s="17">
        <f t="shared" ca="1" si="129"/>
        <v>44762</v>
      </c>
      <c r="M4127" t="str">
        <f t="shared" ca="1" si="128"/>
        <v>A0001</v>
      </c>
    </row>
    <row r="4128" spans="1:13" x14ac:dyDescent="0.25">
      <c r="A4128" t="s">
        <v>98</v>
      </c>
      <c r="B4128" s="7" t="s">
        <v>170</v>
      </c>
      <c r="C4128" s="15">
        <v>102</v>
      </c>
      <c r="D4128" s="16" t="s">
        <v>102</v>
      </c>
      <c r="E4128">
        <v>1273</v>
      </c>
      <c r="F4128" s="9">
        <v>125</v>
      </c>
      <c r="G4128" s="9">
        <f>financials[[#This Row],[Units Sold]]*financials[[#This Row],[Sale Price]]</f>
        <v>159125</v>
      </c>
      <c r="H4128" s="9">
        <f>IF(financials[[#This Row],[Discount Band]]="low",0.1,IF(financials[[#This Row],[Discount Band]]="medium",0.15,0.3))</f>
        <v>0.1</v>
      </c>
      <c r="I4128" s="9">
        <f>financials[[#This Row],[Gross Sales]]-financials[[#This Row],[Gross Sales]]*financials[[#This Row],[Discounts]]</f>
        <v>143212.5</v>
      </c>
      <c r="J4128" s="9">
        <f>VLOOKUP(financials[[#This Row],[productid]],Products!$B$2:$H$10,3)</f>
        <v>13.95</v>
      </c>
      <c r="K4128" s="9">
        <f>financials[[#This Row],[Sales]]-financials[[#This Row],[COGS]]</f>
        <v>143198.54999999999</v>
      </c>
      <c r="L4128" s="17">
        <f t="shared" ca="1" si="129"/>
        <v>45351</v>
      </c>
      <c r="M4128" t="str">
        <f t="shared" ca="1" si="128"/>
        <v>C0003</v>
      </c>
    </row>
    <row r="4129" spans="1:13" x14ac:dyDescent="0.25">
      <c r="A4129" t="s">
        <v>97</v>
      </c>
      <c r="B4129" s="7" t="s">
        <v>279</v>
      </c>
      <c r="C4129" s="15">
        <v>108</v>
      </c>
      <c r="D4129" s="16" t="s">
        <v>102</v>
      </c>
      <c r="E4129">
        <v>455</v>
      </c>
      <c r="F4129" s="9">
        <v>350</v>
      </c>
      <c r="G4129" s="9">
        <f>financials[[#This Row],[Units Sold]]*financials[[#This Row],[Sale Price]]</f>
        <v>159250</v>
      </c>
      <c r="H4129" s="9">
        <f>IF(financials[[#This Row],[Discount Band]]="low",0.1,IF(financials[[#This Row],[Discount Band]]="medium",0.15,0.3))</f>
        <v>0.1</v>
      </c>
      <c r="I4129" s="9">
        <f>financials[[#This Row],[Gross Sales]]-financials[[#This Row],[Gross Sales]]*financials[[#This Row],[Discounts]]</f>
        <v>143325</v>
      </c>
      <c r="J4129" s="9">
        <f>VLOOKUP(financials[[#This Row],[productid]],Products!$B$2:$H$10,3)</f>
        <v>3.99</v>
      </c>
      <c r="K4129" s="9">
        <f>financials[[#This Row],[Sales]]-financials[[#This Row],[COGS]]</f>
        <v>143321.01</v>
      </c>
      <c r="L4129" s="17">
        <f t="shared" ca="1" si="129"/>
        <v>45129</v>
      </c>
      <c r="M4129" t="str">
        <f t="shared" ca="1" si="128"/>
        <v>B0001</v>
      </c>
    </row>
    <row r="4130" spans="1:13" x14ac:dyDescent="0.25">
      <c r="A4130" t="s">
        <v>97</v>
      </c>
      <c r="B4130" s="7" t="s">
        <v>209</v>
      </c>
      <c r="C4130" s="15">
        <v>108</v>
      </c>
      <c r="D4130" s="16" t="s">
        <v>102</v>
      </c>
      <c r="E4130">
        <v>457</v>
      </c>
      <c r="F4130" s="9">
        <v>350</v>
      </c>
      <c r="G4130" s="9">
        <f>financials[[#This Row],[Units Sold]]*financials[[#This Row],[Sale Price]]</f>
        <v>159950</v>
      </c>
      <c r="H4130" s="9">
        <f>IF(financials[[#This Row],[Discount Band]]="low",0.1,IF(financials[[#This Row],[Discount Band]]="medium",0.15,0.3))</f>
        <v>0.1</v>
      </c>
      <c r="I4130" s="9">
        <f>financials[[#This Row],[Gross Sales]]-financials[[#This Row],[Gross Sales]]*financials[[#This Row],[Discounts]]</f>
        <v>143955</v>
      </c>
      <c r="J4130" s="9">
        <f>VLOOKUP(financials[[#This Row],[productid]],Products!$B$2:$H$10,3)</f>
        <v>3.99</v>
      </c>
      <c r="K4130" s="9">
        <f>financials[[#This Row],[Sales]]-financials[[#This Row],[COGS]]</f>
        <v>143951.01</v>
      </c>
      <c r="L4130" s="17">
        <f t="shared" ca="1" si="129"/>
        <v>44653</v>
      </c>
      <c r="M4130" t="str">
        <f t="shared" ca="1" si="128"/>
        <v>A0001</v>
      </c>
    </row>
    <row r="4131" spans="1:13" x14ac:dyDescent="0.25">
      <c r="A4131" t="s">
        <v>97</v>
      </c>
      <c r="B4131" s="7" t="s">
        <v>106</v>
      </c>
      <c r="C4131" s="15">
        <v>103</v>
      </c>
      <c r="D4131" s="16" t="s">
        <v>94</v>
      </c>
      <c r="E4131">
        <v>457</v>
      </c>
      <c r="F4131" s="9">
        <v>350</v>
      </c>
      <c r="G4131" s="9">
        <f>financials[[#This Row],[Units Sold]]*financials[[#This Row],[Sale Price]]</f>
        <v>159950</v>
      </c>
      <c r="H4131" s="9">
        <f>IF(financials[[#This Row],[Discount Band]]="low",0.1,IF(financials[[#This Row],[Discount Band]]="medium",0.15,0.3))</f>
        <v>0.3</v>
      </c>
      <c r="I4131" s="9">
        <f>financials[[#This Row],[Gross Sales]]-financials[[#This Row],[Gross Sales]]*financials[[#This Row],[Discounts]]</f>
        <v>111965</v>
      </c>
      <c r="J4131" s="9">
        <f>VLOOKUP(financials[[#This Row],[productid]],Products!$B$2:$H$10,3)</f>
        <v>15</v>
      </c>
      <c r="K4131" s="9">
        <f>financials[[#This Row],[Sales]]-financials[[#This Row],[COGS]]</f>
        <v>111950</v>
      </c>
      <c r="L4131" s="17">
        <f t="shared" ca="1" si="129"/>
        <v>44980</v>
      </c>
      <c r="M4131" t="str">
        <f t="shared" ca="1" si="128"/>
        <v>B0101</v>
      </c>
    </row>
    <row r="4132" spans="1:13" x14ac:dyDescent="0.25">
      <c r="A4132" t="s">
        <v>98</v>
      </c>
      <c r="B4132" s="7" t="s">
        <v>95</v>
      </c>
      <c r="C4132" s="15">
        <v>102</v>
      </c>
      <c r="D4132" s="16" t="s">
        <v>94</v>
      </c>
      <c r="E4132">
        <v>1286</v>
      </c>
      <c r="F4132" s="9">
        <v>125</v>
      </c>
      <c r="G4132" s="9">
        <f>financials[[#This Row],[Units Sold]]*financials[[#This Row],[Sale Price]]</f>
        <v>160750</v>
      </c>
      <c r="H4132" s="9">
        <f>IF(financials[[#This Row],[Discount Band]]="low",0.1,IF(financials[[#This Row],[Discount Band]]="medium",0.15,0.3))</f>
        <v>0.3</v>
      </c>
      <c r="I4132" s="9">
        <f>financials[[#This Row],[Gross Sales]]-financials[[#This Row],[Gross Sales]]*financials[[#This Row],[Discounts]]</f>
        <v>112525</v>
      </c>
      <c r="J4132" s="9">
        <f>VLOOKUP(financials[[#This Row],[productid]],Products!$B$2:$H$10,3)</f>
        <v>13.95</v>
      </c>
      <c r="K4132" s="9">
        <f>financials[[#This Row],[Sales]]-financials[[#This Row],[COGS]]</f>
        <v>112511.05</v>
      </c>
      <c r="L4132" s="17">
        <f t="shared" ca="1" si="129"/>
        <v>44780</v>
      </c>
      <c r="M4132" t="str">
        <f t="shared" ca="1" si="128"/>
        <v>A0001</v>
      </c>
    </row>
    <row r="4133" spans="1:13" x14ac:dyDescent="0.25">
      <c r="A4133" t="s">
        <v>99</v>
      </c>
      <c r="B4133" s="7" t="s">
        <v>287</v>
      </c>
      <c r="C4133" s="15">
        <v>106</v>
      </c>
      <c r="D4133" s="16" t="s">
        <v>94</v>
      </c>
      <c r="E4133">
        <v>537</v>
      </c>
      <c r="F4133" s="9">
        <v>300</v>
      </c>
      <c r="G4133" s="9">
        <f>financials[[#This Row],[Units Sold]]*financials[[#This Row],[Sale Price]]</f>
        <v>161100</v>
      </c>
      <c r="H4133" s="9">
        <f>IF(financials[[#This Row],[Discount Band]]="low",0.1,IF(financials[[#This Row],[Discount Band]]="medium",0.15,0.3))</f>
        <v>0.3</v>
      </c>
      <c r="I4133" s="9">
        <f>financials[[#This Row],[Gross Sales]]-financials[[#This Row],[Gross Sales]]*financials[[#This Row],[Discounts]]</f>
        <v>112770</v>
      </c>
      <c r="J4133" s="9">
        <f>VLOOKUP(financials[[#This Row],[productid]],Products!$B$2:$H$10,3)</f>
        <v>9.1</v>
      </c>
      <c r="K4133" s="9">
        <f>financials[[#This Row],[Sales]]-financials[[#This Row],[COGS]]</f>
        <v>112760.9</v>
      </c>
      <c r="L4133" s="17">
        <f t="shared" ca="1" si="129"/>
        <v>45069</v>
      </c>
      <c r="M4133" t="str">
        <f t="shared" ca="1" si="128"/>
        <v>C0002</v>
      </c>
    </row>
    <row r="4134" spans="1:13" x14ac:dyDescent="0.25">
      <c r="A4134" t="s">
        <v>97</v>
      </c>
      <c r="B4134" s="7" t="s">
        <v>279</v>
      </c>
      <c r="C4134" s="15">
        <v>103</v>
      </c>
      <c r="D4134" s="16" t="s">
        <v>101</v>
      </c>
      <c r="E4134">
        <v>461</v>
      </c>
      <c r="F4134" s="9">
        <v>350</v>
      </c>
      <c r="G4134" s="9">
        <f>financials[[#This Row],[Units Sold]]*financials[[#This Row],[Sale Price]]</f>
        <v>161350</v>
      </c>
      <c r="H4134" s="9">
        <f>IF(financials[[#This Row],[Discount Band]]="low",0.1,IF(financials[[#This Row],[Discount Band]]="medium",0.15,0.3))</f>
        <v>0.15</v>
      </c>
      <c r="I4134" s="9">
        <f>financials[[#This Row],[Gross Sales]]-financials[[#This Row],[Gross Sales]]*financials[[#This Row],[Discounts]]</f>
        <v>137147.5</v>
      </c>
      <c r="J4134" s="9">
        <f>VLOOKUP(financials[[#This Row],[productid]],Products!$B$2:$H$10,3)</f>
        <v>15</v>
      </c>
      <c r="K4134" s="9">
        <f>financials[[#This Row],[Sales]]-financials[[#This Row],[COGS]]</f>
        <v>137132.5</v>
      </c>
      <c r="L4134" s="17">
        <f t="shared" ca="1" si="129"/>
        <v>45225</v>
      </c>
      <c r="M4134" t="str">
        <f t="shared" ca="1" si="128"/>
        <v>B0001</v>
      </c>
    </row>
    <row r="4135" spans="1:13" x14ac:dyDescent="0.25">
      <c r="A4135" t="s">
        <v>97</v>
      </c>
      <c r="B4135" s="7" t="s">
        <v>106</v>
      </c>
      <c r="C4135" s="15">
        <v>108</v>
      </c>
      <c r="D4135" s="16" t="s">
        <v>94</v>
      </c>
      <c r="E4135">
        <v>461</v>
      </c>
      <c r="F4135" s="9">
        <v>350</v>
      </c>
      <c r="G4135" s="9">
        <f>financials[[#This Row],[Units Sold]]*financials[[#This Row],[Sale Price]]</f>
        <v>161350</v>
      </c>
      <c r="H4135" s="9">
        <f>IF(financials[[#This Row],[Discount Band]]="low",0.1,IF(financials[[#This Row],[Discount Band]]="medium",0.15,0.3))</f>
        <v>0.3</v>
      </c>
      <c r="I4135" s="9">
        <f>financials[[#This Row],[Gross Sales]]-financials[[#This Row],[Gross Sales]]*financials[[#This Row],[Discounts]]</f>
        <v>112945</v>
      </c>
      <c r="J4135" s="9">
        <f>VLOOKUP(financials[[#This Row],[productid]],Products!$B$2:$H$10,3)</f>
        <v>3.99</v>
      </c>
      <c r="K4135" s="9">
        <f>financials[[#This Row],[Sales]]-financials[[#This Row],[COGS]]</f>
        <v>112941.01</v>
      </c>
      <c r="L4135" s="17">
        <f t="shared" ca="1" si="129"/>
        <v>44774</v>
      </c>
      <c r="M4135" t="str">
        <f t="shared" ca="1" si="128"/>
        <v>A0001</v>
      </c>
    </row>
    <row r="4136" spans="1:13" x14ac:dyDescent="0.25">
      <c r="A4136" t="s">
        <v>97</v>
      </c>
      <c r="B4136" s="7" t="s">
        <v>178</v>
      </c>
      <c r="C4136" s="15">
        <v>103</v>
      </c>
      <c r="D4136" s="16" t="s">
        <v>94</v>
      </c>
      <c r="E4136">
        <v>461</v>
      </c>
      <c r="F4136" s="9">
        <v>350</v>
      </c>
      <c r="G4136" s="9">
        <f>financials[[#This Row],[Units Sold]]*financials[[#This Row],[Sale Price]]</f>
        <v>161350</v>
      </c>
      <c r="H4136" s="9">
        <f>IF(financials[[#This Row],[Discount Band]]="low",0.1,IF(financials[[#This Row],[Discount Band]]="medium",0.15,0.3))</f>
        <v>0.3</v>
      </c>
      <c r="I4136" s="9">
        <f>financials[[#This Row],[Gross Sales]]-financials[[#This Row],[Gross Sales]]*financials[[#This Row],[Discounts]]</f>
        <v>112945</v>
      </c>
      <c r="J4136" s="9">
        <f>VLOOKUP(financials[[#This Row],[productid]],Products!$B$2:$H$10,3)</f>
        <v>15</v>
      </c>
      <c r="K4136" s="9">
        <f>financials[[#This Row],[Sales]]-financials[[#This Row],[COGS]]</f>
        <v>112930</v>
      </c>
      <c r="L4136" s="17">
        <f t="shared" ca="1" si="129"/>
        <v>44844</v>
      </c>
      <c r="M4136" t="str">
        <f t="shared" ca="1" si="128"/>
        <v>A0001</v>
      </c>
    </row>
    <row r="4137" spans="1:13" x14ac:dyDescent="0.25">
      <c r="A4137" t="s">
        <v>99</v>
      </c>
      <c r="B4137" s="7" t="s">
        <v>284</v>
      </c>
      <c r="C4137" s="15">
        <v>102</v>
      </c>
      <c r="D4137" s="16" t="s">
        <v>101</v>
      </c>
      <c r="E4137">
        <v>540</v>
      </c>
      <c r="F4137" s="9">
        <v>300</v>
      </c>
      <c r="G4137" s="9">
        <f>financials[[#This Row],[Units Sold]]*financials[[#This Row],[Sale Price]]</f>
        <v>162000</v>
      </c>
      <c r="H4137" s="9">
        <f>IF(financials[[#This Row],[Discount Band]]="low",0.1,IF(financials[[#This Row],[Discount Band]]="medium",0.15,0.3))</f>
        <v>0.15</v>
      </c>
      <c r="I4137" s="9">
        <f>financials[[#This Row],[Gross Sales]]-financials[[#This Row],[Gross Sales]]*financials[[#This Row],[Discounts]]</f>
        <v>137700</v>
      </c>
      <c r="J4137" s="9">
        <f>VLOOKUP(financials[[#This Row],[productid]],Products!$B$2:$H$10,3)</f>
        <v>13.95</v>
      </c>
      <c r="K4137" s="9">
        <f>financials[[#This Row],[Sales]]-financials[[#This Row],[COGS]]</f>
        <v>137686.04999999999</v>
      </c>
      <c r="L4137" s="17">
        <f t="shared" ca="1" si="129"/>
        <v>45436</v>
      </c>
      <c r="M4137" t="str">
        <f t="shared" ca="1" si="128"/>
        <v>B0001</v>
      </c>
    </row>
    <row r="4138" spans="1:13" x14ac:dyDescent="0.25">
      <c r="A4138" t="s">
        <v>99</v>
      </c>
      <c r="B4138" s="7" t="s">
        <v>284</v>
      </c>
      <c r="C4138" s="15">
        <v>107</v>
      </c>
      <c r="D4138" s="16" t="s">
        <v>102</v>
      </c>
      <c r="E4138">
        <v>540</v>
      </c>
      <c r="F4138" s="9">
        <v>300</v>
      </c>
      <c r="G4138" s="9">
        <f>financials[[#This Row],[Units Sold]]*financials[[#This Row],[Sale Price]]</f>
        <v>162000</v>
      </c>
      <c r="H4138" s="9">
        <f>IF(financials[[#This Row],[Discount Band]]="low",0.1,IF(financials[[#This Row],[Discount Band]]="medium",0.15,0.3))</f>
        <v>0.1</v>
      </c>
      <c r="I4138" s="9">
        <f>financials[[#This Row],[Gross Sales]]-financials[[#This Row],[Gross Sales]]*financials[[#This Row],[Discounts]]</f>
        <v>145800</v>
      </c>
      <c r="J4138" s="9">
        <f>VLOOKUP(financials[[#This Row],[productid]],Products!$B$2:$H$10,3)</f>
        <v>5.5</v>
      </c>
      <c r="K4138" s="9">
        <f>financials[[#This Row],[Sales]]-financials[[#This Row],[COGS]]</f>
        <v>145794.5</v>
      </c>
      <c r="L4138" s="17">
        <f t="shared" ca="1" si="129"/>
        <v>45454</v>
      </c>
      <c r="M4138" t="str">
        <f t="shared" ca="1" si="128"/>
        <v>B0001</v>
      </c>
    </row>
    <row r="4139" spans="1:13" x14ac:dyDescent="0.25">
      <c r="A4139" t="s">
        <v>97</v>
      </c>
      <c r="B4139" s="7" t="s">
        <v>178</v>
      </c>
      <c r="C4139" s="15">
        <v>109</v>
      </c>
      <c r="D4139" s="16" t="s">
        <v>103</v>
      </c>
      <c r="E4139">
        <v>464</v>
      </c>
      <c r="F4139" s="9">
        <v>350</v>
      </c>
      <c r="G4139" s="9">
        <f>financials[[#This Row],[Units Sold]]*financials[[#This Row],[Sale Price]]</f>
        <v>162400</v>
      </c>
      <c r="H4139" s="9">
        <f>IF(financials[[#This Row],[Discount Band]]="low",0.1,IF(financials[[#This Row],[Discount Band]]="medium",0.15,0.3))</f>
        <v>0.3</v>
      </c>
      <c r="I4139" s="9">
        <f>financials[[#This Row],[Gross Sales]]-financials[[#This Row],[Gross Sales]]*financials[[#This Row],[Discounts]]</f>
        <v>113680</v>
      </c>
      <c r="J4139" s="9">
        <f>VLOOKUP(financials[[#This Row],[productid]],Products!$B$2:$H$10,3)</f>
        <v>16.8</v>
      </c>
      <c r="K4139" s="9">
        <f>financials[[#This Row],[Sales]]-financials[[#This Row],[COGS]]</f>
        <v>113663.2</v>
      </c>
      <c r="L4139" s="17">
        <f t="shared" ca="1" si="129"/>
        <v>45339</v>
      </c>
      <c r="M4139" t="str">
        <f t="shared" ca="1" si="128"/>
        <v>C0002</v>
      </c>
    </row>
    <row r="4140" spans="1:13" x14ac:dyDescent="0.25">
      <c r="A4140" t="s">
        <v>99</v>
      </c>
      <c r="B4140" s="7" t="s">
        <v>209</v>
      </c>
      <c r="C4140" s="15">
        <v>106</v>
      </c>
      <c r="D4140" s="16" t="s">
        <v>94</v>
      </c>
      <c r="E4140">
        <v>542</v>
      </c>
      <c r="F4140" s="9">
        <v>300</v>
      </c>
      <c r="G4140" s="9">
        <f>financials[[#This Row],[Units Sold]]*financials[[#This Row],[Sale Price]]</f>
        <v>162600</v>
      </c>
      <c r="H4140" s="9">
        <f>IF(financials[[#This Row],[Discount Band]]="low",0.1,IF(financials[[#This Row],[Discount Band]]="medium",0.15,0.3))</f>
        <v>0.3</v>
      </c>
      <c r="I4140" s="9">
        <f>financials[[#This Row],[Gross Sales]]-financials[[#This Row],[Gross Sales]]*financials[[#This Row],[Discounts]]</f>
        <v>113820</v>
      </c>
      <c r="J4140" s="9">
        <f>VLOOKUP(financials[[#This Row],[productid]],Products!$B$2:$H$10,3)</f>
        <v>9.1</v>
      </c>
      <c r="K4140" s="9">
        <f>financials[[#This Row],[Sales]]-financials[[#This Row],[COGS]]</f>
        <v>113810.9</v>
      </c>
      <c r="L4140" s="17">
        <f t="shared" ca="1" si="129"/>
        <v>45490</v>
      </c>
      <c r="M4140" t="str">
        <f t="shared" ca="1" si="128"/>
        <v>C0002</v>
      </c>
    </row>
    <row r="4141" spans="1:13" x14ac:dyDescent="0.25">
      <c r="A4141" t="s">
        <v>97</v>
      </c>
      <c r="B4141" s="7" t="s">
        <v>178</v>
      </c>
      <c r="C4141" s="15">
        <v>107</v>
      </c>
      <c r="D4141" s="16" t="s">
        <v>101</v>
      </c>
      <c r="E4141">
        <v>466</v>
      </c>
      <c r="F4141" s="9">
        <v>350</v>
      </c>
      <c r="G4141" s="9">
        <f>financials[[#This Row],[Units Sold]]*financials[[#This Row],[Sale Price]]</f>
        <v>163100</v>
      </c>
      <c r="H4141" s="9">
        <f>IF(financials[[#This Row],[Discount Band]]="low",0.1,IF(financials[[#This Row],[Discount Band]]="medium",0.15,0.3))</f>
        <v>0.15</v>
      </c>
      <c r="I4141" s="9">
        <f>financials[[#This Row],[Gross Sales]]-financials[[#This Row],[Gross Sales]]*financials[[#This Row],[Discounts]]</f>
        <v>138635</v>
      </c>
      <c r="J4141" s="9">
        <f>VLOOKUP(financials[[#This Row],[productid]],Products!$B$2:$H$10,3)</f>
        <v>5.5</v>
      </c>
      <c r="K4141" s="9">
        <f>financials[[#This Row],[Sales]]-financials[[#This Row],[COGS]]</f>
        <v>138629.5</v>
      </c>
      <c r="L4141" s="17">
        <f t="shared" ca="1" si="129"/>
        <v>44775</v>
      </c>
      <c r="M4141" t="str">
        <f t="shared" ca="1" si="128"/>
        <v>B0001</v>
      </c>
    </row>
    <row r="4142" spans="1:13" x14ac:dyDescent="0.25">
      <c r="A4142" t="s">
        <v>98</v>
      </c>
      <c r="B4142" s="7" t="s">
        <v>95</v>
      </c>
      <c r="C4142" s="15">
        <v>101</v>
      </c>
      <c r="D4142" s="16" t="s">
        <v>101</v>
      </c>
      <c r="E4142">
        <v>1310</v>
      </c>
      <c r="F4142" s="9">
        <v>125</v>
      </c>
      <c r="G4142" s="9">
        <f>financials[[#This Row],[Units Sold]]*financials[[#This Row],[Sale Price]]</f>
        <v>163750</v>
      </c>
      <c r="H4142" s="9">
        <f>IF(financials[[#This Row],[Discount Band]]="low",0.1,IF(financials[[#This Row],[Discount Band]]="medium",0.15,0.3))</f>
        <v>0.15</v>
      </c>
      <c r="I4142" s="9">
        <f>financials[[#This Row],[Gross Sales]]-financials[[#This Row],[Gross Sales]]*financials[[#This Row],[Discounts]]</f>
        <v>139187.5</v>
      </c>
      <c r="J4142" s="9">
        <f>VLOOKUP(financials[[#This Row],[productid]],Products!$B$2:$H$10,3)</f>
        <v>9.9499999999999993</v>
      </c>
      <c r="K4142" s="9">
        <f>financials[[#This Row],[Sales]]-financials[[#This Row],[COGS]]</f>
        <v>139177.54999999999</v>
      </c>
      <c r="L4142" s="17">
        <f t="shared" ca="1" si="129"/>
        <v>44600</v>
      </c>
      <c r="M4142" t="str">
        <f t="shared" ca="1" si="128"/>
        <v>A0001</v>
      </c>
    </row>
    <row r="4143" spans="1:13" x14ac:dyDescent="0.25">
      <c r="A4143" t="s">
        <v>97</v>
      </c>
      <c r="B4143" s="7" t="s">
        <v>279</v>
      </c>
      <c r="C4143" s="15">
        <v>105</v>
      </c>
      <c r="D4143" s="16" t="s">
        <v>94</v>
      </c>
      <c r="E4143">
        <v>468</v>
      </c>
      <c r="F4143" s="9">
        <v>350</v>
      </c>
      <c r="G4143" s="9">
        <f>financials[[#This Row],[Units Sold]]*financials[[#This Row],[Sale Price]]</f>
        <v>163800</v>
      </c>
      <c r="H4143" s="9">
        <f>IF(financials[[#This Row],[Discount Band]]="low",0.1,IF(financials[[#This Row],[Discount Band]]="medium",0.15,0.3))</f>
        <v>0.3</v>
      </c>
      <c r="I4143" s="9">
        <f>financials[[#This Row],[Gross Sales]]-financials[[#This Row],[Gross Sales]]*financials[[#This Row],[Discounts]]</f>
        <v>114660</v>
      </c>
      <c r="J4143" s="9">
        <f>VLOOKUP(financials[[#This Row],[productid]],Products!$B$2:$H$10,3)</f>
        <v>10</v>
      </c>
      <c r="K4143" s="9">
        <f>financials[[#This Row],[Sales]]-financials[[#This Row],[COGS]]</f>
        <v>114650</v>
      </c>
      <c r="L4143" s="17">
        <f t="shared" ca="1" si="129"/>
        <v>44804</v>
      </c>
      <c r="M4143" t="str">
        <f t="shared" ca="1" si="128"/>
        <v>B0001</v>
      </c>
    </row>
    <row r="4144" spans="1:13" x14ac:dyDescent="0.25">
      <c r="A4144" t="s">
        <v>97</v>
      </c>
      <c r="B4144" s="7" t="s">
        <v>284</v>
      </c>
      <c r="C4144" s="15">
        <v>105</v>
      </c>
      <c r="D4144" s="16" t="s">
        <v>102</v>
      </c>
      <c r="E4144">
        <v>468</v>
      </c>
      <c r="F4144" s="9">
        <v>350</v>
      </c>
      <c r="G4144" s="9">
        <f>financials[[#This Row],[Units Sold]]*financials[[#This Row],[Sale Price]]</f>
        <v>163800</v>
      </c>
      <c r="H4144" s="9">
        <f>IF(financials[[#This Row],[Discount Band]]="low",0.1,IF(financials[[#This Row],[Discount Band]]="medium",0.15,0.3))</f>
        <v>0.1</v>
      </c>
      <c r="I4144" s="9">
        <f>financials[[#This Row],[Gross Sales]]-financials[[#This Row],[Gross Sales]]*financials[[#This Row],[Discounts]]</f>
        <v>147420</v>
      </c>
      <c r="J4144" s="9">
        <f>VLOOKUP(financials[[#This Row],[productid]],Products!$B$2:$H$10,3)</f>
        <v>10</v>
      </c>
      <c r="K4144" s="9">
        <f>financials[[#This Row],[Sales]]-financials[[#This Row],[COGS]]</f>
        <v>147410</v>
      </c>
      <c r="L4144" s="17">
        <f t="shared" ca="1" si="129"/>
        <v>45503</v>
      </c>
      <c r="M4144" t="str">
        <f t="shared" ca="1" si="128"/>
        <v>B0001</v>
      </c>
    </row>
    <row r="4145" spans="1:13" x14ac:dyDescent="0.25">
      <c r="A4145" t="s">
        <v>98</v>
      </c>
      <c r="B4145" s="7" t="s">
        <v>95</v>
      </c>
      <c r="C4145" s="15">
        <v>105</v>
      </c>
      <c r="D4145" s="16" t="s">
        <v>94</v>
      </c>
      <c r="E4145">
        <v>1311</v>
      </c>
      <c r="F4145" s="9">
        <v>125</v>
      </c>
      <c r="G4145" s="9">
        <f>financials[[#This Row],[Units Sold]]*financials[[#This Row],[Sale Price]]</f>
        <v>163875</v>
      </c>
      <c r="H4145" s="9">
        <f>IF(financials[[#This Row],[Discount Band]]="low",0.1,IF(financials[[#This Row],[Discount Band]]="medium",0.15,0.3))</f>
        <v>0.3</v>
      </c>
      <c r="I4145" s="9">
        <f>financials[[#This Row],[Gross Sales]]-financials[[#This Row],[Gross Sales]]*financials[[#This Row],[Discounts]]</f>
        <v>114712.5</v>
      </c>
      <c r="J4145" s="9">
        <f>VLOOKUP(financials[[#This Row],[productid]],Products!$B$2:$H$10,3)</f>
        <v>10</v>
      </c>
      <c r="K4145" s="9">
        <f>financials[[#This Row],[Sales]]-financials[[#This Row],[COGS]]</f>
        <v>114702.5</v>
      </c>
      <c r="L4145" s="17">
        <f t="shared" ca="1" si="129"/>
        <v>44994</v>
      </c>
      <c r="M4145" t="str">
        <f t="shared" ca="1" si="128"/>
        <v>A0001</v>
      </c>
    </row>
    <row r="4146" spans="1:13" x14ac:dyDescent="0.25">
      <c r="A4146" t="s">
        <v>99</v>
      </c>
      <c r="B4146" s="7" t="s">
        <v>209</v>
      </c>
      <c r="C4146" s="15">
        <v>104</v>
      </c>
      <c r="D4146" s="16" t="s">
        <v>94</v>
      </c>
      <c r="E4146">
        <v>547</v>
      </c>
      <c r="F4146" s="9">
        <v>300</v>
      </c>
      <c r="G4146" s="9">
        <f>financials[[#This Row],[Units Sold]]*financials[[#This Row],[Sale Price]]</f>
        <v>164100</v>
      </c>
      <c r="H4146" s="9">
        <f>IF(financials[[#This Row],[Discount Band]]="low",0.1,IF(financials[[#This Row],[Discount Band]]="medium",0.15,0.3))</f>
        <v>0.3</v>
      </c>
      <c r="I4146" s="9">
        <f>financials[[#This Row],[Gross Sales]]-financials[[#This Row],[Gross Sales]]*financials[[#This Row],[Discounts]]</f>
        <v>114870</v>
      </c>
      <c r="J4146" s="9">
        <f>VLOOKUP(financials[[#This Row],[productid]],Products!$B$2:$H$10,3)</f>
        <v>2.9</v>
      </c>
      <c r="K4146" s="9">
        <f>financials[[#This Row],[Sales]]-financials[[#This Row],[COGS]]</f>
        <v>114867.1</v>
      </c>
      <c r="L4146" s="17">
        <f t="shared" ca="1" si="129"/>
        <v>44868</v>
      </c>
      <c r="M4146" t="str">
        <f t="shared" ca="1" si="128"/>
        <v>B0101</v>
      </c>
    </row>
    <row r="4147" spans="1:13" x14ac:dyDescent="0.25">
      <c r="A4147" t="s">
        <v>99</v>
      </c>
      <c r="B4147" s="7" t="s">
        <v>287</v>
      </c>
      <c r="C4147" s="15">
        <v>105</v>
      </c>
      <c r="D4147" s="16" t="s">
        <v>102</v>
      </c>
      <c r="E4147">
        <v>549</v>
      </c>
      <c r="F4147" s="9">
        <v>300</v>
      </c>
      <c r="G4147" s="9">
        <f>financials[[#This Row],[Units Sold]]*financials[[#This Row],[Sale Price]]</f>
        <v>164700</v>
      </c>
      <c r="H4147" s="9">
        <f>IF(financials[[#This Row],[Discount Band]]="low",0.1,IF(financials[[#This Row],[Discount Band]]="medium",0.15,0.3))</f>
        <v>0.1</v>
      </c>
      <c r="I4147" s="9">
        <f>financials[[#This Row],[Gross Sales]]-financials[[#This Row],[Gross Sales]]*financials[[#This Row],[Discounts]]</f>
        <v>148230</v>
      </c>
      <c r="J4147" s="9">
        <f>VLOOKUP(financials[[#This Row],[productid]],Products!$B$2:$H$10,3)</f>
        <v>10</v>
      </c>
      <c r="K4147" s="9">
        <f>financials[[#This Row],[Sales]]-financials[[#This Row],[COGS]]</f>
        <v>148220</v>
      </c>
      <c r="L4147" s="17">
        <f t="shared" ca="1" si="129"/>
        <v>44852</v>
      </c>
      <c r="M4147" t="str">
        <f t="shared" ca="1" si="128"/>
        <v>B0001</v>
      </c>
    </row>
    <row r="4148" spans="1:13" x14ac:dyDescent="0.25">
      <c r="A4148" t="s">
        <v>97</v>
      </c>
      <c r="B4148" s="7" t="s">
        <v>287</v>
      </c>
      <c r="C4148" s="15">
        <v>101</v>
      </c>
      <c r="D4148" s="16" t="s">
        <v>94</v>
      </c>
      <c r="E4148">
        <v>471</v>
      </c>
      <c r="F4148" s="9">
        <v>350</v>
      </c>
      <c r="G4148" s="9">
        <f>financials[[#This Row],[Units Sold]]*financials[[#This Row],[Sale Price]]</f>
        <v>164850</v>
      </c>
      <c r="H4148" s="9">
        <f>IF(financials[[#This Row],[Discount Band]]="low",0.1,IF(financials[[#This Row],[Discount Band]]="medium",0.15,0.3))</f>
        <v>0.3</v>
      </c>
      <c r="I4148" s="9">
        <f>financials[[#This Row],[Gross Sales]]-financials[[#This Row],[Gross Sales]]*financials[[#This Row],[Discounts]]</f>
        <v>115395</v>
      </c>
      <c r="J4148" s="9">
        <f>VLOOKUP(financials[[#This Row],[productid]],Products!$B$2:$H$10,3)</f>
        <v>9.9499999999999993</v>
      </c>
      <c r="K4148" s="9">
        <f>financials[[#This Row],[Sales]]-financials[[#This Row],[COGS]]</f>
        <v>115385.05</v>
      </c>
      <c r="L4148" s="17">
        <f t="shared" ca="1" si="129"/>
        <v>44682</v>
      </c>
      <c r="M4148" t="str">
        <f t="shared" ca="1" si="128"/>
        <v>B0101</v>
      </c>
    </row>
    <row r="4149" spans="1:13" x14ac:dyDescent="0.25">
      <c r="A4149" t="s">
        <v>97</v>
      </c>
      <c r="B4149" s="7" t="s">
        <v>216</v>
      </c>
      <c r="C4149" s="15">
        <v>102</v>
      </c>
      <c r="D4149" s="16" t="s">
        <v>103</v>
      </c>
      <c r="E4149">
        <v>471</v>
      </c>
      <c r="F4149" s="9">
        <v>350</v>
      </c>
      <c r="G4149" s="9">
        <f>financials[[#This Row],[Units Sold]]*financials[[#This Row],[Sale Price]]</f>
        <v>164850</v>
      </c>
      <c r="H4149" s="9">
        <f>IF(financials[[#This Row],[Discount Band]]="low",0.1,IF(financials[[#This Row],[Discount Band]]="medium",0.15,0.3))</f>
        <v>0.3</v>
      </c>
      <c r="I4149" s="9">
        <f>financials[[#This Row],[Gross Sales]]-financials[[#This Row],[Gross Sales]]*financials[[#This Row],[Discounts]]</f>
        <v>115395</v>
      </c>
      <c r="J4149" s="9">
        <f>VLOOKUP(financials[[#This Row],[productid]],Products!$B$2:$H$10,3)</f>
        <v>13.95</v>
      </c>
      <c r="K4149" s="9">
        <f>financials[[#This Row],[Sales]]-financials[[#This Row],[COGS]]</f>
        <v>115381.05</v>
      </c>
      <c r="L4149" s="17">
        <f t="shared" ca="1" si="129"/>
        <v>45034</v>
      </c>
      <c r="M4149" t="str">
        <f t="shared" ca="1" si="128"/>
        <v>C0003</v>
      </c>
    </row>
    <row r="4150" spans="1:13" x14ac:dyDescent="0.25">
      <c r="A4150" t="s">
        <v>99</v>
      </c>
      <c r="B4150" s="7" t="s">
        <v>287</v>
      </c>
      <c r="C4150" s="15">
        <v>102</v>
      </c>
      <c r="D4150" s="16" t="s">
        <v>103</v>
      </c>
      <c r="E4150">
        <v>551</v>
      </c>
      <c r="F4150" s="9">
        <v>300</v>
      </c>
      <c r="G4150" s="9">
        <f>financials[[#This Row],[Units Sold]]*financials[[#This Row],[Sale Price]]</f>
        <v>165300</v>
      </c>
      <c r="H4150" s="9">
        <f>IF(financials[[#This Row],[Discount Band]]="low",0.1,IF(financials[[#This Row],[Discount Band]]="medium",0.15,0.3))</f>
        <v>0.3</v>
      </c>
      <c r="I4150" s="9">
        <f>financials[[#This Row],[Gross Sales]]-financials[[#This Row],[Gross Sales]]*financials[[#This Row],[Discounts]]</f>
        <v>115710</v>
      </c>
      <c r="J4150" s="9">
        <f>VLOOKUP(financials[[#This Row],[productid]],Products!$B$2:$H$10,3)</f>
        <v>13.95</v>
      </c>
      <c r="K4150" s="9">
        <f>financials[[#This Row],[Sales]]-financials[[#This Row],[COGS]]</f>
        <v>115696.05</v>
      </c>
      <c r="L4150" s="17">
        <f t="shared" ca="1" si="129"/>
        <v>44844</v>
      </c>
      <c r="M4150" t="str">
        <f t="shared" ca="1" si="128"/>
        <v>A0001</v>
      </c>
    </row>
    <row r="4151" spans="1:13" x14ac:dyDescent="0.25">
      <c r="A4151" t="s">
        <v>98</v>
      </c>
      <c r="B4151" s="7" t="s">
        <v>95</v>
      </c>
      <c r="C4151" s="15">
        <v>106</v>
      </c>
      <c r="D4151" s="16" t="s">
        <v>102</v>
      </c>
      <c r="E4151">
        <v>1335</v>
      </c>
      <c r="F4151" s="9">
        <v>125</v>
      </c>
      <c r="G4151" s="9">
        <f>financials[[#This Row],[Units Sold]]*financials[[#This Row],[Sale Price]]</f>
        <v>166875</v>
      </c>
      <c r="H4151" s="9">
        <f>IF(financials[[#This Row],[Discount Band]]="low",0.1,IF(financials[[#This Row],[Discount Band]]="medium",0.15,0.3))</f>
        <v>0.1</v>
      </c>
      <c r="I4151" s="9">
        <f>financials[[#This Row],[Gross Sales]]-financials[[#This Row],[Gross Sales]]*financials[[#This Row],[Discounts]]</f>
        <v>150187.5</v>
      </c>
      <c r="J4151" s="9">
        <f>VLOOKUP(financials[[#This Row],[productid]],Products!$B$2:$H$10,3)</f>
        <v>9.1</v>
      </c>
      <c r="K4151" s="9">
        <f>financials[[#This Row],[Sales]]-financials[[#This Row],[COGS]]</f>
        <v>150178.4</v>
      </c>
      <c r="L4151" s="17">
        <f t="shared" ca="1" si="129"/>
        <v>44864</v>
      </c>
      <c r="M4151" t="str">
        <f t="shared" ca="1" si="128"/>
        <v>A0001</v>
      </c>
    </row>
    <row r="4152" spans="1:13" x14ac:dyDescent="0.25">
      <c r="A4152" t="s">
        <v>97</v>
      </c>
      <c r="B4152" s="7" t="s">
        <v>279</v>
      </c>
      <c r="C4152" s="15">
        <v>107</v>
      </c>
      <c r="D4152" s="16" t="s">
        <v>102</v>
      </c>
      <c r="E4152">
        <v>477</v>
      </c>
      <c r="F4152" s="9">
        <v>350</v>
      </c>
      <c r="G4152" s="9">
        <f>financials[[#This Row],[Units Sold]]*financials[[#This Row],[Sale Price]]</f>
        <v>166950</v>
      </c>
      <c r="H4152" s="9">
        <f>IF(financials[[#This Row],[Discount Band]]="low",0.1,IF(financials[[#This Row],[Discount Band]]="medium",0.15,0.3))</f>
        <v>0.1</v>
      </c>
      <c r="I4152" s="9">
        <f>financials[[#This Row],[Gross Sales]]-financials[[#This Row],[Gross Sales]]*financials[[#This Row],[Discounts]]</f>
        <v>150255</v>
      </c>
      <c r="J4152" s="9">
        <f>VLOOKUP(financials[[#This Row],[productid]],Products!$B$2:$H$10,3)</f>
        <v>5.5</v>
      </c>
      <c r="K4152" s="9">
        <f>financials[[#This Row],[Sales]]-financials[[#This Row],[COGS]]</f>
        <v>150249.5</v>
      </c>
      <c r="L4152" s="17">
        <f t="shared" ca="1" si="129"/>
        <v>45123</v>
      </c>
      <c r="M4152" t="str">
        <f t="shared" ca="1" si="128"/>
        <v>B0001</v>
      </c>
    </row>
    <row r="4153" spans="1:13" x14ac:dyDescent="0.25">
      <c r="A4153" t="s">
        <v>99</v>
      </c>
      <c r="B4153" s="7" t="s">
        <v>287</v>
      </c>
      <c r="C4153" s="15">
        <v>108</v>
      </c>
      <c r="D4153" s="16" t="s">
        <v>102</v>
      </c>
      <c r="E4153">
        <v>557</v>
      </c>
      <c r="F4153" s="9">
        <v>300</v>
      </c>
      <c r="G4153" s="9">
        <f>financials[[#This Row],[Units Sold]]*financials[[#This Row],[Sale Price]]</f>
        <v>167100</v>
      </c>
      <c r="H4153" s="9">
        <f>IF(financials[[#This Row],[Discount Band]]="low",0.1,IF(financials[[#This Row],[Discount Band]]="medium",0.15,0.3))</f>
        <v>0.1</v>
      </c>
      <c r="I4153" s="9">
        <f>financials[[#This Row],[Gross Sales]]-financials[[#This Row],[Gross Sales]]*financials[[#This Row],[Discounts]]</f>
        <v>150390</v>
      </c>
      <c r="J4153" s="9">
        <f>VLOOKUP(financials[[#This Row],[productid]],Products!$B$2:$H$10,3)</f>
        <v>3.99</v>
      </c>
      <c r="K4153" s="9">
        <f>financials[[#This Row],[Sales]]-financials[[#This Row],[COGS]]</f>
        <v>150386.01</v>
      </c>
      <c r="L4153" s="17">
        <f t="shared" ca="1" si="129"/>
        <v>44771</v>
      </c>
      <c r="M4153" t="str">
        <f t="shared" ca="1" si="128"/>
        <v>B0101</v>
      </c>
    </row>
    <row r="4154" spans="1:13" x14ac:dyDescent="0.25">
      <c r="A4154" t="s">
        <v>98</v>
      </c>
      <c r="B4154" s="7" t="s">
        <v>95</v>
      </c>
      <c r="C4154" s="15">
        <v>103</v>
      </c>
      <c r="D4154" s="16" t="s">
        <v>101</v>
      </c>
      <c r="E4154">
        <v>1337</v>
      </c>
      <c r="F4154" s="9">
        <v>125</v>
      </c>
      <c r="G4154" s="9">
        <f>financials[[#This Row],[Units Sold]]*financials[[#This Row],[Sale Price]]</f>
        <v>167125</v>
      </c>
      <c r="H4154" s="9">
        <f>IF(financials[[#This Row],[Discount Band]]="low",0.1,IF(financials[[#This Row],[Discount Band]]="medium",0.15,0.3))</f>
        <v>0.15</v>
      </c>
      <c r="I4154" s="9">
        <f>financials[[#This Row],[Gross Sales]]-financials[[#This Row],[Gross Sales]]*financials[[#This Row],[Discounts]]</f>
        <v>142056.25</v>
      </c>
      <c r="J4154" s="9">
        <f>VLOOKUP(financials[[#This Row],[productid]],Products!$B$2:$H$10,3)</f>
        <v>15</v>
      </c>
      <c r="K4154" s="9">
        <f>financials[[#This Row],[Sales]]-financials[[#This Row],[COGS]]</f>
        <v>142041.25</v>
      </c>
      <c r="L4154" s="17">
        <f t="shared" ca="1" si="129"/>
        <v>45155</v>
      </c>
      <c r="M4154" t="str">
        <f t="shared" ca="1" si="128"/>
        <v>A0001</v>
      </c>
    </row>
    <row r="4155" spans="1:13" x14ac:dyDescent="0.25">
      <c r="A4155" t="s">
        <v>99</v>
      </c>
      <c r="B4155" s="7" t="s">
        <v>209</v>
      </c>
      <c r="C4155" s="15">
        <v>102</v>
      </c>
      <c r="D4155" s="16" t="s">
        <v>101</v>
      </c>
      <c r="E4155">
        <v>558</v>
      </c>
      <c r="F4155" s="9">
        <v>300</v>
      </c>
      <c r="G4155" s="9">
        <f>financials[[#This Row],[Units Sold]]*financials[[#This Row],[Sale Price]]</f>
        <v>167400</v>
      </c>
      <c r="H4155" s="9">
        <f>IF(financials[[#This Row],[Discount Band]]="low",0.1,IF(financials[[#This Row],[Discount Band]]="medium",0.15,0.3))</f>
        <v>0.15</v>
      </c>
      <c r="I4155" s="9">
        <f>financials[[#This Row],[Gross Sales]]-financials[[#This Row],[Gross Sales]]*financials[[#This Row],[Discounts]]</f>
        <v>142290</v>
      </c>
      <c r="J4155" s="9">
        <f>VLOOKUP(financials[[#This Row],[productid]],Products!$B$2:$H$10,3)</f>
        <v>13.95</v>
      </c>
      <c r="K4155" s="9">
        <f>financials[[#This Row],[Sales]]-financials[[#This Row],[COGS]]</f>
        <v>142276.04999999999</v>
      </c>
      <c r="L4155" s="17">
        <f t="shared" ca="1" si="129"/>
        <v>44944</v>
      </c>
      <c r="M4155" t="str">
        <f t="shared" ca="1" si="128"/>
        <v>C0002</v>
      </c>
    </row>
    <row r="4156" spans="1:13" x14ac:dyDescent="0.25">
      <c r="A4156" t="s">
        <v>97</v>
      </c>
      <c r="B4156" s="7" t="s">
        <v>178</v>
      </c>
      <c r="C4156" s="15">
        <v>103</v>
      </c>
      <c r="D4156" s="16" t="s">
        <v>101</v>
      </c>
      <c r="E4156">
        <v>480</v>
      </c>
      <c r="F4156" s="9">
        <v>350</v>
      </c>
      <c r="G4156" s="9">
        <f>financials[[#This Row],[Units Sold]]*financials[[#This Row],[Sale Price]]</f>
        <v>168000</v>
      </c>
      <c r="H4156" s="9">
        <f>IF(financials[[#This Row],[Discount Band]]="low",0.1,IF(financials[[#This Row],[Discount Band]]="medium",0.15,0.3))</f>
        <v>0.15</v>
      </c>
      <c r="I4156" s="9">
        <f>financials[[#This Row],[Gross Sales]]-financials[[#This Row],[Gross Sales]]*financials[[#This Row],[Discounts]]</f>
        <v>142800</v>
      </c>
      <c r="J4156" s="9">
        <f>VLOOKUP(financials[[#This Row],[productid]],Products!$B$2:$H$10,3)</f>
        <v>15</v>
      </c>
      <c r="K4156" s="9">
        <f>financials[[#This Row],[Sales]]-financials[[#This Row],[COGS]]</f>
        <v>142785</v>
      </c>
      <c r="L4156" s="17">
        <f t="shared" ca="1" si="129"/>
        <v>44685</v>
      </c>
      <c r="M4156" t="str">
        <f t="shared" ca="1" si="128"/>
        <v>C0002</v>
      </c>
    </row>
    <row r="4157" spans="1:13" x14ac:dyDescent="0.25">
      <c r="A4157" t="s">
        <v>97</v>
      </c>
      <c r="B4157" s="7" t="s">
        <v>178</v>
      </c>
      <c r="C4157" s="15">
        <v>107</v>
      </c>
      <c r="D4157" s="16" t="s">
        <v>101</v>
      </c>
      <c r="E4157">
        <v>482</v>
      </c>
      <c r="F4157" s="9">
        <v>350</v>
      </c>
      <c r="G4157" s="9">
        <f>financials[[#This Row],[Units Sold]]*financials[[#This Row],[Sale Price]]</f>
        <v>168700</v>
      </c>
      <c r="H4157" s="9">
        <f>IF(financials[[#This Row],[Discount Band]]="low",0.1,IF(financials[[#This Row],[Discount Band]]="medium",0.15,0.3))</f>
        <v>0.15</v>
      </c>
      <c r="I4157" s="9">
        <f>financials[[#This Row],[Gross Sales]]-financials[[#This Row],[Gross Sales]]*financials[[#This Row],[Discounts]]</f>
        <v>143395</v>
      </c>
      <c r="J4157" s="9">
        <f>VLOOKUP(financials[[#This Row],[productid]],Products!$B$2:$H$10,3)</f>
        <v>5.5</v>
      </c>
      <c r="K4157" s="9">
        <f>financials[[#This Row],[Sales]]-financials[[#This Row],[COGS]]</f>
        <v>143389.5</v>
      </c>
      <c r="L4157" s="17">
        <f t="shared" ca="1" si="129"/>
        <v>45531</v>
      </c>
      <c r="M4157" t="str">
        <f t="shared" ca="1" si="128"/>
        <v>B0101</v>
      </c>
    </row>
    <row r="4158" spans="1:13" x14ac:dyDescent="0.25">
      <c r="A4158" t="s">
        <v>98</v>
      </c>
      <c r="B4158" s="7" t="s">
        <v>170</v>
      </c>
      <c r="C4158" s="15">
        <v>109</v>
      </c>
      <c r="D4158" s="16" t="s">
        <v>101</v>
      </c>
      <c r="E4158">
        <v>1350</v>
      </c>
      <c r="F4158" s="9">
        <v>125</v>
      </c>
      <c r="G4158" s="9">
        <f>financials[[#This Row],[Units Sold]]*financials[[#This Row],[Sale Price]]</f>
        <v>168750</v>
      </c>
      <c r="H4158" s="9">
        <f>IF(financials[[#This Row],[Discount Band]]="low",0.1,IF(financials[[#This Row],[Discount Band]]="medium",0.15,0.3))</f>
        <v>0.15</v>
      </c>
      <c r="I4158" s="9">
        <f>financials[[#This Row],[Gross Sales]]-financials[[#This Row],[Gross Sales]]*financials[[#This Row],[Discounts]]</f>
        <v>143437.5</v>
      </c>
      <c r="J4158" s="9">
        <f>VLOOKUP(financials[[#This Row],[productid]],Products!$B$2:$H$10,3)</f>
        <v>16.8</v>
      </c>
      <c r="K4158" s="9">
        <f>financials[[#This Row],[Sales]]-financials[[#This Row],[COGS]]</f>
        <v>143420.70000000001</v>
      </c>
      <c r="L4158" s="17">
        <f t="shared" ca="1" si="129"/>
        <v>45276</v>
      </c>
      <c r="M4158" t="str">
        <f t="shared" ca="1" si="128"/>
        <v>B0001</v>
      </c>
    </row>
    <row r="4159" spans="1:13" x14ac:dyDescent="0.25">
      <c r="A4159" t="s">
        <v>98</v>
      </c>
      <c r="B4159" s="7" t="s">
        <v>95</v>
      </c>
      <c r="C4159" s="15">
        <v>106</v>
      </c>
      <c r="D4159" s="16" t="s">
        <v>102</v>
      </c>
      <c r="E4159">
        <v>3210</v>
      </c>
      <c r="F4159" s="9">
        <v>125</v>
      </c>
      <c r="G4159" s="9">
        <f>financials[[#This Row],[Units Sold]]*financials[[#This Row],[Sale Price]]</f>
        <v>401250</v>
      </c>
      <c r="H4159" s="9">
        <f>IF(financials[[#This Row],[Discount Band]]="low",0.1,IF(financials[[#This Row],[Discount Band]]="medium",0.15,0.3))</f>
        <v>0.1</v>
      </c>
      <c r="I4159" s="9">
        <f>financials[[#This Row],[Gross Sales]]-financials[[#This Row],[Gross Sales]]*financials[[#This Row],[Discounts]]</f>
        <v>361125</v>
      </c>
      <c r="J4159" s="9">
        <f>VLOOKUP(financials[[#This Row],[productid]],Products!$B$2:$H$10,3)</f>
        <v>9.1</v>
      </c>
      <c r="K4159" s="9">
        <f>financials[[#This Row],[Sales]]-financials[[#This Row],[COGS]]</f>
        <v>361115.9</v>
      </c>
      <c r="L4159" s="17">
        <f t="shared" ca="1" si="129"/>
        <v>45391</v>
      </c>
      <c r="M4159" t="str">
        <f t="shared" ca="1" si="128"/>
        <v>B0001</v>
      </c>
    </row>
    <row r="4160" spans="1:13" x14ac:dyDescent="0.25">
      <c r="A4160" t="s">
        <v>97</v>
      </c>
      <c r="B4160" s="7" t="s">
        <v>216</v>
      </c>
      <c r="C4160" s="15">
        <v>108</v>
      </c>
      <c r="D4160" s="16" t="s">
        <v>103</v>
      </c>
      <c r="E4160">
        <v>483</v>
      </c>
      <c r="F4160" s="9">
        <v>350</v>
      </c>
      <c r="G4160" s="9">
        <f>financials[[#This Row],[Units Sold]]*financials[[#This Row],[Sale Price]]</f>
        <v>169050</v>
      </c>
      <c r="H4160" s="9">
        <f>IF(financials[[#This Row],[Discount Band]]="low",0.1,IF(financials[[#This Row],[Discount Band]]="medium",0.15,0.3))</f>
        <v>0.3</v>
      </c>
      <c r="I4160" s="9">
        <f>financials[[#This Row],[Gross Sales]]-financials[[#This Row],[Gross Sales]]*financials[[#This Row],[Discounts]]</f>
        <v>118335</v>
      </c>
      <c r="J4160" s="9">
        <f>VLOOKUP(financials[[#This Row],[productid]],Products!$B$2:$H$10,3)</f>
        <v>3.99</v>
      </c>
      <c r="K4160" s="9">
        <f>financials[[#This Row],[Sales]]-financials[[#This Row],[COGS]]</f>
        <v>118331.01</v>
      </c>
      <c r="L4160" s="17">
        <f t="shared" ca="1" si="129"/>
        <v>45332</v>
      </c>
      <c r="M4160" t="str">
        <f t="shared" ca="1" si="128"/>
        <v>C0002</v>
      </c>
    </row>
    <row r="4161" spans="1:13" x14ac:dyDescent="0.25">
      <c r="A4161" t="s">
        <v>99</v>
      </c>
      <c r="B4161" s="7" t="s">
        <v>209</v>
      </c>
      <c r="C4161" s="15">
        <v>101</v>
      </c>
      <c r="D4161" s="16" t="s">
        <v>94</v>
      </c>
      <c r="E4161">
        <v>567</v>
      </c>
      <c r="F4161" s="9">
        <v>300</v>
      </c>
      <c r="G4161" s="9">
        <f>financials[[#This Row],[Units Sold]]*financials[[#This Row],[Sale Price]]</f>
        <v>170100</v>
      </c>
      <c r="H4161" s="9">
        <f>IF(financials[[#This Row],[Discount Band]]="low",0.1,IF(financials[[#This Row],[Discount Band]]="medium",0.15,0.3))</f>
        <v>0.3</v>
      </c>
      <c r="I4161" s="9">
        <f>financials[[#This Row],[Gross Sales]]-financials[[#This Row],[Gross Sales]]*financials[[#This Row],[Discounts]]</f>
        <v>119070</v>
      </c>
      <c r="J4161" s="9">
        <f>VLOOKUP(financials[[#This Row],[productid]],Products!$B$2:$H$10,3)</f>
        <v>9.9499999999999993</v>
      </c>
      <c r="K4161" s="9">
        <f>financials[[#This Row],[Sales]]-financials[[#This Row],[COGS]]</f>
        <v>119060.05</v>
      </c>
      <c r="L4161" s="17">
        <f t="shared" ca="1" si="129"/>
        <v>44910</v>
      </c>
      <c r="M4161" t="str">
        <f t="shared" ca="1" si="128"/>
        <v>A0001</v>
      </c>
    </row>
    <row r="4162" spans="1:13" x14ac:dyDescent="0.25">
      <c r="A4162" t="s">
        <v>97</v>
      </c>
      <c r="B4162" s="7" t="s">
        <v>284</v>
      </c>
      <c r="C4162" s="15">
        <v>105</v>
      </c>
      <c r="D4162" s="16" t="s">
        <v>94</v>
      </c>
      <c r="E4162">
        <v>486</v>
      </c>
      <c r="F4162" s="9">
        <v>350</v>
      </c>
      <c r="G4162" s="9">
        <f>financials[[#This Row],[Units Sold]]*financials[[#This Row],[Sale Price]]</f>
        <v>170100</v>
      </c>
      <c r="H4162" s="9">
        <f>IF(financials[[#This Row],[Discount Band]]="low",0.1,IF(financials[[#This Row],[Discount Band]]="medium",0.15,0.3))</f>
        <v>0.3</v>
      </c>
      <c r="I4162" s="9">
        <f>financials[[#This Row],[Gross Sales]]-financials[[#This Row],[Gross Sales]]*financials[[#This Row],[Discounts]]</f>
        <v>119070</v>
      </c>
      <c r="J4162" s="9">
        <f>VLOOKUP(financials[[#This Row],[productid]],Products!$B$2:$H$10,3)</f>
        <v>10</v>
      </c>
      <c r="K4162" s="9">
        <f>financials[[#This Row],[Sales]]-financials[[#This Row],[COGS]]</f>
        <v>119060</v>
      </c>
      <c r="L4162" s="17">
        <f t="shared" ca="1" si="129"/>
        <v>44667</v>
      </c>
      <c r="M4162" t="str">
        <f t="shared" ref="M4162:M4225" ca="1" si="130">VLOOKUP(RANDBETWEEN(1,5),rnlsalesperson,2)</f>
        <v>B0001</v>
      </c>
    </row>
    <row r="4163" spans="1:13" x14ac:dyDescent="0.25">
      <c r="A4163" t="s">
        <v>98</v>
      </c>
      <c r="B4163" s="7" t="s">
        <v>95</v>
      </c>
      <c r="C4163" s="13">
        <v>101</v>
      </c>
      <c r="D4163" s="10" t="s">
        <v>94</v>
      </c>
      <c r="E4163">
        <v>1361</v>
      </c>
      <c r="F4163" s="9">
        <v>125</v>
      </c>
      <c r="G4163" s="9">
        <f>financials[[#This Row],[Units Sold]]*financials[[#This Row],[Sale Price]]</f>
        <v>170125</v>
      </c>
      <c r="H4163" s="9">
        <f>IF(financials[[#This Row],[Discount Band]]="low",0.1,IF(financials[[#This Row],[Discount Band]]="medium",0.15,0.3))</f>
        <v>0.3</v>
      </c>
      <c r="I4163" s="9">
        <f>financials[[#This Row],[Gross Sales]]-financials[[#This Row],[Gross Sales]]*financials[[#This Row],[Discounts]]</f>
        <v>119087.5</v>
      </c>
      <c r="J4163" s="9">
        <f>VLOOKUP(financials[[#This Row],[productid]],Products!$B$2:$H$10,3)</f>
        <v>9.9499999999999993</v>
      </c>
      <c r="K4163" s="9">
        <f>financials[[#This Row],[Sales]]-financials[[#This Row],[COGS]]</f>
        <v>119077.55</v>
      </c>
      <c r="L4163" s="17">
        <f t="shared" ref="L4163:L4226" ca="1" si="131">RANDBETWEEN(44562,45534)</f>
        <v>44577</v>
      </c>
      <c r="M4163" t="str">
        <f t="shared" ca="1" si="130"/>
        <v>C0002</v>
      </c>
    </row>
    <row r="4164" spans="1:13" x14ac:dyDescent="0.25">
      <c r="A4164" t="s">
        <v>98</v>
      </c>
      <c r="B4164" s="7" t="s">
        <v>170</v>
      </c>
      <c r="C4164" s="13">
        <v>101</v>
      </c>
      <c r="D4164" s="10" t="s">
        <v>94</v>
      </c>
      <c r="E4164">
        <v>1363</v>
      </c>
      <c r="F4164" s="9">
        <v>125</v>
      </c>
      <c r="G4164" s="9">
        <f>financials[[#This Row],[Units Sold]]*financials[[#This Row],[Sale Price]]</f>
        <v>170375</v>
      </c>
      <c r="H4164" s="9">
        <f>IF(financials[[#This Row],[Discount Band]]="low",0.1,IF(financials[[#This Row],[Discount Band]]="medium",0.15,0.3))</f>
        <v>0.3</v>
      </c>
      <c r="I4164" s="9">
        <f>financials[[#This Row],[Gross Sales]]-financials[[#This Row],[Gross Sales]]*financials[[#This Row],[Discounts]]</f>
        <v>119262.5</v>
      </c>
      <c r="J4164" s="9">
        <f>VLOOKUP(financials[[#This Row],[productid]],Products!$B$2:$H$10,3)</f>
        <v>9.9499999999999993</v>
      </c>
      <c r="K4164" s="9">
        <f>financials[[#This Row],[Sales]]-financials[[#This Row],[COGS]]</f>
        <v>119252.55</v>
      </c>
      <c r="L4164" s="17">
        <f t="shared" ca="1" si="131"/>
        <v>45263</v>
      </c>
      <c r="M4164" t="str">
        <f t="shared" ca="1" si="130"/>
        <v>C0003</v>
      </c>
    </row>
    <row r="4165" spans="1:13" x14ac:dyDescent="0.25">
      <c r="A4165" t="s">
        <v>98</v>
      </c>
      <c r="B4165" s="7" t="s">
        <v>95</v>
      </c>
      <c r="C4165" s="15">
        <v>109</v>
      </c>
      <c r="D4165" s="16" t="s">
        <v>102</v>
      </c>
      <c r="E4165">
        <v>996</v>
      </c>
      <c r="F4165" s="9">
        <v>125</v>
      </c>
      <c r="G4165" s="9">
        <f>financials[[#This Row],[Units Sold]]*financials[[#This Row],[Sale Price]]</f>
        <v>124500</v>
      </c>
      <c r="H4165" s="9">
        <f>IF(financials[[#This Row],[Discount Band]]="low",0.1,IF(financials[[#This Row],[Discount Band]]="medium",0.15,0.3))</f>
        <v>0.1</v>
      </c>
      <c r="I4165" s="9">
        <f>financials[[#This Row],[Gross Sales]]-financials[[#This Row],[Gross Sales]]*financials[[#This Row],[Discounts]]</f>
        <v>112050</v>
      </c>
      <c r="J4165" s="9">
        <f>VLOOKUP(financials[[#This Row],[productid]],Products!$B$2:$H$10,3)</f>
        <v>16.8</v>
      </c>
      <c r="K4165" s="9">
        <f>financials[[#This Row],[Sales]]-financials[[#This Row],[COGS]]</f>
        <v>112033.2</v>
      </c>
      <c r="L4165" s="17">
        <f t="shared" ca="1" si="131"/>
        <v>45032</v>
      </c>
      <c r="M4165" t="str">
        <f t="shared" ca="1" si="130"/>
        <v>C0003</v>
      </c>
    </row>
    <row r="4166" spans="1:13" x14ac:dyDescent="0.25">
      <c r="A4166" t="s">
        <v>99</v>
      </c>
      <c r="B4166" s="7" t="s">
        <v>216</v>
      </c>
      <c r="C4166" s="15">
        <v>107</v>
      </c>
      <c r="D4166" s="16" t="s">
        <v>94</v>
      </c>
      <c r="E4166">
        <v>568</v>
      </c>
      <c r="F4166" s="9">
        <v>300</v>
      </c>
      <c r="G4166" s="9">
        <f>financials[[#This Row],[Units Sold]]*financials[[#This Row],[Sale Price]]</f>
        <v>170400</v>
      </c>
      <c r="H4166" s="9">
        <f>IF(financials[[#This Row],[Discount Band]]="low",0.1,IF(financials[[#This Row],[Discount Band]]="medium",0.15,0.3))</f>
        <v>0.3</v>
      </c>
      <c r="I4166" s="9">
        <f>financials[[#This Row],[Gross Sales]]-financials[[#This Row],[Gross Sales]]*financials[[#This Row],[Discounts]]</f>
        <v>119280</v>
      </c>
      <c r="J4166" s="9">
        <f>VLOOKUP(financials[[#This Row],[productid]],Products!$B$2:$H$10,3)</f>
        <v>5.5</v>
      </c>
      <c r="K4166" s="9">
        <f>financials[[#This Row],[Sales]]-financials[[#This Row],[COGS]]</f>
        <v>119274.5</v>
      </c>
      <c r="L4166" s="17">
        <f t="shared" ca="1" si="131"/>
        <v>45032</v>
      </c>
      <c r="M4166" t="str">
        <f t="shared" ca="1" si="130"/>
        <v>B0101</v>
      </c>
    </row>
    <row r="4167" spans="1:13" x14ac:dyDescent="0.25">
      <c r="A4167" t="s">
        <v>97</v>
      </c>
      <c r="B4167" s="7" t="s">
        <v>105</v>
      </c>
      <c r="C4167" s="15">
        <v>107</v>
      </c>
      <c r="D4167" s="16" t="s">
        <v>94</v>
      </c>
      <c r="E4167">
        <v>487</v>
      </c>
      <c r="F4167" s="9">
        <v>350</v>
      </c>
      <c r="G4167" s="9">
        <f>financials[[#This Row],[Units Sold]]*financials[[#This Row],[Sale Price]]</f>
        <v>170450</v>
      </c>
      <c r="H4167" s="9">
        <f>IF(financials[[#This Row],[Discount Band]]="low",0.1,IF(financials[[#This Row],[Discount Band]]="medium",0.15,0.3))</f>
        <v>0.3</v>
      </c>
      <c r="I4167" s="9">
        <f>financials[[#This Row],[Gross Sales]]-financials[[#This Row],[Gross Sales]]*financials[[#This Row],[Discounts]]</f>
        <v>119315</v>
      </c>
      <c r="J4167" s="9">
        <f>VLOOKUP(financials[[#This Row],[productid]],Products!$B$2:$H$10,3)</f>
        <v>5.5</v>
      </c>
      <c r="K4167" s="9">
        <f>financials[[#This Row],[Sales]]-financials[[#This Row],[COGS]]</f>
        <v>119309.5</v>
      </c>
      <c r="L4167" s="17">
        <f t="shared" ca="1" si="131"/>
        <v>44562</v>
      </c>
      <c r="M4167" t="str">
        <f t="shared" ca="1" si="130"/>
        <v>C0002</v>
      </c>
    </row>
    <row r="4168" spans="1:13" x14ac:dyDescent="0.25">
      <c r="A4168" t="s">
        <v>97</v>
      </c>
      <c r="B4168" s="7" t="s">
        <v>106</v>
      </c>
      <c r="C4168" s="15">
        <v>102</v>
      </c>
      <c r="D4168" s="16" t="s">
        <v>102</v>
      </c>
      <c r="E4168">
        <v>123</v>
      </c>
      <c r="F4168" s="9">
        <v>350</v>
      </c>
      <c r="G4168" s="9">
        <f>financials[[#This Row],[Units Sold]]*financials[[#This Row],[Sale Price]]</f>
        <v>43050</v>
      </c>
      <c r="H4168" s="9">
        <f>IF(financials[[#This Row],[Discount Band]]="low",0.1,IF(financials[[#This Row],[Discount Band]]="medium",0.15,0.3))</f>
        <v>0.1</v>
      </c>
      <c r="I4168" s="9">
        <f>financials[[#This Row],[Gross Sales]]-financials[[#This Row],[Gross Sales]]*financials[[#This Row],[Discounts]]</f>
        <v>38745</v>
      </c>
      <c r="J4168" s="9">
        <f>VLOOKUP(financials[[#This Row],[productid]],Products!$B$2:$H$10,3)</f>
        <v>13.95</v>
      </c>
      <c r="K4168" s="9">
        <f>financials[[#This Row],[Sales]]-financials[[#This Row],[COGS]]</f>
        <v>38731.050000000003</v>
      </c>
      <c r="L4168" s="17">
        <f t="shared" ca="1" si="131"/>
        <v>44915</v>
      </c>
      <c r="M4168" t="str">
        <f t="shared" ca="1" si="130"/>
        <v>C0003</v>
      </c>
    </row>
    <row r="4169" spans="1:13" x14ac:dyDescent="0.25">
      <c r="A4169" t="s">
        <v>99</v>
      </c>
      <c r="B4169" s="7" t="s">
        <v>216</v>
      </c>
      <c r="C4169" s="15">
        <v>109</v>
      </c>
      <c r="D4169" s="16" t="s">
        <v>101</v>
      </c>
      <c r="E4169">
        <v>569</v>
      </c>
      <c r="F4169" s="9">
        <v>300</v>
      </c>
      <c r="G4169" s="9">
        <f>financials[[#This Row],[Units Sold]]*financials[[#This Row],[Sale Price]]</f>
        <v>170700</v>
      </c>
      <c r="H4169" s="9">
        <f>IF(financials[[#This Row],[Discount Band]]="low",0.1,IF(financials[[#This Row],[Discount Band]]="medium",0.15,0.3))</f>
        <v>0.15</v>
      </c>
      <c r="I4169" s="9">
        <f>financials[[#This Row],[Gross Sales]]-financials[[#This Row],[Gross Sales]]*financials[[#This Row],[Discounts]]</f>
        <v>145095</v>
      </c>
      <c r="J4169" s="9">
        <f>VLOOKUP(financials[[#This Row],[productid]],Products!$B$2:$H$10,3)</f>
        <v>16.8</v>
      </c>
      <c r="K4169" s="9">
        <f>financials[[#This Row],[Sales]]-financials[[#This Row],[COGS]]</f>
        <v>145078.20000000001</v>
      </c>
      <c r="L4169" s="17">
        <f t="shared" ca="1" si="131"/>
        <v>45275</v>
      </c>
      <c r="M4169" t="str">
        <f t="shared" ca="1" si="130"/>
        <v>B0001</v>
      </c>
    </row>
    <row r="4170" spans="1:13" x14ac:dyDescent="0.25">
      <c r="A4170" t="s">
        <v>97</v>
      </c>
      <c r="B4170" s="7" t="s">
        <v>287</v>
      </c>
      <c r="C4170" s="15">
        <v>108</v>
      </c>
      <c r="D4170" s="16" t="s">
        <v>101</v>
      </c>
      <c r="E4170">
        <v>488</v>
      </c>
      <c r="F4170" s="9">
        <v>350</v>
      </c>
      <c r="G4170" s="9">
        <f>financials[[#This Row],[Units Sold]]*financials[[#This Row],[Sale Price]]</f>
        <v>170800</v>
      </c>
      <c r="H4170" s="9">
        <f>IF(financials[[#This Row],[Discount Band]]="low",0.1,IF(financials[[#This Row],[Discount Band]]="medium",0.15,0.3))</f>
        <v>0.15</v>
      </c>
      <c r="I4170" s="9">
        <f>financials[[#This Row],[Gross Sales]]-financials[[#This Row],[Gross Sales]]*financials[[#This Row],[Discounts]]</f>
        <v>145180</v>
      </c>
      <c r="J4170" s="9">
        <f>VLOOKUP(financials[[#This Row],[productid]],Products!$B$2:$H$10,3)</f>
        <v>3.99</v>
      </c>
      <c r="K4170" s="9">
        <f>financials[[#This Row],[Sales]]-financials[[#This Row],[COGS]]</f>
        <v>145176.01</v>
      </c>
      <c r="L4170" s="17">
        <f t="shared" ca="1" si="131"/>
        <v>45009</v>
      </c>
      <c r="M4170" t="str">
        <f t="shared" ca="1" si="130"/>
        <v>B0001</v>
      </c>
    </row>
    <row r="4171" spans="1:13" x14ac:dyDescent="0.25">
      <c r="A4171" t="s">
        <v>99</v>
      </c>
      <c r="B4171" s="7" t="s">
        <v>287</v>
      </c>
      <c r="C4171" s="13">
        <v>103</v>
      </c>
      <c r="D4171" s="10" t="s">
        <v>101</v>
      </c>
      <c r="E4171">
        <v>571</v>
      </c>
      <c r="F4171" s="9">
        <v>300</v>
      </c>
      <c r="G4171" s="9">
        <f>financials[[#This Row],[Units Sold]]*financials[[#This Row],[Sale Price]]</f>
        <v>171300</v>
      </c>
      <c r="H4171" s="9">
        <f>IF(financials[[#This Row],[Discount Band]]="low",0.1,IF(financials[[#This Row],[Discount Band]]="medium",0.15,0.3))</f>
        <v>0.15</v>
      </c>
      <c r="I4171" s="9">
        <f>financials[[#This Row],[Gross Sales]]-financials[[#This Row],[Gross Sales]]*financials[[#This Row],[Discounts]]</f>
        <v>145605</v>
      </c>
      <c r="J4171" s="9">
        <f>VLOOKUP(financials[[#This Row],[productid]],Products!$B$2:$H$10,3)</f>
        <v>15</v>
      </c>
      <c r="K4171" s="9">
        <f>financials[[#This Row],[Sales]]-financials[[#This Row],[COGS]]</f>
        <v>145590</v>
      </c>
      <c r="L4171" s="17">
        <f t="shared" ca="1" si="131"/>
        <v>45179</v>
      </c>
      <c r="M4171" t="str">
        <f t="shared" ca="1" si="130"/>
        <v>C0003</v>
      </c>
    </row>
    <row r="4172" spans="1:13" x14ac:dyDescent="0.25">
      <c r="A4172" t="s">
        <v>99</v>
      </c>
      <c r="B4172" s="7" t="s">
        <v>209</v>
      </c>
      <c r="C4172" s="15">
        <v>107</v>
      </c>
      <c r="D4172" s="16" t="s">
        <v>94</v>
      </c>
      <c r="E4172">
        <v>572</v>
      </c>
      <c r="F4172" s="9">
        <v>300</v>
      </c>
      <c r="G4172" s="9">
        <f>financials[[#This Row],[Units Sold]]*financials[[#This Row],[Sale Price]]</f>
        <v>171600</v>
      </c>
      <c r="H4172" s="9">
        <f>IF(financials[[#This Row],[Discount Band]]="low",0.1,IF(financials[[#This Row],[Discount Band]]="medium",0.15,0.3))</f>
        <v>0.3</v>
      </c>
      <c r="I4172" s="9">
        <f>financials[[#This Row],[Gross Sales]]-financials[[#This Row],[Gross Sales]]*financials[[#This Row],[Discounts]]</f>
        <v>120120</v>
      </c>
      <c r="J4172" s="9">
        <f>VLOOKUP(financials[[#This Row],[productid]],Products!$B$2:$H$10,3)</f>
        <v>5.5</v>
      </c>
      <c r="K4172" s="9">
        <f>financials[[#This Row],[Sales]]-financials[[#This Row],[COGS]]</f>
        <v>120114.5</v>
      </c>
      <c r="L4172" s="17">
        <f t="shared" ca="1" si="131"/>
        <v>45241</v>
      </c>
      <c r="M4172" t="str">
        <f t="shared" ca="1" si="130"/>
        <v>C0002</v>
      </c>
    </row>
    <row r="4173" spans="1:13" x14ac:dyDescent="0.25">
      <c r="A4173" t="s">
        <v>98</v>
      </c>
      <c r="B4173" s="7" t="s">
        <v>95</v>
      </c>
      <c r="C4173" s="15">
        <v>108</v>
      </c>
      <c r="D4173" s="16" t="s">
        <v>102</v>
      </c>
      <c r="E4173">
        <v>1374</v>
      </c>
      <c r="F4173" s="9">
        <v>125</v>
      </c>
      <c r="G4173" s="9">
        <f>financials[[#This Row],[Units Sold]]*financials[[#This Row],[Sale Price]]</f>
        <v>171750</v>
      </c>
      <c r="H4173" s="9">
        <f>IF(financials[[#This Row],[Discount Band]]="low",0.1,IF(financials[[#This Row],[Discount Band]]="medium",0.15,0.3))</f>
        <v>0.1</v>
      </c>
      <c r="I4173" s="9">
        <f>financials[[#This Row],[Gross Sales]]-financials[[#This Row],[Gross Sales]]*financials[[#This Row],[Discounts]]</f>
        <v>154575</v>
      </c>
      <c r="J4173" s="9">
        <f>VLOOKUP(financials[[#This Row],[productid]],Products!$B$2:$H$10,3)</f>
        <v>3.99</v>
      </c>
      <c r="K4173" s="9">
        <f>financials[[#This Row],[Sales]]-financials[[#This Row],[COGS]]</f>
        <v>154571.01</v>
      </c>
      <c r="L4173" s="17">
        <f t="shared" ca="1" si="131"/>
        <v>44914</v>
      </c>
      <c r="M4173" t="str">
        <f t="shared" ca="1" si="130"/>
        <v>C0002</v>
      </c>
    </row>
    <row r="4174" spans="1:13" x14ac:dyDescent="0.25">
      <c r="A4174" t="s">
        <v>98</v>
      </c>
      <c r="B4174" s="7" t="s">
        <v>95</v>
      </c>
      <c r="C4174" s="15">
        <v>106</v>
      </c>
      <c r="D4174" s="16" t="s">
        <v>102</v>
      </c>
      <c r="E4174">
        <v>1378</v>
      </c>
      <c r="F4174" s="9">
        <v>125</v>
      </c>
      <c r="G4174" s="9">
        <f>financials[[#This Row],[Units Sold]]*financials[[#This Row],[Sale Price]]</f>
        <v>172250</v>
      </c>
      <c r="H4174" s="9">
        <f>IF(financials[[#This Row],[Discount Band]]="low",0.1,IF(financials[[#This Row],[Discount Band]]="medium",0.15,0.3))</f>
        <v>0.1</v>
      </c>
      <c r="I4174" s="9">
        <f>financials[[#This Row],[Gross Sales]]-financials[[#This Row],[Gross Sales]]*financials[[#This Row],[Discounts]]</f>
        <v>155025</v>
      </c>
      <c r="J4174" s="9">
        <f>VLOOKUP(financials[[#This Row],[productid]],Products!$B$2:$H$10,3)</f>
        <v>9.1</v>
      </c>
      <c r="K4174" s="9">
        <f>financials[[#This Row],[Sales]]-financials[[#This Row],[COGS]]</f>
        <v>155015.9</v>
      </c>
      <c r="L4174" s="17">
        <f t="shared" ca="1" si="131"/>
        <v>44932</v>
      </c>
      <c r="M4174" t="str">
        <f t="shared" ca="1" si="130"/>
        <v>C0003</v>
      </c>
    </row>
    <row r="4175" spans="1:13" x14ac:dyDescent="0.25">
      <c r="A4175" t="s">
        <v>99</v>
      </c>
      <c r="B4175" s="7" t="s">
        <v>216</v>
      </c>
      <c r="C4175" s="15">
        <v>102</v>
      </c>
      <c r="D4175" s="16" t="s">
        <v>102</v>
      </c>
      <c r="E4175">
        <v>577</v>
      </c>
      <c r="F4175" s="9">
        <v>300</v>
      </c>
      <c r="G4175" s="9">
        <f>financials[[#This Row],[Units Sold]]*financials[[#This Row],[Sale Price]]</f>
        <v>173100</v>
      </c>
      <c r="H4175" s="9">
        <f>IF(financials[[#This Row],[Discount Band]]="low",0.1,IF(financials[[#This Row],[Discount Band]]="medium",0.15,0.3))</f>
        <v>0.1</v>
      </c>
      <c r="I4175" s="9">
        <f>financials[[#This Row],[Gross Sales]]-financials[[#This Row],[Gross Sales]]*financials[[#This Row],[Discounts]]</f>
        <v>155790</v>
      </c>
      <c r="J4175" s="9">
        <f>VLOOKUP(financials[[#This Row],[productid]],Products!$B$2:$H$10,3)</f>
        <v>13.95</v>
      </c>
      <c r="K4175" s="9">
        <f>financials[[#This Row],[Sales]]-financials[[#This Row],[COGS]]</f>
        <v>155776.04999999999</v>
      </c>
      <c r="L4175" s="17">
        <f t="shared" ca="1" si="131"/>
        <v>44829</v>
      </c>
      <c r="M4175" t="str">
        <f t="shared" ca="1" si="130"/>
        <v>A0001</v>
      </c>
    </row>
    <row r="4176" spans="1:13" x14ac:dyDescent="0.25">
      <c r="A4176" t="s">
        <v>97</v>
      </c>
      <c r="B4176" s="7" t="s">
        <v>178</v>
      </c>
      <c r="C4176" s="15">
        <v>102</v>
      </c>
      <c r="D4176" s="16" t="s">
        <v>94</v>
      </c>
      <c r="E4176">
        <v>495</v>
      </c>
      <c r="F4176" s="9">
        <v>350</v>
      </c>
      <c r="G4176" s="9">
        <f>financials[[#This Row],[Units Sold]]*financials[[#This Row],[Sale Price]]</f>
        <v>173250</v>
      </c>
      <c r="H4176" s="9">
        <f>IF(financials[[#This Row],[Discount Band]]="low",0.1,IF(financials[[#This Row],[Discount Band]]="medium",0.15,0.3))</f>
        <v>0.3</v>
      </c>
      <c r="I4176" s="9">
        <f>financials[[#This Row],[Gross Sales]]-financials[[#This Row],[Gross Sales]]*financials[[#This Row],[Discounts]]</f>
        <v>121275</v>
      </c>
      <c r="J4176" s="9">
        <f>VLOOKUP(financials[[#This Row],[productid]],Products!$B$2:$H$10,3)</f>
        <v>13.95</v>
      </c>
      <c r="K4176" s="9">
        <f>financials[[#This Row],[Sales]]-financials[[#This Row],[COGS]]</f>
        <v>121261.05</v>
      </c>
      <c r="L4176" s="17">
        <f t="shared" ca="1" si="131"/>
        <v>45267</v>
      </c>
      <c r="M4176" t="str">
        <f t="shared" ca="1" si="130"/>
        <v>C0003</v>
      </c>
    </row>
    <row r="4177" spans="1:13" x14ac:dyDescent="0.25">
      <c r="A4177" t="s">
        <v>97</v>
      </c>
      <c r="B4177" s="7" t="s">
        <v>178</v>
      </c>
      <c r="C4177" s="13">
        <v>101</v>
      </c>
      <c r="D4177" s="10" t="s">
        <v>102</v>
      </c>
      <c r="E4177">
        <v>496</v>
      </c>
      <c r="F4177" s="9">
        <v>350</v>
      </c>
      <c r="G4177" s="9">
        <f>financials[[#This Row],[Units Sold]]*financials[[#This Row],[Sale Price]]</f>
        <v>173600</v>
      </c>
      <c r="H4177" s="9">
        <f>IF(financials[[#This Row],[Discount Band]]="low",0.1,IF(financials[[#This Row],[Discount Band]]="medium",0.15,0.3))</f>
        <v>0.1</v>
      </c>
      <c r="I4177" s="9">
        <f>financials[[#This Row],[Gross Sales]]-financials[[#This Row],[Gross Sales]]*financials[[#This Row],[Discounts]]</f>
        <v>156240</v>
      </c>
      <c r="J4177" s="9">
        <f>VLOOKUP(financials[[#This Row],[productid]],Products!$B$2:$H$10,3)</f>
        <v>9.9499999999999993</v>
      </c>
      <c r="K4177" s="9">
        <f>financials[[#This Row],[Sales]]-financials[[#This Row],[COGS]]</f>
        <v>156230.04999999999</v>
      </c>
      <c r="L4177" s="17">
        <f t="shared" ca="1" si="131"/>
        <v>45201</v>
      </c>
      <c r="M4177" t="str">
        <f t="shared" ca="1" si="130"/>
        <v>C0003</v>
      </c>
    </row>
    <row r="4178" spans="1:13" x14ac:dyDescent="0.25">
      <c r="A4178" t="s">
        <v>98</v>
      </c>
      <c r="B4178" s="7" t="s">
        <v>95</v>
      </c>
      <c r="C4178" s="15">
        <v>101</v>
      </c>
      <c r="D4178" s="16" t="s">
        <v>101</v>
      </c>
      <c r="E4178">
        <v>1389</v>
      </c>
      <c r="F4178" s="9">
        <v>125</v>
      </c>
      <c r="G4178" s="9">
        <f>financials[[#This Row],[Units Sold]]*financials[[#This Row],[Sale Price]]</f>
        <v>173625</v>
      </c>
      <c r="H4178" s="9">
        <f>IF(financials[[#This Row],[Discount Band]]="low",0.1,IF(financials[[#This Row],[Discount Band]]="medium",0.15,0.3))</f>
        <v>0.15</v>
      </c>
      <c r="I4178" s="9">
        <f>financials[[#This Row],[Gross Sales]]-financials[[#This Row],[Gross Sales]]*financials[[#This Row],[Discounts]]</f>
        <v>147581.25</v>
      </c>
      <c r="J4178" s="9">
        <f>VLOOKUP(financials[[#This Row],[productid]],Products!$B$2:$H$10,3)</f>
        <v>9.9499999999999993</v>
      </c>
      <c r="K4178" s="9">
        <f>financials[[#This Row],[Sales]]-financials[[#This Row],[COGS]]</f>
        <v>147571.29999999999</v>
      </c>
      <c r="L4178" s="17">
        <f t="shared" ca="1" si="131"/>
        <v>45467</v>
      </c>
      <c r="M4178" t="str">
        <f t="shared" ca="1" si="130"/>
        <v>C0003</v>
      </c>
    </row>
    <row r="4179" spans="1:13" x14ac:dyDescent="0.25">
      <c r="A4179" t="s">
        <v>97</v>
      </c>
      <c r="B4179" s="7" t="s">
        <v>105</v>
      </c>
      <c r="C4179" s="15">
        <v>108</v>
      </c>
      <c r="D4179" s="16" t="s">
        <v>101</v>
      </c>
      <c r="E4179">
        <v>498</v>
      </c>
      <c r="F4179" s="9">
        <v>350</v>
      </c>
      <c r="G4179" s="9">
        <f>financials[[#This Row],[Units Sold]]*financials[[#This Row],[Sale Price]]</f>
        <v>174300</v>
      </c>
      <c r="H4179" s="9">
        <f>IF(financials[[#This Row],[Discount Band]]="low",0.1,IF(financials[[#This Row],[Discount Band]]="medium",0.15,0.3))</f>
        <v>0.15</v>
      </c>
      <c r="I4179" s="9">
        <f>financials[[#This Row],[Gross Sales]]-financials[[#This Row],[Gross Sales]]*financials[[#This Row],[Discounts]]</f>
        <v>148155</v>
      </c>
      <c r="J4179" s="9">
        <f>VLOOKUP(financials[[#This Row],[productid]],Products!$B$2:$H$10,3)</f>
        <v>3.99</v>
      </c>
      <c r="K4179" s="9">
        <f>financials[[#This Row],[Sales]]-financials[[#This Row],[COGS]]</f>
        <v>148151.01</v>
      </c>
      <c r="L4179" s="17">
        <f t="shared" ca="1" si="131"/>
        <v>45453</v>
      </c>
      <c r="M4179" t="str">
        <f t="shared" ca="1" si="130"/>
        <v>C0002</v>
      </c>
    </row>
    <row r="4180" spans="1:13" x14ac:dyDescent="0.25">
      <c r="A4180" t="s">
        <v>97</v>
      </c>
      <c r="B4180" s="7" t="s">
        <v>216</v>
      </c>
      <c r="C4180" s="15">
        <v>105</v>
      </c>
      <c r="D4180" s="16" t="s">
        <v>101</v>
      </c>
      <c r="E4180">
        <v>502</v>
      </c>
      <c r="F4180" s="9">
        <v>350</v>
      </c>
      <c r="G4180" s="9">
        <f>financials[[#This Row],[Units Sold]]*financials[[#This Row],[Sale Price]]</f>
        <v>175700</v>
      </c>
      <c r="H4180" s="9">
        <f>IF(financials[[#This Row],[Discount Band]]="low",0.1,IF(financials[[#This Row],[Discount Band]]="medium",0.15,0.3))</f>
        <v>0.15</v>
      </c>
      <c r="I4180" s="9">
        <f>financials[[#This Row],[Gross Sales]]-financials[[#This Row],[Gross Sales]]*financials[[#This Row],[Discounts]]</f>
        <v>149345</v>
      </c>
      <c r="J4180" s="9">
        <f>VLOOKUP(financials[[#This Row],[productid]],Products!$B$2:$H$10,3)</f>
        <v>10</v>
      </c>
      <c r="K4180" s="9">
        <f>financials[[#This Row],[Sales]]-financials[[#This Row],[COGS]]</f>
        <v>149335</v>
      </c>
      <c r="L4180" s="17">
        <f t="shared" ca="1" si="131"/>
        <v>44723</v>
      </c>
      <c r="M4180" t="str">
        <f t="shared" ca="1" si="130"/>
        <v>C0002</v>
      </c>
    </row>
    <row r="4181" spans="1:13" x14ac:dyDescent="0.25">
      <c r="A4181" t="s">
        <v>99</v>
      </c>
      <c r="B4181" s="7" t="s">
        <v>209</v>
      </c>
      <c r="C4181" s="15">
        <v>104</v>
      </c>
      <c r="D4181" s="16" t="s">
        <v>101</v>
      </c>
      <c r="E4181">
        <v>587</v>
      </c>
      <c r="F4181" s="9">
        <v>300</v>
      </c>
      <c r="G4181" s="9">
        <f>financials[[#This Row],[Units Sold]]*financials[[#This Row],[Sale Price]]</f>
        <v>176100</v>
      </c>
      <c r="H4181" s="9">
        <f>IF(financials[[#This Row],[Discount Band]]="low",0.1,IF(financials[[#This Row],[Discount Band]]="medium",0.15,0.3))</f>
        <v>0.15</v>
      </c>
      <c r="I4181" s="9">
        <f>financials[[#This Row],[Gross Sales]]-financials[[#This Row],[Gross Sales]]*financials[[#This Row],[Discounts]]</f>
        <v>149685</v>
      </c>
      <c r="J4181" s="9">
        <f>VLOOKUP(financials[[#This Row],[productid]],Products!$B$2:$H$10,3)</f>
        <v>2.9</v>
      </c>
      <c r="K4181" s="9">
        <f>financials[[#This Row],[Sales]]-financials[[#This Row],[COGS]]</f>
        <v>149682.1</v>
      </c>
      <c r="L4181" s="17">
        <f t="shared" ca="1" si="131"/>
        <v>44808</v>
      </c>
      <c r="M4181" t="str">
        <f t="shared" ca="1" si="130"/>
        <v>C0002</v>
      </c>
    </row>
    <row r="4182" spans="1:13" x14ac:dyDescent="0.25">
      <c r="A4182" t="s">
        <v>98</v>
      </c>
      <c r="B4182" s="7" t="s">
        <v>170</v>
      </c>
      <c r="C4182" s="15">
        <v>108</v>
      </c>
      <c r="D4182" s="16" t="s">
        <v>101</v>
      </c>
      <c r="E4182">
        <v>1413</v>
      </c>
      <c r="F4182" s="9">
        <v>125</v>
      </c>
      <c r="G4182" s="9">
        <f>financials[[#This Row],[Units Sold]]*financials[[#This Row],[Sale Price]]</f>
        <v>176625</v>
      </c>
      <c r="H4182" s="9">
        <f>IF(financials[[#This Row],[Discount Band]]="low",0.1,IF(financials[[#This Row],[Discount Band]]="medium",0.15,0.3))</f>
        <v>0.15</v>
      </c>
      <c r="I4182" s="9">
        <f>financials[[#This Row],[Gross Sales]]-financials[[#This Row],[Gross Sales]]*financials[[#This Row],[Discounts]]</f>
        <v>150131.25</v>
      </c>
      <c r="J4182" s="9">
        <f>VLOOKUP(financials[[#This Row],[productid]],Products!$B$2:$H$10,3)</f>
        <v>3.99</v>
      </c>
      <c r="K4182" s="9">
        <f>financials[[#This Row],[Sales]]-financials[[#This Row],[COGS]]</f>
        <v>150127.26</v>
      </c>
      <c r="L4182" s="17">
        <f t="shared" ca="1" si="131"/>
        <v>44616</v>
      </c>
      <c r="M4182" t="str">
        <f t="shared" ca="1" si="130"/>
        <v>A0001</v>
      </c>
    </row>
    <row r="4183" spans="1:13" x14ac:dyDescent="0.25">
      <c r="A4183" t="s">
        <v>97</v>
      </c>
      <c r="B4183" s="7" t="s">
        <v>216</v>
      </c>
      <c r="C4183" s="15">
        <v>102</v>
      </c>
      <c r="D4183" s="16" t="s">
        <v>94</v>
      </c>
      <c r="E4183">
        <v>505</v>
      </c>
      <c r="F4183" s="9">
        <v>350</v>
      </c>
      <c r="G4183" s="9">
        <f>financials[[#This Row],[Units Sold]]*financials[[#This Row],[Sale Price]]</f>
        <v>176750</v>
      </c>
      <c r="H4183" s="9">
        <f>IF(financials[[#This Row],[Discount Band]]="low",0.1,IF(financials[[#This Row],[Discount Band]]="medium",0.15,0.3))</f>
        <v>0.3</v>
      </c>
      <c r="I4183" s="9">
        <f>financials[[#This Row],[Gross Sales]]-financials[[#This Row],[Gross Sales]]*financials[[#This Row],[Discounts]]</f>
        <v>123725</v>
      </c>
      <c r="J4183" s="9">
        <f>VLOOKUP(financials[[#This Row],[productid]],Products!$B$2:$H$10,3)</f>
        <v>13.95</v>
      </c>
      <c r="K4183" s="9">
        <f>financials[[#This Row],[Sales]]-financials[[#This Row],[COGS]]</f>
        <v>123711.05</v>
      </c>
      <c r="L4183" s="17">
        <f t="shared" ca="1" si="131"/>
        <v>45424</v>
      </c>
      <c r="M4183" t="str">
        <f t="shared" ca="1" si="130"/>
        <v>A0001</v>
      </c>
    </row>
    <row r="4184" spans="1:13" x14ac:dyDescent="0.25">
      <c r="A4184" t="s">
        <v>97</v>
      </c>
      <c r="B4184" s="7" t="s">
        <v>287</v>
      </c>
      <c r="C4184" s="15">
        <v>108</v>
      </c>
      <c r="D4184" s="16" t="s">
        <v>94</v>
      </c>
      <c r="E4184">
        <v>505</v>
      </c>
      <c r="F4184" s="9">
        <v>350</v>
      </c>
      <c r="G4184" s="9">
        <f>financials[[#This Row],[Units Sold]]*financials[[#This Row],[Sale Price]]</f>
        <v>176750</v>
      </c>
      <c r="H4184" s="9">
        <f>IF(financials[[#This Row],[Discount Band]]="low",0.1,IF(financials[[#This Row],[Discount Band]]="medium",0.15,0.3))</f>
        <v>0.3</v>
      </c>
      <c r="I4184" s="9">
        <f>financials[[#This Row],[Gross Sales]]-financials[[#This Row],[Gross Sales]]*financials[[#This Row],[Discounts]]</f>
        <v>123725</v>
      </c>
      <c r="J4184" s="9">
        <f>VLOOKUP(financials[[#This Row],[productid]],Products!$B$2:$H$10,3)</f>
        <v>3.99</v>
      </c>
      <c r="K4184" s="9">
        <f>financials[[#This Row],[Sales]]-financials[[#This Row],[COGS]]</f>
        <v>123721.01</v>
      </c>
      <c r="L4184" s="17">
        <f t="shared" ca="1" si="131"/>
        <v>45425</v>
      </c>
      <c r="M4184" t="str">
        <f t="shared" ca="1" si="130"/>
        <v>C0002</v>
      </c>
    </row>
    <row r="4185" spans="1:13" x14ac:dyDescent="0.25">
      <c r="A4185" t="s">
        <v>97</v>
      </c>
      <c r="B4185" s="7" t="s">
        <v>216</v>
      </c>
      <c r="C4185" s="15">
        <v>101</v>
      </c>
      <c r="D4185" s="16" t="s">
        <v>94</v>
      </c>
      <c r="E4185">
        <v>509</v>
      </c>
      <c r="F4185" s="9">
        <v>350</v>
      </c>
      <c r="G4185" s="9">
        <f>financials[[#This Row],[Units Sold]]*financials[[#This Row],[Sale Price]]</f>
        <v>178150</v>
      </c>
      <c r="H4185" s="9">
        <f>IF(financials[[#This Row],[Discount Band]]="low",0.1,IF(financials[[#This Row],[Discount Band]]="medium",0.15,0.3))</f>
        <v>0.3</v>
      </c>
      <c r="I4185" s="9">
        <f>financials[[#This Row],[Gross Sales]]-financials[[#This Row],[Gross Sales]]*financials[[#This Row],[Discounts]]</f>
        <v>124705</v>
      </c>
      <c r="J4185" s="9">
        <f>VLOOKUP(financials[[#This Row],[productid]],Products!$B$2:$H$10,3)</f>
        <v>9.9499999999999993</v>
      </c>
      <c r="K4185" s="9">
        <f>financials[[#This Row],[Sales]]-financials[[#This Row],[COGS]]</f>
        <v>124695.05</v>
      </c>
      <c r="L4185" s="17">
        <f t="shared" ca="1" si="131"/>
        <v>45264</v>
      </c>
      <c r="M4185" t="str">
        <f t="shared" ca="1" si="130"/>
        <v>B0101</v>
      </c>
    </row>
    <row r="4186" spans="1:13" x14ac:dyDescent="0.25">
      <c r="A4186" t="s">
        <v>98</v>
      </c>
      <c r="B4186" s="7" t="s">
        <v>170</v>
      </c>
      <c r="C4186" s="15">
        <v>102</v>
      </c>
      <c r="D4186" s="16" t="s">
        <v>101</v>
      </c>
      <c r="E4186">
        <v>1429</v>
      </c>
      <c r="F4186" s="9">
        <v>125</v>
      </c>
      <c r="G4186" s="9">
        <f>financials[[#This Row],[Units Sold]]*financials[[#This Row],[Sale Price]]</f>
        <v>178625</v>
      </c>
      <c r="H4186" s="9">
        <f>IF(financials[[#This Row],[Discount Band]]="low",0.1,IF(financials[[#This Row],[Discount Band]]="medium",0.15,0.3))</f>
        <v>0.15</v>
      </c>
      <c r="I4186" s="9">
        <f>financials[[#This Row],[Gross Sales]]-financials[[#This Row],[Gross Sales]]*financials[[#This Row],[Discounts]]</f>
        <v>151831.25</v>
      </c>
      <c r="J4186" s="9">
        <f>VLOOKUP(financials[[#This Row],[productid]],Products!$B$2:$H$10,3)</f>
        <v>13.95</v>
      </c>
      <c r="K4186" s="9">
        <f>financials[[#This Row],[Sales]]-financials[[#This Row],[COGS]]</f>
        <v>151817.29999999999</v>
      </c>
      <c r="L4186" s="17">
        <f t="shared" ca="1" si="131"/>
        <v>45089</v>
      </c>
      <c r="M4186" t="str">
        <f t="shared" ca="1" si="130"/>
        <v>C0002</v>
      </c>
    </row>
    <row r="4187" spans="1:13" x14ac:dyDescent="0.25">
      <c r="A4187" t="s">
        <v>97</v>
      </c>
      <c r="B4187" s="7" t="s">
        <v>284</v>
      </c>
      <c r="C4187" s="15">
        <v>108</v>
      </c>
      <c r="D4187" s="16" t="s">
        <v>102</v>
      </c>
      <c r="E4187">
        <v>511</v>
      </c>
      <c r="F4187" s="9">
        <v>350</v>
      </c>
      <c r="G4187" s="9">
        <f>financials[[#This Row],[Units Sold]]*financials[[#This Row],[Sale Price]]</f>
        <v>178850</v>
      </c>
      <c r="H4187" s="9">
        <f>IF(financials[[#This Row],[Discount Band]]="low",0.1,IF(financials[[#This Row],[Discount Band]]="medium",0.15,0.3))</f>
        <v>0.1</v>
      </c>
      <c r="I4187" s="9">
        <f>financials[[#This Row],[Gross Sales]]-financials[[#This Row],[Gross Sales]]*financials[[#This Row],[Discounts]]</f>
        <v>160965</v>
      </c>
      <c r="J4187" s="9">
        <f>VLOOKUP(financials[[#This Row],[productid]],Products!$B$2:$H$10,3)</f>
        <v>3.99</v>
      </c>
      <c r="K4187" s="9">
        <f>financials[[#This Row],[Sales]]-financials[[#This Row],[COGS]]</f>
        <v>160961.01</v>
      </c>
      <c r="L4187" s="17">
        <f t="shared" ca="1" si="131"/>
        <v>44978</v>
      </c>
      <c r="M4187" t="str">
        <f t="shared" ca="1" si="130"/>
        <v>B0001</v>
      </c>
    </row>
    <row r="4188" spans="1:13" x14ac:dyDescent="0.25">
      <c r="A4188" t="s">
        <v>98</v>
      </c>
      <c r="B4188" s="7" t="s">
        <v>170</v>
      </c>
      <c r="C4188" s="15">
        <v>106</v>
      </c>
      <c r="D4188" s="16" t="s">
        <v>94</v>
      </c>
      <c r="E4188">
        <v>1432</v>
      </c>
      <c r="F4188" s="9">
        <v>125</v>
      </c>
      <c r="G4188" s="9">
        <f>financials[[#This Row],[Units Sold]]*financials[[#This Row],[Sale Price]]</f>
        <v>179000</v>
      </c>
      <c r="H4188" s="9">
        <f>IF(financials[[#This Row],[Discount Band]]="low",0.1,IF(financials[[#This Row],[Discount Band]]="medium",0.15,0.3))</f>
        <v>0.3</v>
      </c>
      <c r="I4188" s="9">
        <f>financials[[#This Row],[Gross Sales]]-financials[[#This Row],[Gross Sales]]*financials[[#This Row],[Discounts]]</f>
        <v>125300</v>
      </c>
      <c r="J4188" s="9">
        <f>VLOOKUP(financials[[#This Row],[productid]],Products!$B$2:$H$10,3)</f>
        <v>9.1</v>
      </c>
      <c r="K4188" s="9">
        <f>financials[[#This Row],[Sales]]-financials[[#This Row],[COGS]]</f>
        <v>125290.9</v>
      </c>
      <c r="L4188" s="17">
        <f t="shared" ca="1" si="131"/>
        <v>44775</v>
      </c>
      <c r="M4188" t="str">
        <f t="shared" ca="1" si="130"/>
        <v>B0001</v>
      </c>
    </row>
    <row r="4189" spans="1:13" x14ac:dyDescent="0.25">
      <c r="A4189" t="s">
        <v>97</v>
      </c>
      <c r="B4189" s="7" t="s">
        <v>216</v>
      </c>
      <c r="C4189" s="15">
        <v>107</v>
      </c>
      <c r="D4189" s="16" t="s">
        <v>102</v>
      </c>
      <c r="E4189">
        <v>512</v>
      </c>
      <c r="F4189" s="9">
        <v>350</v>
      </c>
      <c r="G4189" s="9">
        <f>financials[[#This Row],[Units Sold]]*financials[[#This Row],[Sale Price]]</f>
        <v>179200</v>
      </c>
      <c r="H4189" s="9">
        <f>IF(financials[[#This Row],[Discount Band]]="low",0.1,IF(financials[[#This Row],[Discount Band]]="medium",0.15,0.3))</f>
        <v>0.1</v>
      </c>
      <c r="I4189" s="9">
        <f>financials[[#This Row],[Gross Sales]]-financials[[#This Row],[Gross Sales]]*financials[[#This Row],[Discounts]]</f>
        <v>161280</v>
      </c>
      <c r="J4189" s="9">
        <f>VLOOKUP(financials[[#This Row],[productid]],Products!$B$2:$H$10,3)</f>
        <v>5.5</v>
      </c>
      <c r="K4189" s="9">
        <f>financials[[#This Row],[Sales]]-financials[[#This Row],[COGS]]</f>
        <v>161274.5</v>
      </c>
      <c r="L4189" s="17">
        <f t="shared" ca="1" si="131"/>
        <v>45257</v>
      </c>
      <c r="M4189" t="str">
        <f t="shared" ca="1" si="130"/>
        <v>B0101</v>
      </c>
    </row>
    <row r="4190" spans="1:13" x14ac:dyDescent="0.25">
      <c r="A4190" t="s">
        <v>97</v>
      </c>
      <c r="B4190" s="7" t="s">
        <v>209</v>
      </c>
      <c r="C4190" s="15">
        <v>104</v>
      </c>
      <c r="D4190" s="16" t="s">
        <v>94</v>
      </c>
      <c r="E4190">
        <v>256</v>
      </c>
      <c r="F4190" s="9">
        <v>350</v>
      </c>
      <c r="G4190" s="9">
        <f>financials[[#This Row],[Units Sold]]*financials[[#This Row],[Sale Price]]</f>
        <v>89600</v>
      </c>
      <c r="H4190" s="9">
        <f>IF(financials[[#This Row],[Discount Band]]="low",0.1,IF(financials[[#This Row],[Discount Band]]="medium",0.15,0.3))</f>
        <v>0.3</v>
      </c>
      <c r="I4190" s="9">
        <f>financials[[#This Row],[Gross Sales]]-financials[[#This Row],[Gross Sales]]*financials[[#This Row],[Discounts]]</f>
        <v>62720</v>
      </c>
      <c r="J4190" s="9">
        <f>VLOOKUP(financials[[#This Row],[productid]],Products!$B$2:$H$10,3)</f>
        <v>2.9</v>
      </c>
      <c r="K4190" s="9">
        <f>financials[[#This Row],[Sales]]-financials[[#This Row],[COGS]]</f>
        <v>62717.1</v>
      </c>
      <c r="L4190" s="17">
        <f t="shared" ca="1" si="131"/>
        <v>44952</v>
      </c>
      <c r="M4190" t="str">
        <f t="shared" ca="1" si="130"/>
        <v>C0002</v>
      </c>
    </row>
    <row r="4191" spans="1:13" x14ac:dyDescent="0.25">
      <c r="A4191" t="s">
        <v>99</v>
      </c>
      <c r="B4191" s="7" t="s">
        <v>216</v>
      </c>
      <c r="C4191" s="15">
        <v>101</v>
      </c>
      <c r="D4191" s="16" t="s">
        <v>94</v>
      </c>
      <c r="E4191">
        <v>598</v>
      </c>
      <c r="F4191" s="9">
        <v>300</v>
      </c>
      <c r="G4191" s="9">
        <f>financials[[#This Row],[Units Sold]]*financials[[#This Row],[Sale Price]]</f>
        <v>179400</v>
      </c>
      <c r="H4191" s="9">
        <f>IF(financials[[#This Row],[Discount Band]]="low",0.1,IF(financials[[#This Row],[Discount Band]]="medium",0.15,0.3))</f>
        <v>0.3</v>
      </c>
      <c r="I4191" s="9">
        <f>financials[[#This Row],[Gross Sales]]-financials[[#This Row],[Gross Sales]]*financials[[#This Row],[Discounts]]</f>
        <v>125580</v>
      </c>
      <c r="J4191" s="9">
        <f>VLOOKUP(financials[[#This Row],[productid]],Products!$B$2:$H$10,3)</f>
        <v>9.9499999999999993</v>
      </c>
      <c r="K4191" s="9">
        <f>financials[[#This Row],[Sales]]-financials[[#This Row],[COGS]]</f>
        <v>125570.05</v>
      </c>
      <c r="L4191" s="17">
        <f t="shared" ca="1" si="131"/>
        <v>44790</v>
      </c>
      <c r="M4191" t="str">
        <f t="shared" ca="1" si="130"/>
        <v>B0001</v>
      </c>
    </row>
    <row r="4192" spans="1:13" x14ac:dyDescent="0.25">
      <c r="A4192" t="s">
        <v>97</v>
      </c>
      <c r="B4192" s="7" t="s">
        <v>216</v>
      </c>
      <c r="C4192" s="15">
        <v>106</v>
      </c>
      <c r="D4192" s="16" t="s">
        <v>103</v>
      </c>
      <c r="E4192">
        <v>518</v>
      </c>
      <c r="F4192" s="9">
        <v>350</v>
      </c>
      <c r="G4192" s="9">
        <f>financials[[#This Row],[Units Sold]]*financials[[#This Row],[Sale Price]]</f>
        <v>181300</v>
      </c>
      <c r="H4192" s="9">
        <f>IF(financials[[#This Row],[Discount Band]]="low",0.1,IF(financials[[#This Row],[Discount Band]]="medium",0.15,0.3))</f>
        <v>0.3</v>
      </c>
      <c r="I4192" s="9">
        <f>financials[[#This Row],[Gross Sales]]-financials[[#This Row],[Gross Sales]]*financials[[#This Row],[Discounts]]</f>
        <v>126910</v>
      </c>
      <c r="J4192" s="9">
        <f>VLOOKUP(financials[[#This Row],[productid]],Products!$B$2:$H$10,3)</f>
        <v>9.1</v>
      </c>
      <c r="K4192" s="9">
        <f>financials[[#This Row],[Sales]]-financials[[#This Row],[COGS]]</f>
        <v>126900.9</v>
      </c>
      <c r="L4192" s="17">
        <f t="shared" ca="1" si="131"/>
        <v>45146</v>
      </c>
      <c r="M4192" t="str">
        <f t="shared" ca="1" si="130"/>
        <v>A0001</v>
      </c>
    </row>
    <row r="4193" spans="1:13" x14ac:dyDescent="0.25">
      <c r="A4193" t="s">
        <v>98</v>
      </c>
      <c r="B4193" s="7" t="s">
        <v>170</v>
      </c>
      <c r="C4193" s="15">
        <v>107</v>
      </c>
      <c r="D4193" s="16" t="s">
        <v>101</v>
      </c>
      <c r="E4193">
        <v>1458</v>
      </c>
      <c r="F4193" s="9">
        <v>125</v>
      </c>
      <c r="G4193" s="9">
        <f>financials[[#This Row],[Units Sold]]*financials[[#This Row],[Sale Price]]</f>
        <v>182250</v>
      </c>
      <c r="H4193" s="9">
        <f>IF(financials[[#This Row],[Discount Band]]="low",0.1,IF(financials[[#This Row],[Discount Band]]="medium",0.15,0.3))</f>
        <v>0.15</v>
      </c>
      <c r="I4193" s="9">
        <f>financials[[#This Row],[Gross Sales]]-financials[[#This Row],[Gross Sales]]*financials[[#This Row],[Discounts]]</f>
        <v>154912.5</v>
      </c>
      <c r="J4193" s="9">
        <f>VLOOKUP(financials[[#This Row],[productid]],Products!$B$2:$H$10,3)</f>
        <v>5.5</v>
      </c>
      <c r="K4193" s="9">
        <f>financials[[#This Row],[Sales]]-financials[[#This Row],[COGS]]</f>
        <v>154907</v>
      </c>
      <c r="L4193" s="17">
        <f t="shared" ca="1" si="131"/>
        <v>44962</v>
      </c>
      <c r="M4193" t="str">
        <f t="shared" ca="1" si="130"/>
        <v>B0101</v>
      </c>
    </row>
    <row r="4194" spans="1:13" x14ac:dyDescent="0.25">
      <c r="A4194" t="s">
        <v>98</v>
      </c>
      <c r="B4194" s="7" t="s">
        <v>95</v>
      </c>
      <c r="C4194" s="15">
        <v>105</v>
      </c>
      <c r="D4194" s="16" t="s">
        <v>101</v>
      </c>
      <c r="E4194">
        <v>1234</v>
      </c>
      <c r="F4194" s="9">
        <v>125</v>
      </c>
      <c r="G4194" s="9">
        <f>financials[[#This Row],[Units Sold]]*financials[[#This Row],[Sale Price]]</f>
        <v>154250</v>
      </c>
      <c r="H4194" s="9">
        <f>IF(financials[[#This Row],[Discount Band]]="low",0.1,IF(financials[[#This Row],[Discount Band]]="medium",0.15,0.3))</f>
        <v>0.15</v>
      </c>
      <c r="I4194" s="9">
        <f>financials[[#This Row],[Gross Sales]]-financials[[#This Row],[Gross Sales]]*financials[[#This Row],[Discounts]]</f>
        <v>131112.5</v>
      </c>
      <c r="J4194" s="9">
        <f>VLOOKUP(financials[[#This Row],[productid]],Products!$B$2:$H$10,3)</f>
        <v>10</v>
      </c>
      <c r="K4194" s="9">
        <f>financials[[#This Row],[Sales]]-financials[[#This Row],[COGS]]</f>
        <v>131102.5</v>
      </c>
      <c r="L4194" s="17">
        <f t="shared" ca="1" si="131"/>
        <v>45305</v>
      </c>
      <c r="M4194" t="str">
        <f t="shared" ca="1" si="130"/>
        <v>B0101</v>
      </c>
    </row>
    <row r="4195" spans="1:13" x14ac:dyDescent="0.25">
      <c r="A4195" t="s">
        <v>98</v>
      </c>
      <c r="B4195" s="7" t="s">
        <v>95</v>
      </c>
      <c r="C4195" s="15">
        <v>108</v>
      </c>
      <c r="D4195" s="16" t="s">
        <v>94</v>
      </c>
      <c r="E4195">
        <v>1122</v>
      </c>
      <c r="F4195" s="9">
        <v>125</v>
      </c>
      <c r="G4195" s="9">
        <f>financials[[#This Row],[Units Sold]]*financials[[#This Row],[Sale Price]]</f>
        <v>140250</v>
      </c>
      <c r="H4195" s="9">
        <f>IF(financials[[#This Row],[Discount Band]]="low",0.1,IF(financials[[#This Row],[Discount Band]]="medium",0.15,0.3))</f>
        <v>0.3</v>
      </c>
      <c r="I4195" s="9">
        <f>financials[[#This Row],[Gross Sales]]-financials[[#This Row],[Gross Sales]]*financials[[#This Row],[Discounts]]</f>
        <v>98175</v>
      </c>
      <c r="J4195" s="9">
        <f>VLOOKUP(financials[[#This Row],[productid]],Products!$B$2:$H$10,3)</f>
        <v>3.99</v>
      </c>
      <c r="K4195" s="9">
        <f>financials[[#This Row],[Sales]]-financials[[#This Row],[COGS]]</f>
        <v>98171.01</v>
      </c>
      <c r="L4195" s="17">
        <f t="shared" ca="1" si="131"/>
        <v>45445</v>
      </c>
      <c r="M4195" t="str">
        <f t="shared" ca="1" si="130"/>
        <v>B0001</v>
      </c>
    </row>
    <row r="4196" spans="1:13" x14ac:dyDescent="0.25">
      <c r="A4196" t="s">
        <v>97</v>
      </c>
      <c r="B4196" s="7" t="s">
        <v>284</v>
      </c>
      <c r="C4196" s="15">
        <v>102</v>
      </c>
      <c r="D4196" s="16" t="s">
        <v>94</v>
      </c>
      <c r="E4196">
        <v>522</v>
      </c>
      <c r="F4196" s="9">
        <v>350</v>
      </c>
      <c r="G4196" s="9">
        <f>financials[[#This Row],[Units Sold]]*financials[[#This Row],[Sale Price]]</f>
        <v>182700</v>
      </c>
      <c r="H4196" s="9">
        <f>IF(financials[[#This Row],[Discount Band]]="low",0.1,IF(financials[[#This Row],[Discount Band]]="medium",0.15,0.3))</f>
        <v>0.3</v>
      </c>
      <c r="I4196" s="9">
        <f>financials[[#This Row],[Gross Sales]]-financials[[#This Row],[Gross Sales]]*financials[[#This Row],[Discounts]]</f>
        <v>127890</v>
      </c>
      <c r="J4196" s="9">
        <f>VLOOKUP(financials[[#This Row],[productid]],Products!$B$2:$H$10,3)</f>
        <v>13.95</v>
      </c>
      <c r="K4196" s="9">
        <f>financials[[#This Row],[Sales]]-financials[[#This Row],[COGS]]</f>
        <v>127876.05</v>
      </c>
      <c r="L4196" s="17">
        <f t="shared" ca="1" si="131"/>
        <v>45198</v>
      </c>
      <c r="M4196" t="str">
        <f t="shared" ca="1" si="130"/>
        <v>A0001</v>
      </c>
    </row>
    <row r="4197" spans="1:13" x14ac:dyDescent="0.25">
      <c r="A4197" t="s">
        <v>97</v>
      </c>
      <c r="B4197" s="7" t="s">
        <v>287</v>
      </c>
      <c r="C4197" s="15">
        <v>105</v>
      </c>
      <c r="D4197" s="16" t="s">
        <v>101</v>
      </c>
      <c r="E4197">
        <v>526</v>
      </c>
      <c r="F4197" s="9">
        <v>350</v>
      </c>
      <c r="G4197" s="9">
        <f>financials[[#This Row],[Units Sold]]*financials[[#This Row],[Sale Price]]</f>
        <v>184100</v>
      </c>
      <c r="H4197" s="9">
        <f>IF(financials[[#This Row],[Discount Band]]="low",0.1,IF(financials[[#This Row],[Discount Band]]="medium",0.15,0.3))</f>
        <v>0.15</v>
      </c>
      <c r="I4197" s="9">
        <f>financials[[#This Row],[Gross Sales]]-financials[[#This Row],[Gross Sales]]*financials[[#This Row],[Discounts]]</f>
        <v>156485</v>
      </c>
      <c r="J4197" s="9">
        <f>VLOOKUP(financials[[#This Row],[productid]],Products!$B$2:$H$10,3)</f>
        <v>10</v>
      </c>
      <c r="K4197" s="9">
        <f>financials[[#This Row],[Sales]]-financials[[#This Row],[COGS]]</f>
        <v>156475</v>
      </c>
      <c r="L4197" s="17">
        <f t="shared" ca="1" si="131"/>
        <v>44847</v>
      </c>
      <c r="M4197" t="str">
        <f t="shared" ca="1" si="130"/>
        <v>B0001</v>
      </c>
    </row>
    <row r="4198" spans="1:13" x14ac:dyDescent="0.25">
      <c r="A4198" t="s">
        <v>98</v>
      </c>
      <c r="B4198" s="7" t="s">
        <v>95</v>
      </c>
      <c r="C4198" s="13">
        <v>104</v>
      </c>
      <c r="D4198" s="10" t="s">
        <v>94</v>
      </c>
      <c r="E4198">
        <v>1474</v>
      </c>
      <c r="F4198" s="9">
        <v>125</v>
      </c>
      <c r="G4198" s="9">
        <f>financials[[#This Row],[Units Sold]]*financials[[#This Row],[Sale Price]]</f>
        <v>184250</v>
      </c>
      <c r="H4198" s="9">
        <f>IF(financials[[#This Row],[Discount Band]]="low",0.1,IF(financials[[#This Row],[Discount Band]]="medium",0.15,0.3))</f>
        <v>0.3</v>
      </c>
      <c r="I4198" s="9">
        <f>financials[[#This Row],[Gross Sales]]-financials[[#This Row],[Gross Sales]]*financials[[#This Row],[Discounts]]</f>
        <v>128975</v>
      </c>
      <c r="J4198" s="9">
        <f>VLOOKUP(financials[[#This Row],[productid]],Products!$B$2:$H$10,3)</f>
        <v>2.9</v>
      </c>
      <c r="K4198" s="9">
        <f>financials[[#This Row],[Sales]]-financials[[#This Row],[COGS]]</f>
        <v>128972.1</v>
      </c>
      <c r="L4198" s="17">
        <f t="shared" ca="1" si="131"/>
        <v>45098</v>
      </c>
      <c r="M4198" t="str">
        <f t="shared" ca="1" si="130"/>
        <v>C0003</v>
      </c>
    </row>
    <row r="4199" spans="1:13" x14ac:dyDescent="0.25">
      <c r="A4199" t="s">
        <v>98</v>
      </c>
      <c r="B4199" s="7" t="s">
        <v>95</v>
      </c>
      <c r="C4199" s="15">
        <v>107</v>
      </c>
      <c r="D4199" s="16" t="s">
        <v>102</v>
      </c>
      <c r="E4199">
        <v>1480</v>
      </c>
      <c r="F4199" s="9">
        <v>125</v>
      </c>
      <c r="G4199" s="9">
        <f>financials[[#This Row],[Units Sold]]*financials[[#This Row],[Sale Price]]</f>
        <v>185000</v>
      </c>
      <c r="H4199" s="9">
        <f>IF(financials[[#This Row],[Discount Band]]="low",0.1,IF(financials[[#This Row],[Discount Band]]="medium",0.15,0.3))</f>
        <v>0.1</v>
      </c>
      <c r="I4199" s="9">
        <f>financials[[#This Row],[Gross Sales]]-financials[[#This Row],[Gross Sales]]*financials[[#This Row],[Discounts]]</f>
        <v>166500</v>
      </c>
      <c r="J4199" s="9">
        <f>VLOOKUP(financials[[#This Row],[productid]],Products!$B$2:$H$10,3)</f>
        <v>5.5</v>
      </c>
      <c r="K4199" s="9">
        <f>financials[[#This Row],[Sales]]-financials[[#This Row],[COGS]]</f>
        <v>166494.5</v>
      </c>
      <c r="L4199" s="17">
        <f t="shared" ca="1" si="131"/>
        <v>44831</v>
      </c>
      <c r="M4199" t="str">
        <f t="shared" ca="1" si="130"/>
        <v>B0101</v>
      </c>
    </row>
    <row r="4200" spans="1:13" x14ac:dyDescent="0.25">
      <c r="A4200" t="s">
        <v>98</v>
      </c>
      <c r="B4200" s="7" t="s">
        <v>95</v>
      </c>
      <c r="C4200" s="15">
        <v>107</v>
      </c>
      <c r="D4200" s="16" t="s">
        <v>94</v>
      </c>
      <c r="E4200">
        <v>1482</v>
      </c>
      <c r="F4200" s="9">
        <v>125</v>
      </c>
      <c r="G4200" s="9">
        <f>financials[[#This Row],[Units Sold]]*financials[[#This Row],[Sale Price]]</f>
        <v>185250</v>
      </c>
      <c r="H4200" s="9">
        <f>IF(financials[[#This Row],[Discount Band]]="low",0.1,IF(financials[[#This Row],[Discount Band]]="medium",0.15,0.3))</f>
        <v>0.3</v>
      </c>
      <c r="I4200" s="9">
        <f>financials[[#This Row],[Gross Sales]]-financials[[#This Row],[Gross Sales]]*financials[[#This Row],[Discounts]]</f>
        <v>129675</v>
      </c>
      <c r="J4200" s="9">
        <f>VLOOKUP(financials[[#This Row],[productid]],Products!$B$2:$H$10,3)</f>
        <v>5.5</v>
      </c>
      <c r="K4200" s="9">
        <f>financials[[#This Row],[Sales]]-financials[[#This Row],[COGS]]</f>
        <v>129669.5</v>
      </c>
      <c r="L4200" s="17">
        <f t="shared" ca="1" si="131"/>
        <v>44821</v>
      </c>
      <c r="M4200" t="str">
        <f t="shared" ca="1" si="130"/>
        <v>A0001</v>
      </c>
    </row>
    <row r="4201" spans="1:13" x14ac:dyDescent="0.25">
      <c r="A4201" t="s">
        <v>98</v>
      </c>
      <c r="B4201" s="7" t="s">
        <v>170</v>
      </c>
      <c r="C4201" s="15">
        <v>104</v>
      </c>
      <c r="D4201" s="16" t="s">
        <v>94</v>
      </c>
      <c r="E4201">
        <v>1486</v>
      </c>
      <c r="F4201" s="9">
        <v>125</v>
      </c>
      <c r="G4201" s="9">
        <f>financials[[#This Row],[Units Sold]]*financials[[#This Row],[Sale Price]]</f>
        <v>185750</v>
      </c>
      <c r="H4201" s="9">
        <f>IF(financials[[#This Row],[Discount Band]]="low",0.1,IF(financials[[#This Row],[Discount Band]]="medium",0.15,0.3))</f>
        <v>0.3</v>
      </c>
      <c r="I4201" s="9">
        <f>financials[[#This Row],[Gross Sales]]-financials[[#This Row],[Gross Sales]]*financials[[#This Row],[Discounts]]</f>
        <v>130025</v>
      </c>
      <c r="J4201" s="9">
        <f>VLOOKUP(financials[[#This Row],[productid]],Products!$B$2:$H$10,3)</f>
        <v>2.9</v>
      </c>
      <c r="K4201" s="9">
        <f>financials[[#This Row],[Sales]]-financials[[#This Row],[COGS]]</f>
        <v>130022.1</v>
      </c>
      <c r="L4201" s="17">
        <f t="shared" ca="1" si="131"/>
        <v>44617</v>
      </c>
      <c r="M4201" t="str">
        <f t="shared" ca="1" si="130"/>
        <v>C0002</v>
      </c>
    </row>
    <row r="4202" spans="1:13" x14ac:dyDescent="0.25">
      <c r="A4202" t="s">
        <v>98</v>
      </c>
      <c r="B4202" s="7" t="s">
        <v>95</v>
      </c>
      <c r="C4202" s="15">
        <v>107</v>
      </c>
      <c r="D4202" s="16" t="s">
        <v>102</v>
      </c>
      <c r="E4202">
        <v>1495</v>
      </c>
      <c r="F4202" s="9">
        <v>125</v>
      </c>
      <c r="G4202" s="9">
        <f>financials[[#This Row],[Units Sold]]*financials[[#This Row],[Sale Price]]</f>
        <v>186875</v>
      </c>
      <c r="H4202" s="9">
        <f>IF(financials[[#This Row],[Discount Band]]="low",0.1,IF(financials[[#This Row],[Discount Band]]="medium",0.15,0.3))</f>
        <v>0.1</v>
      </c>
      <c r="I4202" s="9">
        <f>financials[[#This Row],[Gross Sales]]-financials[[#This Row],[Gross Sales]]*financials[[#This Row],[Discounts]]</f>
        <v>168187.5</v>
      </c>
      <c r="J4202" s="9">
        <f>VLOOKUP(financials[[#This Row],[productid]],Products!$B$2:$H$10,3)</f>
        <v>5.5</v>
      </c>
      <c r="K4202" s="9">
        <f>financials[[#This Row],[Sales]]-financials[[#This Row],[COGS]]</f>
        <v>168182</v>
      </c>
      <c r="L4202" s="17">
        <f t="shared" ca="1" si="131"/>
        <v>45484</v>
      </c>
      <c r="M4202" t="str">
        <f t="shared" ca="1" si="130"/>
        <v>B0001</v>
      </c>
    </row>
    <row r="4203" spans="1:13" x14ac:dyDescent="0.25">
      <c r="A4203" t="s">
        <v>98</v>
      </c>
      <c r="B4203" s="7" t="s">
        <v>95</v>
      </c>
      <c r="C4203" s="15">
        <v>107</v>
      </c>
      <c r="D4203" s="16" t="s">
        <v>94</v>
      </c>
      <c r="E4203">
        <v>1497</v>
      </c>
      <c r="F4203" s="9">
        <v>125</v>
      </c>
      <c r="G4203" s="9">
        <f>financials[[#This Row],[Units Sold]]*financials[[#This Row],[Sale Price]]</f>
        <v>187125</v>
      </c>
      <c r="H4203" s="9">
        <f>IF(financials[[#This Row],[Discount Band]]="low",0.1,IF(financials[[#This Row],[Discount Band]]="medium",0.15,0.3))</f>
        <v>0.3</v>
      </c>
      <c r="I4203" s="9">
        <f>financials[[#This Row],[Gross Sales]]-financials[[#This Row],[Gross Sales]]*financials[[#This Row],[Discounts]]</f>
        <v>130987.5</v>
      </c>
      <c r="J4203" s="9">
        <f>VLOOKUP(financials[[#This Row],[productid]],Products!$B$2:$H$10,3)</f>
        <v>5.5</v>
      </c>
      <c r="K4203" s="9">
        <f>financials[[#This Row],[Sales]]-financials[[#This Row],[COGS]]</f>
        <v>130982</v>
      </c>
      <c r="L4203" s="17">
        <f t="shared" ca="1" si="131"/>
        <v>44989</v>
      </c>
      <c r="M4203" t="str">
        <f t="shared" ca="1" si="130"/>
        <v>C0002</v>
      </c>
    </row>
    <row r="4204" spans="1:13" x14ac:dyDescent="0.25">
      <c r="A4204" t="s">
        <v>97</v>
      </c>
      <c r="B4204" s="7" t="s">
        <v>287</v>
      </c>
      <c r="C4204" s="15">
        <v>109</v>
      </c>
      <c r="D4204" s="16" t="s">
        <v>101</v>
      </c>
      <c r="E4204">
        <v>535</v>
      </c>
      <c r="F4204" s="9">
        <v>350</v>
      </c>
      <c r="G4204" s="9">
        <f>financials[[#This Row],[Units Sold]]*financials[[#This Row],[Sale Price]]</f>
        <v>187250</v>
      </c>
      <c r="H4204" s="9">
        <f>IF(financials[[#This Row],[Discount Band]]="low",0.1,IF(financials[[#This Row],[Discount Band]]="medium",0.15,0.3))</f>
        <v>0.15</v>
      </c>
      <c r="I4204" s="9">
        <f>financials[[#This Row],[Gross Sales]]-financials[[#This Row],[Gross Sales]]*financials[[#This Row],[Discounts]]</f>
        <v>159162.5</v>
      </c>
      <c r="J4204" s="9">
        <f>VLOOKUP(financials[[#This Row],[productid]],Products!$B$2:$H$10,3)</f>
        <v>16.8</v>
      </c>
      <c r="K4204" s="9">
        <f>financials[[#This Row],[Sales]]-financials[[#This Row],[COGS]]</f>
        <v>159145.70000000001</v>
      </c>
      <c r="L4204" s="17">
        <f t="shared" ca="1" si="131"/>
        <v>44830</v>
      </c>
      <c r="M4204" t="str">
        <f t="shared" ca="1" si="130"/>
        <v>C0003</v>
      </c>
    </row>
    <row r="4205" spans="1:13" x14ac:dyDescent="0.25">
      <c r="A4205" t="s">
        <v>98</v>
      </c>
      <c r="B4205" s="7" t="s">
        <v>95</v>
      </c>
      <c r="C4205" s="15">
        <v>108</v>
      </c>
      <c r="D4205" s="16" t="s">
        <v>103</v>
      </c>
      <c r="E4205">
        <v>1502</v>
      </c>
      <c r="F4205" s="9">
        <v>125</v>
      </c>
      <c r="G4205" s="9">
        <f>financials[[#This Row],[Units Sold]]*financials[[#This Row],[Sale Price]]</f>
        <v>187750</v>
      </c>
      <c r="H4205" s="9">
        <f>IF(financials[[#This Row],[Discount Band]]="low",0.1,IF(financials[[#This Row],[Discount Band]]="medium",0.15,0.3))</f>
        <v>0.3</v>
      </c>
      <c r="I4205" s="9">
        <f>financials[[#This Row],[Gross Sales]]-financials[[#This Row],[Gross Sales]]*financials[[#This Row],[Discounts]]</f>
        <v>131425</v>
      </c>
      <c r="J4205" s="9">
        <f>VLOOKUP(financials[[#This Row],[productid]],Products!$B$2:$H$10,3)</f>
        <v>3.99</v>
      </c>
      <c r="K4205" s="9">
        <f>financials[[#This Row],[Sales]]-financials[[#This Row],[COGS]]</f>
        <v>131421.01</v>
      </c>
      <c r="L4205" s="17">
        <f t="shared" ca="1" si="131"/>
        <v>45513</v>
      </c>
      <c r="M4205" t="str">
        <f t="shared" ca="1" si="130"/>
        <v>B0101</v>
      </c>
    </row>
    <row r="4206" spans="1:13" x14ac:dyDescent="0.25">
      <c r="A4206" t="s">
        <v>98</v>
      </c>
      <c r="B4206" s="7" t="s">
        <v>170</v>
      </c>
      <c r="C4206" s="15">
        <v>105</v>
      </c>
      <c r="D4206" s="16" t="s">
        <v>94</v>
      </c>
      <c r="E4206">
        <v>1512</v>
      </c>
      <c r="F4206" s="9">
        <v>125</v>
      </c>
      <c r="G4206" s="9">
        <f>financials[[#This Row],[Units Sold]]*financials[[#This Row],[Sale Price]]</f>
        <v>189000</v>
      </c>
      <c r="H4206" s="9">
        <f>IF(financials[[#This Row],[Discount Band]]="low",0.1,IF(financials[[#This Row],[Discount Band]]="medium",0.15,0.3))</f>
        <v>0.3</v>
      </c>
      <c r="I4206" s="9">
        <f>financials[[#This Row],[Gross Sales]]-financials[[#This Row],[Gross Sales]]*financials[[#This Row],[Discounts]]</f>
        <v>132300</v>
      </c>
      <c r="J4206" s="9">
        <f>VLOOKUP(financials[[#This Row],[productid]],Products!$B$2:$H$10,3)</f>
        <v>10</v>
      </c>
      <c r="K4206" s="9">
        <f>financials[[#This Row],[Sales]]-financials[[#This Row],[COGS]]</f>
        <v>132290</v>
      </c>
      <c r="L4206" s="17">
        <f t="shared" ca="1" si="131"/>
        <v>45187</v>
      </c>
      <c r="M4206" t="str">
        <f t="shared" ca="1" si="130"/>
        <v>A0001</v>
      </c>
    </row>
    <row r="4207" spans="1:13" x14ac:dyDescent="0.25">
      <c r="A4207" t="s">
        <v>97</v>
      </c>
      <c r="B4207" s="7" t="s">
        <v>287</v>
      </c>
      <c r="C4207" s="15">
        <v>109</v>
      </c>
      <c r="D4207" s="16" t="s">
        <v>102</v>
      </c>
      <c r="E4207">
        <v>543</v>
      </c>
      <c r="F4207" s="9">
        <v>350</v>
      </c>
      <c r="G4207" s="9">
        <f>financials[[#This Row],[Units Sold]]*financials[[#This Row],[Sale Price]]</f>
        <v>190050</v>
      </c>
      <c r="H4207" s="9">
        <f>IF(financials[[#This Row],[Discount Band]]="low",0.1,IF(financials[[#This Row],[Discount Band]]="medium",0.15,0.3))</f>
        <v>0.1</v>
      </c>
      <c r="I4207" s="9">
        <f>financials[[#This Row],[Gross Sales]]-financials[[#This Row],[Gross Sales]]*financials[[#This Row],[Discounts]]</f>
        <v>171045</v>
      </c>
      <c r="J4207" s="9">
        <f>VLOOKUP(financials[[#This Row],[productid]],Products!$B$2:$H$10,3)</f>
        <v>16.8</v>
      </c>
      <c r="K4207" s="9">
        <f>financials[[#This Row],[Sales]]-financials[[#This Row],[COGS]]</f>
        <v>171028.2</v>
      </c>
      <c r="L4207" s="17">
        <f t="shared" ca="1" si="131"/>
        <v>45127</v>
      </c>
      <c r="M4207" t="str">
        <f t="shared" ca="1" si="130"/>
        <v>A0001</v>
      </c>
    </row>
    <row r="4208" spans="1:13" x14ac:dyDescent="0.25">
      <c r="A4208" t="s">
        <v>97</v>
      </c>
      <c r="B4208" s="7" t="s">
        <v>287</v>
      </c>
      <c r="C4208" s="15">
        <v>101</v>
      </c>
      <c r="D4208" s="16" t="s">
        <v>94</v>
      </c>
      <c r="E4208">
        <v>544</v>
      </c>
      <c r="F4208" s="9">
        <v>350</v>
      </c>
      <c r="G4208" s="9">
        <f>financials[[#This Row],[Units Sold]]*financials[[#This Row],[Sale Price]]</f>
        <v>190400</v>
      </c>
      <c r="H4208" s="9">
        <f>IF(financials[[#This Row],[Discount Band]]="low",0.1,IF(financials[[#This Row],[Discount Band]]="medium",0.15,0.3))</f>
        <v>0.3</v>
      </c>
      <c r="I4208" s="9">
        <f>financials[[#This Row],[Gross Sales]]-financials[[#This Row],[Gross Sales]]*financials[[#This Row],[Discounts]]</f>
        <v>133280</v>
      </c>
      <c r="J4208" s="9">
        <f>VLOOKUP(financials[[#This Row],[productid]],Products!$B$2:$H$10,3)</f>
        <v>9.9499999999999993</v>
      </c>
      <c r="K4208" s="9">
        <f>financials[[#This Row],[Sales]]-financials[[#This Row],[COGS]]</f>
        <v>133270.04999999999</v>
      </c>
      <c r="L4208" s="17">
        <f t="shared" ca="1" si="131"/>
        <v>45199</v>
      </c>
      <c r="M4208" t="str">
        <f t="shared" ca="1" si="130"/>
        <v>B0001</v>
      </c>
    </row>
    <row r="4209" spans="1:13" x14ac:dyDescent="0.25">
      <c r="A4209" t="s">
        <v>98</v>
      </c>
      <c r="B4209" s="7" t="s">
        <v>95</v>
      </c>
      <c r="C4209" s="15">
        <v>107</v>
      </c>
      <c r="D4209" s="16" t="s">
        <v>102</v>
      </c>
      <c r="E4209">
        <v>1528</v>
      </c>
      <c r="F4209" s="9">
        <v>125</v>
      </c>
      <c r="G4209" s="9">
        <f>financials[[#This Row],[Units Sold]]*financials[[#This Row],[Sale Price]]</f>
        <v>191000</v>
      </c>
      <c r="H4209" s="9">
        <f>IF(financials[[#This Row],[Discount Band]]="low",0.1,IF(financials[[#This Row],[Discount Band]]="medium",0.15,0.3))</f>
        <v>0.1</v>
      </c>
      <c r="I4209" s="9">
        <f>financials[[#This Row],[Gross Sales]]-financials[[#This Row],[Gross Sales]]*financials[[#This Row],[Discounts]]</f>
        <v>171900</v>
      </c>
      <c r="J4209" s="9">
        <f>VLOOKUP(financials[[#This Row],[productid]],Products!$B$2:$H$10,3)</f>
        <v>5.5</v>
      </c>
      <c r="K4209" s="9">
        <f>financials[[#This Row],[Sales]]-financials[[#This Row],[COGS]]</f>
        <v>171894.5</v>
      </c>
      <c r="L4209" s="17">
        <f t="shared" ca="1" si="131"/>
        <v>45517</v>
      </c>
      <c r="M4209" t="str">
        <f t="shared" ca="1" si="130"/>
        <v>B0001</v>
      </c>
    </row>
    <row r="4210" spans="1:13" x14ac:dyDescent="0.25">
      <c r="A4210" t="s">
        <v>98</v>
      </c>
      <c r="B4210" s="7" t="s">
        <v>135</v>
      </c>
      <c r="C4210" s="15">
        <v>107</v>
      </c>
      <c r="D4210" s="16" t="s">
        <v>101</v>
      </c>
      <c r="E4210">
        <v>1529</v>
      </c>
      <c r="F4210" s="9">
        <v>125</v>
      </c>
      <c r="G4210" s="9">
        <f>financials[[#This Row],[Units Sold]]*financials[[#This Row],[Sale Price]]</f>
        <v>191125</v>
      </c>
      <c r="H4210" s="9">
        <f>IF(financials[[#This Row],[Discount Band]]="low",0.1,IF(financials[[#This Row],[Discount Band]]="medium",0.15,0.3))</f>
        <v>0.15</v>
      </c>
      <c r="I4210" s="9">
        <f>financials[[#This Row],[Gross Sales]]-financials[[#This Row],[Gross Sales]]*financials[[#This Row],[Discounts]]</f>
        <v>162456.25</v>
      </c>
      <c r="J4210" s="9">
        <f>VLOOKUP(financials[[#This Row],[productid]],Products!$B$2:$H$10,3)</f>
        <v>5.5</v>
      </c>
      <c r="K4210" s="9">
        <f>financials[[#This Row],[Sales]]-financials[[#This Row],[COGS]]</f>
        <v>162450.75</v>
      </c>
      <c r="L4210" s="17">
        <f t="shared" ca="1" si="131"/>
        <v>45194</v>
      </c>
      <c r="M4210" t="str">
        <f t="shared" ca="1" si="130"/>
        <v>C0003</v>
      </c>
    </row>
    <row r="4211" spans="1:13" x14ac:dyDescent="0.25">
      <c r="A4211" t="s">
        <v>98</v>
      </c>
      <c r="B4211" s="7" t="s">
        <v>170</v>
      </c>
      <c r="C4211" s="13">
        <v>109</v>
      </c>
      <c r="D4211" s="10" t="s">
        <v>94</v>
      </c>
      <c r="E4211">
        <v>1533</v>
      </c>
      <c r="F4211" s="9">
        <v>125</v>
      </c>
      <c r="G4211" s="9">
        <f>financials[[#This Row],[Units Sold]]*financials[[#This Row],[Sale Price]]</f>
        <v>191625</v>
      </c>
      <c r="H4211" s="9">
        <f>IF(financials[[#This Row],[Discount Band]]="low",0.1,IF(financials[[#This Row],[Discount Band]]="medium",0.15,0.3))</f>
        <v>0.3</v>
      </c>
      <c r="I4211" s="9">
        <f>financials[[#This Row],[Gross Sales]]-financials[[#This Row],[Gross Sales]]*financials[[#This Row],[Discounts]]</f>
        <v>134137.5</v>
      </c>
      <c r="J4211" s="9">
        <f>VLOOKUP(financials[[#This Row],[productid]],Products!$B$2:$H$10,3)</f>
        <v>16.8</v>
      </c>
      <c r="K4211" s="9">
        <f>financials[[#This Row],[Sales]]-financials[[#This Row],[COGS]]</f>
        <v>134120.70000000001</v>
      </c>
      <c r="L4211" s="17">
        <f t="shared" ca="1" si="131"/>
        <v>44584</v>
      </c>
      <c r="M4211" t="str">
        <f t="shared" ca="1" si="130"/>
        <v>C0003</v>
      </c>
    </row>
    <row r="4212" spans="1:13" x14ac:dyDescent="0.25">
      <c r="A4212" t="s">
        <v>98</v>
      </c>
      <c r="B4212" s="7" t="s">
        <v>95</v>
      </c>
      <c r="C4212" s="15">
        <v>105</v>
      </c>
      <c r="D4212" s="16" t="s">
        <v>102</v>
      </c>
      <c r="E4212">
        <v>1533</v>
      </c>
      <c r="F4212" s="9">
        <v>125</v>
      </c>
      <c r="G4212" s="9">
        <f>financials[[#This Row],[Units Sold]]*financials[[#This Row],[Sale Price]]</f>
        <v>191625</v>
      </c>
      <c r="H4212" s="9">
        <f>IF(financials[[#This Row],[Discount Band]]="low",0.1,IF(financials[[#This Row],[Discount Band]]="medium",0.15,0.3))</f>
        <v>0.1</v>
      </c>
      <c r="I4212" s="9">
        <f>financials[[#This Row],[Gross Sales]]-financials[[#This Row],[Gross Sales]]*financials[[#This Row],[Discounts]]</f>
        <v>172462.5</v>
      </c>
      <c r="J4212" s="9">
        <f>VLOOKUP(financials[[#This Row],[productid]],Products!$B$2:$H$10,3)</f>
        <v>10</v>
      </c>
      <c r="K4212" s="9">
        <f>financials[[#This Row],[Sales]]-financials[[#This Row],[COGS]]</f>
        <v>172452.5</v>
      </c>
      <c r="L4212" s="17">
        <f t="shared" ca="1" si="131"/>
        <v>44616</v>
      </c>
      <c r="M4212" t="str">
        <f t="shared" ca="1" si="130"/>
        <v>C0002</v>
      </c>
    </row>
    <row r="4213" spans="1:13" x14ac:dyDescent="0.25">
      <c r="A4213" t="s">
        <v>97</v>
      </c>
      <c r="B4213" s="7" t="s">
        <v>216</v>
      </c>
      <c r="C4213" s="15">
        <v>109</v>
      </c>
      <c r="D4213" s="16" t="s">
        <v>102</v>
      </c>
      <c r="E4213">
        <v>548</v>
      </c>
      <c r="F4213" s="9">
        <v>350</v>
      </c>
      <c r="G4213" s="9">
        <f>financials[[#This Row],[Units Sold]]*financials[[#This Row],[Sale Price]]</f>
        <v>191800</v>
      </c>
      <c r="H4213" s="9">
        <f>IF(financials[[#This Row],[Discount Band]]="low",0.1,IF(financials[[#This Row],[Discount Band]]="medium",0.15,0.3))</f>
        <v>0.1</v>
      </c>
      <c r="I4213" s="9">
        <f>financials[[#This Row],[Gross Sales]]-financials[[#This Row],[Gross Sales]]*financials[[#This Row],[Discounts]]</f>
        <v>172620</v>
      </c>
      <c r="J4213" s="9">
        <f>VLOOKUP(financials[[#This Row],[productid]],Products!$B$2:$H$10,3)</f>
        <v>16.8</v>
      </c>
      <c r="K4213" s="9">
        <f>financials[[#This Row],[Sales]]-financials[[#This Row],[COGS]]</f>
        <v>172603.2</v>
      </c>
      <c r="L4213" s="17">
        <f t="shared" ca="1" si="131"/>
        <v>45154</v>
      </c>
      <c r="M4213" t="str">
        <f t="shared" ca="1" si="130"/>
        <v>A0001</v>
      </c>
    </row>
    <row r="4214" spans="1:13" x14ac:dyDescent="0.25">
      <c r="A4214" t="s">
        <v>98</v>
      </c>
      <c r="B4214" s="7" t="s">
        <v>95</v>
      </c>
      <c r="C4214" s="15">
        <v>108</v>
      </c>
      <c r="D4214" s="16" t="s">
        <v>102</v>
      </c>
      <c r="E4214">
        <v>1536</v>
      </c>
      <c r="F4214" s="9">
        <v>125</v>
      </c>
      <c r="G4214" s="9">
        <f>financials[[#This Row],[Units Sold]]*financials[[#This Row],[Sale Price]]</f>
        <v>192000</v>
      </c>
      <c r="H4214" s="9">
        <f>IF(financials[[#This Row],[Discount Band]]="low",0.1,IF(financials[[#This Row],[Discount Band]]="medium",0.15,0.3))</f>
        <v>0.1</v>
      </c>
      <c r="I4214" s="9">
        <f>financials[[#This Row],[Gross Sales]]-financials[[#This Row],[Gross Sales]]*financials[[#This Row],[Discounts]]</f>
        <v>172800</v>
      </c>
      <c r="J4214" s="9">
        <f>VLOOKUP(financials[[#This Row],[productid]],Products!$B$2:$H$10,3)</f>
        <v>3.99</v>
      </c>
      <c r="K4214" s="9">
        <f>financials[[#This Row],[Sales]]-financials[[#This Row],[COGS]]</f>
        <v>172796.01</v>
      </c>
      <c r="L4214" s="17">
        <f t="shared" ca="1" si="131"/>
        <v>44864</v>
      </c>
      <c r="M4214" t="str">
        <f t="shared" ca="1" si="130"/>
        <v>B0101</v>
      </c>
    </row>
    <row r="4215" spans="1:13" x14ac:dyDescent="0.25">
      <c r="A4215" t="s">
        <v>98</v>
      </c>
      <c r="B4215" s="7" t="s">
        <v>95</v>
      </c>
      <c r="C4215" s="15">
        <v>102</v>
      </c>
      <c r="D4215" s="16" t="s">
        <v>94</v>
      </c>
      <c r="E4215">
        <v>1540</v>
      </c>
      <c r="F4215" s="9">
        <v>125</v>
      </c>
      <c r="G4215" s="9">
        <f>financials[[#This Row],[Units Sold]]*financials[[#This Row],[Sale Price]]</f>
        <v>192500</v>
      </c>
      <c r="H4215" s="9">
        <f>IF(financials[[#This Row],[Discount Band]]="low",0.1,IF(financials[[#This Row],[Discount Band]]="medium",0.15,0.3))</f>
        <v>0.3</v>
      </c>
      <c r="I4215" s="9">
        <f>financials[[#This Row],[Gross Sales]]-financials[[#This Row],[Gross Sales]]*financials[[#This Row],[Discounts]]</f>
        <v>134750</v>
      </c>
      <c r="J4215" s="9">
        <f>VLOOKUP(financials[[#This Row],[productid]],Products!$B$2:$H$10,3)</f>
        <v>13.95</v>
      </c>
      <c r="K4215" s="9">
        <f>financials[[#This Row],[Sales]]-financials[[#This Row],[COGS]]</f>
        <v>134736.04999999999</v>
      </c>
      <c r="L4215" s="17">
        <f t="shared" ca="1" si="131"/>
        <v>44780</v>
      </c>
      <c r="M4215" t="str">
        <f t="shared" ca="1" si="130"/>
        <v>A0001</v>
      </c>
    </row>
    <row r="4216" spans="1:13" x14ac:dyDescent="0.25">
      <c r="A4216" t="s">
        <v>99</v>
      </c>
      <c r="B4216" s="7" t="s">
        <v>216</v>
      </c>
      <c r="C4216" s="15">
        <v>105</v>
      </c>
      <c r="D4216" s="16" t="s">
        <v>101</v>
      </c>
      <c r="E4216">
        <v>642</v>
      </c>
      <c r="F4216" s="9">
        <v>300</v>
      </c>
      <c r="G4216" s="9">
        <f>financials[[#This Row],[Units Sold]]*financials[[#This Row],[Sale Price]]</f>
        <v>192600</v>
      </c>
      <c r="H4216" s="9">
        <f>IF(financials[[#This Row],[Discount Band]]="low",0.1,IF(financials[[#This Row],[Discount Band]]="medium",0.15,0.3))</f>
        <v>0.15</v>
      </c>
      <c r="I4216" s="9">
        <f>financials[[#This Row],[Gross Sales]]-financials[[#This Row],[Gross Sales]]*financials[[#This Row],[Discounts]]</f>
        <v>163710</v>
      </c>
      <c r="J4216" s="9">
        <f>VLOOKUP(financials[[#This Row],[productid]],Products!$B$2:$H$10,3)</f>
        <v>10</v>
      </c>
      <c r="K4216" s="9">
        <f>financials[[#This Row],[Sales]]-financials[[#This Row],[COGS]]</f>
        <v>163700</v>
      </c>
      <c r="L4216" s="17">
        <f t="shared" ca="1" si="131"/>
        <v>44570</v>
      </c>
      <c r="M4216" t="str">
        <f t="shared" ca="1" si="130"/>
        <v>A0001</v>
      </c>
    </row>
    <row r="4217" spans="1:13" x14ac:dyDescent="0.25">
      <c r="A4217" t="s">
        <v>97</v>
      </c>
      <c r="B4217" s="7" t="s">
        <v>209</v>
      </c>
      <c r="C4217" s="15">
        <v>108</v>
      </c>
      <c r="D4217" s="16" t="s">
        <v>102</v>
      </c>
      <c r="E4217">
        <v>551</v>
      </c>
      <c r="F4217" s="9">
        <v>350</v>
      </c>
      <c r="G4217" s="9">
        <f>financials[[#This Row],[Units Sold]]*financials[[#This Row],[Sale Price]]</f>
        <v>192850</v>
      </c>
      <c r="H4217" s="9">
        <f>IF(financials[[#This Row],[Discount Band]]="low",0.1,IF(financials[[#This Row],[Discount Band]]="medium",0.15,0.3))</f>
        <v>0.1</v>
      </c>
      <c r="I4217" s="9">
        <f>financials[[#This Row],[Gross Sales]]-financials[[#This Row],[Gross Sales]]*financials[[#This Row],[Discounts]]</f>
        <v>173565</v>
      </c>
      <c r="J4217" s="9">
        <f>VLOOKUP(financials[[#This Row],[productid]],Products!$B$2:$H$10,3)</f>
        <v>3.99</v>
      </c>
      <c r="K4217" s="9">
        <f>financials[[#This Row],[Sales]]-financials[[#This Row],[COGS]]</f>
        <v>173561.01</v>
      </c>
      <c r="L4217" s="17">
        <f t="shared" ca="1" si="131"/>
        <v>45158</v>
      </c>
      <c r="M4217" t="str">
        <f t="shared" ca="1" si="130"/>
        <v>A0001</v>
      </c>
    </row>
    <row r="4218" spans="1:13" x14ac:dyDescent="0.25">
      <c r="A4218" t="s">
        <v>98</v>
      </c>
      <c r="B4218" s="7" t="s">
        <v>170</v>
      </c>
      <c r="C4218" s="15">
        <v>105</v>
      </c>
      <c r="D4218" s="16" t="s">
        <v>94</v>
      </c>
      <c r="E4218">
        <v>1551</v>
      </c>
      <c r="F4218" s="9">
        <v>125</v>
      </c>
      <c r="G4218" s="9">
        <f>financials[[#This Row],[Units Sold]]*financials[[#This Row],[Sale Price]]</f>
        <v>193875</v>
      </c>
      <c r="H4218" s="9">
        <f>IF(financials[[#This Row],[Discount Band]]="low",0.1,IF(financials[[#This Row],[Discount Band]]="medium",0.15,0.3))</f>
        <v>0.3</v>
      </c>
      <c r="I4218" s="9">
        <f>financials[[#This Row],[Gross Sales]]-financials[[#This Row],[Gross Sales]]*financials[[#This Row],[Discounts]]</f>
        <v>135712.5</v>
      </c>
      <c r="J4218" s="9">
        <f>VLOOKUP(financials[[#This Row],[productid]],Products!$B$2:$H$10,3)</f>
        <v>10</v>
      </c>
      <c r="K4218" s="9">
        <f>financials[[#This Row],[Sales]]-financials[[#This Row],[COGS]]</f>
        <v>135702.5</v>
      </c>
      <c r="L4218" s="17">
        <f t="shared" ca="1" si="131"/>
        <v>44599</v>
      </c>
      <c r="M4218" t="str">
        <f t="shared" ca="1" si="130"/>
        <v>B0101</v>
      </c>
    </row>
    <row r="4219" spans="1:13" x14ac:dyDescent="0.25">
      <c r="A4219" t="s">
        <v>98</v>
      </c>
      <c r="B4219" s="7" t="s">
        <v>170</v>
      </c>
      <c r="C4219" s="15">
        <v>101</v>
      </c>
      <c r="D4219" s="16" t="s">
        <v>102</v>
      </c>
      <c r="E4219">
        <v>1551</v>
      </c>
      <c r="F4219" s="9">
        <v>125</v>
      </c>
      <c r="G4219" s="9">
        <f>financials[[#This Row],[Units Sold]]*financials[[#This Row],[Sale Price]]</f>
        <v>193875</v>
      </c>
      <c r="H4219" s="9">
        <f>IF(financials[[#This Row],[Discount Band]]="low",0.1,IF(financials[[#This Row],[Discount Band]]="medium",0.15,0.3))</f>
        <v>0.1</v>
      </c>
      <c r="I4219" s="9">
        <f>financials[[#This Row],[Gross Sales]]-financials[[#This Row],[Gross Sales]]*financials[[#This Row],[Discounts]]</f>
        <v>174487.5</v>
      </c>
      <c r="J4219" s="9">
        <f>VLOOKUP(financials[[#This Row],[productid]],Products!$B$2:$H$10,3)</f>
        <v>9.9499999999999993</v>
      </c>
      <c r="K4219" s="9">
        <f>financials[[#This Row],[Sales]]-financials[[#This Row],[COGS]]</f>
        <v>174477.55</v>
      </c>
      <c r="L4219" s="17">
        <f t="shared" ca="1" si="131"/>
        <v>44954</v>
      </c>
      <c r="M4219" t="str">
        <f t="shared" ca="1" si="130"/>
        <v>C0002</v>
      </c>
    </row>
    <row r="4220" spans="1:13" x14ac:dyDescent="0.25">
      <c r="A4220" t="s">
        <v>98</v>
      </c>
      <c r="B4220" s="7" t="s">
        <v>95</v>
      </c>
      <c r="C4220" s="15">
        <v>101</v>
      </c>
      <c r="D4220" s="16" t="s">
        <v>102</v>
      </c>
      <c r="E4220">
        <v>1554</v>
      </c>
      <c r="F4220" s="9">
        <v>125</v>
      </c>
      <c r="G4220" s="9">
        <f>financials[[#This Row],[Units Sold]]*financials[[#This Row],[Sale Price]]</f>
        <v>194250</v>
      </c>
      <c r="H4220" s="9">
        <f>IF(financials[[#This Row],[Discount Band]]="low",0.1,IF(financials[[#This Row],[Discount Band]]="medium",0.15,0.3))</f>
        <v>0.1</v>
      </c>
      <c r="I4220" s="9">
        <f>financials[[#This Row],[Gross Sales]]-financials[[#This Row],[Gross Sales]]*financials[[#This Row],[Discounts]]</f>
        <v>174825</v>
      </c>
      <c r="J4220" s="9">
        <f>VLOOKUP(financials[[#This Row],[productid]],Products!$B$2:$H$10,3)</f>
        <v>9.9499999999999993</v>
      </c>
      <c r="K4220" s="9">
        <f>financials[[#This Row],[Sales]]-financials[[#This Row],[COGS]]</f>
        <v>174815.05</v>
      </c>
      <c r="L4220" s="17">
        <f t="shared" ca="1" si="131"/>
        <v>44941</v>
      </c>
      <c r="M4220" t="str">
        <f t="shared" ca="1" si="130"/>
        <v>B0101</v>
      </c>
    </row>
    <row r="4221" spans="1:13" x14ac:dyDescent="0.25">
      <c r="A4221" t="s">
        <v>98</v>
      </c>
      <c r="B4221" s="7" t="s">
        <v>95</v>
      </c>
      <c r="C4221" s="15">
        <v>102</v>
      </c>
      <c r="D4221" s="16" t="s">
        <v>102</v>
      </c>
      <c r="E4221">
        <v>1570</v>
      </c>
      <c r="F4221" s="9">
        <v>125</v>
      </c>
      <c r="G4221" s="9">
        <f>financials[[#This Row],[Units Sold]]*financials[[#This Row],[Sale Price]]</f>
        <v>196250</v>
      </c>
      <c r="H4221" s="9">
        <f>IF(financials[[#This Row],[Discount Band]]="low",0.1,IF(financials[[#This Row],[Discount Band]]="medium",0.15,0.3))</f>
        <v>0.1</v>
      </c>
      <c r="I4221" s="9">
        <f>financials[[#This Row],[Gross Sales]]-financials[[#This Row],[Gross Sales]]*financials[[#This Row],[Discounts]]</f>
        <v>176625</v>
      </c>
      <c r="J4221" s="9">
        <f>VLOOKUP(financials[[#This Row],[productid]],Products!$B$2:$H$10,3)</f>
        <v>13.95</v>
      </c>
      <c r="K4221" s="9">
        <f>financials[[#This Row],[Sales]]-financials[[#This Row],[COGS]]</f>
        <v>176611.05</v>
      </c>
      <c r="L4221" s="17">
        <f t="shared" ca="1" si="131"/>
        <v>44865</v>
      </c>
      <c r="M4221" t="str">
        <f t="shared" ca="1" si="130"/>
        <v>C0002</v>
      </c>
    </row>
    <row r="4222" spans="1:13" x14ac:dyDescent="0.25">
      <c r="A4222" t="s">
        <v>97</v>
      </c>
      <c r="B4222" s="7" t="s">
        <v>209</v>
      </c>
      <c r="C4222" s="15">
        <v>103</v>
      </c>
      <c r="D4222" s="16" t="s">
        <v>102</v>
      </c>
      <c r="E4222">
        <v>565</v>
      </c>
      <c r="F4222" s="9">
        <v>350</v>
      </c>
      <c r="G4222" s="9">
        <f>financials[[#This Row],[Units Sold]]*financials[[#This Row],[Sale Price]]</f>
        <v>197750</v>
      </c>
      <c r="H4222" s="9">
        <f>IF(financials[[#This Row],[Discount Band]]="low",0.1,IF(financials[[#This Row],[Discount Band]]="medium",0.15,0.3))</f>
        <v>0.1</v>
      </c>
      <c r="I4222" s="9">
        <f>financials[[#This Row],[Gross Sales]]-financials[[#This Row],[Gross Sales]]*financials[[#This Row],[Discounts]]</f>
        <v>177975</v>
      </c>
      <c r="J4222" s="9">
        <f>VLOOKUP(financials[[#This Row],[productid]],Products!$B$2:$H$10,3)</f>
        <v>15</v>
      </c>
      <c r="K4222" s="9">
        <f>financials[[#This Row],[Sales]]-financials[[#This Row],[COGS]]</f>
        <v>177960</v>
      </c>
      <c r="L4222" s="17">
        <f t="shared" ca="1" si="131"/>
        <v>45169</v>
      </c>
      <c r="M4222" t="str">
        <f t="shared" ca="1" si="130"/>
        <v>A0001</v>
      </c>
    </row>
    <row r="4223" spans="1:13" x14ac:dyDescent="0.25">
      <c r="A4223" t="s">
        <v>98</v>
      </c>
      <c r="B4223" s="7" t="s">
        <v>95</v>
      </c>
      <c r="C4223" s="13">
        <v>105</v>
      </c>
      <c r="D4223" s="10" t="s">
        <v>102</v>
      </c>
      <c r="E4223">
        <v>1593</v>
      </c>
      <c r="F4223" s="9">
        <v>125</v>
      </c>
      <c r="G4223" s="9">
        <f>financials[[#This Row],[Units Sold]]*financials[[#This Row],[Sale Price]]</f>
        <v>199125</v>
      </c>
      <c r="H4223" s="9">
        <f>IF(financials[[#This Row],[Discount Band]]="low",0.1,IF(financials[[#This Row],[Discount Band]]="medium",0.15,0.3))</f>
        <v>0.1</v>
      </c>
      <c r="I4223" s="9">
        <f>financials[[#This Row],[Gross Sales]]-financials[[#This Row],[Gross Sales]]*financials[[#This Row],[Discounts]]</f>
        <v>179212.5</v>
      </c>
      <c r="J4223" s="9">
        <f>VLOOKUP(financials[[#This Row],[productid]],Products!$B$2:$H$10,3)</f>
        <v>10</v>
      </c>
      <c r="K4223" s="9">
        <f>financials[[#This Row],[Sales]]-financials[[#This Row],[COGS]]</f>
        <v>179202.5</v>
      </c>
      <c r="L4223" s="17">
        <f t="shared" ca="1" si="131"/>
        <v>45269</v>
      </c>
      <c r="M4223" t="str">
        <f t="shared" ca="1" si="130"/>
        <v>A0001</v>
      </c>
    </row>
    <row r="4224" spans="1:13" x14ac:dyDescent="0.25">
      <c r="A4224" t="s">
        <v>98</v>
      </c>
      <c r="B4224" s="7" t="s">
        <v>95</v>
      </c>
      <c r="C4224" s="15">
        <v>104</v>
      </c>
      <c r="D4224" s="16" t="s">
        <v>94</v>
      </c>
      <c r="E4224">
        <v>1593</v>
      </c>
      <c r="F4224" s="9">
        <v>125</v>
      </c>
      <c r="G4224" s="9">
        <f>financials[[#This Row],[Units Sold]]*financials[[#This Row],[Sale Price]]</f>
        <v>199125</v>
      </c>
      <c r="H4224" s="9">
        <f>IF(financials[[#This Row],[Discount Band]]="low",0.1,IF(financials[[#This Row],[Discount Band]]="medium",0.15,0.3))</f>
        <v>0.3</v>
      </c>
      <c r="I4224" s="9">
        <f>financials[[#This Row],[Gross Sales]]-financials[[#This Row],[Gross Sales]]*financials[[#This Row],[Discounts]]</f>
        <v>139387.5</v>
      </c>
      <c r="J4224" s="9">
        <f>VLOOKUP(financials[[#This Row],[productid]],Products!$B$2:$H$10,3)</f>
        <v>2.9</v>
      </c>
      <c r="K4224" s="9">
        <f>financials[[#This Row],[Sales]]-financials[[#This Row],[COGS]]</f>
        <v>139384.6</v>
      </c>
      <c r="L4224" s="17">
        <f t="shared" ca="1" si="131"/>
        <v>44587</v>
      </c>
      <c r="M4224" t="str">
        <f t="shared" ca="1" si="130"/>
        <v>A0001</v>
      </c>
    </row>
    <row r="4225" spans="1:13" x14ac:dyDescent="0.25">
      <c r="A4225" t="s">
        <v>98</v>
      </c>
      <c r="B4225" s="7" t="s">
        <v>95</v>
      </c>
      <c r="C4225" s="15">
        <v>109</v>
      </c>
      <c r="D4225" s="16" t="s">
        <v>102</v>
      </c>
      <c r="E4225">
        <v>1598</v>
      </c>
      <c r="F4225" s="9">
        <v>125</v>
      </c>
      <c r="G4225" s="9">
        <f>financials[[#This Row],[Units Sold]]*financials[[#This Row],[Sale Price]]</f>
        <v>199750</v>
      </c>
      <c r="H4225" s="9">
        <f>IF(financials[[#This Row],[Discount Band]]="low",0.1,IF(financials[[#This Row],[Discount Band]]="medium",0.15,0.3))</f>
        <v>0.1</v>
      </c>
      <c r="I4225" s="9">
        <f>financials[[#This Row],[Gross Sales]]-financials[[#This Row],[Gross Sales]]*financials[[#This Row],[Discounts]]</f>
        <v>179775</v>
      </c>
      <c r="J4225" s="9">
        <f>VLOOKUP(financials[[#This Row],[productid]],Products!$B$2:$H$10,3)</f>
        <v>16.8</v>
      </c>
      <c r="K4225" s="9">
        <f>financials[[#This Row],[Sales]]-financials[[#This Row],[COGS]]</f>
        <v>179758.2</v>
      </c>
      <c r="L4225" s="17">
        <f t="shared" ca="1" si="131"/>
        <v>44905</v>
      </c>
      <c r="M4225" t="str">
        <f t="shared" ca="1" si="130"/>
        <v>B0101</v>
      </c>
    </row>
    <row r="4226" spans="1:13" x14ac:dyDescent="0.25">
      <c r="A4226" t="s">
        <v>97</v>
      </c>
      <c r="B4226" s="7" t="s">
        <v>209</v>
      </c>
      <c r="C4226" s="15">
        <v>106</v>
      </c>
      <c r="D4226" s="16" t="s">
        <v>101</v>
      </c>
      <c r="E4226">
        <v>571</v>
      </c>
      <c r="F4226" s="9">
        <v>350</v>
      </c>
      <c r="G4226" s="9">
        <f>financials[[#This Row],[Units Sold]]*financials[[#This Row],[Sale Price]]</f>
        <v>199850</v>
      </c>
      <c r="H4226" s="9">
        <f>IF(financials[[#This Row],[Discount Band]]="low",0.1,IF(financials[[#This Row],[Discount Band]]="medium",0.15,0.3))</f>
        <v>0.15</v>
      </c>
      <c r="I4226" s="9">
        <f>financials[[#This Row],[Gross Sales]]-financials[[#This Row],[Gross Sales]]*financials[[#This Row],[Discounts]]</f>
        <v>169872.5</v>
      </c>
      <c r="J4226" s="9">
        <f>VLOOKUP(financials[[#This Row],[productid]],Products!$B$2:$H$10,3)</f>
        <v>9.1</v>
      </c>
      <c r="K4226" s="9">
        <f>financials[[#This Row],[Sales]]-financials[[#This Row],[COGS]]</f>
        <v>169863.4</v>
      </c>
      <c r="L4226" s="17">
        <f t="shared" ca="1" si="131"/>
        <v>45051</v>
      </c>
      <c r="M4226" t="str">
        <f t="shared" ref="M4226:M4289" ca="1" si="132">VLOOKUP(RANDBETWEEN(1,5),rnlsalesperson,2)</f>
        <v>C0002</v>
      </c>
    </row>
    <row r="4227" spans="1:13" x14ac:dyDescent="0.25">
      <c r="A4227" t="s">
        <v>98</v>
      </c>
      <c r="B4227" s="7" t="s">
        <v>135</v>
      </c>
      <c r="C4227" s="15">
        <v>102</v>
      </c>
      <c r="D4227" s="16" t="s">
        <v>102</v>
      </c>
      <c r="E4227">
        <v>1604</v>
      </c>
      <c r="F4227" s="9">
        <v>125</v>
      </c>
      <c r="G4227" s="9">
        <f>financials[[#This Row],[Units Sold]]*financials[[#This Row],[Sale Price]]</f>
        <v>200500</v>
      </c>
      <c r="H4227" s="9">
        <f>IF(financials[[#This Row],[Discount Band]]="low",0.1,IF(financials[[#This Row],[Discount Band]]="medium",0.15,0.3))</f>
        <v>0.1</v>
      </c>
      <c r="I4227" s="9">
        <f>financials[[#This Row],[Gross Sales]]-financials[[#This Row],[Gross Sales]]*financials[[#This Row],[Discounts]]</f>
        <v>180450</v>
      </c>
      <c r="J4227" s="9">
        <f>VLOOKUP(financials[[#This Row],[productid]],Products!$B$2:$H$10,3)</f>
        <v>13.95</v>
      </c>
      <c r="K4227" s="9">
        <f>financials[[#This Row],[Sales]]-financials[[#This Row],[COGS]]</f>
        <v>180436.05</v>
      </c>
      <c r="L4227" s="17">
        <f t="shared" ref="L4227:L4290" ca="1" si="133">RANDBETWEEN(44562,45534)</f>
        <v>44819</v>
      </c>
      <c r="M4227" t="str">
        <f t="shared" ca="1" si="132"/>
        <v>C0003</v>
      </c>
    </row>
    <row r="4228" spans="1:13" x14ac:dyDescent="0.25">
      <c r="A4228" t="s">
        <v>97</v>
      </c>
      <c r="B4228" s="7" t="s">
        <v>287</v>
      </c>
      <c r="C4228" s="15">
        <v>108</v>
      </c>
      <c r="D4228" s="16" t="s">
        <v>94</v>
      </c>
      <c r="E4228">
        <v>573</v>
      </c>
      <c r="F4228" s="9">
        <v>350</v>
      </c>
      <c r="G4228" s="9">
        <f>financials[[#This Row],[Units Sold]]*financials[[#This Row],[Sale Price]]</f>
        <v>200550</v>
      </c>
      <c r="H4228" s="9">
        <f>IF(financials[[#This Row],[Discount Band]]="low",0.1,IF(financials[[#This Row],[Discount Band]]="medium",0.15,0.3))</f>
        <v>0.3</v>
      </c>
      <c r="I4228" s="9">
        <f>financials[[#This Row],[Gross Sales]]-financials[[#This Row],[Gross Sales]]*financials[[#This Row],[Discounts]]</f>
        <v>140385</v>
      </c>
      <c r="J4228" s="9">
        <f>VLOOKUP(financials[[#This Row],[productid]],Products!$B$2:$H$10,3)</f>
        <v>3.99</v>
      </c>
      <c r="K4228" s="9">
        <f>financials[[#This Row],[Sales]]-financials[[#This Row],[COGS]]</f>
        <v>140381.01</v>
      </c>
      <c r="L4228" s="17">
        <f t="shared" ca="1" si="133"/>
        <v>45188</v>
      </c>
      <c r="M4228" t="str">
        <f t="shared" ca="1" si="132"/>
        <v>C0002</v>
      </c>
    </row>
    <row r="4229" spans="1:13" x14ac:dyDescent="0.25">
      <c r="A4229" t="s">
        <v>98</v>
      </c>
      <c r="B4229" s="7" t="s">
        <v>95</v>
      </c>
      <c r="C4229" s="15">
        <v>101</v>
      </c>
      <c r="D4229" s="16" t="s">
        <v>94</v>
      </c>
      <c r="E4229">
        <v>1609</v>
      </c>
      <c r="F4229" s="9">
        <v>125</v>
      </c>
      <c r="G4229" s="9">
        <f>financials[[#This Row],[Units Sold]]*financials[[#This Row],[Sale Price]]</f>
        <v>201125</v>
      </c>
      <c r="H4229" s="9">
        <f>IF(financials[[#This Row],[Discount Band]]="low",0.1,IF(financials[[#This Row],[Discount Band]]="medium",0.15,0.3))</f>
        <v>0.3</v>
      </c>
      <c r="I4229" s="9">
        <f>financials[[#This Row],[Gross Sales]]-financials[[#This Row],[Gross Sales]]*financials[[#This Row],[Discounts]]</f>
        <v>140787.5</v>
      </c>
      <c r="J4229" s="9">
        <f>VLOOKUP(financials[[#This Row],[productid]],Products!$B$2:$H$10,3)</f>
        <v>9.9499999999999993</v>
      </c>
      <c r="K4229" s="9">
        <f>financials[[#This Row],[Sales]]-financials[[#This Row],[COGS]]</f>
        <v>140777.54999999999</v>
      </c>
      <c r="L4229" s="17">
        <f t="shared" ca="1" si="133"/>
        <v>44997</v>
      </c>
      <c r="M4229" t="str">
        <f t="shared" ca="1" si="132"/>
        <v>C0003</v>
      </c>
    </row>
    <row r="4230" spans="1:13" x14ac:dyDescent="0.25">
      <c r="A4230" t="s">
        <v>98</v>
      </c>
      <c r="B4230" s="7" t="s">
        <v>95</v>
      </c>
      <c r="C4230" s="15">
        <v>104</v>
      </c>
      <c r="D4230" s="16" t="s">
        <v>102</v>
      </c>
      <c r="E4230">
        <v>1613</v>
      </c>
      <c r="F4230" s="9">
        <v>125</v>
      </c>
      <c r="G4230" s="9">
        <f>financials[[#This Row],[Units Sold]]*financials[[#This Row],[Sale Price]]</f>
        <v>201625</v>
      </c>
      <c r="H4230" s="9">
        <f>IF(financials[[#This Row],[Discount Band]]="low",0.1,IF(financials[[#This Row],[Discount Band]]="medium",0.15,0.3))</f>
        <v>0.1</v>
      </c>
      <c r="I4230" s="9">
        <f>financials[[#This Row],[Gross Sales]]-financials[[#This Row],[Gross Sales]]*financials[[#This Row],[Discounts]]</f>
        <v>181462.5</v>
      </c>
      <c r="J4230" s="9">
        <f>VLOOKUP(financials[[#This Row],[productid]],Products!$B$2:$H$10,3)</f>
        <v>2.9</v>
      </c>
      <c r="K4230" s="9">
        <f>financials[[#This Row],[Sales]]-financials[[#This Row],[COGS]]</f>
        <v>181459.6</v>
      </c>
      <c r="L4230" s="17">
        <f t="shared" ca="1" si="133"/>
        <v>45412</v>
      </c>
      <c r="M4230" t="str">
        <f t="shared" ca="1" si="132"/>
        <v>C0003</v>
      </c>
    </row>
    <row r="4231" spans="1:13" x14ac:dyDescent="0.25">
      <c r="A4231" t="s">
        <v>98</v>
      </c>
      <c r="B4231" s="7" t="s">
        <v>170</v>
      </c>
      <c r="C4231" s="15">
        <v>104</v>
      </c>
      <c r="D4231" s="16" t="s">
        <v>102</v>
      </c>
      <c r="E4231">
        <v>1616</v>
      </c>
      <c r="F4231" s="9">
        <v>125</v>
      </c>
      <c r="G4231" s="9">
        <f>financials[[#This Row],[Units Sold]]*financials[[#This Row],[Sale Price]]</f>
        <v>202000</v>
      </c>
      <c r="H4231" s="9">
        <f>IF(financials[[#This Row],[Discount Band]]="low",0.1,IF(financials[[#This Row],[Discount Band]]="medium",0.15,0.3))</f>
        <v>0.1</v>
      </c>
      <c r="I4231" s="9">
        <f>financials[[#This Row],[Gross Sales]]-financials[[#This Row],[Gross Sales]]*financials[[#This Row],[Discounts]]</f>
        <v>181800</v>
      </c>
      <c r="J4231" s="9">
        <f>VLOOKUP(financials[[#This Row],[productid]],Products!$B$2:$H$10,3)</f>
        <v>2.9</v>
      </c>
      <c r="K4231" s="9">
        <f>financials[[#This Row],[Sales]]-financials[[#This Row],[COGS]]</f>
        <v>181797.1</v>
      </c>
      <c r="L4231" s="17">
        <f t="shared" ca="1" si="133"/>
        <v>44675</v>
      </c>
      <c r="M4231" t="str">
        <f t="shared" ca="1" si="132"/>
        <v>B0101</v>
      </c>
    </row>
    <row r="4232" spans="1:13" x14ac:dyDescent="0.25">
      <c r="A4232" t="s">
        <v>98</v>
      </c>
      <c r="B4232" s="7" t="s">
        <v>95</v>
      </c>
      <c r="C4232" s="13">
        <v>109</v>
      </c>
      <c r="D4232" s="10" t="s">
        <v>103</v>
      </c>
      <c r="E4232">
        <v>1618</v>
      </c>
      <c r="F4232" s="9">
        <v>125</v>
      </c>
      <c r="G4232" s="9">
        <f>financials[[#This Row],[Units Sold]]*financials[[#This Row],[Sale Price]]</f>
        <v>202250</v>
      </c>
      <c r="H4232" s="9">
        <f>IF(financials[[#This Row],[Discount Band]]="low",0.1,IF(financials[[#This Row],[Discount Band]]="medium",0.15,0.3))</f>
        <v>0.3</v>
      </c>
      <c r="I4232" s="9">
        <f>financials[[#This Row],[Gross Sales]]-financials[[#This Row],[Gross Sales]]*financials[[#This Row],[Discounts]]</f>
        <v>141575</v>
      </c>
      <c r="J4232" s="9">
        <f>VLOOKUP(financials[[#This Row],[productid]],Products!$B$2:$H$10,3)</f>
        <v>16.8</v>
      </c>
      <c r="K4232" s="9">
        <f>financials[[#This Row],[Sales]]-financials[[#This Row],[COGS]]</f>
        <v>141558.20000000001</v>
      </c>
      <c r="L4232" s="17">
        <f t="shared" ca="1" si="133"/>
        <v>45303</v>
      </c>
      <c r="M4232" t="str">
        <f t="shared" ca="1" si="132"/>
        <v>C0003</v>
      </c>
    </row>
    <row r="4233" spans="1:13" x14ac:dyDescent="0.25">
      <c r="A4233" t="s">
        <v>98</v>
      </c>
      <c r="B4233" s="7" t="s">
        <v>95</v>
      </c>
      <c r="C4233" s="15">
        <v>102</v>
      </c>
      <c r="D4233" s="16" t="s">
        <v>101</v>
      </c>
      <c r="E4233">
        <v>1628</v>
      </c>
      <c r="F4233" s="9">
        <v>125</v>
      </c>
      <c r="G4233" s="9">
        <f>financials[[#This Row],[Units Sold]]*financials[[#This Row],[Sale Price]]</f>
        <v>203500</v>
      </c>
      <c r="H4233" s="9">
        <f>IF(financials[[#This Row],[Discount Band]]="low",0.1,IF(financials[[#This Row],[Discount Band]]="medium",0.15,0.3))</f>
        <v>0.15</v>
      </c>
      <c r="I4233" s="9">
        <f>financials[[#This Row],[Gross Sales]]-financials[[#This Row],[Gross Sales]]*financials[[#This Row],[Discounts]]</f>
        <v>172975</v>
      </c>
      <c r="J4233" s="9">
        <f>VLOOKUP(financials[[#This Row],[productid]],Products!$B$2:$H$10,3)</f>
        <v>13.95</v>
      </c>
      <c r="K4233" s="9">
        <f>financials[[#This Row],[Sales]]-financials[[#This Row],[COGS]]</f>
        <v>172961.05</v>
      </c>
      <c r="L4233" s="17">
        <f t="shared" ca="1" si="133"/>
        <v>45275</v>
      </c>
      <c r="M4233" t="str">
        <f t="shared" ca="1" si="132"/>
        <v>C0002</v>
      </c>
    </row>
    <row r="4234" spans="1:13" x14ac:dyDescent="0.25">
      <c r="A4234" t="s">
        <v>98</v>
      </c>
      <c r="B4234" s="7" t="s">
        <v>95</v>
      </c>
      <c r="C4234" s="13">
        <v>105</v>
      </c>
      <c r="D4234" s="10" t="s">
        <v>102</v>
      </c>
      <c r="E4234">
        <v>1629</v>
      </c>
      <c r="F4234" s="9">
        <v>125</v>
      </c>
      <c r="G4234" s="9">
        <f>financials[[#This Row],[Units Sold]]*financials[[#This Row],[Sale Price]]</f>
        <v>203625</v>
      </c>
      <c r="H4234" s="9">
        <f>IF(financials[[#This Row],[Discount Band]]="low",0.1,IF(financials[[#This Row],[Discount Band]]="medium",0.15,0.3))</f>
        <v>0.1</v>
      </c>
      <c r="I4234" s="9">
        <f>financials[[#This Row],[Gross Sales]]-financials[[#This Row],[Gross Sales]]*financials[[#This Row],[Discounts]]</f>
        <v>183262.5</v>
      </c>
      <c r="J4234" s="9">
        <f>VLOOKUP(financials[[#This Row],[productid]],Products!$B$2:$H$10,3)</f>
        <v>10</v>
      </c>
      <c r="K4234" s="9">
        <f>financials[[#This Row],[Sales]]-financials[[#This Row],[COGS]]</f>
        <v>183252.5</v>
      </c>
      <c r="L4234" s="17">
        <f t="shared" ca="1" si="133"/>
        <v>45157</v>
      </c>
      <c r="M4234" t="str">
        <f t="shared" ca="1" si="132"/>
        <v>A0001</v>
      </c>
    </row>
    <row r="4235" spans="1:13" x14ac:dyDescent="0.25">
      <c r="A4235" t="s">
        <v>97</v>
      </c>
      <c r="B4235" s="7" t="s">
        <v>209</v>
      </c>
      <c r="C4235" s="15">
        <v>101</v>
      </c>
      <c r="D4235" s="16" t="s">
        <v>101</v>
      </c>
      <c r="E4235">
        <v>582</v>
      </c>
      <c r="F4235" s="9">
        <v>350</v>
      </c>
      <c r="G4235" s="9">
        <f>financials[[#This Row],[Units Sold]]*financials[[#This Row],[Sale Price]]</f>
        <v>203700</v>
      </c>
      <c r="H4235" s="9">
        <f>IF(financials[[#This Row],[Discount Band]]="low",0.1,IF(financials[[#This Row],[Discount Band]]="medium",0.15,0.3))</f>
        <v>0.15</v>
      </c>
      <c r="I4235" s="9">
        <f>financials[[#This Row],[Gross Sales]]-financials[[#This Row],[Gross Sales]]*financials[[#This Row],[Discounts]]</f>
        <v>173145</v>
      </c>
      <c r="J4235" s="9">
        <f>VLOOKUP(financials[[#This Row],[productid]],Products!$B$2:$H$10,3)</f>
        <v>9.9499999999999993</v>
      </c>
      <c r="K4235" s="9">
        <f>financials[[#This Row],[Sales]]-financials[[#This Row],[COGS]]</f>
        <v>173135.05</v>
      </c>
      <c r="L4235" s="17">
        <f t="shared" ca="1" si="133"/>
        <v>45485</v>
      </c>
      <c r="M4235" t="str">
        <f t="shared" ca="1" si="132"/>
        <v>C0003</v>
      </c>
    </row>
    <row r="4236" spans="1:13" x14ac:dyDescent="0.25">
      <c r="A4236" t="s">
        <v>99</v>
      </c>
      <c r="B4236" s="7" t="s">
        <v>216</v>
      </c>
      <c r="C4236" s="15">
        <v>108</v>
      </c>
      <c r="D4236" s="16" t="s">
        <v>94</v>
      </c>
      <c r="E4236">
        <v>683</v>
      </c>
      <c r="F4236" s="9">
        <v>300</v>
      </c>
      <c r="G4236" s="9">
        <f>financials[[#This Row],[Units Sold]]*financials[[#This Row],[Sale Price]]</f>
        <v>204900</v>
      </c>
      <c r="H4236" s="9">
        <f>IF(financials[[#This Row],[Discount Band]]="low",0.1,IF(financials[[#This Row],[Discount Band]]="medium",0.15,0.3))</f>
        <v>0.3</v>
      </c>
      <c r="I4236" s="9">
        <f>financials[[#This Row],[Gross Sales]]-financials[[#This Row],[Gross Sales]]*financials[[#This Row],[Discounts]]</f>
        <v>143430</v>
      </c>
      <c r="J4236" s="9">
        <f>VLOOKUP(financials[[#This Row],[productid]],Products!$B$2:$H$10,3)</f>
        <v>3.99</v>
      </c>
      <c r="K4236" s="9">
        <f>financials[[#This Row],[Sales]]-financials[[#This Row],[COGS]]</f>
        <v>143426.01</v>
      </c>
      <c r="L4236" s="17">
        <f t="shared" ca="1" si="133"/>
        <v>44970</v>
      </c>
      <c r="M4236" t="str">
        <f t="shared" ca="1" si="132"/>
        <v>C0003</v>
      </c>
    </row>
    <row r="4237" spans="1:13" x14ac:dyDescent="0.25">
      <c r="A4237" t="s">
        <v>97</v>
      </c>
      <c r="B4237" s="7" t="s">
        <v>209</v>
      </c>
      <c r="C4237" s="13">
        <v>104</v>
      </c>
      <c r="D4237" s="10" t="s">
        <v>94</v>
      </c>
      <c r="E4237">
        <v>586</v>
      </c>
      <c r="F4237" s="9">
        <v>350</v>
      </c>
      <c r="G4237" s="9">
        <f>financials[[#This Row],[Units Sold]]*financials[[#This Row],[Sale Price]]</f>
        <v>205100</v>
      </c>
      <c r="H4237" s="9">
        <f>IF(financials[[#This Row],[Discount Band]]="low",0.1,IF(financials[[#This Row],[Discount Band]]="medium",0.15,0.3))</f>
        <v>0.3</v>
      </c>
      <c r="I4237" s="9">
        <f>financials[[#This Row],[Gross Sales]]-financials[[#This Row],[Gross Sales]]*financials[[#This Row],[Discounts]]</f>
        <v>143570</v>
      </c>
      <c r="J4237" s="9">
        <f>VLOOKUP(financials[[#This Row],[productid]],Products!$B$2:$H$10,3)</f>
        <v>2.9</v>
      </c>
      <c r="K4237" s="9">
        <f>financials[[#This Row],[Sales]]-financials[[#This Row],[COGS]]</f>
        <v>143567.1</v>
      </c>
      <c r="L4237" s="17">
        <f t="shared" ca="1" si="133"/>
        <v>44837</v>
      </c>
      <c r="M4237" t="str">
        <f t="shared" ca="1" si="132"/>
        <v>C0002</v>
      </c>
    </row>
    <row r="4238" spans="1:13" x14ac:dyDescent="0.25">
      <c r="A4238" t="s">
        <v>98</v>
      </c>
      <c r="B4238" s="7" t="s">
        <v>135</v>
      </c>
      <c r="C4238" s="15">
        <v>105</v>
      </c>
      <c r="D4238" s="16" t="s">
        <v>94</v>
      </c>
      <c r="E4238">
        <v>1648</v>
      </c>
      <c r="F4238" s="9">
        <v>125</v>
      </c>
      <c r="G4238" s="9">
        <f>financials[[#This Row],[Units Sold]]*financials[[#This Row],[Sale Price]]</f>
        <v>206000</v>
      </c>
      <c r="H4238" s="9">
        <f>IF(financials[[#This Row],[Discount Band]]="low",0.1,IF(financials[[#This Row],[Discount Band]]="medium",0.15,0.3))</f>
        <v>0.3</v>
      </c>
      <c r="I4238" s="9">
        <f>financials[[#This Row],[Gross Sales]]-financials[[#This Row],[Gross Sales]]*financials[[#This Row],[Discounts]]</f>
        <v>144200</v>
      </c>
      <c r="J4238" s="9">
        <f>VLOOKUP(financials[[#This Row],[productid]],Products!$B$2:$H$10,3)</f>
        <v>10</v>
      </c>
      <c r="K4238" s="9">
        <f>financials[[#This Row],[Sales]]-financials[[#This Row],[COGS]]</f>
        <v>144190</v>
      </c>
      <c r="L4238" s="17">
        <f t="shared" ca="1" si="133"/>
        <v>45247</v>
      </c>
      <c r="M4238" t="str">
        <f t="shared" ca="1" si="132"/>
        <v>B0001</v>
      </c>
    </row>
    <row r="4239" spans="1:13" x14ac:dyDescent="0.25">
      <c r="A4239" t="s">
        <v>98</v>
      </c>
      <c r="B4239" s="7" t="s">
        <v>135</v>
      </c>
      <c r="C4239" s="15">
        <v>103</v>
      </c>
      <c r="D4239" s="16" t="s">
        <v>102</v>
      </c>
      <c r="E4239">
        <v>1649</v>
      </c>
      <c r="F4239" s="9">
        <v>125</v>
      </c>
      <c r="G4239" s="9">
        <f>financials[[#This Row],[Units Sold]]*financials[[#This Row],[Sale Price]]</f>
        <v>206125</v>
      </c>
      <c r="H4239" s="9">
        <f>IF(financials[[#This Row],[Discount Band]]="low",0.1,IF(financials[[#This Row],[Discount Band]]="medium",0.15,0.3))</f>
        <v>0.1</v>
      </c>
      <c r="I4239" s="9">
        <f>financials[[#This Row],[Gross Sales]]-financials[[#This Row],[Gross Sales]]*financials[[#This Row],[Discounts]]</f>
        <v>185512.5</v>
      </c>
      <c r="J4239" s="9">
        <f>VLOOKUP(financials[[#This Row],[productid]],Products!$B$2:$H$10,3)</f>
        <v>15</v>
      </c>
      <c r="K4239" s="9">
        <f>financials[[#This Row],[Sales]]-financials[[#This Row],[COGS]]</f>
        <v>185497.5</v>
      </c>
      <c r="L4239" s="17">
        <f t="shared" ca="1" si="133"/>
        <v>45499</v>
      </c>
      <c r="M4239" t="str">
        <f t="shared" ca="1" si="132"/>
        <v>A0001</v>
      </c>
    </row>
    <row r="4240" spans="1:13" x14ac:dyDescent="0.25">
      <c r="A4240" t="s">
        <v>98</v>
      </c>
      <c r="B4240" s="7" t="s">
        <v>170</v>
      </c>
      <c r="C4240" s="15">
        <v>104</v>
      </c>
      <c r="D4240" s="16" t="s">
        <v>94</v>
      </c>
      <c r="E4240">
        <v>1650</v>
      </c>
      <c r="F4240" s="9">
        <v>125</v>
      </c>
      <c r="G4240" s="9">
        <f>financials[[#This Row],[Units Sold]]*financials[[#This Row],[Sale Price]]</f>
        <v>206250</v>
      </c>
      <c r="H4240" s="9">
        <f>IF(financials[[#This Row],[Discount Band]]="low",0.1,IF(financials[[#This Row],[Discount Band]]="medium",0.15,0.3))</f>
        <v>0.3</v>
      </c>
      <c r="I4240" s="9">
        <f>financials[[#This Row],[Gross Sales]]-financials[[#This Row],[Gross Sales]]*financials[[#This Row],[Discounts]]</f>
        <v>144375</v>
      </c>
      <c r="J4240" s="9">
        <f>VLOOKUP(financials[[#This Row],[productid]],Products!$B$2:$H$10,3)</f>
        <v>2.9</v>
      </c>
      <c r="K4240" s="9">
        <f>financials[[#This Row],[Sales]]-financials[[#This Row],[COGS]]</f>
        <v>144372.1</v>
      </c>
      <c r="L4240" s="17">
        <f t="shared" ca="1" si="133"/>
        <v>45022</v>
      </c>
      <c r="M4240" t="str">
        <f t="shared" ca="1" si="132"/>
        <v>C0003</v>
      </c>
    </row>
    <row r="4241" spans="1:13" x14ac:dyDescent="0.25">
      <c r="A4241" t="s">
        <v>98</v>
      </c>
      <c r="B4241" s="7" t="s">
        <v>135</v>
      </c>
      <c r="C4241" s="15">
        <v>103</v>
      </c>
      <c r="D4241" s="16" t="s">
        <v>94</v>
      </c>
      <c r="E4241">
        <v>1656</v>
      </c>
      <c r="F4241" s="9">
        <v>125</v>
      </c>
      <c r="G4241" s="9">
        <f>financials[[#This Row],[Units Sold]]*financials[[#This Row],[Sale Price]]</f>
        <v>207000</v>
      </c>
      <c r="H4241" s="9">
        <f>IF(financials[[#This Row],[Discount Band]]="low",0.1,IF(financials[[#This Row],[Discount Band]]="medium",0.15,0.3))</f>
        <v>0.3</v>
      </c>
      <c r="I4241" s="9">
        <f>financials[[#This Row],[Gross Sales]]-financials[[#This Row],[Gross Sales]]*financials[[#This Row],[Discounts]]</f>
        <v>144900</v>
      </c>
      <c r="J4241" s="9">
        <f>VLOOKUP(financials[[#This Row],[productid]],Products!$B$2:$H$10,3)</f>
        <v>15</v>
      </c>
      <c r="K4241" s="9">
        <f>financials[[#This Row],[Sales]]-financials[[#This Row],[COGS]]</f>
        <v>144885</v>
      </c>
      <c r="L4241" s="17">
        <f t="shared" ca="1" si="133"/>
        <v>44961</v>
      </c>
      <c r="M4241" t="str">
        <f t="shared" ca="1" si="132"/>
        <v>C0002</v>
      </c>
    </row>
    <row r="4242" spans="1:13" x14ac:dyDescent="0.25">
      <c r="A4242" t="s">
        <v>99</v>
      </c>
      <c r="B4242" s="7" t="s">
        <v>216</v>
      </c>
      <c r="C4242" s="15">
        <v>106</v>
      </c>
      <c r="D4242" s="16" t="s">
        <v>94</v>
      </c>
      <c r="E4242">
        <v>691</v>
      </c>
      <c r="F4242" s="9">
        <v>300</v>
      </c>
      <c r="G4242" s="9">
        <f>financials[[#This Row],[Units Sold]]*financials[[#This Row],[Sale Price]]</f>
        <v>207300</v>
      </c>
      <c r="H4242" s="9">
        <f>IF(financials[[#This Row],[Discount Band]]="low",0.1,IF(financials[[#This Row],[Discount Band]]="medium",0.15,0.3))</f>
        <v>0.3</v>
      </c>
      <c r="I4242" s="9">
        <f>financials[[#This Row],[Gross Sales]]-financials[[#This Row],[Gross Sales]]*financials[[#This Row],[Discounts]]</f>
        <v>145110</v>
      </c>
      <c r="J4242" s="9">
        <f>VLOOKUP(financials[[#This Row],[productid]],Products!$B$2:$H$10,3)</f>
        <v>9.1</v>
      </c>
      <c r="K4242" s="9">
        <f>financials[[#This Row],[Sales]]-financials[[#This Row],[COGS]]</f>
        <v>145100.9</v>
      </c>
      <c r="L4242" s="17">
        <f t="shared" ca="1" si="133"/>
        <v>45511</v>
      </c>
      <c r="M4242" t="str">
        <f t="shared" ca="1" si="132"/>
        <v>A0001</v>
      </c>
    </row>
    <row r="4243" spans="1:13" x14ac:dyDescent="0.25">
      <c r="A4243" t="s">
        <v>98</v>
      </c>
      <c r="B4243" s="7" t="s">
        <v>135</v>
      </c>
      <c r="C4243" s="13">
        <v>109</v>
      </c>
      <c r="D4243" s="10" t="s">
        <v>101</v>
      </c>
      <c r="E4243">
        <v>1667</v>
      </c>
      <c r="F4243" s="9">
        <v>125</v>
      </c>
      <c r="G4243" s="9">
        <f>financials[[#This Row],[Units Sold]]*financials[[#This Row],[Sale Price]]</f>
        <v>208375</v>
      </c>
      <c r="H4243" s="9">
        <f>IF(financials[[#This Row],[Discount Band]]="low",0.1,IF(financials[[#This Row],[Discount Band]]="medium",0.15,0.3))</f>
        <v>0.15</v>
      </c>
      <c r="I4243" s="9">
        <f>financials[[#This Row],[Gross Sales]]-financials[[#This Row],[Gross Sales]]*financials[[#This Row],[Discounts]]</f>
        <v>177118.75</v>
      </c>
      <c r="J4243" s="9">
        <f>VLOOKUP(financials[[#This Row],[productid]],Products!$B$2:$H$10,3)</f>
        <v>16.8</v>
      </c>
      <c r="K4243" s="9">
        <f>financials[[#This Row],[Sales]]-financials[[#This Row],[COGS]]</f>
        <v>177101.95</v>
      </c>
      <c r="L4243" s="17">
        <f t="shared" ca="1" si="133"/>
        <v>45232</v>
      </c>
      <c r="M4243" t="str">
        <f t="shared" ca="1" si="132"/>
        <v>C0003</v>
      </c>
    </row>
    <row r="4244" spans="1:13" x14ac:dyDescent="0.25">
      <c r="A4244" t="s">
        <v>97</v>
      </c>
      <c r="B4244" s="7" t="s">
        <v>287</v>
      </c>
      <c r="C4244" s="15">
        <v>106</v>
      </c>
      <c r="D4244" s="16" t="s">
        <v>103</v>
      </c>
      <c r="E4244">
        <v>596</v>
      </c>
      <c r="F4244" s="9">
        <v>350</v>
      </c>
      <c r="G4244" s="9">
        <f>financials[[#This Row],[Units Sold]]*financials[[#This Row],[Sale Price]]</f>
        <v>208600</v>
      </c>
      <c r="H4244" s="9">
        <f>IF(financials[[#This Row],[Discount Band]]="low",0.1,IF(financials[[#This Row],[Discount Band]]="medium",0.15,0.3))</f>
        <v>0.3</v>
      </c>
      <c r="I4244" s="9">
        <f>financials[[#This Row],[Gross Sales]]-financials[[#This Row],[Gross Sales]]*financials[[#This Row],[Discounts]]</f>
        <v>146020</v>
      </c>
      <c r="J4244" s="9">
        <f>VLOOKUP(financials[[#This Row],[productid]],Products!$B$2:$H$10,3)</f>
        <v>9.1</v>
      </c>
      <c r="K4244" s="9">
        <f>financials[[#This Row],[Sales]]-financials[[#This Row],[COGS]]</f>
        <v>146010.9</v>
      </c>
      <c r="L4244" s="17">
        <f t="shared" ca="1" si="133"/>
        <v>45504</v>
      </c>
      <c r="M4244" t="str">
        <f t="shared" ca="1" si="132"/>
        <v>B0101</v>
      </c>
    </row>
    <row r="4245" spans="1:13" x14ac:dyDescent="0.25">
      <c r="A4245" t="s">
        <v>98</v>
      </c>
      <c r="B4245" s="7" t="s">
        <v>95</v>
      </c>
      <c r="C4245" s="15">
        <v>104</v>
      </c>
      <c r="D4245" s="16" t="s">
        <v>102</v>
      </c>
      <c r="E4245">
        <v>1671</v>
      </c>
      <c r="F4245" s="9">
        <v>125</v>
      </c>
      <c r="G4245" s="9">
        <f>financials[[#This Row],[Units Sold]]*financials[[#This Row],[Sale Price]]</f>
        <v>208875</v>
      </c>
      <c r="H4245" s="9">
        <f>IF(financials[[#This Row],[Discount Band]]="low",0.1,IF(financials[[#This Row],[Discount Band]]="medium",0.15,0.3))</f>
        <v>0.1</v>
      </c>
      <c r="I4245" s="9">
        <f>financials[[#This Row],[Gross Sales]]-financials[[#This Row],[Gross Sales]]*financials[[#This Row],[Discounts]]</f>
        <v>187987.5</v>
      </c>
      <c r="J4245" s="9">
        <f>VLOOKUP(financials[[#This Row],[productid]],Products!$B$2:$H$10,3)</f>
        <v>2.9</v>
      </c>
      <c r="K4245" s="9">
        <f>financials[[#This Row],[Sales]]-financials[[#This Row],[COGS]]</f>
        <v>187984.6</v>
      </c>
      <c r="L4245" s="17">
        <f t="shared" ca="1" si="133"/>
        <v>44811</v>
      </c>
      <c r="M4245" t="str">
        <f t="shared" ca="1" si="132"/>
        <v>C0002</v>
      </c>
    </row>
    <row r="4246" spans="1:13" x14ac:dyDescent="0.25">
      <c r="A4246" t="s">
        <v>98</v>
      </c>
      <c r="B4246" s="7" t="s">
        <v>95</v>
      </c>
      <c r="C4246" s="15">
        <v>106</v>
      </c>
      <c r="D4246" s="16" t="s">
        <v>94</v>
      </c>
      <c r="E4246">
        <v>1688</v>
      </c>
      <c r="F4246" s="9">
        <v>125</v>
      </c>
      <c r="G4246" s="9">
        <f>financials[[#This Row],[Units Sold]]*financials[[#This Row],[Sale Price]]</f>
        <v>211000</v>
      </c>
      <c r="H4246" s="9">
        <f>IF(financials[[#This Row],[Discount Band]]="low",0.1,IF(financials[[#This Row],[Discount Band]]="medium",0.15,0.3))</f>
        <v>0.3</v>
      </c>
      <c r="I4246" s="9">
        <f>financials[[#This Row],[Gross Sales]]-financials[[#This Row],[Gross Sales]]*financials[[#This Row],[Discounts]]</f>
        <v>147700</v>
      </c>
      <c r="J4246" s="9">
        <f>VLOOKUP(financials[[#This Row],[productid]],Products!$B$2:$H$10,3)</f>
        <v>9.1</v>
      </c>
      <c r="K4246" s="9">
        <f>financials[[#This Row],[Sales]]-financials[[#This Row],[COGS]]</f>
        <v>147690.9</v>
      </c>
      <c r="L4246" s="17">
        <f t="shared" ca="1" si="133"/>
        <v>45162</v>
      </c>
      <c r="M4246" t="str">
        <f t="shared" ca="1" si="132"/>
        <v>B0101</v>
      </c>
    </row>
    <row r="4247" spans="1:13" x14ac:dyDescent="0.25">
      <c r="A4247" t="s">
        <v>98</v>
      </c>
      <c r="B4247" s="7" t="s">
        <v>135</v>
      </c>
      <c r="C4247" s="15">
        <v>105</v>
      </c>
      <c r="D4247" s="16" t="s">
        <v>102</v>
      </c>
      <c r="E4247">
        <v>1712</v>
      </c>
      <c r="F4247" s="9">
        <v>125</v>
      </c>
      <c r="G4247" s="9">
        <f>financials[[#This Row],[Units Sold]]*financials[[#This Row],[Sale Price]]</f>
        <v>214000</v>
      </c>
      <c r="H4247" s="9">
        <f>IF(financials[[#This Row],[Discount Band]]="low",0.1,IF(financials[[#This Row],[Discount Band]]="medium",0.15,0.3))</f>
        <v>0.1</v>
      </c>
      <c r="I4247" s="9">
        <f>financials[[#This Row],[Gross Sales]]-financials[[#This Row],[Gross Sales]]*financials[[#This Row],[Discounts]]</f>
        <v>192600</v>
      </c>
      <c r="J4247" s="9">
        <f>VLOOKUP(financials[[#This Row],[productid]],Products!$B$2:$H$10,3)</f>
        <v>10</v>
      </c>
      <c r="K4247" s="9">
        <f>financials[[#This Row],[Sales]]-financials[[#This Row],[COGS]]</f>
        <v>192590</v>
      </c>
      <c r="L4247" s="17">
        <f t="shared" ca="1" si="133"/>
        <v>45320</v>
      </c>
      <c r="M4247" t="str">
        <f t="shared" ca="1" si="132"/>
        <v>B0101</v>
      </c>
    </row>
    <row r="4248" spans="1:13" x14ac:dyDescent="0.25">
      <c r="A4248" t="s">
        <v>98</v>
      </c>
      <c r="B4248" s="7" t="s">
        <v>135</v>
      </c>
      <c r="C4248" s="15">
        <v>105</v>
      </c>
      <c r="D4248" s="16" t="s">
        <v>101</v>
      </c>
      <c r="E4248">
        <v>1720</v>
      </c>
      <c r="F4248" s="9">
        <v>125</v>
      </c>
      <c r="G4248" s="9">
        <f>financials[[#This Row],[Units Sold]]*financials[[#This Row],[Sale Price]]</f>
        <v>215000</v>
      </c>
      <c r="H4248" s="9">
        <f>IF(financials[[#This Row],[Discount Band]]="low",0.1,IF(financials[[#This Row],[Discount Band]]="medium",0.15,0.3))</f>
        <v>0.15</v>
      </c>
      <c r="I4248" s="9">
        <f>financials[[#This Row],[Gross Sales]]-financials[[#This Row],[Gross Sales]]*financials[[#This Row],[Discounts]]</f>
        <v>182750</v>
      </c>
      <c r="J4248" s="9">
        <f>VLOOKUP(financials[[#This Row],[productid]],Products!$B$2:$H$10,3)</f>
        <v>10</v>
      </c>
      <c r="K4248" s="9">
        <f>financials[[#This Row],[Sales]]-financials[[#This Row],[COGS]]</f>
        <v>182740</v>
      </c>
      <c r="L4248" s="17">
        <f t="shared" ca="1" si="133"/>
        <v>44572</v>
      </c>
      <c r="M4248" t="str">
        <f t="shared" ca="1" si="132"/>
        <v>C0003</v>
      </c>
    </row>
    <row r="4249" spans="1:13" x14ac:dyDescent="0.25">
      <c r="A4249" t="s">
        <v>98</v>
      </c>
      <c r="B4249" s="7" t="s">
        <v>170</v>
      </c>
      <c r="C4249" s="15">
        <v>106</v>
      </c>
      <c r="D4249" s="16" t="s">
        <v>101</v>
      </c>
      <c r="E4249">
        <v>1728</v>
      </c>
      <c r="F4249" s="9">
        <v>125</v>
      </c>
      <c r="G4249" s="9">
        <f>financials[[#This Row],[Units Sold]]*financials[[#This Row],[Sale Price]]</f>
        <v>216000</v>
      </c>
      <c r="H4249" s="9">
        <f>IF(financials[[#This Row],[Discount Band]]="low",0.1,IF(financials[[#This Row],[Discount Band]]="medium",0.15,0.3))</f>
        <v>0.15</v>
      </c>
      <c r="I4249" s="9">
        <f>financials[[#This Row],[Gross Sales]]-financials[[#This Row],[Gross Sales]]*financials[[#This Row],[Discounts]]</f>
        <v>183600</v>
      </c>
      <c r="J4249" s="9">
        <f>VLOOKUP(financials[[#This Row],[productid]],Products!$B$2:$H$10,3)</f>
        <v>9.1</v>
      </c>
      <c r="K4249" s="9">
        <f>financials[[#This Row],[Sales]]-financials[[#This Row],[COGS]]</f>
        <v>183590.9</v>
      </c>
      <c r="L4249" s="17">
        <f t="shared" ca="1" si="133"/>
        <v>44943</v>
      </c>
      <c r="M4249" t="str">
        <f t="shared" ca="1" si="132"/>
        <v>C0002</v>
      </c>
    </row>
    <row r="4250" spans="1:13" x14ac:dyDescent="0.25">
      <c r="A4250" t="s">
        <v>98</v>
      </c>
      <c r="B4250" s="7" t="s">
        <v>95</v>
      </c>
      <c r="C4250" s="15">
        <v>107</v>
      </c>
      <c r="D4250" s="16" t="s">
        <v>94</v>
      </c>
      <c r="E4250">
        <v>1734</v>
      </c>
      <c r="F4250" s="9">
        <v>125</v>
      </c>
      <c r="G4250" s="9">
        <f>financials[[#This Row],[Units Sold]]*financials[[#This Row],[Sale Price]]</f>
        <v>216750</v>
      </c>
      <c r="H4250" s="9">
        <f>IF(financials[[#This Row],[Discount Band]]="low",0.1,IF(financials[[#This Row],[Discount Band]]="medium",0.15,0.3))</f>
        <v>0.3</v>
      </c>
      <c r="I4250" s="9">
        <f>financials[[#This Row],[Gross Sales]]-financials[[#This Row],[Gross Sales]]*financials[[#This Row],[Discounts]]</f>
        <v>151725</v>
      </c>
      <c r="J4250" s="9">
        <f>VLOOKUP(financials[[#This Row],[productid]],Products!$B$2:$H$10,3)</f>
        <v>5.5</v>
      </c>
      <c r="K4250" s="9">
        <f>financials[[#This Row],[Sales]]-financials[[#This Row],[COGS]]</f>
        <v>151719.5</v>
      </c>
      <c r="L4250" s="17">
        <f t="shared" ca="1" si="133"/>
        <v>45338</v>
      </c>
      <c r="M4250" t="str">
        <f t="shared" ca="1" si="132"/>
        <v>C0002</v>
      </c>
    </row>
    <row r="4251" spans="1:13" x14ac:dyDescent="0.25">
      <c r="A4251" t="s">
        <v>98</v>
      </c>
      <c r="B4251" s="7" t="s">
        <v>170</v>
      </c>
      <c r="C4251" s="15">
        <v>105</v>
      </c>
      <c r="D4251" s="16" t="s">
        <v>101</v>
      </c>
      <c r="E4251">
        <v>1735</v>
      </c>
      <c r="F4251" s="9">
        <v>125</v>
      </c>
      <c r="G4251" s="9">
        <f>financials[[#This Row],[Units Sold]]*financials[[#This Row],[Sale Price]]</f>
        <v>216875</v>
      </c>
      <c r="H4251" s="9">
        <f>IF(financials[[#This Row],[Discount Band]]="low",0.1,IF(financials[[#This Row],[Discount Band]]="medium",0.15,0.3))</f>
        <v>0.15</v>
      </c>
      <c r="I4251" s="9">
        <f>financials[[#This Row],[Gross Sales]]-financials[[#This Row],[Gross Sales]]*financials[[#This Row],[Discounts]]</f>
        <v>184343.75</v>
      </c>
      <c r="J4251" s="9">
        <f>VLOOKUP(financials[[#This Row],[productid]],Products!$B$2:$H$10,3)</f>
        <v>10</v>
      </c>
      <c r="K4251" s="9">
        <f>financials[[#This Row],[Sales]]-financials[[#This Row],[COGS]]</f>
        <v>184333.75</v>
      </c>
      <c r="L4251" s="17">
        <f t="shared" ca="1" si="133"/>
        <v>44652</v>
      </c>
      <c r="M4251" t="str">
        <f t="shared" ca="1" si="132"/>
        <v>C0002</v>
      </c>
    </row>
    <row r="4252" spans="1:13" x14ac:dyDescent="0.25">
      <c r="A4252" t="s">
        <v>98</v>
      </c>
      <c r="B4252" s="7" t="s">
        <v>170</v>
      </c>
      <c r="C4252" s="15">
        <v>107</v>
      </c>
      <c r="D4252" s="16" t="s">
        <v>101</v>
      </c>
      <c r="E4252">
        <v>1740</v>
      </c>
      <c r="F4252" s="9">
        <v>125</v>
      </c>
      <c r="G4252" s="9">
        <f>financials[[#This Row],[Units Sold]]*financials[[#This Row],[Sale Price]]</f>
        <v>217500</v>
      </c>
      <c r="H4252" s="9">
        <f>IF(financials[[#This Row],[Discount Band]]="low",0.1,IF(financials[[#This Row],[Discount Band]]="medium",0.15,0.3))</f>
        <v>0.15</v>
      </c>
      <c r="I4252" s="9">
        <f>financials[[#This Row],[Gross Sales]]-financials[[#This Row],[Gross Sales]]*financials[[#This Row],[Discounts]]</f>
        <v>184875</v>
      </c>
      <c r="J4252" s="9">
        <f>VLOOKUP(financials[[#This Row],[productid]],Products!$B$2:$H$10,3)</f>
        <v>5.5</v>
      </c>
      <c r="K4252" s="9">
        <f>financials[[#This Row],[Sales]]-financials[[#This Row],[COGS]]</f>
        <v>184869.5</v>
      </c>
      <c r="L4252" s="17">
        <f t="shared" ca="1" si="133"/>
        <v>44693</v>
      </c>
      <c r="M4252" t="str">
        <f t="shared" ca="1" si="132"/>
        <v>B0001</v>
      </c>
    </row>
    <row r="4253" spans="1:13" x14ac:dyDescent="0.25">
      <c r="A4253" t="s">
        <v>98</v>
      </c>
      <c r="B4253" s="7" t="s">
        <v>170</v>
      </c>
      <c r="C4253" s="15">
        <v>101</v>
      </c>
      <c r="D4253" s="16" t="s">
        <v>94</v>
      </c>
      <c r="E4253">
        <v>1745</v>
      </c>
      <c r="F4253" s="9">
        <v>125</v>
      </c>
      <c r="G4253" s="9">
        <f>financials[[#This Row],[Units Sold]]*financials[[#This Row],[Sale Price]]</f>
        <v>218125</v>
      </c>
      <c r="H4253" s="9">
        <f>IF(financials[[#This Row],[Discount Band]]="low",0.1,IF(financials[[#This Row],[Discount Band]]="medium",0.15,0.3))</f>
        <v>0.3</v>
      </c>
      <c r="I4253" s="9">
        <f>financials[[#This Row],[Gross Sales]]-financials[[#This Row],[Gross Sales]]*financials[[#This Row],[Discounts]]</f>
        <v>152687.5</v>
      </c>
      <c r="J4253" s="9">
        <f>VLOOKUP(financials[[#This Row],[productid]],Products!$B$2:$H$10,3)</f>
        <v>9.9499999999999993</v>
      </c>
      <c r="K4253" s="9">
        <f>financials[[#This Row],[Sales]]-financials[[#This Row],[COGS]]</f>
        <v>152677.54999999999</v>
      </c>
      <c r="L4253" s="17">
        <f t="shared" ca="1" si="133"/>
        <v>45378</v>
      </c>
      <c r="M4253" t="str">
        <f t="shared" ca="1" si="132"/>
        <v>B0101</v>
      </c>
    </row>
    <row r="4254" spans="1:13" x14ac:dyDescent="0.25">
      <c r="A4254" t="s">
        <v>98</v>
      </c>
      <c r="B4254" s="7" t="s">
        <v>95</v>
      </c>
      <c r="C4254" s="13">
        <v>107</v>
      </c>
      <c r="D4254" s="10" t="s">
        <v>94</v>
      </c>
      <c r="E4254">
        <v>1760</v>
      </c>
      <c r="F4254" s="9">
        <v>125</v>
      </c>
      <c r="G4254" s="9">
        <f>financials[[#This Row],[Units Sold]]*financials[[#This Row],[Sale Price]]</f>
        <v>220000</v>
      </c>
      <c r="H4254" s="9">
        <f>IF(financials[[#This Row],[Discount Band]]="low",0.1,IF(financials[[#This Row],[Discount Band]]="medium",0.15,0.3))</f>
        <v>0.3</v>
      </c>
      <c r="I4254" s="9">
        <f>financials[[#This Row],[Gross Sales]]-financials[[#This Row],[Gross Sales]]*financials[[#This Row],[Discounts]]</f>
        <v>154000</v>
      </c>
      <c r="J4254" s="9">
        <f>VLOOKUP(financials[[#This Row],[productid]],Products!$B$2:$H$10,3)</f>
        <v>5.5</v>
      </c>
      <c r="K4254" s="9">
        <f>financials[[#This Row],[Sales]]-financials[[#This Row],[COGS]]</f>
        <v>153994.5</v>
      </c>
      <c r="L4254" s="17">
        <f t="shared" ca="1" si="133"/>
        <v>44779</v>
      </c>
      <c r="M4254" t="str">
        <f t="shared" ca="1" si="132"/>
        <v>A0001</v>
      </c>
    </row>
    <row r="4255" spans="1:13" x14ac:dyDescent="0.25">
      <c r="A4255" t="s">
        <v>98</v>
      </c>
      <c r="B4255" s="7" t="s">
        <v>170</v>
      </c>
      <c r="C4255" s="15">
        <v>103</v>
      </c>
      <c r="D4255" s="16" t="s">
        <v>102</v>
      </c>
      <c r="E4255">
        <v>1763</v>
      </c>
      <c r="F4255" s="9">
        <v>125</v>
      </c>
      <c r="G4255" s="9">
        <f>financials[[#This Row],[Units Sold]]*financials[[#This Row],[Sale Price]]</f>
        <v>220375</v>
      </c>
      <c r="H4255" s="9">
        <f>IF(financials[[#This Row],[Discount Band]]="low",0.1,IF(financials[[#This Row],[Discount Band]]="medium",0.15,0.3))</f>
        <v>0.1</v>
      </c>
      <c r="I4255" s="9">
        <f>financials[[#This Row],[Gross Sales]]-financials[[#This Row],[Gross Sales]]*financials[[#This Row],[Discounts]]</f>
        <v>198337.5</v>
      </c>
      <c r="J4255" s="9">
        <f>VLOOKUP(financials[[#This Row],[productid]],Products!$B$2:$H$10,3)</f>
        <v>15</v>
      </c>
      <c r="K4255" s="9">
        <f>financials[[#This Row],[Sales]]-financials[[#This Row],[COGS]]</f>
        <v>198322.5</v>
      </c>
      <c r="L4255" s="17">
        <f t="shared" ca="1" si="133"/>
        <v>45294</v>
      </c>
      <c r="M4255" t="str">
        <f t="shared" ca="1" si="132"/>
        <v>B0101</v>
      </c>
    </row>
    <row r="4256" spans="1:13" x14ac:dyDescent="0.25">
      <c r="A4256" t="s">
        <v>98</v>
      </c>
      <c r="B4256" s="7" t="s">
        <v>95</v>
      </c>
      <c r="C4256" s="15">
        <v>104</v>
      </c>
      <c r="D4256" s="16" t="s">
        <v>101</v>
      </c>
      <c r="E4256">
        <v>1773</v>
      </c>
      <c r="F4256" s="9">
        <v>125</v>
      </c>
      <c r="G4256" s="9">
        <f>financials[[#This Row],[Units Sold]]*financials[[#This Row],[Sale Price]]</f>
        <v>221625</v>
      </c>
      <c r="H4256" s="9">
        <f>IF(financials[[#This Row],[Discount Band]]="low",0.1,IF(financials[[#This Row],[Discount Band]]="medium",0.15,0.3))</f>
        <v>0.15</v>
      </c>
      <c r="I4256" s="9">
        <f>financials[[#This Row],[Gross Sales]]-financials[[#This Row],[Gross Sales]]*financials[[#This Row],[Discounts]]</f>
        <v>188381.25</v>
      </c>
      <c r="J4256" s="9">
        <f>VLOOKUP(financials[[#This Row],[productid]],Products!$B$2:$H$10,3)</f>
        <v>2.9</v>
      </c>
      <c r="K4256" s="9">
        <f>financials[[#This Row],[Sales]]-financials[[#This Row],[COGS]]</f>
        <v>188378.35</v>
      </c>
      <c r="L4256" s="17">
        <f t="shared" ca="1" si="133"/>
        <v>45248</v>
      </c>
      <c r="M4256" t="str">
        <f t="shared" ca="1" si="132"/>
        <v>C0003</v>
      </c>
    </row>
    <row r="4257" spans="1:13" x14ac:dyDescent="0.25">
      <c r="A4257" t="s">
        <v>98</v>
      </c>
      <c r="B4257" s="7" t="s">
        <v>95</v>
      </c>
      <c r="C4257" s="15">
        <v>106</v>
      </c>
      <c r="D4257" s="16" t="s">
        <v>102</v>
      </c>
      <c r="E4257">
        <v>1782</v>
      </c>
      <c r="F4257" s="9">
        <v>125</v>
      </c>
      <c r="G4257" s="9">
        <f>financials[[#This Row],[Units Sold]]*financials[[#This Row],[Sale Price]]</f>
        <v>222750</v>
      </c>
      <c r="H4257" s="9">
        <f>IF(financials[[#This Row],[Discount Band]]="low",0.1,IF(financials[[#This Row],[Discount Band]]="medium",0.15,0.3))</f>
        <v>0.1</v>
      </c>
      <c r="I4257" s="9">
        <f>financials[[#This Row],[Gross Sales]]-financials[[#This Row],[Gross Sales]]*financials[[#This Row],[Discounts]]</f>
        <v>200475</v>
      </c>
      <c r="J4257" s="9">
        <f>VLOOKUP(financials[[#This Row],[productid]],Products!$B$2:$H$10,3)</f>
        <v>9.1</v>
      </c>
      <c r="K4257" s="9">
        <f>financials[[#This Row],[Sales]]-financials[[#This Row],[COGS]]</f>
        <v>200465.9</v>
      </c>
      <c r="L4257" s="17">
        <f t="shared" ca="1" si="133"/>
        <v>45470</v>
      </c>
      <c r="M4257" t="str">
        <f t="shared" ca="1" si="132"/>
        <v>C0002</v>
      </c>
    </row>
    <row r="4258" spans="1:13" x14ac:dyDescent="0.25">
      <c r="A4258" t="s">
        <v>98</v>
      </c>
      <c r="B4258" s="7" t="s">
        <v>95</v>
      </c>
      <c r="C4258" s="15">
        <v>107</v>
      </c>
      <c r="D4258" s="16" t="s">
        <v>94</v>
      </c>
      <c r="E4258">
        <v>1816</v>
      </c>
      <c r="F4258" s="9">
        <v>125</v>
      </c>
      <c r="G4258" s="9">
        <f>financials[[#This Row],[Units Sold]]*financials[[#This Row],[Sale Price]]</f>
        <v>227000</v>
      </c>
      <c r="H4258" s="9">
        <f>IF(financials[[#This Row],[Discount Band]]="low",0.1,IF(financials[[#This Row],[Discount Band]]="medium",0.15,0.3))</f>
        <v>0.3</v>
      </c>
      <c r="I4258" s="9">
        <f>financials[[#This Row],[Gross Sales]]-financials[[#This Row],[Gross Sales]]*financials[[#This Row],[Discounts]]</f>
        <v>158900</v>
      </c>
      <c r="J4258" s="9">
        <f>VLOOKUP(financials[[#This Row],[productid]],Products!$B$2:$H$10,3)</f>
        <v>5.5</v>
      </c>
      <c r="K4258" s="9">
        <f>financials[[#This Row],[Sales]]-financials[[#This Row],[COGS]]</f>
        <v>158894.5</v>
      </c>
      <c r="L4258" s="17">
        <f t="shared" ca="1" si="133"/>
        <v>45310</v>
      </c>
      <c r="M4258" t="str">
        <f t="shared" ca="1" si="132"/>
        <v>B0101</v>
      </c>
    </row>
    <row r="4259" spans="1:13" x14ac:dyDescent="0.25">
      <c r="A4259" t="s">
        <v>98</v>
      </c>
      <c r="B4259" s="7" t="s">
        <v>95</v>
      </c>
      <c r="C4259" s="15">
        <v>101</v>
      </c>
      <c r="D4259" s="16" t="s">
        <v>102</v>
      </c>
      <c r="E4259">
        <v>1818</v>
      </c>
      <c r="F4259" s="9">
        <v>125</v>
      </c>
      <c r="G4259" s="9">
        <f>financials[[#This Row],[Units Sold]]*financials[[#This Row],[Sale Price]]</f>
        <v>227250</v>
      </c>
      <c r="H4259" s="9">
        <f>IF(financials[[#This Row],[Discount Band]]="low",0.1,IF(financials[[#This Row],[Discount Band]]="medium",0.15,0.3))</f>
        <v>0.1</v>
      </c>
      <c r="I4259" s="9">
        <f>financials[[#This Row],[Gross Sales]]-financials[[#This Row],[Gross Sales]]*financials[[#This Row],[Discounts]]</f>
        <v>204525</v>
      </c>
      <c r="J4259" s="9">
        <f>VLOOKUP(financials[[#This Row],[productid]],Products!$B$2:$H$10,3)</f>
        <v>9.9499999999999993</v>
      </c>
      <c r="K4259" s="9">
        <f>financials[[#This Row],[Sales]]-financials[[#This Row],[COGS]]</f>
        <v>204515.05</v>
      </c>
      <c r="L4259" s="17">
        <f t="shared" ca="1" si="133"/>
        <v>44871</v>
      </c>
      <c r="M4259" t="str">
        <f t="shared" ca="1" si="132"/>
        <v>B0101</v>
      </c>
    </row>
    <row r="4260" spans="1:13" x14ac:dyDescent="0.25">
      <c r="A4260" t="s">
        <v>98</v>
      </c>
      <c r="B4260" s="7" t="s">
        <v>170</v>
      </c>
      <c r="C4260" s="13">
        <v>104</v>
      </c>
      <c r="D4260" s="10" t="s">
        <v>102</v>
      </c>
      <c r="E4260">
        <v>1826</v>
      </c>
      <c r="F4260" s="9">
        <v>125</v>
      </c>
      <c r="G4260" s="9">
        <f>financials[[#This Row],[Units Sold]]*financials[[#This Row],[Sale Price]]</f>
        <v>228250</v>
      </c>
      <c r="H4260" s="9">
        <f>IF(financials[[#This Row],[Discount Band]]="low",0.1,IF(financials[[#This Row],[Discount Band]]="medium",0.15,0.3))</f>
        <v>0.1</v>
      </c>
      <c r="I4260" s="9">
        <f>financials[[#This Row],[Gross Sales]]-financials[[#This Row],[Gross Sales]]*financials[[#This Row],[Discounts]]</f>
        <v>205425</v>
      </c>
      <c r="J4260" s="9">
        <f>VLOOKUP(financials[[#This Row],[productid]],Products!$B$2:$H$10,3)</f>
        <v>2.9</v>
      </c>
      <c r="K4260" s="9">
        <f>financials[[#This Row],[Sales]]-financials[[#This Row],[COGS]]</f>
        <v>205422.1</v>
      </c>
      <c r="L4260" s="17">
        <f t="shared" ca="1" si="133"/>
        <v>44756</v>
      </c>
      <c r="M4260" t="str">
        <f t="shared" ca="1" si="132"/>
        <v>C0003</v>
      </c>
    </row>
    <row r="4261" spans="1:13" x14ac:dyDescent="0.25">
      <c r="A4261" t="s">
        <v>98</v>
      </c>
      <c r="B4261" s="7" t="s">
        <v>95</v>
      </c>
      <c r="C4261" s="15">
        <v>104</v>
      </c>
      <c r="D4261" s="16" t="s">
        <v>101</v>
      </c>
      <c r="E4261">
        <v>1829</v>
      </c>
      <c r="F4261" s="9">
        <v>125</v>
      </c>
      <c r="G4261" s="9">
        <f>financials[[#This Row],[Units Sold]]*financials[[#This Row],[Sale Price]]</f>
        <v>228625</v>
      </c>
      <c r="H4261" s="9">
        <f>IF(financials[[#This Row],[Discount Band]]="low",0.1,IF(financials[[#This Row],[Discount Band]]="medium",0.15,0.3))</f>
        <v>0.15</v>
      </c>
      <c r="I4261" s="9">
        <f>financials[[#This Row],[Gross Sales]]-financials[[#This Row],[Gross Sales]]*financials[[#This Row],[Discounts]]</f>
        <v>194331.25</v>
      </c>
      <c r="J4261" s="9">
        <f>VLOOKUP(financials[[#This Row],[productid]],Products!$B$2:$H$10,3)</f>
        <v>2.9</v>
      </c>
      <c r="K4261" s="9">
        <f>financials[[#This Row],[Sales]]-financials[[#This Row],[COGS]]</f>
        <v>194328.35</v>
      </c>
      <c r="L4261" s="17">
        <f t="shared" ca="1" si="133"/>
        <v>45383</v>
      </c>
      <c r="M4261" t="str">
        <f t="shared" ca="1" si="132"/>
        <v>B0001</v>
      </c>
    </row>
    <row r="4262" spans="1:13" x14ac:dyDescent="0.25">
      <c r="A4262" t="s">
        <v>98</v>
      </c>
      <c r="B4262" s="7" t="s">
        <v>95</v>
      </c>
      <c r="C4262" s="13">
        <v>102</v>
      </c>
      <c r="D4262" s="10" t="s">
        <v>101</v>
      </c>
      <c r="E4262">
        <v>1830</v>
      </c>
      <c r="F4262" s="9">
        <v>125</v>
      </c>
      <c r="G4262" s="9">
        <f>financials[[#This Row],[Units Sold]]*financials[[#This Row],[Sale Price]]</f>
        <v>228750</v>
      </c>
      <c r="H4262" s="9">
        <f>IF(financials[[#This Row],[Discount Band]]="low",0.1,IF(financials[[#This Row],[Discount Band]]="medium",0.15,0.3))</f>
        <v>0.15</v>
      </c>
      <c r="I4262" s="9">
        <f>financials[[#This Row],[Gross Sales]]-financials[[#This Row],[Gross Sales]]*financials[[#This Row],[Discounts]]</f>
        <v>194437.5</v>
      </c>
      <c r="J4262" s="9">
        <f>VLOOKUP(financials[[#This Row],[productid]],Products!$B$2:$H$10,3)</f>
        <v>13.95</v>
      </c>
      <c r="K4262" s="9">
        <f>financials[[#This Row],[Sales]]-financials[[#This Row],[COGS]]</f>
        <v>194423.55</v>
      </c>
      <c r="L4262" s="17">
        <f t="shared" ca="1" si="133"/>
        <v>45321</v>
      </c>
      <c r="M4262" t="str">
        <f t="shared" ca="1" si="132"/>
        <v>B0101</v>
      </c>
    </row>
    <row r="4263" spans="1:13" x14ac:dyDescent="0.25">
      <c r="A4263" t="s">
        <v>98</v>
      </c>
      <c r="B4263" s="7" t="s">
        <v>170</v>
      </c>
      <c r="C4263" s="15">
        <v>107</v>
      </c>
      <c r="D4263" s="16" t="s">
        <v>102</v>
      </c>
      <c r="E4263">
        <v>1830</v>
      </c>
      <c r="F4263" s="9">
        <v>125</v>
      </c>
      <c r="G4263" s="9">
        <f>financials[[#This Row],[Units Sold]]*financials[[#This Row],[Sale Price]]</f>
        <v>228750</v>
      </c>
      <c r="H4263" s="9">
        <f>IF(financials[[#This Row],[Discount Band]]="low",0.1,IF(financials[[#This Row],[Discount Band]]="medium",0.15,0.3))</f>
        <v>0.1</v>
      </c>
      <c r="I4263" s="9">
        <f>financials[[#This Row],[Gross Sales]]-financials[[#This Row],[Gross Sales]]*financials[[#This Row],[Discounts]]</f>
        <v>205875</v>
      </c>
      <c r="J4263" s="9">
        <f>VLOOKUP(financials[[#This Row],[productid]],Products!$B$2:$H$10,3)</f>
        <v>5.5</v>
      </c>
      <c r="K4263" s="9">
        <f>financials[[#This Row],[Sales]]-financials[[#This Row],[COGS]]</f>
        <v>205869.5</v>
      </c>
      <c r="L4263" s="17">
        <f t="shared" ca="1" si="133"/>
        <v>45249</v>
      </c>
      <c r="M4263" t="str">
        <f t="shared" ca="1" si="132"/>
        <v>B0001</v>
      </c>
    </row>
    <row r="4264" spans="1:13" x14ac:dyDescent="0.25">
      <c r="A4264" t="s">
        <v>98</v>
      </c>
      <c r="B4264" s="7" t="s">
        <v>95</v>
      </c>
      <c r="C4264" s="15">
        <v>105</v>
      </c>
      <c r="D4264" s="16" t="s">
        <v>102</v>
      </c>
      <c r="E4264">
        <v>1837</v>
      </c>
      <c r="F4264" s="9">
        <v>125</v>
      </c>
      <c r="G4264" s="9">
        <f>financials[[#This Row],[Units Sold]]*financials[[#This Row],[Sale Price]]</f>
        <v>229625</v>
      </c>
      <c r="H4264" s="9">
        <f>IF(financials[[#This Row],[Discount Band]]="low",0.1,IF(financials[[#This Row],[Discount Band]]="medium",0.15,0.3))</f>
        <v>0.1</v>
      </c>
      <c r="I4264" s="9">
        <f>financials[[#This Row],[Gross Sales]]-financials[[#This Row],[Gross Sales]]*financials[[#This Row],[Discounts]]</f>
        <v>206662.5</v>
      </c>
      <c r="J4264" s="9">
        <f>VLOOKUP(financials[[#This Row],[productid]],Products!$B$2:$H$10,3)</f>
        <v>10</v>
      </c>
      <c r="K4264" s="9">
        <f>financials[[#This Row],[Sales]]-financials[[#This Row],[COGS]]</f>
        <v>206652.5</v>
      </c>
      <c r="L4264" s="17">
        <f t="shared" ca="1" si="133"/>
        <v>45370</v>
      </c>
      <c r="M4264" t="str">
        <f t="shared" ca="1" si="132"/>
        <v>A0001</v>
      </c>
    </row>
    <row r="4265" spans="1:13" x14ac:dyDescent="0.25">
      <c r="A4265" t="s">
        <v>98</v>
      </c>
      <c r="B4265" s="7" t="s">
        <v>95</v>
      </c>
      <c r="C4265" s="15">
        <v>106</v>
      </c>
      <c r="D4265" s="16" t="s">
        <v>94</v>
      </c>
      <c r="E4265">
        <v>1839</v>
      </c>
      <c r="F4265" s="9">
        <v>125</v>
      </c>
      <c r="G4265" s="9">
        <f>financials[[#This Row],[Units Sold]]*financials[[#This Row],[Sale Price]]</f>
        <v>229875</v>
      </c>
      <c r="H4265" s="9">
        <f>IF(financials[[#This Row],[Discount Band]]="low",0.1,IF(financials[[#This Row],[Discount Band]]="medium",0.15,0.3))</f>
        <v>0.3</v>
      </c>
      <c r="I4265" s="9">
        <f>financials[[#This Row],[Gross Sales]]-financials[[#This Row],[Gross Sales]]*financials[[#This Row],[Discounts]]</f>
        <v>160912.5</v>
      </c>
      <c r="J4265" s="9">
        <f>VLOOKUP(financials[[#This Row],[productid]],Products!$B$2:$H$10,3)</f>
        <v>9.1</v>
      </c>
      <c r="K4265" s="9">
        <f>financials[[#This Row],[Sales]]-financials[[#This Row],[COGS]]</f>
        <v>160903.4</v>
      </c>
      <c r="L4265" s="17">
        <f t="shared" ca="1" si="133"/>
        <v>45260</v>
      </c>
      <c r="M4265" t="str">
        <f t="shared" ca="1" si="132"/>
        <v>B0001</v>
      </c>
    </row>
    <row r="4266" spans="1:13" x14ac:dyDescent="0.25">
      <c r="A4266" t="s">
        <v>98</v>
      </c>
      <c r="B4266" s="7" t="s">
        <v>170</v>
      </c>
      <c r="C4266" s="15">
        <v>107</v>
      </c>
      <c r="D4266" s="16" t="s">
        <v>101</v>
      </c>
      <c r="E4266">
        <v>1841</v>
      </c>
      <c r="F4266" s="9">
        <v>125</v>
      </c>
      <c r="G4266" s="9">
        <f>financials[[#This Row],[Units Sold]]*financials[[#This Row],[Sale Price]]</f>
        <v>230125</v>
      </c>
      <c r="H4266" s="9">
        <f>IF(financials[[#This Row],[Discount Band]]="low",0.1,IF(financials[[#This Row],[Discount Band]]="medium",0.15,0.3))</f>
        <v>0.15</v>
      </c>
      <c r="I4266" s="9">
        <f>financials[[#This Row],[Gross Sales]]-financials[[#This Row],[Gross Sales]]*financials[[#This Row],[Discounts]]</f>
        <v>195606.25</v>
      </c>
      <c r="J4266" s="9">
        <f>VLOOKUP(financials[[#This Row],[productid]],Products!$B$2:$H$10,3)</f>
        <v>5.5</v>
      </c>
      <c r="K4266" s="9">
        <f>financials[[#This Row],[Sales]]-financials[[#This Row],[COGS]]</f>
        <v>195600.75</v>
      </c>
      <c r="L4266" s="17">
        <f t="shared" ca="1" si="133"/>
        <v>44660</v>
      </c>
      <c r="M4266" t="str">
        <f t="shared" ca="1" si="132"/>
        <v>B0101</v>
      </c>
    </row>
    <row r="4267" spans="1:13" x14ac:dyDescent="0.25">
      <c r="A4267" t="s">
        <v>98</v>
      </c>
      <c r="B4267" s="7" t="s">
        <v>170</v>
      </c>
      <c r="C4267" s="13">
        <v>101</v>
      </c>
      <c r="D4267" s="10" t="s">
        <v>102</v>
      </c>
      <c r="E4267">
        <v>1855</v>
      </c>
      <c r="F4267" s="9">
        <v>125</v>
      </c>
      <c r="G4267" s="9">
        <f>financials[[#This Row],[Units Sold]]*financials[[#This Row],[Sale Price]]</f>
        <v>231875</v>
      </c>
      <c r="H4267" s="9">
        <f>IF(financials[[#This Row],[Discount Band]]="low",0.1,IF(financials[[#This Row],[Discount Band]]="medium",0.15,0.3))</f>
        <v>0.1</v>
      </c>
      <c r="I4267" s="9">
        <f>financials[[#This Row],[Gross Sales]]-financials[[#This Row],[Gross Sales]]*financials[[#This Row],[Discounts]]</f>
        <v>208687.5</v>
      </c>
      <c r="J4267" s="9">
        <f>VLOOKUP(financials[[#This Row],[productid]],Products!$B$2:$H$10,3)</f>
        <v>9.9499999999999993</v>
      </c>
      <c r="K4267" s="9">
        <f>financials[[#This Row],[Sales]]-financials[[#This Row],[COGS]]</f>
        <v>208677.55</v>
      </c>
      <c r="L4267" s="17">
        <f t="shared" ca="1" si="133"/>
        <v>45284</v>
      </c>
      <c r="M4267" t="str">
        <f t="shared" ca="1" si="132"/>
        <v>B0001</v>
      </c>
    </row>
    <row r="4268" spans="1:13" x14ac:dyDescent="0.25">
      <c r="A4268" t="s">
        <v>98</v>
      </c>
      <c r="B4268" s="7" t="s">
        <v>170</v>
      </c>
      <c r="C4268" s="15">
        <v>102</v>
      </c>
      <c r="D4268" s="16" t="s">
        <v>102</v>
      </c>
      <c r="E4268">
        <v>1868</v>
      </c>
      <c r="F4268" s="9">
        <v>125</v>
      </c>
      <c r="G4268" s="9">
        <f>financials[[#This Row],[Units Sold]]*financials[[#This Row],[Sale Price]]</f>
        <v>233500</v>
      </c>
      <c r="H4268" s="9">
        <f>IF(financials[[#This Row],[Discount Band]]="low",0.1,IF(financials[[#This Row],[Discount Band]]="medium",0.15,0.3))</f>
        <v>0.1</v>
      </c>
      <c r="I4268" s="9">
        <f>financials[[#This Row],[Gross Sales]]-financials[[#This Row],[Gross Sales]]*financials[[#This Row],[Discounts]]</f>
        <v>210150</v>
      </c>
      <c r="J4268" s="9">
        <f>VLOOKUP(financials[[#This Row],[productid]],Products!$B$2:$H$10,3)</f>
        <v>13.95</v>
      </c>
      <c r="K4268" s="9">
        <f>financials[[#This Row],[Sales]]-financials[[#This Row],[COGS]]</f>
        <v>210136.05</v>
      </c>
      <c r="L4268" s="17">
        <f t="shared" ca="1" si="133"/>
        <v>44806</v>
      </c>
      <c r="M4268" t="str">
        <f t="shared" ca="1" si="132"/>
        <v>C0002</v>
      </c>
    </row>
    <row r="4269" spans="1:13" x14ac:dyDescent="0.25">
      <c r="A4269" t="s">
        <v>98</v>
      </c>
      <c r="B4269" s="7" t="s">
        <v>135</v>
      </c>
      <c r="C4269" s="13">
        <v>108</v>
      </c>
      <c r="D4269" s="10" t="s">
        <v>102</v>
      </c>
      <c r="E4269">
        <v>1878</v>
      </c>
      <c r="F4269" s="9">
        <v>125</v>
      </c>
      <c r="G4269" s="9">
        <f>financials[[#This Row],[Units Sold]]*financials[[#This Row],[Sale Price]]</f>
        <v>234750</v>
      </c>
      <c r="H4269" s="9">
        <f>IF(financials[[#This Row],[Discount Band]]="low",0.1,IF(financials[[#This Row],[Discount Band]]="medium",0.15,0.3))</f>
        <v>0.1</v>
      </c>
      <c r="I4269" s="9">
        <f>financials[[#This Row],[Gross Sales]]-financials[[#This Row],[Gross Sales]]*financials[[#This Row],[Discounts]]</f>
        <v>211275</v>
      </c>
      <c r="J4269" s="9">
        <f>VLOOKUP(financials[[#This Row],[productid]],Products!$B$2:$H$10,3)</f>
        <v>3.99</v>
      </c>
      <c r="K4269" s="9">
        <f>financials[[#This Row],[Sales]]-financials[[#This Row],[COGS]]</f>
        <v>211271.01</v>
      </c>
      <c r="L4269" s="17">
        <f t="shared" ca="1" si="133"/>
        <v>45142</v>
      </c>
      <c r="M4269" t="str">
        <f t="shared" ca="1" si="132"/>
        <v>A0001</v>
      </c>
    </row>
    <row r="4270" spans="1:13" x14ac:dyDescent="0.25">
      <c r="A4270" t="s">
        <v>98</v>
      </c>
      <c r="B4270" s="7" t="s">
        <v>95</v>
      </c>
      <c r="C4270" s="15">
        <v>106</v>
      </c>
      <c r="D4270" s="16" t="s">
        <v>102</v>
      </c>
      <c r="E4270">
        <v>1895</v>
      </c>
      <c r="F4270" s="9">
        <v>125</v>
      </c>
      <c r="G4270" s="9">
        <f>financials[[#This Row],[Units Sold]]*financials[[#This Row],[Sale Price]]</f>
        <v>236875</v>
      </c>
      <c r="H4270" s="9">
        <f>IF(financials[[#This Row],[Discount Band]]="low",0.1,IF(financials[[#This Row],[Discount Band]]="medium",0.15,0.3))</f>
        <v>0.1</v>
      </c>
      <c r="I4270" s="9">
        <f>financials[[#This Row],[Gross Sales]]-financials[[#This Row],[Gross Sales]]*financials[[#This Row],[Discounts]]</f>
        <v>213187.5</v>
      </c>
      <c r="J4270" s="9">
        <f>VLOOKUP(financials[[#This Row],[productid]],Products!$B$2:$H$10,3)</f>
        <v>9.1</v>
      </c>
      <c r="K4270" s="9">
        <f>financials[[#This Row],[Sales]]-financials[[#This Row],[COGS]]</f>
        <v>213178.4</v>
      </c>
      <c r="L4270" s="17">
        <f t="shared" ca="1" si="133"/>
        <v>45154</v>
      </c>
      <c r="M4270" t="str">
        <f t="shared" ca="1" si="132"/>
        <v>B0101</v>
      </c>
    </row>
    <row r="4271" spans="1:13" x14ac:dyDescent="0.25">
      <c r="A4271" t="s">
        <v>98</v>
      </c>
      <c r="B4271" s="7" t="s">
        <v>135</v>
      </c>
      <c r="C4271" s="15">
        <v>106</v>
      </c>
      <c r="D4271" s="16" t="s">
        <v>102</v>
      </c>
      <c r="E4271">
        <v>1907</v>
      </c>
      <c r="F4271" s="9">
        <v>125</v>
      </c>
      <c r="G4271" s="9">
        <f>financials[[#This Row],[Units Sold]]*financials[[#This Row],[Sale Price]]</f>
        <v>238375</v>
      </c>
      <c r="H4271" s="9">
        <f>IF(financials[[#This Row],[Discount Band]]="low",0.1,IF(financials[[#This Row],[Discount Band]]="medium",0.15,0.3))</f>
        <v>0.1</v>
      </c>
      <c r="I4271" s="9">
        <f>financials[[#This Row],[Gross Sales]]-financials[[#This Row],[Gross Sales]]*financials[[#This Row],[Discounts]]</f>
        <v>214537.5</v>
      </c>
      <c r="J4271" s="9">
        <f>VLOOKUP(financials[[#This Row],[productid]],Products!$B$2:$H$10,3)</f>
        <v>9.1</v>
      </c>
      <c r="K4271" s="9">
        <f>financials[[#This Row],[Sales]]-financials[[#This Row],[COGS]]</f>
        <v>214528.4</v>
      </c>
      <c r="L4271" s="17">
        <f t="shared" ca="1" si="133"/>
        <v>44881</v>
      </c>
      <c r="M4271" t="str">
        <f t="shared" ca="1" si="132"/>
        <v>B0001</v>
      </c>
    </row>
    <row r="4272" spans="1:13" x14ac:dyDescent="0.25">
      <c r="A4272" t="s">
        <v>98</v>
      </c>
      <c r="B4272" s="7" t="s">
        <v>95</v>
      </c>
      <c r="C4272" s="15">
        <v>109</v>
      </c>
      <c r="D4272" s="16" t="s">
        <v>101</v>
      </c>
      <c r="E4272">
        <v>1908</v>
      </c>
      <c r="F4272" s="9">
        <v>125</v>
      </c>
      <c r="G4272" s="9">
        <f>financials[[#This Row],[Units Sold]]*financials[[#This Row],[Sale Price]]</f>
        <v>238500</v>
      </c>
      <c r="H4272" s="9">
        <f>IF(financials[[#This Row],[Discount Band]]="low",0.1,IF(financials[[#This Row],[Discount Band]]="medium",0.15,0.3))</f>
        <v>0.15</v>
      </c>
      <c r="I4272" s="9">
        <f>financials[[#This Row],[Gross Sales]]-financials[[#This Row],[Gross Sales]]*financials[[#This Row],[Discounts]]</f>
        <v>202725</v>
      </c>
      <c r="J4272" s="9">
        <f>VLOOKUP(financials[[#This Row],[productid]],Products!$B$2:$H$10,3)</f>
        <v>16.8</v>
      </c>
      <c r="K4272" s="9">
        <f>financials[[#This Row],[Sales]]-financials[[#This Row],[COGS]]</f>
        <v>202708.2</v>
      </c>
      <c r="L4272" s="17">
        <f t="shared" ca="1" si="133"/>
        <v>44692</v>
      </c>
      <c r="M4272" t="str">
        <f t="shared" ca="1" si="132"/>
        <v>C0002</v>
      </c>
    </row>
    <row r="4273" spans="1:13" x14ac:dyDescent="0.25">
      <c r="A4273" t="s">
        <v>97</v>
      </c>
      <c r="B4273" s="7" t="s">
        <v>216</v>
      </c>
      <c r="C4273" s="15">
        <v>107</v>
      </c>
      <c r="D4273" s="16" t="s">
        <v>102</v>
      </c>
      <c r="E4273">
        <v>683</v>
      </c>
      <c r="F4273" s="9">
        <v>350</v>
      </c>
      <c r="G4273" s="9">
        <f>financials[[#This Row],[Units Sold]]*financials[[#This Row],[Sale Price]]</f>
        <v>239050</v>
      </c>
      <c r="H4273" s="9">
        <f>IF(financials[[#This Row],[Discount Band]]="low",0.1,IF(financials[[#This Row],[Discount Band]]="medium",0.15,0.3))</f>
        <v>0.1</v>
      </c>
      <c r="I4273" s="9">
        <f>financials[[#This Row],[Gross Sales]]-financials[[#This Row],[Gross Sales]]*financials[[#This Row],[Discounts]]</f>
        <v>215145</v>
      </c>
      <c r="J4273" s="9">
        <f>VLOOKUP(financials[[#This Row],[productid]],Products!$B$2:$H$10,3)</f>
        <v>5.5</v>
      </c>
      <c r="K4273" s="9">
        <f>financials[[#This Row],[Sales]]-financials[[#This Row],[COGS]]</f>
        <v>215139.5</v>
      </c>
      <c r="L4273" s="17">
        <f t="shared" ca="1" si="133"/>
        <v>44630</v>
      </c>
      <c r="M4273" t="str">
        <f t="shared" ca="1" si="132"/>
        <v>B0001</v>
      </c>
    </row>
    <row r="4274" spans="1:13" x14ac:dyDescent="0.25">
      <c r="A4274" t="s">
        <v>98</v>
      </c>
      <c r="B4274" s="7" t="s">
        <v>95</v>
      </c>
      <c r="C4274" s="15">
        <v>105</v>
      </c>
      <c r="D4274" s="16" t="s">
        <v>101</v>
      </c>
      <c r="E4274">
        <v>1913</v>
      </c>
      <c r="F4274" s="9">
        <v>125</v>
      </c>
      <c r="G4274" s="9">
        <f>financials[[#This Row],[Units Sold]]*financials[[#This Row],[Sale Price]]</f>
        <v>239125</v>
      </c>
      <c r="H4274" s="9">
        <f>IF(financials[[#This Row],[Discount Band]]="low",0.1,IF(financials[[#This Row],[Discount Band]]="medium",0.15,0.3))</f>
        <v>0.15</v>
      </c>
      <c r="I4274" s="9">
        <f>financials[[#This Row],[Gross Sales]]-financials[[#This Row],[Gross Sales]]*financials[[#This Row],[Discounts]]</f>
        <v>203256.25</v>
      </c>
      <c r="J4274" s="9">
        <f>VLOOKUP(financials[[#This Row],[productid]],Products!$B$2:$H$10,3)</f>
        <v>10</v>
      </c>
      <c r="K4274" s="9">
        <f>financials[[#This Row],[Sales]]-financials[[#This Row],[COGS]]</f>
        <v>203246.25</v>
      </c>
      <c r="L4274" s="17">
        <f t="shared" ca="1" si="133"/>
        <v>45104</v>
      </c>
      <c r="M4274" t="str">
        <f t="shared" ca="1" si="132"/>
        <v>B0101</v>
      </c>
    </row>
    <row r="4275" spans="1:13" x14ac:dyDescent="0.25">
      <c r="A4275" t="s">
        <v>98</v>
      </c>
      <c r="B4275" s="7" t="s">
        <v>135</v>
      </c>
      <c r="C4275" s="15">
        <v>102</v>
      </c>
      <c r="D4275" s="16" t="s">
        <v>94</v>
      </c>
      <c r="E4275">
        <v>1931</v>
      </c>
      <c r="F4275" s="9">
        <v>125</v>
      </c>
      <c r="G4275" s="9">
        <f>financials[[#This Row],[Units Sold]]*financials[[#This Row],[Sale Price]]</f>
        <v>241375</v>
      </c>
      <c r="H4275" s="9">
        <f>IF(financials[[#This Row],[Discount Band]]="low",0.1,IF(financials[[#This Row],[Discount Band]]="medium",0.15,0.3))</f>
        <v>0.3</v>
      </c>
      <c r="I4275" s="9">
        <f>financials[[#This Row],[Gross Sales]]-financials[[#This Row],[Gross Sales]]*financials[[#This Row],[Discounts]]</f>
        <v>168962.5</v>
      </c>
      <c r="J4275" s="9">
        <f>VLOOKUP(financials[[#This Row],[productid]],Products!$B$2:$H$10,3)</f>
        <v>13.95</v>
      </c>
      <c r="K4275" s="9">
        <f>financials[[#This Row],[Sales]]-financials[[#This Row],[COGS]]</f>
        <v>168948.55</v>
      </c>
      <c r="L4275" s="17">
        <f t="shared" ca="1" si="133"/>
        <v>45338</v>
      </c>
      <c r="M4275" t="str">
        <f t="shared" ca="1" si="132"/>
        <v>A0001</v>
      </c>
    </row>
    <row r="4276" spans="1:13" x14ac:dyDescent="0.25">
      <c r="A4276" t="s">
        <v>98</v>
      </c>
      <c r="B4276" s="7" t="s">
        <v>95</v>
      </c>
      <c r="C4276" s="15">
        <v>109</v>
      </c>
      <c r="D4276" s="16" t="s">
        <v>94</v>
      </c>
      <c r="E4276">
        <v>1937</v>
      </c>
      <c r="F4276" s="9">
        <v>125</v>
      </c>
      <c r="G4276" s="9">
        <f>financials[[#This Row],[Units Sold]]*financials[[#This Row],[Sale Price]]</f>
        <v>242125</v>
      </c>
      <c r="H4276" s="9">
        <f>IF(financials[[#This Row],[Discount Band]]="low",0.1,IF(financials[[#This Row],[Discount Band]]="medium",0.15,0.3))</f>
        <v>0.3</v>
      </c>
      <c r="I4276" s="9">
        <f>financials[[#This Row],[Gross Sales]]-financials[[#This Row],[Gross Sales]]*financials[[#This Row],[Discounts]]</f>
        <v>169487.5</v>
      </c>
      <c r="J4276" s="9">
        <f>VLOOKUP(financials[[#This Row],[productid]],Products!$B$2:$H$10,3)</f>
        <v>16.8</v>
      </c>
      <c r="K4276" s="9">
        <f>financials[[#This Row],[Sales]]-financials[[#This Row],[COGS]]</f>
        <v>169470.7</v>
      </c>
      <c r="L4276" s="17">
        <f t="shared" ca="1" si="133"/>
        <v>44735</v>
      </c>
      <c r="M4276" t="str">
        <f t="shared" ca="1" si="132"/>
        <v>C0002</v>
      </c>
    </row>
    <row r="4277" spans="1:13" x14ac:dyDescent="0.25">
      <c r="A4277" t="s">
        <v>98</v>
      </c>
      <c r="B4277" s="7" t="s">
        <v>95</v>
      </c>
      <c r="C4277" s="15">
        <v>103</v>
      </c>
      <c r="D4277" s="16" t="s">
        <v>101</v>
      </c>
      <c r="E4277">
        <v>1949</v>
      </c>
      <c r="F4277" s="9">
        <v>125</v>
      </c>
      <c r="G4277" s="9">
        <f>financials[[#This Row],[Units Sold]]*financials[[#This Row],[Sale Price]]</f>
        <v>243625</v>
      </c>
      <c r="H4277" s="9">
        <f>IF(financials[[#This Row],[Discount Band]]="low",0.1,IF(financials[[#This Row],[Discount Band]]="medium",0.15,0.3))</f>
        <v>0.15</v>
      </c>
      <c r="I4277" s="9">
        <f>financials[[#This Row],[Gross Sales]]-financials[[#This Row],[Gross Sales]]*financials[[#This Row],[Discounts]]</f>
        <v>207081.25</v>
      </c>
      <c r="J4277" s="9">
        <f>VLOOKUP(financials[[#This Row],[productid]],Products!$B$2:$H$10,3)</f>
        <v>15</v>
      </c>
      <c r="K4277" s="9">
        <f>financials[[#This Row],[Sales]]-financials[[#This Row],[COGS]]</f>
        <v>207066.25</v>
      </c>
      <c r="L4277" s="17">
        <f t="shared" ca="1" si="133"/>
        <v>45382</v>
      </c>
      <c r="M4277" t="str">
        <f t="shared" ca="1" si="132"/>
        <v>C0003</v>
      </c>
    </row>
    <row r="4278" spans="1:13" x14ac:dyDescent="0.25">
      <c r="A4278" t="s">
        <v>98</v>
      </c>
      <c r="B4278" s="7" t="s">
        <v>95</v>
      </c>
      <c r="C4278" s="15">
        <v>103</v>
      </c>
      <c r="D4278" s="16" t="s">
        <v>102</v>
      </c>
      <c r="E4278">
        <v>1953</v>
      </c>
      <c r="F4278" s="9">
        <v>125</v>
      </c>
      <c r="G4278" s="9">
        <f>financials[[#This Row],[Units Sold]]*financials[[#This Row],[Sale Price]]</f>
        <v>244125</v>
      </c>
      <c r="H4278" s="9">
        <f>IF(financials[[#This Row],[Discount Band]]="low",0.1,IF(financials[[#This Row],[Discount Band]]="medium",0.15,0.3))</f>
        <v>0.1</v>
      </c>
      <c r="I4278" s="9">
        <f>financials[[#This Row],[Gross Sales]]-financials[[#This Row],[Gross Sales]]*financials[[#This Row],[Discounts]]</f>
        <v>219712.5</v>
      </c>
      <c r="J4278" s="9">
        <f>VLOOKUP(financials[[#This Row],[productid]],Products!$B$2:$H$10,3)</f>
        <v>15</v>
      </c>
      <c r="K4278" s="9">
        <f>financials[[#This Row],[Sales]]-financials[[#This Row],[COGS]]</f>
        <v>219697.5</v>
      </c>
      <c r="L4278" s="17">
        <f t="shared" ca="1" si="133"/>
        <v>45136</v>
      </c>
      <c r="M4278" t="str">
        <f t="shared" ca="1" si="132"/>
        <v>B0001</v>
      </c>
    </row>
    <row r="4279" spans="1:13" x14ac:dyDescent="0.25">
      <c r="A4279" t="s">
        <v>98</v>
      </c>
      <c r="B4279" s="7" t="s">
        <v>135</v>
      </c>
      <c r="C4279" s="15">
        <v>109</v>
      </c>
      <c r="D4279" s="16" t="s">
        <v>102</v>
      </c>
      <c r="E4279">
        <v>1974</v>
      </c>
      <c r="F4279" s="9">
        <v>125</v>
      </c>
      <c r="G4279" s="9">
        <f>financials[[#This Row],[Units Sold]]*financials[[#This Row],[Sale Price]]</f>
        <v>246750</v>
      </c>
      <c r="H4279" s="9">
        <f>IF(financials[[#This Row],[Discount Band]]="low",0.1,IF(financials[[#This Row],[Discount Band]]="medium",0.15,0.3))</f>
        <v>0.1</v>
      </c>
      <c r="I4279" s="9">
        <f>financials[[#This Row],[Gross Sales]]-financials[[#This Row],[Gross Sales]]*financials[[#This Row],[Discounts]]</f>
        <v>222075</v>
      </c>
      <c r="J4279" s="9">
        <f>VLOOKUP(financials[[#This Row],[productid]],Products!$B$2:$H$10,3)</f>
        <v>16.8</v>
      </c>
      <c r="K4279" s="9">
        <f>financials[[#This Row],[Sales]]-financials[[#This Row],[COGS]]</f>
        <v>222058.2</v>
      </c>
      <c r="L4279" s="17">
        <f t="shared" ca="1" si="133"/>
        <v>45189</v>
      </c>
      <c r="M4279" t="str">
        <f t="shared" ca="1" si="132"/>
        <v>A0001</v>
      </c>
    </row>
    <row r="4280" spans="1:13" x14ac:dyDescent="0.25">
      <c r="A4280" t="s">
        <v>98</v>
      </c>
      <c r="B4280" s="7" t="s">
        <v>135</v>
      </c>
      <c r="C4280" s="15">
        <v>103</v>
      </c>
      <c r="D4280" s="16" t="s">
        <v>94</v>
      </c>
      <c r="E4280">
        <v>1987</v>
      </c>
      <c r="F4280" s="9">
        <v>125</v>
      </c>
      <c r="G4280" s="9">
        <f>financials[[#This Row],[Units Sold]]*financials[[#This Row],[Sale Price]]</f>
        <v>248375</v>
      </c>
      <c r="H4280" s="9">
        <f>IF(financials[[#This Row],[Discount Band]]="low",0.1,IF(financials[[#This Row],[Discount Band]]="medium",0.15,0.3))</f>
        <v>0.3</v>
      </c>
      <c r="I4280" s="9">
        <f>financials[[#This Row],[Gross Sales]]-financials[[#This Row],[Gross Sales]]*financials[[#This Row],[Discounts]]</f>
        <v>173862.5</v>
      </c>
      <c r="J4280" s="9">
        <f>VLOOKUP(financials[[#This Row],[productid]],Products!$B$2:$H$10,3)</f>
        <v>15</v>
      </c>
      <c r="K4280" s="9">
        <f>financials[[#This Row],[Sales]]-financials[[#This Row],[COGS]]</f>
        <v>173847.5</v>
      </c>
      <c r="L4280" s="17">
        <f t="shared" ca="1" si="133"/>
        <v>45331</v>
      </c>
      <c r="M4280" t="str">
        <f t="shared" ca="1" si="132"/>
        <v>B0101</v>
      </c>
    </row>
    <row r="4281" spans="1:13" x14ac:dyDescent="0.25">
      <c r="A4281" t="s">
        <v>98</v>
      </c>
      <c r="B4281" s="7" t="s">
        <v>135</v>
      </c>
      <c r="C4281" s="13">
        <v>102</v>
      </c>
      <c r="D4281" s="10" t="s">
        <v>102</v>
      </c>
      <c r="E4281">
        <v>2000</v>
      </c>
      <c r="F4281" s="9">
        <v>125</v>
      </c>
      <c r="G4281" s="9">
        <f>financials[[#This Row],[Units Sold]]*financials[[#This Row],[Sale Price]]</f>
        <v>250000</v>
      </c>
      <c r="H4281" s="9">
        <f>IF(financials[[#This Row],[Discount Band]]="low",0.1,IF(financials[[#This Row],[Discount Band]]="medium",0.15,0.3))</f>
        <v>0.1</v>
      </c>
      <c r="I4281" s="9">
        <f>financials[[#This Row],[Gross Sales]]-financials[[#This Row],[Gross Sales]]*financials[[#This Row],[Discounts]]</f>
        <v>225000</v>
      </c>
      <c r="J4281" s="9">
        <f>VLOOKUP(financials[[#This Row],[productid]],Products!$B$2:$H$10,3)</f>
        <v>13.95</v>
      </c>
      <c r="K4281" s="9">
        <f>financials[[#This Row],[Sales]]-financials[[#This Row],[COGS]]</f>
        <v>224986.05</v>
      </c>
      <c r="L4281" s="17">
        <f t="shared" ca="1" si="133"/>
        <v>45029</v>
      </c>
      <c r="M4281" t="str">
        <f t="shared" ca="1" si="132"/>
        <v>B0101</v>
      </c>
    </row>
    <row r="4282" spans="1:13" x14ac:dyDescent="0.25">
      <c r="A4282" t="s">
        <v>98</v>
      </c>
      <c r="B4282" s="7" t="s">
        <v>170</v>
      </c>
      <c r="C4282" s="15">
        <v>107</v>
      </c>
      <c r="D4282" s="16" t="s">
        <v>94</v>
      </c>
      <c r="E4282">
        <v>2005</v>
      </c>
      <c r="F4282" s="9">
        <v>125</v>
      </c>
      <c r="G4282" s="9">
        <f>financials[[#This Row],[Units Sold]]*financials[[#This Row],[Sale Price]]</f>
        <v>250625</v>
      </c>
      <c r="H4282" s="9">
        <f>IF(financials[[#This Row],[Discount Band]]="low",0.1,IF(financials[[#This Row],[Discount Band]]="medium",0.15,0.3))</f>
        <v>0.3</v>
      </c>
      <c r="I4282" s="9">
        <f>financials[[#This Row],[Gross Sales]]-financials[[#This Row],[Gross Sales]]*financials[[#This Row],[Discounts]]</f>
        <v>175437.5</v>
      </c>
      <c r="J4282" s="9">
        <f>VLOOKUP(financials[[#This Row],[productid]],Products!$B$2:$H$10,3)</f>
        <v>5.5</v>
      </c>
      <c r="K4282" s="9">
        <f>financials[[#This Row],[Sales]]-financials[[#This Row],[COGS]]</f>
        <v>175432</v>
      </c>
      <c r="L4282" s="17">
        <f t="shared" ca="1" si="133"/>
        <v>45123</v>
      </c>
      <c r="M4282" t="str">
        <f t="shared" ca="1" si="132"/>
        <v>C0002</v>
      </c>
    </row>
    <row r="4283" spans="1:13" x14ac:dyDescent="0.25">
      <c r="A4283" t="s">
        <v>98</v>
      </c>
      <c r="B4283" s="7" t="s">
        <v>135</v>
      </c>
      <c r="C4283" s="15">
        <v>101</v>
      </c>
      <c r="D4283" s="16" t="s">
        <v>102</v>
      </c>
      <c r="E4283">
        <v>2014</v>
      </c>
      <c r="F4283" s="9">
        <v>125</v>
      </c>
      <c r="G4283" s="9">
        <f>financials[[#This Row],[Units Sold]]*financials[[#This Row],[Sale Price]]</f>
        <v>251750</v>
      </c>
      <c r="H4283" s="9">
        <f>IF(financials[[#This Row],[Discount Band]]="low",0.1,IF(financials[[#This Row],[Discount Band]]="medium",0.15,0.3))</f>
        <v>0.1</v>
      </c>
      <c r="I4283" s="9">
        <f>financials[[#This Row],[Gross Sales]]-financials[[#This Row],[Gross Sales]]*financials[[#This Row],[Discounts]]</f>
        <v>226575</v>
      </c>
      <c r="J4283" s="9">
        <f>VLOOKUP(financials[[#This Row],[productid]],Products!$B$2:$H$10,3)</f>
        <v>9.9499999999999993</v>
      </c>
      <c r="K4283" s="9">
        <f>financials[[#This Row],[Sales]]-financials[[#This Row],[COGS]]</f>
        <v>226565.05</v>
      </c>
      <c r="L4283" s="17">
        <f t="shared" ca="1" si="133"/>
        <v>45428</v>
      </c>
      <c r="M4283" t="str">
        <f t="shared" ca="1" si="132"/>
        <v>B0101</v>
      </c>
    </row>
    <row r="4284" spans="1:13" x14ac:dyDescent="0.25">
      <c r="A4284" t="s">
        <v>98</v>
      </c>
      <c r="B4284" s="7" t="s">
        <v>135</v>
      </c>
      <c r="C4284" s="15">
        <v>107</v>
      </c>
      <c r="D4284" s="16" t="s">
        <v>102</v>
      </c>
      <c r="E4284">
        <v>2057</v>
      </c>
      <c r="F4284" s="9">
        <v>125</v>
      </c>
      <c r="G4284" s="9">
        <f>financials[[#This Row],[Units Sold]]*financials[[#This Row],[Sale Price]]</f>
        <v>257125</v>
      </c>
      <c r="H4284" s="9">
        <f>IF(financials[[#This Row],[Discount Band]]="low",0.1,IF(financials[[#This Row],[Discount Band]]="medium",0.15,0.3))</f>
        <v>0.1</v>
      </c>
      <c r="I4284" s="9">
        <f>financials[[#This Row],[Gross Sales]]-financials[[#This Row],[Gross Sales]]*financials[[#This Row],[Discounts]]</f>
        <v>231412.5</v>
      </c>
      <c r="J4284" s="9">
        <f>VLOOKUP(financials[[#This Row],[productid]],Products!$B$2:$H$10,3)</f>
        <v>5.5</v>
      </c>
      <c r="K4284" s="9">
        <f>financials[[#This Row],[Sales]]-financials[[#This Row],[COGS]]</f>
        <v>231407</v>
      </c>
      <c r="L4284" s="17">
        <f t="shared" ca="1" si="133"/>
        <v>44887</v>
      </c>
      <c r="M4284" t="str">
        <f t="shared" ca="1" si="132"/>
        <v>B0101</v>
      </c>
    </row>
    <row r="4285" spans="1:13" x14ac:dyDescent="0.25">
      <c r="A4285" t="s">
        <v>98</v>
      </c>
      <c r="B4285" s="7" t="s">
        <v>135</v>
      </c>
      <c r="C4285" s="15">
        <v>108</v>
      </c>
      <c r="D4285" s="16" t="s">
        <v>102</v>
      </c>
      <c r="E4285">
        <v>2070</v>
      </c>
      <c r="F4285" s="9">
        <v>125</v>
      </c>
      <c r="G4285" s="9">
        <f>financials[[#This Row],[Units Sold]]*financials[[#This Row],[Sale Price]]</f>
        <v>258750</v>
      </c>
      <c r="H4285" s="9">
        <f>IF(financials[[#This Row],[Discount Band]]="low",0.1,IF(financials[[#This Row],[Discount Band]]="medium",0.15,0.3))</f>
        <v>0.1</v>
      </c>
      <c r="I4285" s="9">
        <f>financials[[#This Row],[Gross Sales]]-financials[[#This Row],[Gross Sales]]*financials[[#This Row],[Discounts]]</f>
        <v>232875</v>
      </c>
      <c r="J4285" s="9">
        <f>VLOOKUP(financials[[#This Row],[productid]],Products!$B$2:$H$10,3)</f>
        <v>3.99</v>
      </c>
      <c r="K4285" s="9">
        <f>financials[[#This Row],[Sales]]-financials[[#This Row],[COGS]]</f>
        <v>232871.01</v>
      </c>
      <c r="L4285" s="17">
        <f t="shared" ca="1" si="133"/>
        <v>45296</v>
      </c>
      <c r="M4285" t="str">
        <f t="shared" ca="1" si="132"/>
        <v>B0101</v>
      </c>
    </row>
    <row r="4286" spans="1:13" x14ac:dyDescent="0.25">
      <c r="A4286" t="s">
        <v>98</v>
      </c>
      <c r="B4286" s="7" t="s">
        <v>170</v>
      </c>
      <c r="C4286" s="15">
        <v>103</v>
      </c>
      <c r="D4286" s="16" t="s">
        <v>102</v>
      </c>
      <c r="E4286">
        <v>2071</v>
      </c>
      <c r="F4286" s="9">
        <v>125</v>
      </c>
      <c r="G4286" s="9">
        <f>financials[[#This Row],[Units Sold]]*financials[[#This Row],[Sale Price]]</f>
        <v>258875</v>
      </c>
      <c r="H4286" s="9">
        <f>IF(financials[[#This Row],[Discount Band]]="low",0.1,IF(financials[[#This Row],[Discount Band]]="medium",0.15,0.3))</f>
        <v>0.1</v>
      </c>
      <c r="I4286" s="9">
        <f>financials[[#This Row],[Gross Sales]]-financials[[#This Row],[Gross Sales]]*financials[[#This Row],[Discounts]]</f>
        <v>232987.5</v>
      </c>
      <c r="J4286" s="9">
        <f>VLOOKUP(financials[[#This Row],[productid]],Products!$B$2:$H$10,3)</f>
        <v>15</v>
      </c>
      <c r="K4286" s="9">
        <f>financials[[#This Row],[Sales]]-financials[[#This Row],[COGS]]</f>
        <v>232972.5</v>
      </c>
      <c r="L4286" s="17">
        <f t="shared" ca="1" si="133"/>
        <v>44658</v>
      </c>
      <c r="M4286" t="str">
        <f t="shared" ca="1" si="132"/>
        <v>B0101</v>
      </c>
    </row>
    <row r="4287" spans="1:13" x14ac:dyDescent="0.25">
      <c r="A4287" t="s">
        <v>98</v>
      </c>
      <c r="B4287" s="7" t="s">
        <v>170</v>
      </c>
      <c r="C4287" s="15">
        <v>106</v>
      </c>
      <c r="D4287" s="16" t="s">
        <v>102</v>
      </c>
      <c r="E4287">
        <v>2083</v>
      </c>
      <c r="F4287" s="9">
        <v>125</v>
      </c>
      <c r="G4287" s="9">
        <f>financials[[#This Row],[Units Sold]]*financials[[#This Row],[Sale Price]]</f>
        <v>260375</v>
      </c>
      <c r="H4287" s="9">
        <f>IF(financials[[#This Row],[Discount Band]]="low",0.1,IF(financials[[#This Row],[Discount Band]]="medium",0.15,0.3))</f>
        <v>0.1</v>
      </c>
      <c r="I4287" s="9">
        <f>financials[[#This Row],[Gross Sales]]-financials[[#This Row],[Gross Sales]]*financials[[#This Row],[Discounts]]</f>
        <v>234337.5</v>
      </c>
      <c r="J4287" s="9">
        <f>VLOOKUP(financials[[#This Row],[productid]],Products!$B$2:$H$10,3)</f>
        <v>9.1</v>
      </c>
      <c r="K4287" s="9">
        <f>financials[[#This Row],[Sales]]-financials[[#This Row],[COGS]]</f>
        <v>234328.4</v>
      </c>
      <c r="L4287" s="17">
        <f t="shared" ca="1" si="133"/>
        <v>45271</v>
      </c>
      <c r="M4287" t="str">
        <f t="shared" ca="1" si="132"/>
        <v>C0002</v>
      </c>
    </row>
    <row r="4288" spans="1:13" x14ac:dyDescent="0.25">
      <c r="A4288" t="s">
        <v>98</v>
      </c>
      <c r="B4288" s="7" t="s">
        <v>135</v>
      </c>
      <c r="C4288" s="15">
        <v>103</v>
      </c>
      <c r="D4288" s="16" t="s">
        <v>102</v>
      </c>
      <c r="E4288">
        <v>2115</v>
      </c>
      <c r="F4288" s="9">
        <v>125</v>
      </c>
      <c r="G4288" s="9">
        <f>financials[[#This Row],[Units Sold]]*financials[[#This Row],[Sale Price]]</f>
        <v>264375</v>
      </c>
      <c r="H4288" s="9">
        <f>IF(financials[[#This Row],[Discount Band]]="low",0.1,IF(financials[[#This Row],[Discount Band]]="medium",0.15,0.3))</f>
        <v>0.1</v>
      </c>
      <c r="I4288" s="9">
        <f>financials[[#This Row],[Gross Sales]]-financials[[#This Row],[Gross Sales]]*financials[[#This Row],[Discounts]]</f>
        <v>237937.5</v>
      </c>
      <c r="J4288" s="9">
        <f>VLOOKUP(financials[[#This Row],[productid]],Products!$B$2:$H$10,3)</f>
        <v>15</v>
      </c>
      <c r="K4288" s="9">
        <f>financials[[#This Row],[Sales]]-financials[[#This Row],[COGS]]</f>
        <v>237922.5</v>
      </c>
      <c r="L4288" s="17">
        <f t="shared" ca="1" si="133"/>
        <v>44565</v>
      </c>
      <c r="M4288" t="str">
        <f t="shared" ca="1" si="132"/>
        <v>B0101</v>
      </c>
    </row>
    <row r="4289" spans="1:13" x14ac:dyDescent="0.25">
      <c r="A4289" t="s">
        <v>98</v>
      </c>
      <c r="B4289" s="7" t="s">
        <v>170</v>
      </c>
      <c r="C4289" s="13">
        <v>108</v>
      </c>
      <c r="D4289" s="10" t="s">
        <v>94</v>
      </c>
      <c r="E4289">
        <v>2129</v>
      </c>
      <c r="F4289" s="9">
        <v>125</v>
      </c>
      <c r="G4289" s="9">
        <f>financials[[#This Row],[Units Sold]]*financials[[#This Row],[Sale Price]]</f>
        <v>266125</v>
      </c>
      <c r="H4289" s="9">
        <f>IF(financials[[#This Row],[Discount Band]]="low",0.1,IF(financials[[#This Row],[Discount Band]]="medium",0.15,0.3))</f>
        <v>0.3</v>
      </c>
      <c r="I4289" s="9">
        <f>financials[[#This Row],[Gross Sales]]-financials[[#This Row],[Gross Sales]]*financials[[#This Row],[Discounts]]</f>
        <v>186287.5</v>
      </c>
      <c r="J4289" s="9">
        <f>VLOOKUP(financials[[#This Row],[productid]],Products!$B$2:$H$10,3)</f>
        <v>3.99</v>
      </c>
      <c r="K4289" s="9">
        <f>financials[[#This Row],[Sales]]-financials[[#This Row],[COGS]]</f>
        <v>186283.51</v>
      </c>
      <c r="L4289" s="17">
        <f t="shared" ca="1" si="133"/>
        <v>45521</v>
      </c>
      <c r="M4289" t="str">
        <f t="shared" ca="1" si="132"/>
        <v>B0001</v>
      </c>
    </row>
    <row r="4290" spans="1:13" x14ac:dyDescent="0.25">
      <c r="A4290" t="s">
        <v>98</v>
      </c>
      <c r="B4290" s="7" t="s">
        <v>135</v>
      </c>
      <c r="C4290" s="15">
        <v>106</v>
      </c>
      <c r="D4290" s="16" t="s">
        <v>101</v>
      </c>
      <c r="E4290">
        <v>2146</v>
      </c>
      <c r="F4290" s="9">
        <v>125</v>
      </c>
      <c r="G4290" s="9">
        <f>financials[[#This Row],[Units Sold]]*financials[[#This Row],[Sale Price]]</f>
        <v>268250</v>
      </c>
      <c r="H4290" s="9">
        <f>IF(financials[[#This Row],[Discount Band]]="low",0.1,IF(financials[[#This Row],[Discount Band]]="medium",0.15,0.3))</f>
        <v>0.15</v>
      </c>
      <c r="I4290" s="9">
        <f>financials[[#This Row],[Gross Sales]]-financials[[#This Row],[Gross Sales]]*financials[[#This Row],[Discounts]]</f>
        <v>228012.5</v>
      </c>
      <c r="J4290" s="9">
        <f>VLOOKUP(financials[[#This Row],[productid]],Products!$B$2:$H$10,3)</f>
        <v>9.1</v>
      </c>
      <c r="K4290" s="9">
        <f>financials[[#This Row],[Sales]]-financials[[#This Row],[COGS]]</f>
        <v>228003.4</v>
      </c>
      <c r="L4290" s="17">
        <f t="shared" ca="1" si="133"/>
        <v>44564</v>
      </c>
      <c r="M4290" t="str">
        <f t="shared" ref="M4290:M4353" ca="1" si="134">VLOOKUP(RANDBETWEEN(1,5),rnlsalesperson,2)</f>
        <v>B0001</v>
      </c>
    </row>
    <row r="4291" spans="1:13" x14ac:dyDescent="0.25">
      <c r="A4291" t="s">
        <v>98</v>
      </c>
      <c r="B4291" s="7" t="s">
        <v>135</v>
      </c>
      <c r="C4291" s="15">
        <v>104</v>
      </c>
      <c r="D4291" s="16" t="s">
        <v>102</v>
      </c>
      <c r="E4291">
        <v>2151</v>
      </c>
      <c r="F4291" s="9">
        <v>125</v>
      </c>
      <c r="G4291" s="9">
        <f>financials[[#This Row],[Units Sold]]*financials[[#This Row],[Sale Price]]</f>
        <v>268875</v>
      </c>
      <c r="H4291" s="9">
        <f>IF(financials[[#This Row],[Discount Band]]="low",0.1,IF(financials[[#This Row],[Discount Band]]="medium",0.15,0.3))</f>
        <v>0.1</v>
      </c>
      <c r="I4291" s="9">
        <f>financials[[#This Row],[Gross Sales]]-financials[[#This Row],[Gross Sales]]*financials[[#This Row],[Discounts]]</f>
        <v>241987.5</v>
      </c>
      <c r="J4291" s="9">
        <f>VLOOKUP(financials[[#This Row],[productid]],Products!$B$2:$H$10,3)</f>
        <v>2.9</v>
      </c>
      <c r="K4291" s="9">
        <f>financials[[#This Row],[Sales]]-financials[[#This Row],[COGS]]</f>
        <v>241984.6</v>
      </c>
      <c r="L4291" s="17">
        <f t="shared" ref="L4291:L4354" ca="1" si="135">RANDBETWEEN(44562,45534)</f>
        <v>44577</v>
      </c>
      <c r="M4291" t="str">
        <f t="shared" ca="1" si="134"/>
        <v>C0002</v>
      </c>
    </row>
    <row r="4292" spans="1:13" x14ac:dyDescent="0.25">
      <c r="A4292" t="s">
        <v>98</v>
      </c>
      <c r="B4292" s="7" t="s">
        <v>170</v>
      </c>
      <c r="C4292" s="15">
        <v>106</v>
      </c>
      <c r="D4292" s="16" t="s">
        <v>102</v>
      </c>
      <c r="E4292">
        <v>2156</v>
      </c>
      <c r="F4292" s="9">
        <v>125</v>
      </c>
      <c r="G4292" s="9">
        <f>financials[[#This Row],[Units Sold]]*financials[[#This Row],[Sale Price]]</f>
        <v>269500</v>
      </c>
      <c r="H4292" s="9">
        <f>IF(financials[[#This Row],[Discount Band]]="low",0.1,IF(financials[[#This Row],[Discount Band]]="medium",0.15,0.3))</f>
        <v>0.1</v>
      </c>
      <c r="I4292" s="9">
        <f>financials[[#This Row],[Gross Sales]]-financials[[#This Row],[Gross Sales]]*financials[[#This Row],[Discounts]]</f>
        <v>242550</v>
      </c>
      <c r="J4292" s="9">
        <f>VLOOKUP(financials[[#This Row],[productid]],Products!$B$2:$H$10,3)</f>
        <v>9.1</v>
      </c>
      <c r="K4292" s="9">
        <f>financials[[#This Row],[Sales]]-financials[[#This Row],[COGS]]</f>
        <v>242540.9</v>
      </c>
      <c r="L4292" s="17">
        <f t="shared" ca="1" si="135"/>
        <v>45450</v>
      </c>
      <c r="M4292" t="str">
        <f t="shared" ca="1" si="134"/>
        <v>C0003</v>
      </c>
    </row>
    <row r="4293" spans="1:13" x14ac:dyDescent="0.25">
      <c r="A4293" t="s">
        <v>98</v>
      </c>
      <c r="B4293" s="7" t="s">
        <v>170</v>
      </c>
      <c r="C4293" s="15">
        <v>103</v>
      </c>
      <c r="D4293" s="16" t="s">
        <v>102</v>
      </c>
      <c r="E4293">
        <v>2161</v>
      </c>
      <c r="F4293" s="9">
        <v>125</v>
      </c>
      <c r="G4293" s="9">
        <f>financials[[#This Row],[Units Sold]]*financials[[#This Row],[Sale Price]]</f>
        <v>270125</v>
      </c>
      <c r="H4293" s="9">
        <f>IF(financials[[#This Row],[Discount Band]]="low",0.1,IF(financials[[#This Row],[Discount Band]]="medium",0.15,0.3))</f>
        <v>0.1</v>
      </c>
      <c r="I4293" s="9">
        <f>financials[[#This Row],[Gross Sales]]-financials[[#This Row],[Gross Sales]]*financials[[#This Row],[Discounts]]</f>
        <v>243112.5</v>
      </c>
      <c r="J4293" s="9">
        <f>VLOOKUP(financials[[#This Row],[productid]],Products!$B$2:$H$10,3)</f>
        <v>15</v>
      </c>
      <c r="K4293" s="9">
        <f>financials[[#This Row],[Sales]]-financials[[#This Row],[COGS]]</f>
        <v>243097.5</v>
      </c>
      <c r="L4293" s="17">
        <f t="shared" ca="1" si="135"/>
        <v>45406</v>
      </c>
      <c r="M4293" t="str">
        <f t="shared" ca="1" si="134"/>
        <v>B0101</v>
      </c>
    </row>
    <row r="4294" spans="1:13" x14ac:dyDescent="0.25">
      <c r="A4294" t="s">
        <v>98</v>
      </c>
      <c r="B4294" s="7" t="s">
        <v>135</v>
      </c>
      <c r="C4294" s="15">
        <v>102</v>
      </c>
      <c r="D4294" s="16" t="s">
        <v>102</v>
      </c>
      <c r="E4294">
        <v>2170</v>
      </c>
      <c r="F4294" s="9">
        <v>125</v>
      </c>
      <c r="G4294" s="9">
        <f>financials[[#This Row],[Units Sold]]*financials[[#This Row],[Sale Price]]</f>
        <v>271250</v>
      </c>
      <c r="H4294" s="9">
        <f>IF(financials[[#This Row],[Discount Band]]="low",0.1,IF(financials[[#This Row],[Discount Band]]="medium",0.15,0.3))</f>
        <v>0.1</v>
      </c>
      <c r="I4294" s="9">
        <f>financials[[#This Row],[Gross Sales]]-financials[[#This Row],[Gross Sales]]*financials[[#This Row],[Discounts]]</f>
        <v>244125</v>
      </c>
      <c r="J4294" s="9">
        <f>VLOOKUP(financials[[#This Row],[productid]],Products!$B$2:$H$10,3)</f>
        <v>13.95</v>
      </c>
      <c r="K4294" s="9">
        <f>financials[[#This Row],[Sales]]-financials[[#This Row],[COGS]]</f>
        <v>244111.05</v>
      </c>
      <c r="L4294" s="17">
        <f t="shared" ca="1" si="135"/>
        <v>44931</v>
      </c>
      <c r="M4294" t="str">
        <f t="shared" ca="1" si="134"/>
        <v>C0002</v>
      </c>
    </row>
    <row r="4295" spans="1:13" x14ac:dyDescent="0.25">
      <c r="A4295" t="s">
        <v>98</v>
      </c>
      <c r="B4295" s="7" t="s">
        <v>135</v>
      </c>
      <c r="C4295" s="13">
        <v>101</v>
      </c>
      <c r="D4295" s="10" t="s">
        <v>101</v>
      </c>
      <c r="E4295">
        <v>2177</v>
      </c>
      <c r="F4295" s="9">
        <v>125</v>
      </c>
      <c r="G4295" s="9">
        <f>financials[[#This Row],[Units Sold]]*financials[[#This Row],[Sale Price]]</f>
        <v>272125</v>
      </c>
      <c r="H4295" s="9">
        <f>IF(financials[[#This Row],[Discount Band]]="low",0.1,IF(financials[[#This Row],[Discount Band]]="medium",0.15,0.3))</f>
        <v>0.15</v>
      </c>
      <c r="I4295" s="9">
        <f>financials[[#This Row],[Gross Sales]]-financials[[#This Row],[Gross Sales]]*financials[[#This Row],[Discounts]]</f>
        <v>231306.25</v>
      </c>
      <c r="J4295" s="9">
        <f>VLOOKUP(financials[[#This Row],[productid]],Products!$B$2:$H$10,3)</f>
        <v>9.9499999999999993</v>
      </c>
      <c r="K4295" s="9">
        <f>financials[[#This Row],[Sales]]-financials[[#This Row],[COGS]]</f>
        <v>231296.3</v>
      </c>
      <c r="L4295" s="17">
        <f t="shared" ca="1" si="135"/>
        <v>44690</v>
      </c>
      <c r="M4295" t="str">
        <f t="shared" ca="1" si="134"/>
        <v>C0003</v>
      </c>
    </row>
    <row r="4296" spans="1:13" x14ac:dyDescent="0.25">
      <c r="A4296" t="s">
        <v>98</v>
      </c>
      <c r="B4296" s="7" t="s">
        <v>170</v>
      </c>
      <c r="C4296" s="15">
        <v>103</v>
      </c>
      <c r="D4296" s="16" t="s">
        <v>94</v>
      </c>
      <c r="E4296">
        <v>2182</v>
      </c>
      <c r="F4296" s="9">
        <v>125</v>
      </c>
      <c r="G4296" s="9">
        <f>financials[[#This Row],[Units Sold]]*financials[[#This Row],[Sale Price]]</f>
        <v>272750</v>
      </c>
      <c r="H4296" s="9">
        <f>IF(financials[[#This Row],[Discount Band]]="low",0.1,IF(financials[[#This Row],[Discount Band]]="medium",0.15,0.3))</f>
        <v>0.3</v>
      </c>
      <c r="I4296" s="9">
        <f>financials[[#This Row],[Gross Sales]]-financials[[#This Row],[Gross Sales]]*financials[[#This Row],[Discounts]]</f>
        <v>190925</v>
      </c>
      <c r="J4296" s="9">
        <f>VLOOKUP(financials[[#This Row],[productid]],Products!$B$2:$H$10,3)</f>
        <v>15</v>
      </c>
      <c r="K4296" s="9">
        <f>financials[[#This Row],[Sales]]-financials[[#This Row],[COGS]]</f>
        <v>190910</v>
      </c>
      <c r="L4296" s="17">
        <f t="shared" ca="1" si="135"/>
        <v>45218</v>
      </c>
      <c r="M4296" t="str">
        <f t="shared" ca="1" si="134"/>
        <v>A0001</v>
      </c>
    </row>
    <row r="4297" spans="1:13" x14ac:dyDescent="0.25">
      <c r="A4297" t="s">
        <v>98</v>
      </c>
      <c r="B4297" s="7" t="s">
        <v>170</v>
      </c>
      <c r="C4297" s="15">
        <v>109</v>
      </c>
      <c r="D4297" s="16" t="s">
        <v>102</v>
      </c>
      <c r="E4297">
        <v>2189</v>
      </c>
      <c r="F4297" s="9">
        <v>125</v>
      </c>
      <c r="G4297" s="9">
        <f>financials[[#This Row],[Units Sold]]*financials[[#This Row],[Sale Price]]</f>
        <v>273625</v>
      </c>
      <c r="H4297" s="9">
        <f>IF(financials[[#This Row],[Discount Band]]="low",0.1,IF(financials[[#This Row],[Discount Band]]="medium",0.15,0.3))</f>
        <v>0.1</v>
      </c>
      <c r="I4297" s="9">
        <f>financials[[#This Row],[Gross Sales]]-financials[[#This Row],[Gross Sales]]*financials[[#This Row],[Discounts]]</f>
        <v>246262.5</v>
      </c>
      <c r="J4297" s="9">
        <f>VLOOKUP(financials[[#This Row],[productid]],Products!$B$2:$H$10,3)</f>
        <v>16.8</v>
      </c>
      <c r="K4297" s="9">
        <f>financials[[#This Row],[Sales]]-financials[[#This Row],[COGS]]</f>
        <v>246245.7</v>
      </c>
      <c r="L4297" s="17">
        <f t="shared" ca="1" si="135"/>
        <v>44880</v>
      </c>
      <c r="M4297" t="str">
        <f t="shared" ca="1" si="134"/>
        <v>A0001</v>
      </c>
    </row>
    <row r="4298" spans="1:13" x14ac:dyDescent="0.25">
      <c r="A4298" t="s">
        <v>98</v>
      </c>
      <c r="B4298" s="7" t="s">
        <v>170</v>
      </c>
      <c r="C4298" s="15">
        <v>106</v>
      </c>
      <c r="D4298" s="16" t="s">
        <v>103</v>
      </c>
      <c r="E4298">
        <v>2251</v>
      </c>
      <c r="F4298" s="9">
        <v>125</v>
      </c>
      <c r="G4298" s="9">
        <f>financials[[#This Row],[Units Sold]]*financials[[#This Row],[Sale Price]]</f>
        <v>281375</v>
      </c>
      <c r="H4298" s="9">
        <f>IF(financials[[#This Row],[Discount Band]]="low",0.1,IF(financials[[#This Row],[Discount Band]]="medium",0.15,0.3))</f>
        <v>0.3</v>
      </c>
      <c r="I4298" s="9">
        <f>financials[[#This Row],[Gross Sales]]-financials[[#This Row],[Gross Sales]]*financials[[#This Row],[Discounts]]</f>
        <v>196962.5</v>
      </c>
      <c r="J4298" s="9">
        <f>VLOOKUP(financials[[#This Row],[productid]],Products!$B$2:$H$10,3)</f>
        <v>9.1</v>
      </c>
      <c r="K4298" s="9">
        <f>financials[[#This Row],[Sales]]-financials[[#This Row],[COGS]]</f>
        <v>196953.4</v>
      </c>
      <c r="L4298" s="17">
        <f t="shared" ca="1" si="135"/>
        <v>44728</v>
      </c>
      <c r="M4298" t="str">
        <f t="shared" ca="1" si="134"/>
        <v>C0002</v>
      </c>
    </row>
    <row r="4299" spans="1:13" x14ac:dyDescent="0.25">
      <c r="A4299" t="s">
        <v>98</v>
      </c>
      <c r="B4299" s="7" t="s">
        <v>135</v>
      </c>
      <c r="C4299" s="15">
        <v>103</v>
      </c>
      <c r="D4299" s="16" t="s">
        <v>102</v>
      </c>
      <c r="E4299">
        <v>2330</v>
      </c>
      <c r="F4299" s="9">
        <v>125</v>
      </c>
      <c r="G4299" s="9">
        <f>financials[[#This Row],[Units Sold]]*financials[[#This Row],[Sale Price]]</f>
        <v>291250</v>
      </c>
      <c r="H4299" s="9">
        <f>IF(financials[[#This Row],[Discount Band]]="low",0.1,IF(financials[[#This Row],[Discount Band]]="medium",0.15,0.3))</f>
        <v>0.1</v>
      </c>
      <c r="I4299" s="9">
        <f>financials[[#This Row],[Gross Sales]]-financials[[#This Row],[Gross Sales]]*financials[[#This Row],[Discounts]]</f>
        <v>262125</v>
      </c>
      <c r="J4299" s="9">
        <f>VLOOKUP(financials[[#This Row],[productid]],Products!$B$2:$H$10,3)</f>
        <v>15</v>
      </c>
      <c r="K4299" s="9">
        <f>financials[[#This Row],[Sales]]-financials[[#This Row],[COGS]]</f>
        <v>262110</v>
      </c>
      <c r="L4299" s="17">
        <f t="shared" ca="1" si="135"/>
        <v>45264</v>
      </c>
      <c r="M4299" t="str">
        <f t="shared" ca="1" si="134"/>
        <v>B0101</v>
      </c>
    </row>
    <row r="4300" spans="1:13" x14ac:dyDescent="0.25">
      <c r="A4300" t="s">
        <v>98</v>
      </c>
      <c r="B4300" s="7" t="s">
        <v>170</v>
      </c>
      <c r="C4300" s="15">
        <v>107</v>
      </c>
      <c r="D4300" s="16" t="s">
        <v>102</v>
      </c>
      <c r="E4300">
        <v>2350</v>
      </c>
      <c r="F4300" s="9">
        <v>125</v>
      </c>
      <c r="G4300" s="9">
        <f>financials[[#This Row],[Units Sold]]*financials[[#This Row],[Sale Price]]</f>
        <v>293750</v>
      </c>
      <c r="H4300" s="9">
        <f>IF(financials[[#This Row],[Discount Band]]="low",0.1,IF(financials[[#This Row],[Discount Band]]="medium",0.15,0.3))</f>
        <v>0.1</v>
      </c>
      <c r="I4300" s="9">
        <f>financials[[#This Row],[Gross Sales]]-financials[[#This Row],[Gross Sales]]*financials[[#This Row],[Discounts]]</f>
        <v>264375</v>
      </c>
      <c r="J4300" s="9">
        <f>VLOOKUP(financials[[#This Row],[productid]],Products!$B$2:$H$10,3)</f>
        <v>5.5</v>
      </c>
      <c r="K4300" s="9">
        <f>financials[[#This Row],[Sales]]-financials[[#This Row],[COGS]]</f>
        <v>264369.5</v>
      </c>
      <c r="L4300" s="17">
        <f t="shared" ca="1" si="135"/>
        <v>45399</v>
      </c>
      <c r="M4300" t="str">
        <f t="shared" ca="1" si="134"/>
        <v>B0001</v>
      </c>
    </row>
    <row r="4301" spans="1:13" x14ac:dyDescent="0.25">
      <c r="A4301" t="s">
        <v>98</v>
      </c>
      <c r="B4301" s="7" t="s">
        <v>170</v>
      </c>
      <c r="C4301" s="13">
        <v>103</v>
      </c>
      <c r="D4301" s="10" t="s">
        <v>102</v>
      </c>
      <c r="E4301">
        <v>2353</v>
      </c>
      <c r="F4301" s="9">
        <v>125</v>
      </c>
      <c r="G4301" s="9">
        <f>financials[[#This Row],[Units Sold]]*financials[[#This Row],[Sale Price]]</f>
        <v>294125</v>
      </c>
      <c r="H4301" s="9">
        <f>IF(financials[[#This Row],[Discount Band]]="low",0.1,IF(financials[[#This Row],[Discount Band]]="medium",0.15,0.3))</f>
        <v>0.1</v>
      </c>
      <c r="I4301" s="9">
        <f>financials[[#This Row],[Gross Sales]]-financials[[#This Row],[Gross Sales]]*financials[[#This Row],[Discounts]]</f>
        <v>264712.5</v>
      </c>
      <c r="J4301" s="9">
        <f>VLOOKUP(financials[[#This Row],[productid]],Products!$B$2:$H$10,3)</f>
        <v>15</v>
      </c>
      <c r="K4301" s="9">
        <f>financials[[#This Row],[Sales]]-financials[[#This Row],[COGS]]</f>
        <v>264697.5</v>
      </c>
      <c r="L4301" s="17">
        <f t="shared" ca="1" si="135"/>
        <v>45126</v>
      </c>
      <c r="M4301" t="str">
        <f t="shared" ca="1" si="134"/>
        <v>B0001</v>
      </c>
    </row>
    <row r="4302" spans="1:13" x14ac:dyDescent="0.25">
      <c r="A4302" t="s">
        <v>98</v>
      </c>
      <c r="B4302" s="7" t="s">
        <v>170</v>
      </c>
      <c r="C4302" s="15">
        <v>104</v>
      </c>
      <c r="D4302" s="16" t="s">
        <v>102</v>
      </c>
      <c r="E4302">
        <v>2374</v>
      </c>
      <c r="F4302" s="9">
        <v>125</v>
      </c>
      <c r="G4302" s="9">
        <f>financials[[#This Row],[Units Sold]]*financials[[#This Row],[Sale Price]]</f>
        <v>296750</v>
      </c>
      <c r="H4302" s="9">
        <f>IF(financials[[#This Row],[Discount Band]]="low",0.1,IF(financials[[#This Row],[Discount Band]]="medium",0.15,0.3))</f>
        <v>0.1</v>
      </c>
      <c r="I4302" s="9">
        <f>financials[[#This Row],[Gross Sales]]-financials[[#This Row],[Gross Sales]]*financials[[#This Row],[Discounts]]</f>
        <v>267075</v>
      </c>
      <c r="J4302" s="9">
        <f>VLOOKUP(financials[[#This Row],[productid]],Products!$B$2:$H$10,3)</f>
        <v>2.9</v>
      </c>
      <c r="K4302" s="9">
        <f>financials[[#This Row],[Sales]]-financials[[#This Row],[COGS]]</f>
        <v>267072.09999999998</v>
      </c>
      <c r="L4302" s="17">
        <f t="shared" ca="1" si="135"/>
        <v>44619</v>
      </c>
      <c r="M4302" t="str">
        <f t="shared" ca="1" si="134"/>
        <v>A0001</v>
      </c>
    </row>
    <row r="4303" spans="1:13" x14ac:dyDescent="0.25">
      <c r="A4303" t="s">
        <v>98</v>
      </c>
      <c r="B4303" s="7" t="s">
        <v>135</v>
      </c>
      <c r="C4303" s="15">
        <v>106</v>
      </c>
      <c r="D4303" s="16" t="s">
        <v>102</v>
      </c>
      <c r="E4303">
        <v>2383</v>
      </c>
      <c r="F4303" s="9">
        <v>125</v>
      </c>
      <c r="G4303" s="9">
        <f>financials[[#This Row],[Units Sold]]*financials[[#This Row],[Sale Price]]</f>
        <v>297875</v>
      </c>
      <c r="H4303" s="9">
        <f>IF(financials[[#This Row],[Discount Band]]="low",0.1,IF(financials[[#This Row],[Discount Band]]="medium",0.15,0.3))</f>
        <v>0.1</v>
      </c>
      <c r="I4303" s="9">
        <f>financials[[#This Row],[Gross Sales]]-financials[[#This Row],[Gross Sales]]*financials[[#This Row],[Discounts]]</f>
        <v>268087.5</v>
      </c>
      <c r="J4303" s="9">
        <f>VLOOKUP(financials[[#This Row],[productid]],Products!$B$2:$H$10,3)</f>
        <v>9.1</v>
      </c>
      <c r="K4303" s="9">
        <f>financials[[#This Row],[Sales]]-financials[[#This Row],[COGS]]</f>
        <v>268078.40000000002</v>
      </c>
      <c r="L4303" s="17">
        <f t="shared" ca="1" si="135"/>
        <v>45033</v>
      </c>
      <c r="M4303" t="str">
        <f t="shared" ca="1" si="134"/>
        <v>B0001</v>
      </c>
    </row>
    <row r="4304" spans="1:13" x14ac:dyDescent="0.25">
      <c r="A4304" t="s">
        <v>98</v>
      </c>
      <c r="B4304" s="7" t="s">
        <v>135</v>
      </c>
      <c r="C4304" s="15">
        <v>108</v>
      </c>
      <c r="D4304" s="16" t="s">
        <v>94</v>
      </c>
      <c r="E4304">
        <v>2426</v>
      </c>
      <c r="F4304" s="9">
        <v>125</v>
      </c>
      <c r="G4304" s="9">
        <f>financials[[#This Row],[Units Sold]]*financials[[#This Row],[Sale Price]]</f>
        <v>303250</v>
      </c>
      <c r="H4304" s="9">
        <f>IF(financials[[#This Row],[Discount Band]]="low",0.1,IF(financials[[#This Row],[Discount Band]]="medium",0.15,0.3))</f>
        <v>0.3</v>
      </c>
      <c r="I4304" s="9">
        <f>financials[[#This Row],[Gross Sales]]-financials[[#This Row],[Gross Sales]]*financials[[#This Row],[Discounts]]</f>
        <v>212275</v>
      </c>
      <c r="J4304" s="9">
        <f>VLOOKUP(financials[[#This Row],[productid]],Products!$B$2:$H$10,3)</f>
        <v>3.99</v>
      </c>
      <c r="K4304" s="9">
        <f>financials[[#This Row],[Sales]]-financials[[#This Row],[COGS]]</f>
        <v>212271.01</v>
      </c>
      <c r="L4304" s="17">
        <f t="shared" ca="1" si="135"/>
        <v>45066</v>
      </c>
      <c r="M4304" t="str">
        <f t="shared" ca="1" si="134"/>
        <v>B0101</v>
      </c>
    </row>
    <row r="4305" spans="1:13" x14ac:dyDescent="0.25">
      <c r="A4305" t="s">
        <v>99</v>
      </c>
      <c r="B4305" s="7" t="s">
        <v>170</v>
      </c>
      <c r="C4305" s="15">
        <v>101</v>
      </c>
      <c r="D4305" s="16" t="s">
        <v>102</v>
      </c>
      <c r="E4305">
        <v>1025</v>
      </c>
      <c r="F4305" s="9">
        <v>300</v>
      </c>
      <c r="G4305" s="9">
        <f>financials[[#This Row],[Units Sold]]*financials[[#This Row],[Sale Price]]</f>
        <v>307500</v>
      </c>
      <c r="H4305" s="9">
        <f>IF(financials[[#This Row],[Discount Band]]="low",0.1,IF(financials[[#This Row],[Discount Band]]="medium",0.15,0.3))</f>
        <v>0.1</v>
      </c>
      <c r="I4305" s="9">
        <f>financials[[#This Row],[Gross Sales]]-financials[[#This Row],[Gross Sales]]*financials[[#This Row],[Discounts]]</f>
        <v>276750</v>
      </c>
      <c r="J4305" s="9">
        <f>VLOOKUP(financials[[#This Row],[productid]],Products!$B$2:$H$10,3)</f>
        <v>9.9499999999999993</v>
      </c>
      <c r="K4305" s="9">
        <f>financials[[#This Row],[Sales]]-financials[[#This Row],[COGS]]</f>
        <v>276740.05</v>
      </c>
      <c r="L4305" s="17">
        <f t="shared" ca="1" si="135"/>
        <v>44812</v>
      </c>
      <c r="M4305" t="str">
        <f t="shared" ca="1" si="134"/>
        <v>C0003</v>
      </c>
    </row>
    <row r="4306" spans="1:13" x14ac:dyDescent="0.25">
      <c r="A4306" t="s">
        <v>98</v>
      </c>
      <c r="B4306" s="7" t="s">
        <v>135</v>
      </c>
      <c r="C4306" s="15">
        <v>108</v>
      </c>
      <c r="D4306" s="16" t="s">
        <v>102</v>
      </c>
      <c r="E4306">
        <v>2465</v>
      </c>
      <c r="F4306" s="9">
        <v>125</v>
      </c>
      <c r="G4306" s="9">
        <f>financials[[#This Row],[Units Sold]]*financials[[#This Row],[Sale Price]]</f>
        <v>308125</v>
      </c>
      <c r="H4306" s="9">
        <f>IF(financials[[#This Row],[Discount Band]]="low",0.1,IF(financials[[#This Row],[Discount Band]]="medium",0.15,0.3))</f>
        <v>0.1</v>
      </c>
      <c r="I4306" s="9">
        <f>financials[[#This Row],[Gross Sales]]-financials[[#This Row],[Gross Sales]]*financials[[#This Row],[Discounts]]</f>
        <v>277312.5</v>
      </c>
      <c r="J4306" s="9">
        <f>VLOOKUP(financials[[#This Row],[productid]],Products!$B$2:$H$10,3)</f>
        <v>3.99</v>
      </c>
      <c r="K4306" s="9">
        <f>financials[[#This Row],[Sales]]-financials[[#This Row],[COGS]]</f>
        <v>277308.51</v>
      </c>
      <c r="L4306" s="17">
        <f t="shared" ca="1" si="135"/>
        <v>44950</v>
      </c>
      <c r="M4306" t="str">
        <f t="shared" ca="1" si="134"/>
        <v>B0001</v>
      </c>
    </row>
    <row r="4307" spans="1:13" x14ac:dyDescent="0.25">
      <c r="A4307" t="s">
        <v>99</v>
      </c>
      <c r="B4307" s="7" t="s">
        <v>95</v>
      </c>
      <c r="C4307" s="15">
        <v>109</v>
      </c>
      <c r="D4307" s="16" t="s">
        <v>101</v>
      </c>
      <c r="E4307">
        <v>1029</v>
      </c>
      <c r="F4307" s="9">
        <v>300</v>
      </c>
      <c r="G4307" s="9">
        <f>financials[[#This Row],[Units Sold]]*financials[[#This Row],[Sale Price]]</f>
        <v>308700</v>
      </c>
      <c r="H4307" s="9">
        <f>IF(financials[[#This Row],[Discount Band]]="low",0.1,IF(financials[[#This Row],[Discount Band]]="medium",0.15,0.3))</f>
        <v>0.15</v>
      </c>
      <c r="I4307" s="9">
        <f>financials[[#This Row],[Gross Sales]]-financials[[#This Row],[Gross Sales]]*financials[[#This Row],[Discounts]]</f>
        <v>262395</v>
      </c>
      <c r="J4307" s="9">
        <f>VLOOKUP(financials[[#This Row],[productid]],Products!$B$2:$H$10,3)</f>
        <v>16.8</v>
      </c>
      <c r="K4307" s="9">
        <f>financials[[#This Row],[Sales]]-financials[[#This Row],[COGS]]</f>
        <v>262378.2</v>
      </c>
      <c r="L4307" s="17">
        <f t="shared" ca="1" si="135"/>
        <v>45002</v>
      </c>
      <c r="M4307" t="str">
        <f t="shared" ca="1" si="134"/>
        <v>B0001</v>
      </c>
    </row>
    <row r="4308" spans="1:13" x14ac:dyDescent="0.25">
      <c r="A4308" t="s">
        <v>99</v>
      </c>
      <c r="B4308" s="7" t="s">
        <v>170</v>
      </c>
      <c r="C4308" s="15">
        <v>105</v>
      </c>
      <c r="D4308" s="16" t="s">
        <v>101</v>
      </c>
      <c r="E4308">
        <v>1030</v>
      </c>
      <c r="F4308" s="9">
        <v>300</v>
      </c>
      <c r="G4308" s="9">
        <f>financials[[#This Row],[Units Sold]]*financials[[#This Row],[Sale Price]]</f>
        <v>309000</v>
      </c>
      <c r="H4308" s="9">
        <f>IF(financials[[#This Row],[Discount Band]]="low",0.1,IF(financials[[#This Row],[Discount Band]]="medium",0.15,0.3))</f>
        <v>0.15</v>
      </c>
      <c r="I4308" s="9">
        <f>financials[[#This Row],[Gross Sales]]-financials[[#This Row],[Gross Sales]]*financials[[#This Row],[Discounts]]</f>
        <v>262650</v>
      </c>
      <c r="J4308" s="9">
        <f>VLOOKUP(financials[[#This Row],[productid]],Products!$B$2:$H$10,3)</f>
        <v>10</v>
      </c>
      <c r="K4308" s="9">
        <f>financials[[#This Row],[Sales]]-financials[[#This Row],[COGS]]</f>
        <v>262640</v>
      </c>
      <c r="L4308" s="17">
        <f t="shared" ca="1" si="135"/>
        <v>45437</v>
      </c>
      <c r="M4308" t="str">
        <f t="shared" ca="1" si="134"/>
        <v>B0001</v>
      </c>
    </row>
    <row r="4309" spans="1:13" x14ac:dyDescent="0.25">
      <c r="A4309" t="s">
        <v>98</v>
      </c>
      <c r="B4309" s="7" t="s">
        <v>170</v>
      </c>
      <c r="C4309" s="15">
        <v>107</v>
      </c>
      <c r="D4309" s="16" t="s">
        <v>102</v>
      </c>
      <c r="E4309">
        <v>2519</v>
      </c>
      <c r="F4309" s="9">
        <v>125</v>
      </c>
      <c r="G4309" s="9">
        <f>financials[[#This Row],[Units Sold]]*financials[[#This Row],[Sale Price]]</f>
        <v>314875</v>
      </c>
      <c r="H4309" s="9">
        <f>IF(financials[[#This Row],[Discount Band]]="low",0.1,IF(financials[[#This Row],[Discount Band]]="medium",0.15,0.3))</f>
        <v>0.1</v>
      </c>
      <c r="I4309" s="9">
        <f>financials[[#This Row],[Gross Sales]]-financials[[#This Row],[Gross Sales]]*financials[[#This Row],[Discounts]]</f>
        <v>283387.5</v>
      </c>
      <c r="J4309" s="9">
        <f>VLOOKUP(financials[[#This Row],[productid]],Products!$B$2:$H$10,3)</f>
        <v>5.5</v>
      </c>
      <c r="K4309" s="9">
        <f>financials[[#This Row],[Sales]]-financials[[#This Row],[COGS]]</f>
        <v>283382</v>
      </c>
      <c r="L4309" s="17">
        <f t="shared" ca="1" si="135"/>
        <v>45003</v>
      </c>
      <c r="M4309" t="str">
        <f t="shared" ca="1" si="134"/>
        <v>C0003</v>
      </c>
    </row>
    <row r="4310" spans="1:13" x14ac:dyDescent="0.25">
      <c r="A4310" t="s">
        <v>98</v>
      </c>
      <c r="B4310" s="7" t="s">
        <v>170</v>
      </c>
      <c r="C4310" s="15">
        <v>103</v>
      </c>
      <c r="D4310" s="16" t="s">
        <v>101</v>
      </c>
      <c r="E4310">
        <v>2521</v>
      </c>
      <c r="F4310" s="9">
        <v>125</v>
      </c>
      <c r="G4310" s="9">
        <f>financials[[#This Row],[Units Sold]]*financials[[#This Row],[Sale Price]]</f>
        <v>315125</v>
      </c>
      <c r="H4310" s="9">
        <f>IF(financials[[#This Row],[Discount Band]]="low",0.1,IF(financials[[#This Row],[Discount Band]]="medium",0.15,0.3))</f>
        <v>0.15</v>
      </c>
      <c r="I4310" s="9">
        <f>financials[[#This Row],[Gross Sales]]-financials[[#This Row],[Gross Sales]]*financials[[#This Row],[Discounts]]</f>
        <v>267856.25</v>
      </c>
      <c r="J4310" s="9">
        <f>VLOOKUP(financials[[#This Row],[productid]],Products!$B$2:$H$10,3)</f>
        <v>15</v>
      </c>
      <c r="K4310" s="9">
        <f>financials[[#This Row],[Sales]]-financials[[#This Row],[COGS]]</f>
        <v>267841.25</v>
      </c>
      <c r="L4310" s="17">
        <f t="shared" ca="1" si="135"/>
        <v>45185</v>
      </c>
      <c r="M4310" t="str">
        <f t="shared" ca="1" si="134"/>
        <v>C0003</v>
      </c>
    </row>
    <row r="4311" spans="1:13" x14ac:dyDescent="0.25">
      <c r="A4311" t="s">
        <v>98</v>
      </c>
      <c r="B4311" s="7" t="s">
        <v>135</v>
      </c>
      <c r="C4311" s="13">
        <v>101</v>
      </c>
      <c r="D4311" s="10" t="s">
        <v>94</v>
      </c>
      <c r="E4311">
        <v>2540</v>
      </c>
      <c r="F4311" s="9">
        <v>125</v>
      </c>
      <c r="G4311" s="9">
        <f>financials[[#This Row],[Units Sold]]*financials[[#This Row],[Sale Price]]</f>
        <v>317500</v>
      </c>
      <c r="H4311" s="9">
        <f>IF(financials[[#This Row],[Discount Band]]="low",0.1,IF(financials[[#This Row],[Discount Band]]="medium",0.15,0.3))</f>
        <v>0.3</v>
      </c>
      <c r="I4311" s="9">
        <f>financials[[#This Row],[Gross Sales]]-financials[[#This Row],[Gross Sales]]*financials[[#This Row],[Discounts]]</f>
        <v>222250</v>
      </c>
      <c r="J4311" s="9">
        <f>VLOOKUP(financials[[#This Row],[productid]],Products!$B$2:$H$10,3)</f>
        <v>9.9499999999999993</v>
      </c>
      <c r="K4311" s="9">
        <f>financials[[#This Row],[Sales]]-financials[[#This Row],[COGS]]</f>
        <v>222240.05</v>
      </c>
      <c r="L4311" s="17">
        <f t="shared" ca="1" si="135"/>
        <v>44584</v>
      </c>
      <c r="M4311" t="str">
        <f t="shared" ca="1" si="134"/>
        <v>C0002</v>
      </c>
    </row>
    <row r="4312" spans="1:13" x14ac:dyDescent="0.25">
      <c r="A4312" t="s">
        <v>99</v>
      </c>
      <c r="B4312" s="7" t="s">
        <v>95</v>
      </c>
      <c r="C4312" s="15">
        <v>105</v>
      </c>
      <c r="D4312" s="16" t="s">
        <v>101</v>
      </c>
      <c r="E4312">
        <v>1062</v>
      </c>
      <c r="F4312" s="9">
        <v>300</v>
      </c>
      <c r="G4312" s="9">
        <f>financials[[#This Row],[Units Sold]]*financials[[#This Row],[Sale Price]]</f>
        <v>318600</v>
      </c>
      <c r="H4312" s="9">
        <f>IF(financials[[#This Row],[Discount Band]]="low",0.1,IF(financials[[#This Row],[Discount Band]]="medium",0.15,0.3))</f>
        <v>0.15</v>
      </c>
      <c r="I4312" s="9">
        <f>financials[[#This Row],[Gross Sales]]-financials[[#This Row],[Gross Sales]]*financials[[#This Row],[Discounts]]</f>
        <v>270810</v>
      </c>
      <c r="J4312" s="9">
        <f>VLOOKUP(financials[[#This Row],[productid]],Products!$B$2:$H$10,3)</f>
        <v>10</v>
      </c>
      <c r="K4312" s="9">
        <f>financials[[#This Row],[Sales]]-financials[[#This Row],[COGS]]</f>
        <v>270800</v>
      </c>
      <c r="L4312" s="17">
        <f t="shared" ca="1" si="135"/>
        <v>45157</v>
      </c>
      <c r="M4312" t="str">
        <f t="shared" ca="1" si="134"/>
        <v>B0101</v>
      </c>
    </row>
    <row r="4313" spans="1:13" x14ac:dyDescent="0.25">
      <c r="A4313" t="s">
        <v>99</v>
      </c>
      <c r="B4313" s="7" t="s">
        <v>95</v>
      </c>
      <c r="C4313" s="13">
        <v>105</v>
      </c>
      <c r="D4313" s="10" t="s">
        <v>102</v>
      </c>
      <c r="E4313">
        <v>1063</v>
      </c>
      <c r="F4313" s="9">
        <v>300</v>
      </c>
      <c r="G4313" s="9">
        <f>financials[[#This Row],[Units Sold]]*financials[[#This Row],[Sale Price]]</f>
        <v>318900</v>
      </c>
      <c r="H4313" s="9">
        <f>IF(financials[[#This Row],[Discount Band]]="low",0.1,IF(financials[[#This Row],[Discount Band]]="medium",0.15,0.3))</f>
        <v>0.1</v>
      </c>
      <c r="I4313" s="9">
        <f>financials[[#This Row],[Gross Sales]]-financials[[#This Row],[Gross Sales]]*financials[[#This Row],[Discounts]]</f>
        <v>287010</v>
      </c>
      <c r="J4313" s="9">
        <f>VLOOKUP(financials[[#This Row],[productid]],Products!$B$2:$H$10,3)</f>
        <v>10</v>
      </c>
      <c r="K4313" s="9">
        <f>financials[[#This Row],[Sales]]-financials[[#This Row],[COGS]]</f>
        <v>287000</v>
      </c>
      <c r="L4313" s="17">
        <f t="shared" ca="1" si="135"/>
        <v>45265</v>
      </c>
      <c r="M4313" t="str">
        <f t="shared" ca="1" si="134"/>
        <v>A0001</v>
      </c>
    </row>
    <row r="4314" spans="1:13" x14ac:dyDescent="0.25">
      <c r="A4314" t="s">
        <v>99</v>
      </c>
      <c r="B4314" s="7" t="s">
        <v>95</v>
      </c>
      <c r="C4314" s="15">
        <v>107</v>
      </c>
      <c r="D4314" s="16" t="s">
        <v>101</v>
      </c>
      <c r="E4314">
        <v>1070</v>
      </c>
      <c r="F4314" s="9">
        <v>300</v>
      </c>
      <c r="G4314" s="9">
        <f>financials[[#This Row],[Units Sold]]*financials[[#This Row],[Sale Price]]</f>
        <v>321000</v>
      </c>
      <c r="H4314" s="9">
        <f>IF(financials[[#This Row],[Discount Band]]="low",0.1,IF(financials[[#This Row],[Discount Band]]="medium",0.15,0.3))</f>
        <v>0.15</v>
      </c>
      <c r="I4314" s="9">
        <f>financials[[#This Row],[Gross Sales]]-financials[[#This Row],[Gross Sales]]*financials[[#This Row],[Discounts]]</f>
        <v>272850</v>
      </c>
      <c r="J4314" s="9">
        <f>VLOOKUP(financials[[#This Row],[productid]],Products!$B$2:$H$10,3)</f>
        <v>5.5</v>
      </c>
      <c r="K4314" s="9">
        <f>financials[[#This Row],[Sales]]-financials[[#This Row],[COGS]]</f>
        <v>272844.5</v>
      </c>
      <c r="L4314" s="17">
        <f t="shared" ca="1" si="135"/>
        <v>45287</v>
      </c>
      <c r="M4314" t="str">
        <f t="shared" ca="1" si="134"/>
        <v>C0003</v>
      </c>
    </row>
    <row r="4315" spans="1:13" x14ac:dyDescent="0.25">
      <c r="A4315" t="s">
        <v>98</v>
      </c>
      <c r="B4315" s="7" t="s">
        <v>135</v>
      </c>
      <c r="C4315" s="15">
        <v>103</v>
      </c>
      <c r="D4315" s="16" t="s">
        <v>94</v>
      </c>
      <c r="E4315">
        <v>2576</v>
      </c>
      <c r="F4315" s="9">
        <v>125</v>
      </c>
      <c r="G4315" s="9">
        <f>financials[[#This Row],[Units Sold]]*financials[[#This Row],[Sale Price]]</f>
        <v>322000</v>
      </c>
      <c r="H4315" s="9">
        <f>IF(financials[[#This Row],[Discount Band]]="low",0.1,IF(financials[[#This Row],[Discount Band]]="medium",0.15,0.3))</f>
        <v>0.3</v>
      </c>
      <c r="I4315" s="9">
        <f>financials[[#This Row],[Gross Sales]]-financials[[#This Row],[Gross Sales]]*financials[[#This Row],[Discounts]]</f>
        <v>225400</v>
      </c>
      <c r="J4315" s="9">
        <f>VLOOKUP(financials[[#This Row],[productid]],Products!$B$2:$H$10,3)</f>
        <v>15</v>
      </c>
      <c r="K4315" s="9">
        <f>financials[[#This Row],[Sales]]-financials[[#This Row],[COGS]]</f>
        <v>225385</v>
      </c>
      <c r="L4315" s="17">
        <f t="shared" ca="1" si="135"/>
        <v>44721</v>
      </c>
      <c r="M4315" t="str">
        <f t="shared" ca="1" si="134"/>
        <v>B0001</v>
      </c>
    </row>
    <row r="4316" spans="1:13" x14ac:dyDescent="0.25">
      <c r="A4316" t="s">
        <v>98</v>
      </c>
      <c r="B4316" s="7" t="s">
        <v>135</v>
      </c>
      <c r="C4316" s="15">
        <v>107</v>
      </c>
      <c r="D4316" s="16" t="s">
        <v>102</v>
      </c>
      <c r="E4316">
        <v>2583</v>
      </c>
      <c r="F4316" s="9">
        <v>125</v>
      </c>
      <c r="G4316" s="9">
        <f>financials[[#This Row],[Units Sold]]*financials[[#This Row],[Sale Price]]</f>
        <v>322875</v>
      </c>
      <c r="H4316" s="9">
        <f>IF(financials[[#This Row],[Discount Band]]="low",0.1,IF(financials[[#This Row],[Discount Band]]="medium",0.15,0.3))</f>
        <v>0.1</v>
      </c>
      <c r="I4316" s="9">
        <f>financials[[#This Row],[Gross Sales]]-financials[[#This Row],[Gross Sales]]*financials[[#This Row],[Discounts]]</f>
        <v>290587.5</v>
      </c>
      <c r="J4316" s="9">
        <f>VLOOKUP(financials[[#This Row],[productid]],Products!$B$2:$H$10,3)</f>
        <v>5.5</v>
      </c>
      <c r="K4316" s="9">
        <f>financials[[#This Row],[Sales]]-financials[[#This Row],[COGS]]</f>
        <v>290582</v>
      </c>
      <c r="L4316" s="17">
        <f t="shared" ca="1" si="135"/>
        <v>45093</v>
      </c>
      <c r="M4316" t="str">
        <f t="shared" ca="1" si="134"/>
        <v>C0002</v>
      </c>
    </row>
    <row r="4317" spans="1:13" x14ac:dyDescent="0.25">
      <c r="A4317" t="s">
        <v>99</v>
      </c>
      <c r="B4317" s="7" t="s">
        <v>170</v>
      </c>
      <c r="C4317" s="15">
        <v>102</v>
      </c>
      <c r="D4317" s="16" t="s">
        <v>94</v>
      </c>
      <c r="E4317">
        <v>1078</v>
      </c>
      <c r="F4317" s="9">
        <v>300</v>
      </c>
      <c r="G4317" s="9">
        <f>financials[[#This Row],[Units Sold]]*financials[[#This Row],[Sale Price]]</f>
        <v>323400</v>
      </c>
      <c r="H4317" s="9">
        <f>IF(financials[[#This Row],[Discount Band]]="low",0.1,IF(financials[[#This Row],[Discount Band]]="medium",0.15,0.3))</f>
        <v>0.3</v>
      </c>
      <c r="I4317" s="9">
        <f>financials[[#This Row],[Gross Sales]]-financials[[#This Row],[Gross Sales]]*financials[[#This Row],[Discounts]]</f>
        <v>226380</v>
      </c>
      <c r="J4317" s="9">
        <f>VLOOKUP(financials[[#This Row],[productid]],Products!$B$2:$H$10,3)</f>
        <v>13.95</v>
      </c>
      <c r="K4317" s="9">
        <f>financials[[#This Row],[Sales]]-financials[[#This Row],[COGS]]</f>
        <v>226366.05</v>
      </c>
      <c r="L4317" s="17">
        <f t="shared" ca="1" si="135"/>
        <v>45221</v>
      </c>
      <c r="M4317" t="str">
        <f t="shared" ca="1" si="134"/>
        <v>C0003</v>
      </c>
    </row>
    <row r="4318" spans="1:13" x14ac:dyDescent="0.25">
      <c r="A4318" t="s">
        <v>98</v>
      </c>
      <c r="B4318" s="7" t="s">
        <v>170</v>
      </c>
      <c r="C4318" s="15">
        <v>109</v>
      </c>
      <c r="D4318" s="16" t="s">
        <v>94</v>
      </c>
      <c r="E4318">
        <v>2599</v>
      </c>
      <c r="F4318" s="9">
        <v>125</v>
      </c>
      <c r="G4318" s="9">
        <f>financials[[#This Row],[Units Sold]]*financials[[#This Row],[Sale Price]]</f>
        <v>324875</v>
      </c>
      <c r="H4318" s="9">
        <f>IF(financials[[#This Row],[Discount Band]]="low",0.1,IF(financials[[#This Row],[Discount Band]]="medium",0.15,0.3))</f>
        <v>0.3</v>
      </c>
      <c r="I4318" s="9">
        <f>financials[[#This Row],[Gross Sales]]-financials[[#This Row],[Gross Sales]]*financials[[#This Row],[Discounts]]</f>
        <v>227412.5</v>
      </c>
      <c r="J4318" s="9">
        <f>VLOOKUP(financials[[#This Row],[productid]],Products!$B$2:$H$10,3)</f>
        <v>16.8</v>
      </c>
      <c r="K4318" s="9">
        <f>financials[[#This Row],[Sales]]-financials[[#This Row],[COGS]]</f>
        <v>227395.7</v>
      </c>
      <c r="L4318" s="17">
        <f t="shared" ca="1" si="135"/>
        <v>44750</v>
      </c>
      <c r="M4318" t="str">
        <f t="shared" ca="1" si="134"/>
        <v>C0002</v>
      </c>
    </row>
    <row r="4319" spans="1:13" x14ac:dyDescent="0.25">
      <c r="A4319" t="s">
        <v>99</v>
      </c>
      <c r="B4319" s="7" t="s">
        <v>95</v>
      </c>
      <c r="C4319" s="15">
        <v>101</v>
      </c>
      <c r="D4319" s="16" t="s">
        <v>102</v>
      </c>
      <c r="E4319">
        <v>1098</v>
      </c>
      <c r="F4319" s="9">
        <v>300</v>
      </c>
      <c r="G4319" s="9">
        <f>financials[[#This Row],[Units Sold]]*financials[[#This Row],[Sale Price]]</f>
        <v>329400</v>
      </c>
      <c r="H4319" s="9">
        <f>IF(financials[[#This Row],[Discount Band]]="low",0.1,IF(financials[[#This Row],[Discount Band]]="medium",0.15,0.3))</f>
        <v>0.1</v>
      </c>
      <c r="I4319" s="9">
        <f>financials[[#This Row],[Gross Sales]]-financials[[#This Row],[Gross Sales]]*financials[[#This Row],[Discounts]]</f>
        <v>296460</v>
      </c>
      <c r="J4319" s="9">
        <f>VLOOKUP(financials[[#This Row],[productid]],Products!$B$2:$H$10,3)</f>
        <v>9.9499999999999993</v>
      </c>
      <c r="K4319" s="9">
        <f>financials[[#This Row],[Sales]]-financials[[#This Row],[COGS]]</f>
        <v>296450.05</v>
      </c>
      <c r="L4319" s="17">
        <f t="shared" ca="1" si="135"/>
        <v>45037</v>
      </c>
      <c r="M4319" t="str">
        <f t="shared" ca="1" si="134"/>
        <v>C0003</v>
      </c>
    </row>
    <row r="4320" spans="1:13" x14ac:dyDescent="0.25">
      <c r="A4320" t="s">
        <v>99</v>
      </c>
      <c r="B4320" s="7" t="s">
        <v>170</v>
      </c>
      <c r="C4320" s="15">
        <v>107</v>
      </c>
      <c r="D4320" s="16" t="s">
        <v>94</v>
      </c>
      <c r="E4320">
        <v>1100</v>
      </c>
      <c r="F4320" s="9">
        <v>300</v>
      </c>
      <c r="G4320" s="9">
        <f>financials[[#This Row],[Units Sold]]*financials[[#This Row],[Sale Price]]</f>
        <v>330000</v>
      </c>
      <c r="H4320" s="9">
        <f>IF(financials[[#This Row],[Discount Band]]="low",0.1,IF(financials[[#This Row],[Discount Band]]="medium",0.15,0.3))</f>
        <v>0.3</v>
      </c>
      <c r="I4320" s="9">
        <f>financials[[#This Row],[Gross Sales]]-financials[[#This Row],[Gross Sales]]*financials[[#This Row],[Discounts]]</f>
        <v>231000</v>
      </c>
      <c r="J4320" s="9">
        <f>VLOOKUP(financials[[#This Row],[productid]],Products!$B$2:$H$10,3)</f>
        <v>5.5</v>
      </c>
      <c r="K4320" s="9">
        <f>financials[[#This Row],[Sales]]-financials[[#This Row],[COGS]]</f>
        <v>230994.5</v>
      </c>
      <c r="L4320" s="17">
        <f t="shared" ca="1" si="135"/>
        <v>44589</v>
      </c>
      <c r="M4320" t="str">
        <f t="shared" ca="1" si="134"/>
        <v>C0003</v>
      </c>
    </row>
    <row r="4321" spans="1:13" x14ac:dyDescent="0.25">
      <c r="A4321" t="s">
        <v>99</v>
      </c>
      <c r="B4321" s="7" t="s">
        <v>95</v>
      </c>
      <c r="C4321" s="15">
        <v>107</v>
      </c>
      <c r="D4321" s="16" t="s">
        <v>94</v>
      </c>
      <c r="E4321">
        <v>1108</v>
      </c>
      <c r="F4321" s="9">
        <v>300</v>
      </c>
      <c r="G4321" s="9">
        <f>financials[[#This Row],[Units Sold]]*financials[[#This Row],[Sale Price]]</f>
        <v>332400</v>
      </c>
      <c r="H4321" s="9">
        <f>IF(financials[[#This Row],[Discount Band]]="low",0.1,IF(financials[[#This Row],[Discount Band]]="medium",0.15,0.3))</f>
        <v>0.3</v>
      </c>
      <c r="I4321" s="9">
        <f>financials[[#This Row],[Gross Sales]]-financials[[#This Row],[Gross Sales]]*financials[[#This Row],[Discounts]]</f>
        <v>232680</v>
      </c>
      <c r="J4321" s="9">
        <f>VLOOKUP(financials[[#This Row],[productid]],Products!$B$2:$H$10,3)</f>
        <v>5.5</v>
      </c>
      <c r="K4321" s="9">
        <f>financials[[#This Row],[Sales]]-financials[[#This Row],[COGS]]</f>
        <v>232674.5</v>
      </c>
      <c r="L4321" s="17">
        <f t="shared" ca="1" si="135"/>
        <v>45200</v>
      </c>
      <c r="M4321" t="str">
        <f t="shared" ca="1" si="134"/>
        <v>A0001</v>
      </c>
    </row>
    <row r="4322" spans="1:13" x14ac:dyDescent="0.25">
      <c r="A4322" t="s">
        <v>98</v>
      </c>
      <c r="B4322" s="7" t="s">
        <v>170</v>
      </c>
      <c r="C4322" s="15">
        <v>106</v>
      </c>
      <c r="D4322" s="16" t="s">
        <v>101</v>
      </c>
      <c r="E4322">
        <v>2678</v>
      </c>
      <c r="F4322" s="9">
        <v>125</v>
      </c>
      <c r="G4322" s="9">
        <f>financials[[#This Row],[Units Sold]]*financials[[#This Row],[Sale Price]]</f>
        <v>334750</v>
      </c>
      <c r="H4322" s="9">
        <f>IF(financials[[#This Row],[Discount Band]]="low",0.1,IF(financials[[#This Row],[Discount Band]]="medium",0.15,0.3))</f>
        <v>0.15</v>
      </c>
      <c r="I4322" s="9">
        <f>financials[[#This Row],[Gross Sales]]-financials[[#This Row],[Gross Sales]]*financials[[#This Row],[Discounts]]</f>
        <v>284537.5</v>
      </c>
      <c r="J4322" s="9">
        <f>VLOOKUP(financials[[#This Row],[productid]],Products!$B$2:$H$10,3)</f>
        <v>9.1</v>
      </c>
      <c r="K4322" s="9">
        <f>financials[[#This Row],[Sales]]-financials[[#This Row],[COGS]]</f>
        <v>284528.40000000002</v>
      </c>
      <c r="L4322" s="17">
        <f t="shared" ca="1" si="135"/>
        <v>44756</v>
      </c>
      <c r="M4322" t="str">
        <f t="shared" ca="1" si="134"/>
        <v>B0101</v>
      </c>
    </row>
    <row r="4323" spans="1:13" x14ac:dyDescent="0.25">
      <c r="A4323" t="s">
        <v>99</v>
      </c>
      <c r="B4323" s="7" t="s">
        <v>95</v>
      </c>
      <c r="C4323" s="15">
        <v>104</v>
      </c>
      <c r="D4323" s="16" t="s">
        <v>94</v>
      </c>
      <c r="E4323">
        <v>1117</v>
      </c>
      <c r="F4323" s="9">
        <v>300</v>
      </c>
      <c r="G4323" s="9">
        <f>financials[[#This Row],[Units Sold]]*financials[[#This Row],[Sale Price]]</f>
        <v>335100</v>
      </c>
      <c r="H4323" s="9">
        <f>IF(financials[[#This Row],[Discount Band]]="low",0.1,IF(financials[[#This Row],[Discount Band]]="medium",0.15,0.3))</f>
        <v>0.3</v>
      </c>
      <c r="I4323" s="9">
        <f>financials[[#This Row],[Gross Sales]]-financials[[#This Row],[Gross Sales]]*financials[[#This Row],[Discounts]]</f>
        <v>234570</v>
      </c>
      <c r="J4323" s="9">
        <f>VLOOKUP(financials[[#This Row],[productid]],Products!$B$2:$H$10,3)</f>
        <v>2.9</v>
      </c>
      <c r="K4323" s="9">
        <f>financials[[#This Row],[Sales]]-financials[[#This Row],[COGS]]</f>
        <v>234567.1</v>
      </c>
      <c r="L4323" s="17">
        <f t="shared" ca="1" si="135"/>
        <v>45029</v>
      </c>
      <c r="M4323" t="str">
        <f t="shared" ca="1" si="134"/>
        <v>C0002</v>
      </c>
    </row>
    <row r="4324" spans="1:13" x14ac:dyDescent="0.25">
      <c r="A4324" t="s">
        <v>99</v>
      </c>
      <c r="B4324" s="7" t="s">
        <v>95</v>
      </c>
      <c r="C4324" s="15">
        <v>103</v>
      </c>
      <c r="D4324" s="16" t="s">
        <v>94</v>
      </c>
      <c r="E4324">
        <v>1122</v>
      </c>
      <c r="F4324" s="9">
        <v>300</v>
      </c>
      <c r="G4324" s="9">
        <f>financials[[#This Row],[Units Sold]]*financials[[#This Row],[Sale Price]]</f>
        <v>336600</v>
      </c>
      <c r="H4324" s="9">
        <f>IF(financials[[#This Row],[Discount Band]]="low",0.1,IF(financials[[#This Row],[Discount Band]]="medium",0.15,0.3))</f>
        <v>0.3</v>
      </c>
      <c r="I4324" s="9">
        <f>financials[[#This Row],[Gross Sales]]-financials[[#This Row],[Gross Sales]]*financials[[#This Row],[Discounts]]</f>
        <v>235620</v>
      </c>
      <c r="J4324" s="9">
        <f>VLOOKUP(financials[[#This Row],[productid]],Products!$B$2:$H$10,3)</f>
        <v>15</v>
      </c>
      <c r="K4324" s="9">
        <f>financials[[#This Row],[Sales]]-financials[[#This Row],[COGS]]</f>
        <v>235605</v>
      </c>
      <c r="L4324" s="17">
        <f t="shared" ca="1" si="135"/>
        <v>44984</v>
      </c>
      <c r="M4324" t="str">
        <f t="shared" ca="1" si="134"/>
        <v>B0101</v>
      </c>
    </row>
    <row r="4325" spans="1:13" x14ac:dyDescent="0.25">
      <c r="A4325" t="s">
        <v>98</v>
      </c>
      <c r="B4325" s="7" t="s">
        <v>135</v>
      </c>
      <c r="C4325" s="15">
        <v>105</v>
      </c>
      <c r="D4325" s="16" t="s">
        <v>94</v>
      </c>
      <c r="E4325">
        <v>2695</v>
      </c>
      <c r="F4325" s="9">
        <v>125</v>
      </c>
      <c r="G4325" s="9">
        <f>financials[[#This Row],[Units Sold]]*financials[[#This Row],[Sale Price]]</f>
        <v>336875</v>
      </c>
      <c r="H4325" s="9">
        <f>IF(financials[[#This Row],[Discount Band]]="low",0.1,IF(financials[[#This Row],[Discount Band]]="medium",0.15,0.3))</f>
        <v>0.3</v>
      </c>
      <c r="I4325" s="9">
        <f>financials[[#This Row],[Gross Sales]]-financials[[#This Row],[Gross Sales]]*financials[[#This Row],[Discounts]]</f>
        <v>235812.5</v>
      </c>
      <c r="J4325" s="9">
        <f>VLOOKUP(financials[[#This Row],[productid]],Products!$B$2:$H$10,3)</f>
        <v>10</v>
      </c>
      <c r="K4325" s="9">
        <f>financials[[#This Row],[Sales]]-financials[[#This Row],[COGS]]</f>
        <v>235802.5</v>
      </c>
      <c r="L4325" s="17">
        <f t="shared" ca="1" si="135"/>
        <v>45085</v>
      </c>
      <c r="M4325" t="str">
        <f t="shared" ca="1" si="134"/>
        <v>C0003</v>
      </c>
    </row>
    <row r="4326" spans="1:13" x14ac:dyDescent="0.25">
      <c r="A4326" t="s">
        <v>99</v>
      </c>
      <c r="B4326" s="7" t="s">
        <v>95</v>
      </c>
      <c r="C4326" s="15">
        <v>106</v>
      </c>
      <c r="D4326" s="16" t="s">
        <v>94</v>
      </c>
      <c r="E4326">
        <v>1123</v>
      </c>
      <c r="F4326" s="9">
        <v>300</v>
      </c>
      <c r="G4326" s="9">
        <f>financials[[#This Row],[Units Sold]]*financials[[#This Row],[Sale Price]]</f>
        <v>336900</v>
      </c>
      <c r="H4326" s="9">
        <f>IF(financials[[#This Row],[Discount Band]]="low",0.1,IF(financials[[#This Row],[Discount Band]]="medium",0.15,0.3))</f>
        <v>0.3</v>
      </c>
      <c r="I4326" s="9">
        <f>financials[[#This Row],[Gross Sales]]-financials[[#This Row],[Gross Sales]]*financials[[#This Row],[Discounts]]</f>
        <v>235830</v>
      </c>
      <c r="J4326" s="9">
        <f>VLOOKUP(financials[[#This Row],[productid]],Products!$B$2:$H$10,3)</f>
        <v>9.1</v>
      </c>
      <c r="K4326" s="9">
        <f>financials[[#This Row],[Sales]]-financials[[#This Row],[COGS]]</f>
        <v>235820.9</v>
      </c>
      <c r="L4326" s="17">
        <f t="shared" ca="1" si="135"/>
        <v>44593</v>
      </c>
      <c r="M4326" t="str">
        <f t="shared" ca="1" si="134"/>
        <v>C0003</v>
      </c>
    </row>
    <row r="4327" spans="1:13" x14ac:dyDescent="0.25">
      <c r="A4327" t="s">
        <v>99</v>
      </c>
      <c r="B4327" s="7" t="s">
        <v>170</v>
      </c>
      <c r="C4327" s="13">
        <v>107</v>
      </c>
      <c r="D4327" s="10" t="s">
        <v>94</v>
      </c>
      <c r="E4327">
        <v>1127</v>
      </c>
      <c r="F4327" s="9">
        <v>300</v>
      </c>
      <c r="G4327" s="9">
        <f>financials[[#This Row],[Units Sold]]*financials[[#This Row],[Sale Price]]</f>
        <v>338100</v>
      </c>
      <c r="H4327" s="9">
        <f>IF(financials[[#This Row],[Discount Band]]="low",0.1,IF(financials[[#This Row],[Discount Band]]="medium",0.15,0.3))</f>
        <v>0.3</v>
      </c>
      <c r="I4327" s="9">
        <f>financials[[#This Row],[Gross Sales]]-financials[[#This Row],[Gross Sales]]*financials[[#This Row],[Discounts]]</f>
        <v>236670</v>
      </c>
      <c r="J4327" s="9">
        <f>VLOOKUP(financials[[#This Row],[productid]],Products!$B$2:$H$10,3)</f>
        <v>5.5</v>
      </c>
      <c r="K4327" s="9">
        <f>financials[[#This Row],[Sales]]-financials[[#This Row],[COGS]]</f>
        <v>236664.5</v>
      </c>
      <c r="L4327" s="17">
        <f t="shared" ca="1" si="135"/>
        <v>44832</v>
      </c>
      <c r="M4327" t="str">
        <f t="shared" ca="1" si="134"/>
        <v>B0001</v>
      </c>
    </row>
    <row r="4328" spans="1:13" x14ac:dyDescent="0.25">
      <c r="A4328" t="s">
        <v>99</v>
      </c>
      <c r="B4328" s="7" t="s">
        <v>95</v>
      </c>
      <c r="C4328" s="15">
        <v>104</v>
      </c>
      <c r="D4328" s="16" t="s">
        <v>102</v>
      </c>
      <c r="E4328">
        <v>1128</v>
      </c>
      <c r="F4328" s="9">
        <v>300</v>
      </c>
      <c r="G4328" s="9">
        <f>financials[[#This Row],[Units Sold]]*financials[[#This Row],[Sale Price]]</f>
        <v>338400</v>
      </c>
      <c r="H4328" s="9">
        <f>IF(financials[[#This Row],[Discount Band]]="low",0.1,IF(financials[[#This Row],[Discount Band]]="medium",0.15,0.3))</f>
        <v>0.1</v>
      </c>
      <c r="I4328" s="9">
        <f>financials[[#This Row],[Gross Sales]]-financials[[#This Row],[Gross Sales]]*financials[[#This Row],[Discounts]]</f>
        <v>304560</v>
      </c>
      <c r="J4328" s="9">
        <f>VLOOKUP(financials[[#This Row],[productid]],Products!$B$2:$H$10,3)</f>
        <v>2.9</v>
      </c>
      <c r="K4328" s="9">
        <f>financials[[#This Row],[Sales]]-financials[[#This Row],[COGS]]</f>
        <v>304557.09999999998</v>
      </c>
      <c r="L4328" s="17">
        <f t="shared" ca="1" si="135"/>
        <v>45478</v>
      </c>
      <c r="M4328" t="str">
        <f t="shared" ca="1" si="134"/>
        <v>B0001</v>
      </c>
    </row>
    <row r="4329" spans="1:13" x14ac:dyDescent="0.25">
      <c r="A4329" t="s">
        <v>99</v>
      </c>
      <c r="B4329" s="7" t="s">
        <v>95</v>
      </c>
      <c r="C4329" s="13">
        <v>109</v>
      </c>
      <c r="D4329" s="10" t="s">
        <v>102</v>
      </c>
      <c r="E4329">
        <v>1133</v>
      </c>
      <c r="F4329" s="9">
        <v>300</v>
      </c>
      <c r="G4329" s="9">
        <f>financials[[#This Row],[Units Sold]]*financials[[#This Row],[Sale Price]]</f>
        <v>339900</v>
      </c>
      <c r="H4329" s="9">
        <f>IF(financials[[#This Row],[Discount Band]]="low",0.1,IF(financials[[#This Row],[Discount Band]]="medium",0.15,0.3))</f>
        <v>0.1</v>
      </c>
      <c r="I4329" s="9">
        <f>financials[[#This Row],[Gross Sales]]-financials[[#This Row],[Gross Sales]]*financials[[#This Row],[Discounts]]</f>
        <v>305910</v>
      </c>
      <c r="J4329" s="9">
        <f>VLOOKUP(financials[[#This Row],[productid]],Products!$B$2:$H$10,3)</f>
        <v>16.8</v>
      </c>
      <c r="K4329" s="9">
        <f>financials[[#This Row],[Sales]]-financials[[#This Row],[COGS]]</f>
        <v>305893.2</v>
      </c>
      <c r="L4329" s="17">
        <f t="shared" ca="1" si="135"/>
        <v>45043</v>
      </c>
      <c r="M4329" t="str">
        <f t="shared" ca="1" si="134"/>
        <v>A0001</v>
      </c>
    </row>
    <row r="4330" spans="1:13" x14ac:dyDescent="0.25">
      <c r="A4330" t="s">
        <v>99</v>
      </c>
      <c r="B4330" s="7" t="s">
        <v>170</v>
      </c>
      <c r="C4330" s="15">
        <v>102</v>
      </c>
      <c r="D4330" s="16" t="s">
        <v>102</v>
      </c>
      <c r="E4330">
        <v>1133</v>
      </c>
      <c r="F4330" s="9">
        <v>300</v>
      </c>
      <c r="G4330" s="9">
        <f>financials[[#This Row],[Units Sold]]*financials[[#This Row],[Sale Price]]</f>
        <v>339900</v>
      </c>
      <c r="H4330" s="9">
        <f>IF(financials[[#This Row],[Discount Band]]="low",0.1,IF(financials[[#This Row],[Discount Band]]="medium",0.15,0.3))</f>
        <v>0.1</v>
      </c>
      <c r="I4330" s="9">
        <f>financials[[#This Row],[Gross Sales]]-financials[[#This Row],[Gross Sales]]*financials[[#This Row],[Discounts]]</f>
        <v>305910</v>
      </c>
      <c r="J4330" s="9">
        <f>VLOOKUP(financials[[#This Row],[productid]],Products!$B$2:$H$10,3)</f>
        <v>13.95</v>
      </c>
      <c r="K4330" s="9">
        <f>financials[[#This Row],[Sales]]-financials[[#This Row],[COGS]]</f>
        <v>305896.05</v>
      </c>
      <c r="L4330" s="17">
        <f t="shared" ca="1" si="135"/>
        <v>44692</v>
      </c>
      <c r="M4330" t="str">
        <f t="shared" ca="1" si="134"/>
        <v>C0002</v>
      </c>
    </row>
    <row r="4331" spans="1:13" x14ac:dyDescent="0.25">
      <c r="A4331" t="s">
        <v>98</v>
      </c>
      <c r="B4331" s="7" t="s">
        <v>135</v>
      </c>
      <c r="C4331" s="15">
        <v>103</v>
      </c>
      <c r="D4331" s="16" t="s">
        <v>94</v>
      </c>
      <c r="E4331">
        <v>2725</v>
      </c>
      <c r="F4331" s="9">
        <v>125</v>
      </c>
      <c r="G4331" s="9">
        <f>financials[[#This Row],[Units Sold]]*financials[[#This Row],[Sale Price]]</f>
        <v>340625</v>
      </c>
      <c r="H4331" s="9">
        <f>IF(financials[[#This Row],[Discount Band]]="low",0.1,IF(financials[[#This Row],[Discount Band]]="medium",0.15,0.3))</f>
        <v>0.3</v>
      </c>
      <c r="I4331" s="9">
        <f>financials[[#This Row],[Gross Sales]]-financials[[#This Row],[Gross Sales]]*financials[[#This Row],[Discounts]]</f>
        <v>238437.5</v>
      </c>
      <c r="J4331" s="9">
        <f>VLOOKUP(financials[[#This Row],[productid]],Products!$B$2:$H$10,3)</f>
        <v>15</v>
      </c>
      <c r="K4331" s="9">
        <f>financials[[#This Row],[Sales]]-financials[[#This Row],[COGS]]</f>
        <v>238422.5</v>
      </c>
      <c r="L4331" s="17">
        <f t="shared" ca="1" si="135"/>
        <v>44614</v>
      </c>
      <c r="M4331" t="str">
        <f t="shared" ca="1" si="134"/>
        <v>A0001</v>
      </c>
    </row>
    <row r="4332" spans="1:13" x14ac:dyDescent="0.25">
      <c r="A4332" t="s">
        <v>99</v>
      </c>
      <c r="B4332" s="7" t="s">
        <v>170</v>
      </c>
      <c r="C4332" s="15">
        <v>105</v>
      </c>
      <c r="D4332" s="16" t="s">
        <v>102</v>
      </c>
      <c r="E4332">
        <v>1137</v>
      </c>
      <c r="F4332" s="9">
        <v>300</v>
      </c>
      <c r="G4332" s="9">
        <f>financials[[#This Row],[Units Sold]]*financials[[#This Row],[Sale Price]]</f>
        <v>341100</v>
      </c>
      <c r="H4332" s="9">
        <f>IF(financials[[#This Row],[Discount Band]]="low",0.1,IF(financials[[#This Row],[Discount Band]]="medium",0.15,0.3))</f>
        <v>0.1</v>
      </c>
      <c r="I4332" s="9">
        <f>financials[[#This Row],[Gross Sales]]-financials[[#This Row],[Gross Sales]]*financials[[#This Row],[Discounts]]</f>
        <v>306990</v>
      </c>
      <c r="J4332" s="9">
        <f>VLOOKUP(financials[[#This Row],[productid]],Products!$B$2:$H$10,3)</f>
        <v>10</v>
      </c>
      <c r="K4332" s="9">
        <f>financials[[#This Row],[Sales]]-financials[[#This Row],[COGS]]</f>
        <v>306980</v>
      </c>
      <c r="L4332" s="17">
        <f t="shared" ca="1" si="135"/>
        <v>45319</v>
      </c>
      <c r="M4332" t="str">
        <f t="shared" ca="1" si="134"/>
        <v>C0002</v>
      </c>
    </row>
    <row r="4333" spans="1:13" x14ac:dyDescent="0.25">
      <c r="A4333" t="s">
        <v>99</v>
      </c>
      <c r="B4333" s="7" t="s">
        <v>95</v>
      </c>
      <c r="C4333" s="15">
        <v>107</v>
      </c>
      <c r="D4333" s="16" t="s">
        <v>101</v>
      </c>
      <c r="E4333">
        <v>1145</v>
      </c>
      <c r="F4333" s="9">
        <v>300</v>
      </c>
      <c r="G4333" s="9">
        <f>financials[[#This Row],[Units Sold]]*financials[[#This Row],[Sale Price]]</f>
        <v>343500</v>
      </c>
      <c r="H4333" s="9">
        <f>IF(financials[[#This Row],[Discount Band]]="low",0.1,IF(financials[[#This Row],[Discount Band]]="medium",0.15,0.3))</f>
        <v>0.15</v>
      </c>
      <c r="I4333" s="9">
        <f>financials[[#This Row],[Gross Sales]]-financials[[#This Row],[Gross Sales]]*financials[[#This Row],[Discounts]]</f>
        <v>291975</v>
      </c>
      <c r="J4333" s="9">
        <f>VLOOKUP(financials[[#This Row],[productid]],Products!$B$2:$H$10,3)</f>
        <v>5.5</v>
      </c>
      <c r="K4333" s="9">
        <f>financials[[#This Row],[Sales]]-financials[[#This Row],[COGS]]</f>
        <v>291969.5</v>
      </c>
      <c r="L4333" s="17">
        <f t="shared" ca="1" si="135"/>
        <v>44570</v>
      </c>
      <c r="M4333" t="str">
        <f t="shared" ca="1" si="134"/>
        <v>A0001</v>
      </c>
    </row>
    <row r="4334" spans="1:13" x14ac:dyDescent="0.25">
      <c r="A4334" t="s">
        <v>99</v>
      </c>
      <c r="B4334" s="7" t="s">
        <v>95</v>
      </c>
      <c r="C4334" s="15">
        <v>103</v>
      </c>
      <c r="D4334" s="16" t="s">
        <v>102</v>
      </c>
      <c r="E4334">
        <v>1153</v>
      </c>
      <c r="F4334" s="9">
        <v>300</v>
      </c>
      <c r="G4334" s="9">
        <f>financials[[#This Row],[Units Sold]]*financials[[#This Row],[Sale Price]]</f>
        <v>345900</v>
      </c>
      <c r="H4334" s="9">
        <f>IF(financials[[#This Row],[Discount Band]]="low",0.1,IF(financials[[#This Row],[Discount Band]]="medium",0.15,0.3))</f>
        <v>0.1</v>
      </c>
      <c r="I4334" s="9">
        <f>financials[[#This Row],[Gross Sales]]-financials[[#This Row],[Gross Sales]]*financials[[#This Row],[Discounts]]</f>
        <v>311310</v>
      </c>
      <c r="J4334" s="9">
        <f>VLOOKUP(financials[[#This Row],[productid]],Products!$B$2:$H$10,3)</f>
        <v>15</v>
      </c>
      <c r="K4334" s="9">
        <f>financials[[#This Row],[Sales]]-financials[[#This Row],[COGS]]</f>
        <v>311295</v>
      </c>
      <c r="L4334" s="17">
        <f t="shared" ca="1" si="135"/>
        <v>44952</v>
      </c>
      <c r="M4334" t="str">
        <f t="shared" ca="1" si="134"/>
        <v>C0002</v>
      </c>
    </row>
    <row r="4335" spans="1:13" x14ac:dyDescent="0.25">
      <c r="A4335" t="s">
        <v>99</v>
      </c>
      <c r="B4335" s="7" t="s">
        <v>95</v>
      </c>
      <c r="C4335" s="15">
        <v>105</v>
      </c>
      <c r="D4335" s="16" t="s">
        <v>101</v>
      </c>
      <c r="E4335">
        <v>1156</v>
      </c>
      <c r="F4335" s="9">
        <v>300</v>
      </c>
      <c r="G4335" s="9">
        <f>financials[[#This Row],[Units Sold]]*financials[[#This Row],[Sale Price]]</f>
        <v>346800</v>
      </c>
      <c r="H4335" s="9">
        <f>IF(financials[[#This Row],[Discount Band]]="low",0.1,IF(financials[[#This Row],[Discount Band]]="medium",0.15,0.3))</f>
        <v>0.15</v>
      </c>
      <c r="I4335" s="9">
        <f>financials[[#This Row],[Gross Sales]]-financials[[#This Row],[Gross Sales]]*financials[[#This Row],[Discounts]]</f>
        <v>294780</v>
      </c>
      <c r="J4335" s="9">
        <f>VLOOKUP(financials[[#This Row],[productid]],Products!$B$2:$H$10,3)</f>
        <v>10</v>
      </c>
      <c r="K4335" s="9">
        <f>financials[[#This Row],[Sales]]-financials[[#This Row],[COGS]]</f>
        <v>294770</v>
      </c>
      <c r="L4335" s="17">
        <f t="shared" ca="1" si="135"/>
        <v>45319</v>
      </c>
      <c r="M4335" t="str">
        <f t="shared" ca="1" si="134"/>
        <v>C0003</v>
      </c>
    </row>
    <row r="4336" spans="1:13" x14ac:dyDescent="0.25">
      <c r="A4336" t="s">
        <v>99</v>
      </c>
      <c r="B4336" s="7" t="s">
        <v>170</v>
      </c>
      <c r="C4336" s="15">
        <v>107</v>
      </c>
      <c r="D4336" s="16" t="s">
        <v>101</v>
      </c>
      <c r="E4336">
        <v>1156</v>
      </c>
      <c r="F4336" s="9">
        <v>300</v>
      </c>
      <c r="G4336" s="9">
        <f>financials[[#This Row],[Units Sold]]*financials[[#This Row],[Sale Price]]</f>
        <v>346800</v>
      </c>
      <c r="H4336" s="9">
        <f>IF(financials[[#This Row],[Discount Band]]="low",0.1,IF(financials[[#This Row],[Discount Band]]="medium",0.15,0.3))</f>
        <v>0.15</v>
      </c>
      <c r="I4336" s="9">
        <f>financials[[#This Row],[Gross Sales]]-financials[[#This Row],[Gross Sales]]*financials[[#This Row],[Discounts]]</f>
        <v>294780</v>
      </c>
      <c r="J4336" s="9">
        <f>VLOOKUP(financials[[#This Row],[productid]],Products!$B$2:$H$10,3)</f>
        <v>5.5</v>
      </c>
      <c r="K4336" s="9">
        <f>financials[[#This Row],[Sales]]-financials[[#This Row],[COGS]]</f>
        <v>294774.5</v>
      </c>
      <c r="L4336" s="17">
        <f t="shared" ca="1" si="135"/>
        <v>45282</v>
      </c>
      <c r="M4336" t="str">
        <f t="shared" ca="1" si="134"/>
        <v>B0101</v>
      </c>
    </row>
    <row r="4337" spans="1:13" x14ac:dyDescent="0.25">
      <c r="A4337" t="s">
        <v>98</v>
      </c>
      <c r="B4337" s="7" t="s">
        <v>170</v>
      </c>
      <c r="C4337" s="15">
        <v>104</v>
      </c>
      <c r="D4337" s="16" t="s">
        <v>94</v>
      </c>
      <c r="E4337">
        <v>2778</v>
      </c>
      <c r="F4337" s="9">
        <v>125</v>
      </c>
      <c r="G4337" s="9">
        <f>financials[[#This Row],[Units Sold]]*financials[[#This Row],[Sale Price]]</f>
        <v>347250</v>
      </c>
      <c r="H4337" s="9">
        <f>IF(financials[[#This Row],[Discount Band]]="low",0.1,IF(financials[[#This Row],[Discount Band]]="medium",0.15,0.3))</f>
        <v>0.3</v>
      </c>
      <c r="I4337" s="9">
        <f>financials[[#This Row],[Gross Sales]]-financials[[#This Row],[Gross Sales]]*financials[[#This Row],[Discounts]]</f>
        <v>243075</v>
      </c>
      <c r="J4337" s="9">
        <f>VLOOKUP(financials[[#This Row],[productid]],Products!$B$2:$H$10,3)</f>
        <v>2.9</v>
      </c>
      <c r="K4337" s="9">
        <f>financials[[#This Row],[Sales]]-financials[[#This Row],[COGS]]</f>
        <v>243072.1</v>
      </c>
      <c r="L4337" s="17">
        <f t="shared" ca="1" si="135"/>
        <v>45396</v>
      </c>
      <c r="M4337" t="str">
        <f t="shared" ca="1" si="134"/>
        <v>A0001</v>
      </c>
    </row>
    <row r="4338" spans="1:13" x14ac:dyDescent="0.25">
      <c r="A4338" t="s">
        <v>98</v>
      </c>
      <c r="B4338" s="7" t="s">
        <v>135</v>
      </c>
      <c r="C4338" s="15">
        <v>108</v>
      </c>
      <c r="D4338" s="16" t="s">
        <v>101</v>
      </c>
      <c r="E4338">
        <v>2797</v>
      </c>
      <c r="F4338" s="9">
        <v>125</v>
      </c>
      <c r="G4338" s="9">
        <f>financials[[#This Row],[Units Sold]]*financials[[#This Row],[Sale Price]]</f>
        <v>349625</v>
      </c>
      <c r="H4338" s="9">
        <f>IF(financials[[#This Row],[Discount Band]]="low",0.1,IF(financials[[#This Row],[Discount Band]]="medium",0.15,0.3))</f>
        <v>0.15</v>
      </c>
      <c r="I4338" s="9">
        <f>financials[[#This Row],[Gross Sales]]-financials[[#This Row],[Gross Sales]]*financials[[#This Row],[Discounts]]</f>
        <v>297181.25</v>
      </c>
      <c r="J4338" s="9">
        <f>VLOOKUP(financials[[#This Row],[productid]],Products!$B$2:$H$10,3)</f>
        <v>3.99</v>
      </c>
      <c r="K4338" s="9">
        <f>financials[[#This Row],[Sales]]-financials[[#This Row],[COGS]]</f>
        <v>297177.26</v>
      </c>
      <c r="L4338" s="17">
        <f t="shared" ca="1" si="135"/>
        <v>45506</v>
      </c>
      <c r="M4338" t="str">
        <f t="shared" ca="1" si="134"/>
        <v>C0003</v>
      </c>
    </row>
    <row r="4339" spans="1:13" x14ac:dyDescent="0.25">
      <c r="A4339" t="s">
        <v>98</v>
      </c>
      <c r="B4339" s="7" t="s">
        <v>170</v>
      </c>
      <c r="C4339" s="15">
        <v>102</v>
      </c>
      <c r="D4339" s="16" t="s">
        <v>101</v>
      </c>
      <c r="E4339">
        <v>2813</v>
      </c>
      <c r="F4339" s="9">
        <v>125</v>
      </c>
      <c r="G4339" s="9">
        <f>financials[[#This Row],[Units Sold]]*financials[[#This Row],[Sale Price]]</f>
        <v>351625</v>
      </c>
      <c r="H4339" s="9">
        <f>IF(financials[[#This Row],[Discount Band]]="low",0.1,IF(financials[[#This Row],[Discount Band]]="medium",0.15,0.3))</f>
        <v>0.15</v>
      </c>
      <c r="I4339" s="9">
        <f>financials[[#This Row],[Gross Sales]]-financials[[#This Row],[Gross Sales]]*financials[[#This Row],[Discounts]]</f>
        <v>298881.25</v>
      </c>
      <c r="J4339" s="9">
        <f>VLOOKUP(financials[[#This Row],[productid]],Products!$B$2:$H$10,3)</f>
        <v>13.95</v>
      </c>
      <c r="K4339" s="9">
        <f>financials[[#This Row],[Sales]]-financials[[#This Row],[COGS]]</f>
        <v>298867.3</v>
      </c>
      <c r="L4339" s="17">
        <f t="shared" ca="1" si="135"/>
        <v>45523</v>
      </c>
      <c r="M4339" t="str">
        <f t="shared" ca="1" si="134"/>
        <v>C0002</v>
      </c>
    </row>
    <row r="4340" spans="1:13" x14ac:dyDescent="0.25">
      <c r="A4340" t="s">
        <v>99</v>
      </c>
      <c r="B4340" s="7" t="s">
        <v>170</v>
      </c>
      <c r="C4340" s="13">
        <v>106</v>
      </c>
      <c r="D4340" s="10" t="s">
        <v>94</v>
      </c>
      <c r="E4340">
        <v>1177</v>
      </c>
      <c r="F4340" s="9">
        <v>300</v>
      </c>
      <c r="G4340" s="9">
        <f>financials[[#This Row],[Units Sold]]*financials[[#This Row],[Sale Price]]</f>
        <v>353100</v>
      </c>
      <c r="H4340" s="9">
        <f>IF(financials[[#This Row],[Discount Band]]="low",0.1,IF(financials[[#This Row],[Discount Band]]="medium",0.15,0.3))</f>
        <v>0.3</v>
      </c>
      <c r="I4340" s="9">
        <f>financials[[#This Row],[Gross Sales]]-financials[[#This Row],[Gross Sales]]*financials[[#This Row],[Discounts]]</f>
        <v>247170</v>
      </c>
      <c r="J4340" s="9">
        <f>VLOOKUP(financials[[#This Row],[productid]],Products!$B$2:$H$10,3)</f>
        <v>9.1</v>
      </c>
      <c r="K4340" s="9">
        <f>financials[[#This Row],[Sales]]-financials[[#This Row],[COGS]]</f>
        <v>247160.9</v>
      </c>
      <c r="L4340" s="17">
        <f t="shared" ca="1" si="135"/>
        <v>45243</v>
      </c>
      <c r="M4340" t="str">
        <f t="shared" ca="1" si="134"/>
        <v>B0101</v>
      </c>
    </row>
    <row r="4341" spans="1:13" x14ac:dyDescent="0.25">
      <c r="A4341" t="s">
        <v>97</v>
      </c>
      <c r="B4341" s="7" t="s">
        <v>170</v>
      </c>
      <c r="C4341" s="15">
        <v>109</v>
      </c>
      <c r="D4341" s="16" t="s">
        <v>94</v>
      </c>
      <c r="E4341">
        <v>1011</v>
      </c>
      <c r="F4341" s="9">
        <v>350</v>
      </c>
      <c r="G4341" s="9">
        <f>financials[[#This Row],[Units Sold]]*financials[[#This Row],[Sale Price]]</f>
        <v>353850</v>
      </c>
      <c r="H4341" s="9">
        <f>IF(financials[[#This Row],[Discount Band]]="low",0.1,IF(financials[[#This Row],[Discount Band]]="medium",0.15,0.3))</f>
        <v>0.3</v>
      </c>
      <c r="I4341" s="9">
        <f>financials[[#This Row],[Gross Sales]]-financials[[#This Row],[Gross Sales]]*financials[[#This Row],[Discounts]]</f>
        <v>247695</v>
      </c>
      <c r="J4341" s="9">
        <f>VLOOKUP(financials[[#This Row],[productid]],Products!$B$2:$H$10,3)</f>
        <v>16.8</v>
      </c>
      <c r="K4341" s="9">
        <f>financials[[#This Row],[Sales]]-financials[[#This Row],[COGS]]</f>
        <v>247678.2</v>
      </c>
      <c r="L4341" s="17">
        <f t="shared" ca="1" si="135"/>
        <v>45462</v>
      </c>
      <c r="M4341" t="str">
        <f t="shared" ca="1" si="134"/>
        <v>A0001</v>
      </c>
    </row>
    <row r="4342" spans="1:13" x14ac:dyDescent="0.25">
      <c r="A4342" t="s">
        <v>97</v>
      </c>
      <c r="B4342" s="7" t="s">
        <v>95</v>
      </c>
      <c r="C4342" s="15">
        <v>102</v>
      </c>
      <c r="D4342" s="16" t="s">
        <v>102</v>
      </c>
      <c r="E4342">
        <v>1012</v>
      </c>
      <c r="F4342" s="9">
        <v>350</v>
      </c>
      <c r="G4342" s="9">
        <f>financials[[#This Row],[Units Sold]]*financials[[#This Row],[Sale Price]]</f>
        <v>354200</v>
      </c>
      <c r="H4342" s="9">
        <f>IF(financials[[#This Row],[Discount Band]]="low",0.1,IF(financials[[#This Row],[Discount Band]]="medium",0.15,0.3))</f>
        <v>0.1</v>
      </c>
      <c r="I4342" s="9">
        <f>financials[[#This Row],[Gross Sales]]-financials[[#This Row],[Gross Sales]]*financials[[#This Row],[Discounts]]</f>
        <v>318780</v>
      </c>
      <c r="J4342" s="9">
        <f>VLOOKUP(financials[[#This Row],[productid]],Products!$B$2:$H$10,3)</f>
        <v>13.95</v>
      </c>
      <c r="K4342" s="9">
        <f>financials[[#This Row],[Sales]]-financials[[#This Row],[COGS]]</f>
        <v>318766.05</v>
      </c>
      <c r="L4342" s="17">
        <f t="shared" ca="1" si="135"/>
        <v>45190</v>
      </c>
      <c r="M4342" t="str">
        <f t="shared" ca="1" si="134"/>
        <v>C0002</v>
      </c>
    </row>
    <row r="4343" spans="1:13" x14ac:dyDescent="0.25">
      <c r="A4343" t="s">
        <v>99</v>
      </c>
      <c r="B4343" s="7" t="s">
        <v>95</v>
      </c>
      <c r="C4343" s="15">
        <v>106</v>
      </c>
      <c r="D4343" s="16" t="s">
        <v>102</v>
      </c>
      <c r="E4343">
        <v>1182</v>
      </c>
      <c r="F4343" s="9">
        <v>300</v>
      </c>
      <c r="G4343" s="9">
        <f>financials[[#This Row],[Units Sold]]*financials[[#This Row],[Sale Price]]</f>
        <v>354600</v>
      </c>
      <c r="H4343" s="9">
        <f>IF(financials[[#This Row],[Discount Band]]="low",0.1,IF(financials[[#This Row],[Discount Band]]="medium",0.15,0.3))</f>
        <v>0.1</v>
      </c>
      <c r="I4343" s="9">
        <f>financials[[#This Row],[Gross Sales]]-financials[[#This Row],[Gross Sales]]*financials[[#This Row],[Discounts]]</f>
        <v>319140</v>
      </c>
      <c r="J4343" s="9">
        <f>VLOOKUP(financials[[#This Row],[productid]],Products!$B$2:$H$10,3)</f>
        <v>9.1</v>
      </c>
      <c r="K4343" s="9">
        <f>financials[[#This Row],[Sales]]-financials[[#This Row],[COGS]]</f>
        <v>319130.90000000002</v>
      </c>
      <c r="L4343" s="17">
        <f t="shared" ca="1" si="135"/>
        <v>45252</v>
      </c>
      <c r="M4343" t="str">
        <f t="shared" ca="1" si="134"/>
        <v>B0101</v>
      </c>
    </row>
    <row r="4344" spans="1:13" x14ac:dyDescent="0.25">
      <c r="A4344" t="s">
        <v>98</v>
      </c>
      <c r="B4344" s="7" t="s">
        <v>170</v>
      </c>
      <c r="C4344" s="15">
        <v>107</v>
      </c>
      <c r="D4344" s="16" t="s">
        <v>94</v>
      </c>
      <c r="E4344">
        <v>2838</v>
      </c>
      <c r="F4344" s="9">
        <v>125</v>
      </c>
      <c r="G4344" s="9">
        <f>financials[[#This Row],[Units Sold]]*financials[[#This Row],[Sale Price]]</f>
        <v>354750</v>
      </c>
      <c r="H4344" s="9">
        <f>IF(financials[[#This Row],[Discount Band]]="low",0.1,IF(financials[[#This Row],[Discount Band]]="medium",0.15,0.3))</f>
        <v>0.3</v>
      </c>
      <c r="I4344" s="9">
        <f>financials[[#This Row],[Gross Sales]]-financials[[#This Row],[Gross Sales]]*financials[[#This Row],[Discounts]]</f>
        <v>248325</v>
      </c>
      <c r="J4344" s="9">
        <f>VLOOKUP(financials[[#This Row],[productid]],Products!$B$2:$H$10,3)</f>
        <v>5.5</v>
      </c>
      <c r="K4344" s="9">
        <f>financials[[#This Row],[Sales]]-financials[[#This Row],[COGS]]</f>
        <v>248319.5</v>
      </c>
      <c r="L4344" s="17">
        <f t="shared" ca="1" si="135"/>
        <v>44890</v>
      </c>
      <c r="M4344" t="str">
        <f t="shared" ca="1" si="134"/>
        <v>B0101</v>
      </c>
    </row>
    <row r="4345" spans="1:13" x14ac:dyDescent="0.25">
      <c r="A4345" t="s">
        <v>98</v>
      </c>
      <c r="B4345" s="7" t="s">
        <v>135</v>
      </c>
      <c r="C4345" s="15">
        <v>103</v>
      </c>
      <c r="D4345" s="16" t="s">
        <v>102</v>
      </c>
      <c r="E4345">
        <v>2842</v>
      </c>
      <c r="F4345" s="9">
        <v>125</v>
      </c>
      <c r="G4345" s="9">
        <f>financials[[#This Row],[Units Sold]]*financials[[#This Row],[Sale Price]]</f>
        <v>355250</v>
      </c>
      <c r="H4345" s="9">
        <f>IF(financials[[#This Row],[Discount Band]]="low",0.1,IF(financials[[#This Row],[Discount Band]]="medium",0.15,0.3))</f>
        <v>0.1</v>
      </c>
      <c r="I4345" s="9">
        <f>financials[[#This Row],[Gross Sales]]-financials[[#This Row],[Gross Sales]]*financials[[#This Row],[Discounts]]</f>
        <v>319725</v>
      </c>
      <c r="J4345" s="9">
        <f>VLOOKUP(financials[[#This Row],[productid]],Products!$B$2:$H$10,3)</f>
        <v>15</v>
      </c>
      <c r="K4345" s="9">
        <f>financials[[#This Row],[Sales]]-financials[[#This Row],[COGS]]</f>
        <v>319710</v>
      </c>
      <c r="L4345" s="17">
        <f t="shared" ca="1" si="135"/>
        <v>45117</v>
      </c>
      <c r="M4345" t="str">
        <f t="shared" ca="1" si="134"/>
        <v>B0101</v>
      </c>
    </row>
    <row r="4346" spans="1:13" x14ac:dyDescent="0.25">
      <c r="A4346" t="s">
        <v>99</v>
      </c>
      <c r="B4346" s="7" t="s">
        <v>95</v>
      </c>
      <c r="C4346" s="15">
        <v>103</v>
      </c>
      <c r="D4346" s="16" t="s">
        <v>94</v>
      </c>
      <c r="E4346">
        <v>1188</v>
      </c>
      <c r="F4346" s="9">
        <v>300</v>
      </c>
      <c r="G4346" s="9">
        <f>financials[[#This Row],[Units Sold]]*financials[[#This Row],[Sale Price]]</f>
        <v>356400</v>
      </c>
      <c r="H4346" s="9">
        <f>IF(financials[[#This Row],[Discount Band]]="low",0.1,IF(financials[[#This Row],[Discount Band]]="medium",0.15,0.3))</f>
        <v>0.3</v>
      </c>
      <c r="I4346" s="9">
        <f>financials[[#This Row],[Gross Sales]]-financials[[#This Row],[Gross Sales]]*financials[[#This Row],[Discounts]]</f>
        <v>249480</v>
      </c>
      <c r="J4346" s="9">
        <f>VLOOKUP(financials[[#This Row],[productid]],Products!$B$2:$H$10,3)</f>
        <v>15</v>
      </c>
      <c r="K4346" s="9">
        <f>financials[[#This Row],[Sales]]-financials[[#This Row],[COGS]]</f>
        <v>249465</v>
      </c>
      <c r="L4346" s="17">
        <f t="shared" ca="1" si="135"/>
        <v>45479</v>
      </c>
      <c r="M4346" t="str">
        <f t="shared" ca="1" si="134"/>
        <v>B0001</v>
      </c>
    </row>
    <row r="4347" spans="1:13" x14ac:dyDescent="0.25">
      <c r="A4347" t="s">
        <v>99</v>
      </c>
      <c r="B4347" s="7" t="s">
        <v>95</v>
      </c>
      <c r="C4347" s="15">
        <v>103</v>
      </c>
      <c r="D4347" s="16" t="s">
        <v>102</v>
      </c>
      <c r="E4347">
        <v>1190</v>
      </c>
      <c r="F4347" s="9">
        <v>300</v>
      </c>
      <c r="G4347" s="9">
        <f>financials[[#This Row],[Units Sold]]*financials[[#This Row],[Sale Price]]</f>
        <v>357000</v>
      </c>
      <c r="H4347" s="9">
        <f>IF(financials[[#This Row],[Discount Band]]="low",0.1,IF(financials[[#This Row],[Discount Band]]="medium",0.15,0.3))</f>
        <v>0.1</v>
      </c>
      <c r="I4347" s="9">
        <f>financials[[#This Row],[Gross Sales]]-financials[[#This Row],[Gross Sales]]*financials[[#This Row],[Discounts]]</f>
        <v>321300</v>
      </c>
      <c r="J4347" s="9">
        <f>VLOOKUP(financials[[#This Row],[productid]],Products!$B$2:$H$10,3)</f>
        <v>15</v>
      </c>
      <c r="K4347" s="9">
        <f>financials[[#This Row],[Sales]]-financials[[#This Row],[COGS]]</f>
        <v>321285</v>
      </c>
      <c r="L4347" s="17">
        <f t="shared" ca="1" si="135"/>
        <v>45417</v>
      </c>
      <c r="M4347" t="str">
        <f t="shared" ca="1" si="134"/>
        <v>B0001</v>
      </c>
    </row>
    <row r="4348" spans="1:13" x14ac:dyDescent="0.25">
      <c r="A4348" t="s">
        <v>99</v>
      </c>
      <c r="B4348" s="7" t="s">
        <v>95</v>
      </c>
      <c r="C4348" s="15">
        <v>109</v>
      </c>
      <c r="D4348" s="16" t="s">
        <v>102</v>
      </c>
      <c r="E4348">
        <v>1193</v>
      </c>
      <c r="F4348" s="9">
        <v>300</v>
      </c>
      <c r="G4348" s="9">
        <f>financials[[#This Row],[Units Sold]]*financials[[#This Row],[Sale Price]]</f>
        <v>357900</v>
      </c>
      <c r="H4348" s="9">
        <f>IF(financials[[#This Row],[Discount Band]]="low",0.1,IF(financials[[#This Row],[Discount Band]]="medium",0.15,0.3))</f>
        <v>0.1</v>
      </c>
      <c r="I4348" s="9">
        <f>financials[[#This Row],[Gross Sales]]-financials[[#This Row],[Gross Sales]]*financials[[#This Row],[Discounts]]</f>
        <v>322110</v>
      </c>
      <c r="J4348" s="9">
        <f>VLOOKUP(financials[[#This Row],[productid]],Products!$B$2:$H$10,3)</f>
        <v>16.8</v>
      </c>
      <c r="K4348" s="9">
        <f>financials[[#This Row],[Sales]]-financials[[#This Row],[COGS]]</f>
        <v>322093.2</v>
      </c>
      <c r="L4348" s="17">
        <f t="shared" ca="1" si="135"/>
        <v>44787</v>
      </c>
      <c r="M4348" t="str">
        <f t="shared" ca="1" si="134"/>
        <v>C0003</v>
      </c>
    </row>
    <row r="4349" spans="1:13" x14ac:dyDescent="0.25">
      <c r="A4349" t="s">
        <v>99</v>
      </c>
      <c r="B4349" s="7" t="s">
        <v>95</v>
      </c>
      <c r="C4349" s="15">
        <v>108</v>
      </c>
      <c r="D4349" s="16" t="s">
        <v>101</v>
      </c>
      <c r="E4349">
        <v>1202</v>
      </c>
      <c r="F4349" s="9">
        <v>300</v>
      </c>
      <c r="G4349" s="9">
        <f>financials[[#This Row],[Units Sold]]*financials[[#This Row],[Sale Price]]</f>
        <v>360600</v>
      </c>
      <c r="H4349" s="9">
        <f>IF(financials[[#This Row],[Discount Band]]="low",0.1,IF(financials[[#This Row],[Discount Band]]="medium",0.15,0.3))</f>
        <v>0.15</v>
      </c>
      <c r="I4349" s="9">
        <f>financials[[#This Row],[Gross Sales]]-financials[[#This Row],[Gross Sales]]*financials[[#This Row],[Discounts]]</f>
        <v>306510</v>
      </c>
      <c r="J4349" s="9">
        <f>VLOOKUP(financials[[#This Row],[productid]],Products!$B$2:$H$10,3)</f>
        <v>3.99</v>
      </c>
      <c r="K4349" s="9">
        <f>financials[[#This Row],[Sales]]-financials[[#This Row],[COGS]]</f>
        <v>306506.01</v>
      </c>
      <c r="L4349" s="17">
        <f t="shared" ca="1" si="135"/>
        <v>45346</v>
      </c>
      <c r="M4349" t="str">
        <f t="shared" ca="1" si="134"/>
        <v>B0001</v>
      </c>
    </row>
    <row r="4350" spans="1:13" x14ac:dyDescent="0.25">
      <c r="A4350" t="s">
        <v>97</v>
      </c>
      <c r="B4350" s="7" t="s">
        <v>170</v>
      </c>
      <c r="C4350" s="13">
        <v>103</v>
      </c>
      <c r="D4350" s="10" t="s">
        <v>102</v>
      </c>
      <c r="E4350">
        <v>1031</v>
      </c>
      <c r="F4350" s="9">
        <v>350</v>
      </c>
      <c r="G4350" s="9">
        <f>financials[[#This Row],[Units Sold]]*financials[[#This Row],[Sale Price]]</f>
        <v>360850</v>
      </c>
      <c r="H4350" s="9">
        <f>IF(financials[[#This Row],[Discount Band]]="low",0.1,IF(financials[[#This Row],[Discount Band]]="medium",0.15,0.3))</f>
        <v>0.1</v>
      </c>
      <c r="I4350" s="9">
        <f>financials[[#This Row],[Gross Sales]]-financials[[#This Row],[Gross Sales]]*financials[[#This Row],[Discounts]]</f>
        <v>324765</v>
      </c>
      <c r="J4350" s="9">
        <f>VLOOKUP(financials[[#This Row],[productid]],Products!$B$2:$H$10,3)</f>
        <v>15</v>
      </c>
      <c r="K4350" s="9">
        <f>financials[[#This Row],[Sales]]-financials[[#This Row],[COGS]]</f>
        <v>324750</v>
      </c>
      <c r="L4350" s="17">
        <f t="shared" ca="1" si="135"/>
        <v>45309</v>
      </c>
      <c r="M4350" t="str">
        <f t="shared" ca="1" si="134"/>
        <v>B0101</v>
      </c>
    </row>
    <row r="4351" spans="1:13" x14ac:dyDescent="0.25">
      <c r="A4351" t="s">
        <v>98</v>
      </c>
      <c r="B4351" s="7" t="s">
        <v>135</v>
      </c>
      <c r="C4351" s="15">
        <v>108</v>
      </c>
      <c r="D4351" s="16" t="s">
        <v>101</v>
      </c>
      <c r="E4351">
        <v>2891</v>
      </c>
      <c r="F4351" s="9">
        <v>125</v>
      </c>
      <c r="G4351" s="9">
        <f>financials[[#This Row],[Units Sold]]*financials[[#This Row],[Sale Price]]</f>
        <v>361375</v>
      </c>
      <c r="H4351" s="9">
        <f>IF(financials[[#This Row],[Discount Band]]="low",0.1,IF(financials[[#This Row],[Discount Band]]="medium",0.15,0.3))</f>
        <v>0.15</v>
      </c>
      <c r="I4351" s="9">
        <f>financials[[#This Row],[Gross Sales]]-financials[[#This Row],[Gross Sales]]*financials[[#This Row],[Discounts]]</f>
        <v>307168.75</v>
      </c>
      <c r="J4351" s="9">
        <f>VLOOKUP(financials[[#This Row],[productid]],Products!$B$2:$H$10,3)</f>
        <v>3.99</v>
      </c>
      <c r="K4351" s="9">
        <f>financials[[#This Row],[Sales]]-financials[[#This Row],[COGS]]</f>
        <v>307164.76</v>
      </c>
      <c r="L4351" s="17">
        <f t="shared" ca="1" si="135"/>
        <v>45460</v>
      </c>
      <c r="M4351" t="str">
        <f t="shared" ca="1" si="134"/>
        <v>C0002</v>
      </c>
    </row>
    <row r="4352" spans="1:13" x14ac:dyDescent="0.25">
      <c r="A4352" t="s">
        <v>98</v>
      </c>
      <c r="B4352" s="7" t="s">
        <v>135</v>
      </c>
      <c r="C4352" s="15">
        <v>103</v>
      </c>
      <c r="D4352" s="16" t="s">
        <v>101</v>
      </c>
      <c r="E4352">
        <v>2891</v>
      </c>
      <c r="F4352" s="9">
        <v>125</v>
      </c>
      <c r="G4352" s="9">
        <f>financials[[#This Row],[Units Sold]]*financials[[#This Row],[Sale Price]]</f>
        <v>361375</v>
      </c>
      <c r="H4352" s="9">
        <f>IF(financials[[#This Row],[Discount Band]]="low",0.1,IF(financials[[#This Row],[Discount Band]]="medium",0.15,0.3))</f>
        <v>0.15</v>
      </c>
      <c r="I4352" s="9">
        <f>financials[[#This Row],[Gross Sales]]-financials[[#This Row],[Gross Sales]]*financials[[#This Row],[Discounts]]</f>
        <v>307168.75</v>
      </c>
      <c r="J4352" s="9">
        <f>VLOOKUP(financials[[#This Row],[productid]],Products!$B$2:$H$10,3)</f>
        <v>15</v>
      </c>
      <c r="K4352" s="9">
        <f>financials[[#This Row],[Sales]]-financials[[#This Row],[COGS]]</f>
        <v>307153.75</v>
      </c>
      <c r="L4352" s="17">
        <f t="shared" ca="1" si="135"/>
        <v>45284</v>
      </c>
      <c r="M4352" t="str">
        <f t="shared" ca="1" si="134"/>
        <v>A0001</v>
      </c>
    </row>
    <row r="4353" spans="1:13" x14ac:dyDescent="0.25">
      <c r="A4353" t="s">
        <v>98</v>
      </c>
      <c r="B4353" s="7" t="s">
        <v>135</v>
      </c>
      <c r="C4353" s="15">
        <v>105</v>
      </c>
      <c r="D4353" s="16" t="s">
        <v>102</v>
      </c>
      <c r="E4353">
        <v>2899</v>
      </c>
      <c r="F4353" s="9">
        <v>125</v>
      </c>
      <c r="G4353" s="9">
        <f>financials[[#This Row],[Units Sold]]*financials[[#This Row],[Sale Price]]</f>
        <v>362375</v>
      </c>
      <c r="H4353" s="9">
        <f>IF(financials[[#This Row],[Discount Band]]="low",0.1,IF(financials[[#This Row],[Discount Band]]="medium",0.15,0.3))</f>
        <v>0.1</v>
      </c>
      <c r="I4353" s="9">
        <f>financials[[#This Row],[Gross Sales]]-financials[[#This Row],[Gross Sales]]*financials[[#This Row],[Discounts]]</f>
        <v>326137.5</v>
      </c>
      <c r="J4353" s="9">
        <f>VLOOKUP(financials[[#This Row],[productid]],Products!$B$2:$H$10,3)</f>
        <v>10</v>
      </c>
      <c r="K4353" s="9">
        <f>financials[[#This Row],[Sales]]-financials[[#This Row],[COGS]]</f>
        <v>326127.5</v>
      </c>
      <c r="L4353" s="17">
        <f t="shared" ca="1" si="135"/>
        <v>44564</v>
      </c>
      <c r="M4353" t="str">
        <f t="shared" ca="1" si="134"/>
        <v>C0003</v>
      </c>
    </row>
    <row r="4354" spans="1:13" x14ac:dyDescent="0.25">
      <c r="A4354" t="s">
        <v>98</v>
      </c>
      <c r="B4354" s="7" t="s">
        <v>135</v>
      </c>
      <c r="C4354" s="15">
        <v>109</v>
      </c>
      <c r="D4354" s="16" t="s">
        <v>94</v>
      </c>
      <c r="E4354">
        <v>2899</v>
      </c>
      <c r="F4354" s="9">
        <v>125</v>
      </c>
      <c r="G4354" s="9">
        <f>financials[[#This Row],[Units Sold]]*financials[[#This Row],[Sale Price]]</f>
        <v>362375</v>
      </c>
      <c r="H4354" s="9">
        <f>IF(financials[[#This Row],[Discount Band]]="low",0.1,IF(financials[[#This Row],[Discount Band]]="medium",0.15,0.3))</f>
        <v>0.3</v>
      </c>
      <c r="I4354" s="9">
        <f>financials[[#This Row],[Gross Sales]]-financials[[#This Row],[Gross Sales]]*financials[[#This Row],[Discounts]]</f>
        <v>253662.5</v>
      </c>
      <c r="J4354" s="9">
        <f>VLOOKUP(financials[[#This Row],[productid]],Products!$B$2:$H$10,3)</f>
        <v>16.8</v>
      </c>
      <c r="K4354" s="9">
        <f>financials[[#This Row],[Sales]]-financials[[#This Row],[COGS]]</f>
        <v>253645.7</v>
      </c>
      <c r="L4354" s="17">
        <f t="shared" ca="1" si="135"/>
        <v>45039</v>
      </c>
      <c r="M4354" t="str">
        <f t="shared" ref="M4354:M4417" ca="1" si="136">VLOOKUP(RANDBETWEEN(1,5),rnlsalesperson,2)</f>
        <v>B0101</v>
      </c>
    </row>
    <row r="4355" spans="1:13" x14ac:dyDescent="0.25">
      <c r="A4355" t="s">
        <v>99</v>
      </c>
      <c r="B4355" s="7" t="s">
        <v>170</v>
      </c>
      <c r="C4355" s="15">
        <v>104</v>
      </c>
      <c r="D4355" s="16" t="s">
        <v>101</v>
      </c>
      <c r="E4355">
        <v>1208</v>
      </c>
      <c r="F4355" s="9">
        <v>300</v>
      </c>
      <c r="G4355" s="9">
        <f>financials[[#This Row],[Units Sold]]*financials[[#This Row],[Sale Price]]</f>
        <v>362400</v>
      </c>
      <c r="H4355" s="9">
        <f>IF(financials[[#This Row],[Discount Band]]="low",0.1,IF(financials[[#This Row],[Discount Band]]="medium",0.15,0.3))</f>
        <v>0.15</v>
      </c>
      <c r="I4355" s="9">
        <f>financials[[#This Row],[Gross Sales]]-financials[[#This Row],[Gross Sales]]*financials[[#This Row],[Discounts]]</f>
        <v>308040</v>
      </c>
      <c r="J4355" s="9">
        <f>VLOOKUP(financials[[#This Row],[productid]],Products!$B$2:$H$10,3)</f>
        <v>2.9</v>
      </c>
      <c r="K4355" s="9">
        <f>financials[[#This Row],[Sales]]-financials[[#This Row],[COGS]]</f>
        <v>308037.09999999998</v>
      </c>
      <c r="L4355" s="17">
        <f t="shared" ref="L4355:L4418" ca="1" si="137">RANDBETWEEN(44562,45534)</f>
        <v>44895</v>
      </c>
      <c r="M4355" t="str">
        <f t="shared" ca="1" si="136"/>
        <v>C0003</v>
      </c>
    </row>
    <row r="4356" spans="1:13" x14ac:dyDescent="0.25">
      <c r="A4356" t="s">
        <v>97</v>
      </c>
      <c r="B4356" s="7" t="s">
        <v>170</v>
      </c>
      <c r="C4356" s="15">
        <v>105</v>
      </c>
      <c r="D4356" s="16" t="s">
        <v>101</v>
      </c>
      <c r="E4356">
        <v>1037</v>
      </c>
      <c r="F4356" s="9">
        <v>350</v>
      </c>
      <c r="G4356" s="9">
        <f>financials[[#This Row],[Units Sold]]*financials[[#This Row],[Sale Price]]</f>
        <v>362950</v>
      </c>
      <c r="H4356" s="9">
        <f>IF(financials[[#This Row],[Discount Band]]="low",0.1,IF(financials[[#This Row],[Discount Band]]="medium",0.15,0.3))</f>
        <v>0.15</v>
      </c>
      <c r="I4356" s="9">
        <f>financials[[#This Row],[Gross Sales]]-financials[[#This Row],[Gross Sales]]*financials[[#This Row],[Discounts]]</f>
        <v>308507.5</v>
      </c>
      <c r="J4356" s="9">
        <f>VLOOKUP(financials[[#This Row],[productid]],Products!$B$2:$H$10,3)</f>
        <v>10</v>
      </c>
      <c r="K4356" s="9">
        <f>financials[[#This Row],[Sales]]-financials[[#This Row],[COGS]]</f>
        <v>308497.5</v>
      </c>
      <c r="L4356" s="17">
        <f t="shared" ca="1" si="137"/>
        <v>44818</v>
      </c>
      <c r="M4356" t="str">
        <f t="shared" ca="1" si="136"/>
        <v>C0002</v>
      </c>
    </row>
    <row r="4357" spans="1:13" x14ac:dyDescent="0.25">
      <c r="A4357" t="s">
        <v>97</v>
      </c>
      <c r="B4357" s="7" t="s">
        <v>95</v>
      </c>
      <c r="C4357" s="15">
        <v>106</v>
      </c>
      <c r="D4357" s="16" t="s">
        <v>94</v>
      </c>
      <c r="E4357">
        <v>1037</v>
      </c>
      <c r="F4357" s="9">
        <v>350</v>
      </c>
      <c r="G4357" s="9">
        <f>financials[[#This Row],[Units Sold]]*financials[[#This Row],[Sale Price]]</f>
        <v>362950</v>
      </c>
      <c r="H4357" s="9">
        <f>IF(financials[[#This Row],[Discount Band]]="low",0.1,IF(financials[[#This Row],[Discount Band]]="medium",0.15,0.3))</f>
        <v>0.3</v>
      </c>
      <c r="I4357" s="9">
        <f>financials[[#This Row],[Gross Sales]]-financials[[#This Row],[Gross Sales]]*financials[[#This Row],[Discounts]]</f>
        <v>254065</v>
      </c>
      <c r="J4357" s="9">
        <f>VLOOKUP(financials[[#This Row],[productid]],Products!$B$2:$H$10,3)</f>
        <v>9.1</v>
      </c>
      <c r="K4357" s="9">
        <f>financials[[#This Row],[Sales]]-financials[[#This Row],[COGS]]</f>
        <v>254055.9</v>
      </c>
      <c r="L4357" s="17">
        <f t="shared" ca="1" si="137"/>
        <v>45256</v>
      </c>
      <c r="M4357" t="str">
        <f t="shared" ca="1" si="136"/>
        <v>A0001</v>
      </c>
    </row>
    <row r="4358" spans="1:13" x14ac:dyDescent="0.25">
      <c r="A4358" t="s">
        <v>99</v>
      </c>
      <c r="B4358" s="7" t="s">
        <v>95</v>
      </c>
      <c r="C4358" s="15">
        <v>104</v>
      </c>
      <c r="D4358" s="16" t="s">
        <v>101</v>
      </c>
      <c r="E4358">
        <v>1211</v>
      </c>
      <c r="F4358" s="9">
        <v>300</v>
      </c>
      <c r="G4358" s="9">
        <f>financials[[#This Row],[Units Sold]]*financials[[#This Row],[Sale Price]]</f>
        <v>363300</v>
      </c>
      <c r="H4358" s="9">
        <f>IF(financials[[#This Row],[Discount Band]]="low",0.1,IF(financials[[#This Row],[Discount Band]]="medium",0.15,0.3))</f>
        <v>0.15</v>
      </c>
      <c r="I4358" s="9">
        <f>financials[[#This Row],[Gross Sales]]-financials[[#This Row],[Gross Sales]]*financials[[#This Row],[Discounts]]</f>
        <v>308805</v>
      </c>
      <c r="J4358" s="9">
        <f>VLOOKUP(financials[[#This Row],[productid]],Products!$B$2:$H$10,3)</f>
        <v>2.9</v>
      </c>
      <c r="K4358" s="9">
        <f>financials[[#This Row],[Sales]]-financials[[#This Row],[COGS]]</f>
        <v>308802.09999999998</v>
      </c>
      <c r="L4358" s="17">
        <f t="shared" ca="1" si="137"/>
        <v>45461</v>
      </c>
      <c r="M4358" t="str">
        <f t="shared" ca="1" si="136"/>
        <v>A0001</v>
      </c>
    </row>
    <row r="4359" spans="1:13" x14ac:dyDescent="0.25">
      <c r="A4359" t="s">
        <v>99</v>
      </c>
      <c r="B4359" s="7" t="s">
        <v>95</v>
      </c>
      <c r="C4359" s="15">
        <v>102</v>
      </c>
      <c r="D4359" s="16" t="s">
        <v>102</v>
      </c>
      <c r="E4359">
        <v>1214</v>
      </c>
      <c r="F4359" s="9">
        <v>300</v>
      </c>
      <c r="G4359" s="9">
        <f>financials[[#This Row],[Units Sold]]*financials[[#This Row],[Sale Price]]</f>
        <v>364200</v>
      </c>
      <c r="H4359" s="9">
        <f>IF(financials[[#This Row],[Discount Band]]="low",0.1,IF(financials[[#This Row],[Discount Band]]="medium",0.15,0.3))</f>
        <v>0.1</v>
      </c>
      <c r="I4359" s="9">
        <f>financials[[#This Row],[Gross Sales]]-financials[[#This Row],[Gross Sales]]*financials[[#This Row],[Discounts]]</f>
        <v>327780</v>
      </c>
      <c r="J4359" s="9">
        <f>VLOOKUP(financials[[#This Row],[productid]],Products!$B$2:$H$10,3)</f>
        <v>13.95</v>
      </c>
      <c r="K4359" s="9">
        <f>financials[[#This Row],[Sales]]-financials[[#This Row],[COGS]]</f>
        <v>327766.05</v>
      </c>
      <c r="L4359" s="17">
        <f t="shared" ca="1" si="137"/>
        <v>44757</v>
      </c>
      <c r="M4359" t="str">
        <f t="shared" ca="1" si="136"/>
        <v>B0101</v>
      </c>
    </row>
    <row r="4360" spans="1:13" x14ac:dyDescent="0.25">
      <c r="A4360" t="s">
        <v>97</v>
      </c>
      <c r="B4360" s="7" t="s">
        <v>95</v>
      </c>
      <c r="C4360" s="15">
        <v>103</v>
      </c>
      <c r="D4360" s="16" t="s">
        <v>101</v>
      </c>
      <c r="E4360">
        <v>1042</v>
      </c>
      <c r="F4360" s="9">
        <v>350</v>
      </c>
      <c r="G4360" s="9">
        <f>financials[[#This Row],[Units Sold]]*financials[[#This Row],[Sale Price]]</f>
        <v>364700</v>
      </c>
      <c r="H4360" s="9">
        <f>IF(financials[[#This Row],[Discount Band]]="low",0.1,IF(financials[[#This Row],[Discount Band]]="medium",0.15,0.3))</f>
        <v>0.15</v>
      </c>
      <c r="I4360" s="9">
        <f>financials[[#This Row],[Gross Sales]]-financials[[#This Row],[Gross Sales]]*financials[[#This Row],[Discounts]]</f>
        <v>309995</v>
      </c>
      <c r="J4360" s="9">
        <f>VLOOKUP(financials[[#This Row],[productid]],Products!$B$2:$H$10,3)</f>
        <v>15</v>
      </c>
      <c r="K4360" s="9">
        <f>financials[[#This Row],[Sales]]-financials[[#This Row],[COGS]]</f>
        <v>309980</v>
      </c>
      <c r="L4360" s="17">
        <f t="shared" ca="1" si="137"/>
        <v>44568</v>
      </c>
      <c r="M4360" t="str">
        <f t="shared" ca="1" si="136"/>
        <v>A0001</v>
      </c>
    </row>
    <row r="4361" spans="1:13" x14ac:dyDescent="0.25">
      <c r="A4361" t="s">
        <v>99</v>
      </c>
      <c r="B4361" s="7" t="s">
        <v>95</v>
      </c>
      <c r="C4361" s="15">
        <v>106</v>
      </c>
      <c r="D4361" s="16" t="s">
        <v>94</v>
      </c>
      <c r="E4361">
        <v>1222</v>
      </c>
      <c r="F4361" s="9">
        <v>300</v>
      </c>
      <c r="G4361" s="9">
        <f>financials[[#This Row],[Units Sold]]*financials[[#This Row],[Sale Price]]</f>
        <v>366600</v>
      </c>
      <c r="H4361" s="9">
        <f>IF(financials[[#This Row],[Discount Band]]="low",0.1,IF(financials[[#This Row],[Discount Band]]="medium",0.15,0.3))</f>
        <v>0.3</v>
      </c>
      <c r="I4361" s="9">
        <f>financials[[#This Row],[Gross Sales]]-financials[[#This Row],[Gross Sales]]*financials[[#This Row],[Discounts]]</f>
        <v>256620</v>
      </c>
      <c r="J4361" s="9">
        <f>VLOOKUP(financials[[#This Row],[productid]],Products!$B$2:$H$10,3)</f>
        <v>9.1</v>
      </c>
      <c r="K4361" s="9">
        <f>financials[[#This Row],[Sales]]-financials[[#This Row],[COGS]]</f>
        <v>256610.9</v>
      </c>
      <c r="L4361" s="17">
        <f t="shared" ca="1" si="137"/>
        <v>45226</v>
      </c>
      <c r="M4361" t="str">
        <f t="shared" ca="1" si="136"/>
        <v>C0002</v>
      </c>
    </row>
    <row r="4362" spans="1:13" x14ac:dyDescent="0.25">
      <c r="A4362" t="s">
        <v>97</v>
      </c>
      <c r="B4362" s="7" t="s">
        <v>95</v>
      </c>
      <c r="C4362" s="15">
        <v>106</v>
      </c>
      <c r="D4362" s="16" t="s">
        <v>101</v>
      </c>
      <c r="E4362">
        <v>1049</v>
      </c>
      <c r="F4362" s="9">
        <v>350</v>
      </c>
      <c r="G4362" s="9">
        <f>financials[[#This Row],[Units Sold]]*financials[[#This Row],[Sale Price]]</f>
        <v>367150</v>
      </c>
      <c r="H4362" s="9">
        <f>IF(financials[[#This Row],[Discount Band]]="low",0.1,IF(financials[[#This Row],[Discount Band]]="medium",0.15,0.3))</f>
        <v>0.15</v>
      </c>
      <c r="I4362" s="9">
        <f>financials[[#This Row],[Gross Sales]]-financials[[#This Row],[Gross Sales]]*financials[[#This Row],[Discounts]]</f>
        <v>312077.5</v>
      </c>
      <c r="J4362" s="9">
        <f>VLOOKUP(financials[[#This Row],[productid]],Products!$B$2:$H$10,3)</f>
        <v>9.1</v>
      </c>
      <c r="K4362" s="9">
        <f>financials[[#This Row],[Sales]]-financials[[#This Row],[COGS]]</f>
        <v>312068.40000000002</v>
      </c>
      <c r="L4362" s="17">
        <f t="shared" ca="1" si="137"/>
        <v>45174</v>
      </c>
      <c r="M4362" t="str">
        <f t="shared" ca="1" si="136"/>
        <v>C0003</v>
      </c>
    </row>
    <row r="4363" spans="1:13" x14ac:dyDescent="0.25">
      <c r="A4363" t="s">
        <v>98</v>
      </c>
      <c r="B4363" s="7" t="s">
        <v>135</v>
      </c>
      <c r="C4363" s="15">
        <v>107</v>
      </c>
      <c r="D4363" s="16" t="s">
        <v>103</v>
      </c>
      <c r="E4363">
        <v>2942</v>
      </c>
      <c r="F4363" s="9">
        <v>125</v>
      </c>
      <c r="G4363" s="9">
        <f>financials[[#This Row],[Units Sold]]*financials[[#This Row],[Sale Price]]</f>
        <v>367750</v>
      </c>
      <c r="H4363" s="9">
        <f>IF(financials[[#This Row],[Discount Band]]="low",0.1,IF(financials[[#This Row],[Discount Band]]="medium",0.15,0.3))</f>
        <v>0.3</v>
      </c>
      <c r="I4363" s="9">
        <f>financials[[#This Row],[Gross Sales]]-financials[[#This Row],[Gross Sales]]*financials[[#This Row],[Discounts]]</f>
        <v>257425</v>
      </c>
      <c r="J4363" s="9">
        <f>VLOOKUP(financials[[#This Row],[productid]],Products!$B$2:$H$10,3)</f>
        <v>5.5</v>
      </c>
      <c r="K4363" s="9">
        <f>financials[[#This Row],[Sales]]-financials[[#This Row],[COGS]]</f>
        <v>257419.5</v>
      </c>
      <c r="L4363" s="17">
        <f t="shared" ca="1" si="137"/>
        <v>45152</v>
      </c>
      <c r="M4363" t="str">
        <f t="shared" ca="1" si="136"/>
        <v>B0001</v>
      </c>
    </row>
    <row r="4364" spans="1:13" x14ac:dyDescent="0.25">
      <c r="A4364" t="s">
        <v>98</v>
      </c>
      <c r="B4364" s="7" t="s">
        <v>170</v>
      </c>
      <c r="C4364" s="15">
        <v>102</v>
      </c>
      <c r="D4364" s="16" t="s">
        <v>102</v>
      </c>
      <c r="E4364">
        <v>2949</v>
      </c>
      <c r="F4364" s="9">
        <v>125</v>
      </c>
      <c r="G4364" s="9">
        <f>financials[[#This Row],[Units Sold]]*financials[[#This Row],[Sale Price]]</f>
        <v>368625</v>
      </c>
      <c r="H4364" s="9">
        <f>IF(financials[[#This Row],[Discount Band]]="low",0.1,IF(financials[[#This Row],[Discount Band]]="medium",0.15,0.3))</f>
        <v>0.1</v>
      </c>
      <c r="I4364" s="9">
        <f>financials[[#This Row],[Gross Sales]]-financials[[#This Row],[Gross Sales]]*financials[[#This Row],[Discounts]]</f>
        <v>331762.5</v>
      </c>
      <c r="J4364" s="9">
        <f>VLOOKUP(financials[[#This Row],[productid]],Products!$B$2:$H$10,3)</f>
        <v>13.95</v>
      </c>
      <c r="K4364" s="9">
        <f>financials[[#This Row],[Sales]]-financials[[#This Row],[COGS]]</f>
        <v>331748.55</v>
      </c>
      <c r="L4364" s="17">
        <f t="shared" ca="1" si="137"/>
        <v>44625</v>
      </c>
      <c r="M4364" t="str">
        <f t="shared" ca="1" si="136"/>
        <v>B0101</v>
      </c>
    </row>
    <row r="4365" spans="1:13" x14ac:dyDescent="0.25">
      <c r="A4365" t="s">
        <v>98</v>
      </c>
      <c r="B4365" s="7" t="s">
        <v>170</v>
      </c>
      <c r="C4365" s="15">
        <v>104</v>
      </c>
      <c r="D4365" s="16" t="s">
        <v>101</v>
      </c>
      <c r="E4365">
        <v>2952</v>
      </c>
      <c r="F4365" s="9">
        <v>125</v>
      </c>
      <c r="G4365" s="9">
        <f>financials[[#This Row],[Units Sold]]*financials[[#This Row],[Sale Price]]</f>
        <v>369000</v>
      </c>
      <c r="H4365" s="9">
        <f>IF(financials[[#This Row],[Discount Band]]="low",0.1,IF(financials[[#This Row],[Discount Band]]="medium",0.15,0.3))</f>
        <v>0.15</v>
      </c>
      <c r="I4365" s="9">
        <f>financials[[#This Row],[Gross Sales]]-financials[[#This Row],[Gross Sales]]*financials[[#This Row],[Discounts]]</f>
        <v>313650</v>
      </c>
      <c r="J4365" s="9">
        <f>VLOOKUP(financials[[#This Row],[productid]],Products!$B$2:$H$10,3)</f>
        <v>2.9</v>
      </c>
      <c r="K4365" s="9">
        <f>financials[[#This Row],[Sales]]-financials[[#This Row],[COGS]]</f>
        <v>313647.09999999998</v>
      </c>
      <c r="L4365" s="17">
        <f t="shared" ca="1" si="137"/>
        <v>45220</v>
      </c>
      <c r="M4365" t="str">
        <f t="shared" ca="1" si="136"/>
        <v>C0003</v>
      </c>
    </row>
    <row r="4366" spans="1:13" x14ac:dyDescent="0.25">
      <c r="A4366" t="s">
        <v>99</v>
      </c>
      <c r="B4366" s="7" t="s">
        <v>95</v>
      </c>
      <c r="C4366" s="15">
        <v>102</v>
      </c>
      <c r="D4366" s="16" t="s">
        <v>101</v>
      </c>
      <c r="E4366">
        <v>1230</v>
      </c>
      <c r="F4366" s="9">
        <v>300</v>
      </c>
      <c r="G4366" s="9">
        <f>financials[[#This Row],[Units Sold]]*financials[[#This Row],[Sale Price]]</f>
        <v>369000</v>
      </c>
      <c r="H4366" s="9">
        <f>IF(financials[[#This Row],[Discount Band]]="low",0.1,IF(financials[[#This Row],[Discount Band]]="medium",0.15,0.3))</f>
        <v>0.15</v>
      </c>
      <c r="I4366" s="9">
        <f>financials[[#This Row],[Gross Sales]]-financials[[#This Row],[Gross Sales]]*financials[[#This Row],[Discounts]]</f>
        <v>313650</v>
      </c>
      <c r="J4366" s="9">
        <f>VLOOKUP(financials[[#This Row],[productid]],Products!$B$2:$H$10,3)</f>
        <v>13.95</v>
      </c>
      <c r="K4366" s="9">
        <f>financials[[#This Row],[Sales]]-financials[[#This Row],[COGS]]</f>
        <v>313636.05</v>
      </c>
      <c r="L4366" s="17">
        <f t="shared" ca="1" si="137"/>
        <v>45058</v>
      </c>
      <c r="M4366" t="str">
        <f t="shared" ca="1" si="136"/>
        <v>B0101</v>
      </c>
    </row>
    <row r="4367" spans="1:13" x14ac:dyDescent="0.25">
      <c r="A4367" t="s">
        <v>98</v>
      </c>
      <c r="B4367" s="7" t="s">
        <v>170</v>
      </c>
      <c r="C4367" s="15">
        <v>106</v>
      </c>
      <c r="D4367" s="16" t="s">
        <v>101</v>
      </c>
      <c r="E4367">
        <v>2953</v>
      </c>
      <c r="F4367" s="9">
        <v>125</v>
      </c>
      <c r="G4367" s="9">
        <f>financials[[#This Row],[Units Sold]]*financials[[#This Row],[Sale Price]]</f>
        <v>369125</v>
      </c>
      <c r="H4367" s="9">
        <f>IF(financials[[#This Row],[Discount Band]]="low",0.1,IF(financials[[#This Row],[Discount Band]]="medium",0.15,0.3))</f>
        <v>0.15</v>
      </c>
      <c r="I4367" s="9">
        <f>financials[[#This Row],[Gross Sales]]-financials[[#This Row],[Gross Sales]]*financials[[#This Row],[Discounts]]</f>
        <v>313756.25</v>
      </c>
      <c r="J4367" s="9">
        <f>VLOOKUP(financials[[#This Row],[productid]],Products!$B$2:$H$10,3)</f>
        <v>9.1</v>
      </c>
      <c r="K4367" s="9">
        <f>financials[[#This Row],[Sales]]-financials[[#This Row],[COGS]]</f>
        <v>313747.15000000002</v>
      </c>
      <c r="L4367" s="17">
        <f t="shared" ca="1" si="137"/>
        <v>45443</v>
      </c>
      <c r="M4367" t="str">
        <f t="shared" ca="1" si="136"/>
        <v>A0001</v>
      </c>
    </row>
    <row r="4368" spans="1:13" x14ac:dyDescent="0.25">
      <c r="A4368" t="s">
        <v>99</v>
      </c>
      <c r="B4368" s="7" t="s">
        <v>95</v>
      </c>
      <c r="C4368" s="15">
        <v>109</v>
      </c>
      <c r="D4368" s="16" t="s">
        <v>94</v>
      </c>
      <c r="E4368">
        <v>1234</v>
      </c>
      <c r="F4368" s="9">
        <v>300</v>
      </c>
      <c r="G4368" s="9">
        <f>financials[[#This Row],[Units Sold]]*financials[[#This Row],[Sale Price]]</f>
        <v>370200</v>
      </c>
      <c r="H4368" s="9">
        <f>IF(financials[[#This Row],[Discount Band]]="low",0.1,IF(financials[[#This Row],[Discount Band]]="medium",0.15,0.3))</f>
        <v>0.3</v>
      </c>
      <c r="I4368" s="9">
        <f>financials[[#This Row],[Gross Sales]]-financials[[#This Row],[Gross Sales]]*financials[[#This Row],[Discounts]]</f>
        <v>259140</v>
      </c>
      <c r="J4368" s="9">
        <f>VLOOKUP(financials[[#This Row],[productid]],Products!$B$2:$H$10,3)</f>
        <v>16.8</v>
      </c>
      <c r="K4368" s="9">
        <f>financials[[#This Row],[Sales]]-financials[[#This Row],[COGS]]</f>
        <v>259123.20000000001</v>
      </c>
      <c r="L4368" s="17">
        <f t="shared" ca="1" si="137"/>
        <v>44925</v>
      </c>
      <c r="M4368" t="str">
        <f t="shared" ca="1" si="136"/>
        <v>C0002</v>
      </c>
    </row>
    <row r="4369" spans="1:13" x14ac:dyDescent="0.25">
      <c r="A4369" t="s">
        <v>98</v>
      </c>
      <c r="B4369" s="7" t="s">
        <v>170</v>
      </c>
      <c r="C4369" s="15">
        <v>109</v>
      </c>
      <c r="D4369" s="16" t="s">
        <v>101</v>
      </c>
      <c r="E4369">
        <v>2974</v>
      </c>
      <c r="F4369" s="9">
        <v>125</v>
      </c>
      <c r="G4369" s="9">
        <f>financials[[#This Row],[Units Sold]]*financials[[#This Row],[Sale Price]]</f>
        <v>371750</v>
      </c>
      <c r="H4369" s="9">
        <f>IF(financials[[#This Row],[Discount Band]]="low",0.1,IF(financials[[#This Row],[Discount Band]]="medium",0.15,0.3))</f>
        <v>0.15</v>
      </c>
      <c r="I4369" s="9">
        <f>financials[[#This Row],[Gross Sales]]-financials[[#This Row],[Gross Sales]]*financials[[#This Row],[Discounts]]</f>
        <v>315987.5</v>
      </c>
      <c r="J4369" s="9">
        <f>VLOOKUP(financials[[#This Row],[productid]],Products!$B$2:$H$10,3)</f>
        <v>16.8</v>
      </c>
      <c r="K4369" s="9">
        <f>financials[[#This Row],[Sales]]-financials[[#This Row],[COGS]]</f>
        <v>315970.7</v>
      </c>
      <c r="L4369" s="17">
        <f t="shared" ca="1" si="137"/>
        <v>44772</v>
      </c>
      <c r="M4369" t="str">
        <f t="shared" ca="1" si="136"/>
        <v>C0003</v>
      </c>
    </row>
    <row r="4370" spans="1:13" x14ac:dyDescent="0.25">
      <c r="A4370" t="s">
        <v>99</v>
      </c>
      <c r="B4370" s="7" t="s">
        <v>95</v>
      </c>
      <c r="C4370" s="15">
        <v>108</v>
      </c>
      <c r="D4370" s="16" t="s">
        <v>94</v>
      </c>
      <c r="E4370">
        <v>1241</v>
      </c>
      <c r="F4370" s="9">
        <v>300</v>
      </c>
      <c r="G4370" s="9">
        <f>financials[[#This Row],[Units Sold]]*financials[[#This Row],[Sale Price]]</f>
        <v>372300</v>
      </c>
      <c r="H4370" s="9">
        <f>IF(financials[[#This Row],[Discount Band]]="low",0.1,IF(financials[[#This Row],[Discount Band]]="medium",0.15,0.3))</f>
        <v>0.3</v>
      </c>
      <c r="I4370" s="9">
        <f>financials[[#This Row],[Gross Sales]]-financials[[#This Row],[Gross Sales]]*financials[[#This Row],[Discounts]]</f>
        <v>260610</v>
      </c>
      <c r="J4370" s="9">
        <f>VLOOKUP(financials[[#This Row],[productid]],Products!$B$2:$H$10,3)</f>
        <v>3.99</v>
      </c>
      <c r="K4370" s="9">
        <f>financials[[#This Row],[Sales]]-financials[[#This Row],[COGS]]</f>
        <v>260606.01</v>
      </c>
      <c r="L4370" s="17">
        <f t="shared" ca="1" si="137"/>
        <v>45130</v>
      </c>
      <c r="M4370" t="str">
        <f t="shared" ca="1" si="136"/>
        <v>C0003</v>
      </c>
    </row>
    <row r="4371" spans="1:13" x14ac:dyDescent="0.25">
      <c r="A4371" t="s">
        <v>98</v>
      </c>
      <c r="B4371" s="7" t="s">
        <v>170</v>
      </c>
      <c r="C4371" s="13">
        <v>104</v>
      </c>
      <c r="D4371" s="10" t="s">
        <v>102</v>
      </c>
      <c r="E4371">
        <v>2981</v>
      </c>
      <c r="F4371" s="9">
        <v>125</v>
      </c>
      <c r="G4371" s="9">
        <f>financials[[#This Row],[Units Sold]]*financials[[#This Row],[Sale Price]]</f>
        <v>372625</v>
      </c>
      <c r="H4371" s="9">
        <f>IF(financials[[#This Row],[Discount Band]]="low",0.1,IF(financials[[#This Row],[Discount Band]]="medium",0.15,0.3))</f>
        <v>0.1</v>
      </c>
      <c r="I4371" s="9">
        <f>financials[[#This Row],[Gross Sales]]-financials[[#This Row],[Gross Sales]]*financials[[#This Row],[Discounts]]</f>
        <v>335362.5</v>
      </c>
      <c r="J4371" s="9">
        <f>VLOOKUP(financials[[#This Row],[productid]],Products!$B$2:$H$10,3)</f>
        <v>2.9</v>
      </c>
      <c r="K4371" s="9">
        <f>financials[[#This Row],[Sales]]-financials[[#This Row],[COGS]]</f>
        <v>335359.59999999998</v>
      </c>
      <c r="L4371" s="17">
        <f t="shared" ca="1" si="137"/>
        <v>45135</v>
      </c>
      <c r="M4371" t="str">
        <f t="shared" ca="1" si="136"/>
        <v>B0101</v>
      </c>
    </row>
    <row r="4372" spans="1:13" x14ac:dyDescent="0.25">
      <c r="A4372" t="s">
        <v>98</v>
      </c>
      <c r="B4372" s="7" t="s">
        <v>170</v>
      </c>
      <c r="C4372" s="15">
        <v>107</v>
      </c>
      <c r="D4372" s="16" t="s">
        <v>101</v>
      </c>
      <c r="E4372">
        <v>2998</v>
      </c>
      <c r="F4372" s="9">
        <v>125</v>
      </c>
      <c r="G4372" s="9">
        <f>financials[[#This Row],[Units Sold]]*financials[[#This Row],[Sale Price]]</f>
        <v>374750</v>
      </c>
      <c r="H4372" s="9">
        <f>IF(financials[[#This Row],[Discount Band]]="low",0.1,IF(financials[[#This Row],[Discount Band]]="medium",0.15,0.3))</f>
        <v>0.15</v>
      </c>
      <c r="I4372" s="9">
        <f>financials[[#This Row],[Gross Sales]]-financials[[#This Row],[Gross Sales]]*financials[[#This Row],[Discounts]]</f>
        <v>318537.5</v>
      </c>
      <c r="J4372" s="9">
        <f>VLOOKUP(financials[[#This Row],[productid]],Products!$B$2:$H$10,3)</f>
        <v>5.5</v>
      </c>
      <c r="K4372" s="9">
        <f>financials[[#This Row],[Sales]]-financials[[#This Row],[COGS]]</f>
        <v>318532</v>
      </c>
      <c r="L4372" s="17">
        <f t="shared" ca="1" si="137"/>
        <v>45333</v>
      </c>
      <c r="M4372" t="str">
        <f t="shared" ca="1" si="136"/>
        <v>C0003</v>
      </c>
    </row>
    <row r="4373" spans="1:13" x14ac:dyDescent="0.25">
      <c r="A4373" t="s">
        <v>98</v>
      </c>
      <c r="B4373" s="7" t="s">
        <v>135</v>
      </c>
      <c r="C4373" s="15">
        <v>108</v>
      </c>
      <c r="D4373" s="16" t="s">
        <v>94</v>
      </c>
      <c r="E4373">
        <v>3004</v>
      </c>
      <c r="F4373" s="9">
        <v>125</v>
      </c>
      <c r="G4373" s="9">
        <f>financials[[#This Row],[Units Sold]]*financials[[#This Row],[Sale Price]]</f>
        <v>375500</v>
      </c>
      <c r="H4373" s="9">
        <f>IF(financials[[#This Row],[Discount Band]]="low",0.1,IF(financials[[#This Row],[Discount Band]]="medium",0.15,0.3))</f>
        <v>0.3</v>
      </c>
      <c r="I4373" s="9">
        <f>financials[[#This Row],[Gross Sales]]-financials[[#This Row],[Gross Sales]]*financials[[#This Row],[Discounts]]</f>
        <v>262850</v>
      </c>
      <c r="J4373" s="9">
        <f>VLOOKUP(financials[[#This Row],[productid]],Products!$B$2:$H$10,3)</f>
        <v>3.99</v>
      </c>
      <c r="K4373" s="9">
        <f>financials[[#This Row],[Sales]]-financials[[#This Row],[COGS]]</f>
        <v>262846.01</v>
      </c>
      <c r="L4373" s="17">
        <f t="shared" ca="1" si="137"/>
        <v>45274</v>
      </c>
      <c r="M4373" t="str">
        <f t="shared" ca="1" si="136"/>
        <v>A0001</v>
      </c>
    </row>
    <row r="4374" spans="1:13" x14ac:dyDescent="0.25">
      <c r="A4374" t="s">
        <v>99</v>
      </c>
      <c r="B4374" s="7" t="s">
        <v>95</v>
      </c>
      <c r="C4374" s="15">
        <v>108</v>
      </c>
      <c r="D4374" s="16" t="s">
        <v>94</v>
      </c>
      <c r="E4374">
        <v>1252</v>
      </c>
      <c r="F4374" s="9">
        <v>300</v>
      </c>
      <c r="G4374" s="9">
        <f>financials[[#This Row],[Units Sold]]*financials[[#This Row],[Sale Price]]</f>
        <v>375600</v>
      </c>
      <c r="H4374" s="9">
        <f>IF(financials[[#This Row],[Discount Band]]="low",0.1,IF(financials[[#This Row],[Discount Band]]="medium",0.15,0.3))</f>
        <v>0.3</v>
      </c>
      <c r="I4374" s="9">
        <f>financials[[#This Row],[Gross Sales]]-financials[[#This Row],[Gross Sales]]*financials[[#This Row],[Discounts]]</f>
        <v>262920</v>
      </c>
      <c r="J4374" s="9">
        <f>VLOOKUP(financials[[#This Row],[productid]],Products!$B$2:$H$10,3)</f>
        <v>3.99</v>
      </c>
      <c r="K4374" s="9">
        <f>financials[[#This Row],[Sales]]-financials[[#This Row],[COGS]]</f>
        <v>262916.01</v>
      </c>
      <c r="L4374" s="17">
        <f t="shared" ca="1" si="137"/>
        <v>45220</v>
      </c>
      <c r="M4374" t="str">
        <f t="shared" ca="1" si="136"/>
        <v>B0101</v>
      </c>
    </row>
    <row r="4375" spans="1:13" x14ac:dyDescent="0.25">
      <c r="A4375" t="s">
        <v>99</v>
      </c>
      <c r="B4375" s="7" t="s">
        <v>95</v>
      </c>
      <c r="C4375" s="15">
        <v>103</v>
      </c>
      <c r="D4375" s="16" t="s">
        <v>102</v>
      </c>
      <c r="E4375">
        <v>1257</v>
      </c>
      <c r="F4375" s="9">
        <v>300</v>
      </c>
      <c r="G4375" s="9">
        <f>financials[[#This Row],[Units Sold]]*financials[[#This Row],[Sale Price]]</f>
        <v>377100</v>
      </c>
      <c r="H4375" s="9">
        <f>IF(financials[[#This Row],[Discount Band]]="low",0.1,IF(financials[[#This Row],[Discount Band]]="medium",0.15,0.3))</f>
        <v>0.1</v>
      </c>
      <c r="I4375" s="9">
        <f>financials[[#This Row],[Gross Sales]]-financials[[#This Row],[Gross Sales]]*financials[[#This Row],[Discounts]]</f>
        <v>339390</v>
      </c>
      <c r="J4375" s="9">
        <f>VLOOKUP(financials[[#This Row],[productid]],Products!$B$2:$H$10,3)</f>
        <v>15</v>
      </c>
      <c r="K4375" s="9">
        <f>financials[[#This Row],[Sales]]-financials[[#This Row],[COGS]]</f>
        <v>339375</v>
      </c>
      <c r="L4375" s="17">
        <f t="shared" ca="1" si="137"/>
        <v>44606</v>
      </c>
      <c r="M4375" t="str">
        <f t="shared" ca="1" si="136"/>
        <v>C0003</v>
      </c>
    </row>
    <row r="4376" spans="1:13" x14ac:dyDescent="0.25">
      <c r="A4376" t="s">
        <v>97</v>
      </c>
      <c r="B4376" s="7" t="s">
        <v>95</v>
      </c>
      <c r="C4376" s="15">
        <v>108</v>
      </c>
      <c r="D4376" s="16" t="s">
        <v>102</v>
      </c>
      <c r="E4376">
        <v>1080</v>
      </c>
      <c r="F4376" s="9">
        <v>350</v>
      </c>
      <c r="G4376" s="9">
        <f>financials[[#This Row],[Units Sold]]*financials[[#This Row],[Sale Price]]</f>
        <v>378000</v>
      </c>
      <c r="H4376" s="9">
        <f>IF(financials[[#This Row],[Discount Band]]="low",0.1,IF(financials[[#This Row],[Discount Band]]="medium",0.15,0.3))</f>
        <v>0.1</v>
      </c>
      <c r="I4376" s="9">
        <f>financials[[#This Row],[Gross Sales]]-financials[[#This Row],[Gross Sales]]*financials[[#This Row],[Discounts]]</f>
        <v>340200</v>
      </c>
      <c r="J4376" s="9">
        <f>VLOOKUP(financials[[#This Row],[productid]],Products!$B$2:$H$10,3)</f>
        <v>3.99</v>
      </c>
      <c r="K4376" s="9">
        <f>financials[[#This Row],[Sales]]-financials[[#This Row],[COGS]]</f>
        <v>340196.01</v>
      </c>
      <c r="L4376" s="17">
        <f t="shared" ca="1" si="137"/>
        <v>44755</v>
      </c>
      <c r="M4376" t="str">
        <f t="shared" ca="1" si="136"/>
        <v>B0101</v>
      </c>
    </row>
    <row r="4377" spans="1:13" x14ac:dyDescent="0.25">
      <c r="A4377" t="s">
        <v>99</v>
      </c>
      <c r="B4377" s="7" t="s">
        <v>95</v>
      </c>
      <c r="C4377" s="13">
        <v>109</v>
      </c>
      <c r="D4377" s="10" t="s">
        <v>101</v>
      </c>
      <c r="E4377">
        <v>1262</v>
      </c>
      <c r="F4377" s="9">
        <v>300</v>
      </c>
      <c r="G4377" s="9">
        <f>financials[[#This Row],[Units Sold]]*financials[[#This Row],[Sale Price]]</f>
        <v>378600</v>
      </c>
      <c r="H4377" s="9">
        <f>IF(financials[[#This Row],[Discount Band]]="low",0.1,IF(financials[[#This Row],[Discount Band]]="medium",0.15,0.3))</f>
        <v>0.15</v>
      </c>
      <c r="I4377" s="9">
        <f>financials[[#This Row],[Gross Sales]]-financials[[#This Row],[Gross Sales]]*financials[[#This Row],[Discounts]]</f>
        <v>321810</v>
      </c>
      <c r="J4377" s="9">
        <f>VLOOKUP(financials[[#This Row],[productid]],Products!$B$2:$H$10,3)</f>
        <v>16.8</v>
      </c>
      <c r="K4377" s="9">
        <f>financials[[#This Row],[Sales]]-financials[[#This Row],[COGS]]</f>
        <v>321793.2</v>
      </c>
      <c r="L4377" s="17">
        <f t="shared" ca="1" si="137"/>
        <v>44761</v>
      </c>
      <c r="M4377" t="str">
        <f t="shared" ca="1" si="136"/>
        <v>B0101</v>
      </c>
    </row>
    <row r="4378" spans="1:13" x14ac:dyDescent="0.25">
      <c r="A4378" t="s">
        <v>98</v>
      </c>
      <c r="B4378" s="7" t="s">
        <v>170</v>
      </c>
      <c r="C4378" s="13">
        <v>108</v>
      </c>
      <c r="D4378" s="10" t="s">
        <v>102</v>
      </c>
      <c r="E4378">
        <v>3033</v>
      </c>
      <c r="F4378" s="9">
        <v>125</v>
      </c>
      <c r="G4378" s="9">
        <f>financials[[#This Row],[Units Sold]]*financials[[#This Row],[Sale Price]]</f>
        <v>379125</v>
      </c>
      <c r="H4378" s="9">
        <f>IF(financials[[#This Row],[Discount Band]]="low",0.1,IF(financials[[#This Row],[Discount Band]]="medium",0.15,0.3))</f>
        <v>0.1</v>
      </c>
      <c r="I4378" s="9">
        <f>financials[[#This Row],[Gross Sales]]-financials[[#This Row],[Gross Sales]]*financials[[#This Row],[Discounts]]</f>
        <v>341212.5</v>
      </c>
      <c r="J4378" s="9">
        <f>VLOOKUP(financials[[#This Row],[productid]],Products!$B$2:$H$10,3)</f>
        <v>3.99</v>
      </c>
      <c r="K4378" s="9">
        <f>financials[[#This Row],[Sales]]-financials[[#This Row],[COGS]]</f>
        <v>341208.51</v>
      </c>
      <c r="L4378" s="17">
        <f t="shared" ca="1" si="137"/>
        <v>45169</v>
      </c>
      <c r="M4378" t="str">
        <f t="shared" ca="1" si="136"/>
        <v>B0001</v>
      </c>
    </row>
    <row r="4379" spans="1:13" x14ac:dyDescent="0.25">
      <c r="A4379" t="s">
        <v>98</v>
      </c>
      <c r="B4379" s="7" t="s">
        <v>170</v>
      </c>
      <c r="C4379" s="15">
        <v>109</v>
      </c>
      <c r="D4379" s="16" t="s">
        <v>101</v>
      </c>
      <c r="E4379">
        <v>3041</v>
      </c>
      <c r="F4379" s="9">
        <v>125</v>
      </c>
      <c r="G4379" s="9">
        <f>financials[[#This Row],[Units Sold]]*financials[[#This Row],[Sale Price]]</f>
        <v>380125</v>
      </c>
      <c r="H4379" s="9">
        <f>IF(financials[[#This Row],[Discount Band]]="low",0.1,IF(financials[[#This Row],[Discount Band]]="medium",0.15,0.3))</f>
        <v>0.15</v>
      </c>
      <c r="I4379" s="9">
        <f>financials[[#This Row],[Gross Sales]]-financials[[#This Row],[Gross Sales]]*financials[[#This Row],[Discounts]]</f>
        <v>323106.25</v>
      </c>
      <c r="J4379" s="9">
        <f>VLOOKUP(financials[[#This Row],[productid]],Products!$B$2:$H$10,3)</f>
        <v>16.8</v>
      </c>
      <c r="K4379" s="9">
        <f>financials[[#This Row],[Sales]]-financials[[#This Row],[COGS]]</f>
        <v>323089.45</v>
      </c>
      <c r="L4379" s="17">
        <f t="shared" ca="1" si="137"/>
        <v>44884</v>
      </c>
      <c r="M4379" t="str">
        <f t="shared" ca="1" si="136"/>
        <v>B0001</v>
      </c>
    </row>
    <row r="4380" spans="1:13" x14ac:dyDescent="0.25">
      <c r="A4380" t="s">
        <v>97</v>
      </c>
      <c r="B4380" s="7" t="s">
        <v>95</v>
      </c>
      <c r="C4380" s="15">
        <v>106</v>
      </c>
      <c r="D4380" s="16" t="s">
        <v>101</v>
      </c>
      <c r="E4380">
        <v>1089</v>
      </c>
      <c r="F4380" s="9">
        <v>350</v>
      </c>
      <c r="G4380" s="9">
        <f>financials[[#This Row],[Units Sold]]*financials[[#This Row],[Sale Price]]</f>
        <v>381150</v>
      </c>
      <c r="H4380" s="9">
        <f>IF(financials[[#This Row],[Discount Band]]="low",0.1,IF(financials[[#This Row],[Discount Band]]="medium",0.15,0.3))</f>
        <v>0.15</v>
      </c>
      <c r="I4380" s="9">
        <f>financials[[#This Row],[Gross Sales]]-financials[[#This Row],[Gross Sales]]*financials[[#This Row],[Discounts]]</f>
        <v>323977.5</v>
      </c>
      <c r="J4380" s="9">
        <f>VLOOKUP(financials[[#This Row],[productid]],Products!$B$2:$H$10,3)</f>
        <v>9.1</v>
      </c>
      <c r="K4380" s="9">
        <f>financials[[#This Row],[Sales]]-financials[[#This Row],[COGS]]</f>
        <v>323968.40000000002</v>
      </c>
      <c r="L4380" s="17">
        <f t="shared" ca="1" si="137"/>
        <v>45236</v>
      </c>
      <c r="M4380" t="str">
        <f t="shared" ca="1" si="136"/>
        <v>B0101</v>
      </c>
    </row>
    <row r="4381" spans="1:13" x14ac:dyDescent="0.25">
      <c r="A4381" t="s">
        <v>98</v>
      </c>
      <c r="B4381" s="7" t="s">
        <v>170</v>
      </c>
      <c r="C4381" s="15">
        <v>109</v>
      </c>
      <c r="D4381" s="16" t="s">
        <v>101</v>
      </c>
      <c r="E4381">
        <v>3057</v>
      </c>
      <c r="F4381" s="9">
        <v>125</v>
      </c>
      <c r="G4381" s="9">
        <f>financials[[#This Row],[Units Sold]]*financials[[#This Row],[Sale Price]]</f>
        <v>382125</v>
      </c>
      <c r="H4381" s="9">
        <f>IF(financials[[#This Row],[Discount Band]]="low",0.1,IF(financials[[#This Row],[Discount Band]]="medium",0.15,0.3))</f>
        <v>0.15</v>
      </c>
      <c r="I4381" s="9">
        <f>financials[[#This Row],[Gross Sales]]-financials[[#This Row],[Gross Sales]]*financials[[#This Row],[Discounts]]</f>
        <v>324806.25</v>
      </c>
      <c r="J4381" s="9">
        <f>VLOOKUP(financials[[#This Row],[productid]],Products!$B$2:$H$10,3)</f>
        <v>16.8</v>
      </c>
      <c r="K4381" s="9">
        <f>financials[[#This Row],[Sales]]-financials[[#This Row],[COGS]]</f>
        <v>324789.45</v>
      </c>
      <c r="L4381" s="17">
        <f t="shared" ca="1" si="137"/>
        <v>45491</v>
      </c>
      <c r="M4381" t="str">
        <f t="shared" ca="1" si="136"/>
        <v>C0003</v>
      </c>
    </row>
    <row r="4382" spans="1:13" x14ac:dyDescent="0.25">
      <c r="A4382" t="s">
        <v>98</v>
      </c>
      <c r="B4382" s="7" t="s">
        <v>170</v>
      </c>
      <c r="C4382" s="13">
        <v>107</v>
      </c>
      <c r="D4382" s="10" t="s">
        <v>94</v>
      </c>
      <c r="E4382">
        <v>3065</v>
      </c>
      <c r="F4382" s="9">
        <v>125</v>
      </c>
      <c r="G4382" s="9">
        <f>financials[[#This Row],[Units Sold]]*financials[[#This Row],[Sale Price]]</f>
        <v>383125</v>
      </c>
      <c r="H4382" s="9">
        <f>IF(financials[[#This Row],[Discount Band]]="low",0.1,IF(financials[[#This Row],[Discount Band]]="medium",0.15,0.3))</f>
        <v>0.3</v>
      </c>
      <c r="I4382" s="9">
        <f>financials[[#This Row],[Gross Sales]]-financials[[#This Row],[Gross Sales]]*financials[[#This Row],[Discounts]]</f>
        <v>268187.5</v>
      </c>
      <c r="J4382" s="9">
        <f>VLOOKUP(financials[[#This Row],[productid]],Products!$B$2:$H$10,3)</f>
        <v>5.5</v>
      </c>
      <c r="K4382" s="9">
        <f>financials[[#This Row],[Sales]]-financials[[#This Row],[COGS]]</f>
        <v>268182</v>
      </c>
      <c r="L4382" s="17">
        <f t="shared" ca="1" si="137"/>
        <v>45453</v>
      </c>
      <c r="M4382" t="str">
        <f t="shared" ca="1" si="136"/>
        <v>C0003</v>
      </c>
    </row>
    <row r="4383" spans="1:13" x14ac:dyDescent="0.25">
      <c r="A4383" t="s">
        <v>98</v>
      </c>
      <c r="B4383" s="7" t="s">
        <v>170</v>
      </c>
      <c r="C4383" s="15">
        <v>109</v>
      </c>
      <c r="D4383" s="16" t="s">
        <v>101</v>
      </c>
      <c r="E4383">
        <v>3068</v>
      </c>
      <c r="F4383" s="9">
        <v>125</v>
      </c>
      <c r="G4383" s="9">
        <f>financials[[#This Row],[Units Sold]]*financials[[#This Row],[Sale Price]]</f>
        <v>383500</v>
      </c>
      <c r="H4383" s="9">
        <f>IF(financials[[#This Row],[Discount Band]]="low",0.1,IF(financials[[#This Row],[Discount Band]]="medium",0.15,0.3))</f>
        <v>0.15</v>
      </c>
      <c r="I4383" s="9">
        <f>financials[[#This Row],[Gross Sales]]-financials[[#This Row],[Gross Sales]]*financials[[#This Row],[Discounts]]</f>
        <v>325975</v>
      </c>
      <c r="J4383" s="9">
        <f>VLOOKUP(financials[[#This Row],[productid]],Products!$B$2:$H$10,3)</f>
        <v>16.8</v>
      </c>
      <c r="K4383" s="9">
        <f>financials[[#This Row],[Sales]]-financials[[#This Row],[COGS]]</f>
        <v>325958.2</v>
      </c>
      <c r="L4383" s="17">
        <f t="shared" ca="1" si="137"/>
        <v>44799</v>
      </c>
      <c r="M4383" t="str">
        <f t="shared" ca="1" si="136"/>
        <v>B0101</v>
      </c>
    </row>
    <row r="4384" spans="1:13" x14ac:dyDescent="0.25">
      <c r="A4384" t="s">
        <v>99</v>
      </c>
      <c r="B4384" s="7" t="s">
        <v>95</v>
      </c>
      <c r="C4384" s="15">
        <v>108</v>
      </c>
      <c r="D4384" s="16" t="s">
        <v>102</v>
      </c>
      <c r="E4384">
        <v>1283</v>
      </c>
      <c r="F4384" s="9">
        <v>300</v>
      </c>
      <c r="G4384" s="9">
        <f>financials[[#This Row],[Units Sold]]*financials[[#This Row],[Sale Price]]</f>
        <v>384900</v>
      </c>
      <c r="H4384" s="9">
        <f>IF(financials[[#This Row],[Discount Band]]="low",0.1,IF(financials[[#This Row],[Discount Band]]="medium",0.15,0.3))</f>
        <v>0.1</v>
      </c>
      <c r="I4384" s="9">
        <f>financials[[#This Row],[Gross Sales]]-financials[[#This Row],[Gross Sales]]*financials[[#This Row],[Discounts]]</f>
        <v>346410</v>
      </c>
      <c r="J4384" s="9">
        <f>VLOOKUP(financials[[#This Row],[productid]],Products!$B$2:$H$10,3)</f>
        <v>3.99</v>
      </c>
      <c r="K4384" s="9">
        <f>financials[[#This Row],[Sales]]-financials[[#This Row],[COGS]]</f>
        <v>346406.01</v>
      </c>
      <c r="L4384" s="17">
        <f t="shared" ca="1" si="137"/>
        <v>45267</v>
      </c>
      <c r="M4384" t="str">
        <f t="shared" ca="1" si="136"/>
        <v>C0002</v>
      </c>
    </row>
    <row r="4385" spans="1:13" x14ac:dyDescent="0.25">
      <c r="A4385" t="s">
        <v>99</v>
      </c>
      <c r="B4385" s="7" t="s">
        <v>95</v>
      </c>
      <c r="C4385" s="15">
        <v>109</v>
      </c>
      <c r="D4385" s="16" t="s">
        <v>101</v>
      </c>
      <c r="E4385">
        <v>1290</v>
      </c>
      <c r="F4385" s="9">
        <v>300</v>
      </c>
      <c r="G4385" s="9">
        <f>financials[[#This Row],[Units Sold]]*financials[[#This Row],[Sale Price]]</f>
        <v>387000</v>
      </c>
      <c r="H4385" s="9">
        <f>IF(financials[[#This Row],[Discount Band]]="low",0.1,IF(financials[[#This Row],[Discount Band]]="medium",0.15,0.3))</f>
        <v>0.15</v>
      </c>
      <c r="I4385" s="9">
        <f>financials[[#This Row],[Gross Sales]]-financials[[#This Row],[Gross Sales]]*financials[[#This Row],[Discounts]]</f>
        <v>328950</v>
      </c>
      <c r="J4385" s="9">
        <f>VLOOKUP(financials[[#This Row],[productid]],Products!$B$2:$H$10,3)</f>
        <v>16.8</v>
      </c>
      <c r="K4385" s="9">
        <f>financials[[#This Row],[Sales]]-financials[[#This Row],[COGS]]</f>
        <v>328933.2</v>
      </c>
      <c r="L4385" s="17">
        <f t="shared" ca="1" si="137"/>
        <v>44985</v>
      </c>
      <c r="M4385" t="str">
        <f t="shared" ca="1" si="136"/>
        <v>B0001</v>
      </c>
    </row>
    <row r="4386" spans="1:13" x14ac:dyDescent="0.25">
      <c r="A4386" t="s">
        <v>99</v>
      </c>
      <c r="B4386" s="7" t="s">
        <v>95</v>
      </c>
      <c r="C4386" s="15">
        <v>105</v>
      </c>
      <c r="D4386" s="16" t="s">
        <v>102</v>
      </c>
      <c r="E4386">
        <v>1294</v>
      </c>
      <c r="F4386" s="9">
        <v>300</v>
      </c>
      <c r="G4386" s="9">
        <f>financials[[#This Row],[Units Sold]]*financials[[#This Row],[Sale Price]]</f>
        <v>388200</v>
      </c>
      <c r="H4386" s="9">
        <f>IF(financials[[#This Row],[Discount Band]]="low",0.1,IF(financials[[#This Row],[Discount Band]]="medium",0.15,0.3))</f>
        <v>0.1</v>
      </c>
      <c r="I4386" s="9">
        <f>financials[[#This Row],[Gross Sales]]-financials[[#This Row],[Gross Sales]]*financials[[#This Row],[Discounts]]</f>
        <v>349380</v>
      </c>
      <c r="J4386" s="9">
        <f>VLOOKUP(financials[[#This Row],[productid]],Products!$B$2:$H$10,3)</f>
        <v>10</v>
      </c>
      <c r="K4386" s="9">
        <f>financials[[#This Row],[Sales]]-financials[[#This Row],[COGS]]</f>
        <v>349370</v>
      </c>
      <c r="L4386" s="17">
        <f t="shared" ca="1" si="137"/>
        <v>45219</v>
      </c>
      <c r="M4386" t="str">
        <f t="shared" ca="1" si="136"/>
        <v>B0101</v>
      </c>
    </row>
    <row r="4387" spans="1:13" x14ac:dyDescent="0.25">
      <c r="A4387" t="s">
        <v>98</v>
      </c>
      <c r="B4387" s="7" t="s">
        <v>135</v>
      </c>
      <c r="C4387" s="15">
        <v>106</v>
      </c>
      <c r="D4387" s="16" t="s">
        <v>101</v>
      </c>
      <c r="E4387">
        <v>3109</v>
      </c>
      <c r="F4387" s="9">
        <v>125</v>
      </c>
      <c r="G4387" s="9">
        <f>financials[[#This Row],[Units Sold]]*financials[[#This Row],[Sale Price]]</f>
        <v>388625</v>
      </c>
      <c r="H4387" s="9">
        <f>IF(financials[[#This Row],[Discount Band]]="low",0.1,IF(financials[[#This Row],[Discount Band]]="medium",0.15,0.3))</f>
        <v>0.15</v>
      </c>
      <c r="I4387" s="9">
        <f>financials[[#This Row],[Gross Sales]]-financials[[#This Row],[Gross Sales]]*financials[[#This Row],[Discounts]]</f>
        <v>330331.25</v>
      </c>
      <c r="J4387" s="9">
        <f>VLOOKUP(financials[[#This Row],[productid]],Products!$B$2:$H$10,3)</f>
        <v>9.1</v>
      </c>
      <c r="K4387" s="9">
        <f>financials[[#This Row],[Sales]]-financials[[#This Row],[COGS]]</f>
        <v>330322.15000000002</v>
      </c>
      <c r="L4387" s="17">
        <f t="shared" ca="1" si="137"/>
        <v>44765</v>
      </c>
      <c r="M4387" t="str">
        <f t="shared" ca="1" si="136"/>
        <v>C0002</v>
      </c>
    </row>
    <row r="4388" spans="1:13" x14ac:dyDescent="0.25">
      <c r="A4388" t="s">
        <v>97</v>
      </c>
      <c r="B4388" s="7" t="s">
        <v>95</v>
      </c>
      <c r="C4388" s="15">
        <v>104</v>
      </c>
      <c r="D4388" s="16" t="s">
        <v>94</v>
      </c>
      <c r="E4388">
        <v>1113</v>
      </c>
      <c r="F4388" s="9">
        <v>350</v>
      </c>
      <c r="G4388" s="9">
        <f>financials[[#This Row],[Units Sold]]*financials[[#This Row],[Sale Price]]</f>
        <v>389550</v>
      </c>
      <c r="H4388" s="9">
        <f>IF(financials[[#This Row],[Discount Band]]="low",0.1,IF(financials[[#This Row],[Discount Band]]="medium",0.15,0.3))</f>
        <v>0.3</v>
      </c>
      <c r="I4388" s="9">
        <f>financials[[#This Row],[Gross Sales]]-financials[[#This Row],[Gross Sales]]*financials[[#This Row],[Discounts]]</f>
        <v>272685</v>
      </c>
      <c r="J4388" s="9">
        <f>VLOOKUP(financials[[#This Row],[productid]],Products!$B$2:$H$10,3)</f>
        <v>2.9</v>
      </c>
      <c r="K4388" s="9">
        <f>financials[[#This Row],[Sales]]-financials[[#This Row],[COGS]]</f>
        <v>272682.09999999998</v>
      </c>
      <c r="L4388" s="17">
        <f t="shared" ca="1" si="137"/>
        <v>45345</v>
      </c>
      <c r="M4388" t="str">
        <f t="shared" ca="1" si="136"/>
        <v>C0002</v>
      </c>
    </row>
    <row r="4389" spans="1:13" x14ac:dyDescent="0.25">
      <c r="A4389" t="s">
        <v>97</v>
      </c>
      <c r="B4389" s="7" t="s">
        <v>170</v>
      </c>
      <c r="C4389" s="13">
        <v>101</v>
      </c>
      <c r="D4389" s="10" t="s">
        <v>94</v>
      </c>
      <c r="E4389">
        <v>1114</v>
      </c>
      <c r="F4389" s="9">
        <v>350</v>
      </c>
      <c r="G4389" s="9">
        <f>financials[[#This Row],[Units Sold]]*financials[[#This Row],[Sale Price]]</f>
        <v>389900</v>
      </c>
      <c r="H4389" s="9">
        <f>IF(financials[[#This Row],[Discount Band]]="low",0.1,IF(financials[[#This Row],[Discount Band]]="medium",0.15,0.3))</f>
        <v>0.3</v>
      </c>
      <c r="I4389" s="9">
        <f>financials[[#This Row],[Gross Sales]]-financials[[#This Row],[Gross Sales]]*financials[[#This Row],[Discounts]]</f>
        <v>272930</v>
      </c>
      <c r="J4389" s="9">
        <f>VLOOKUP(financials[[#This Row],[productid]],Products!$B$2:$H$10,3)</f>
        <v>9.9499999999999993</v>
      </c>
      <c r="K4389" s="9">
        <f>financials[[#This Row],[Sales]]-financials[[#This Row],[COGS]]</f>
        <v>272920.05</v>
      </c>
      <c r="L4389" s="17">
        <f t="shared" ca="1" si="137"/>
        <v>45305</v>
      </c>
      <c r="M4389" t="str">
        <f t="shared" ca="1" si="136"/>
        <v>A0001</v>
      </c>
    </row>
    <row r="4390" spans="1:13" x14ac:dyDescent="0.25">
      <c r="A4390" t="s">
        <v>98</v>
      </c>
      <c r="B4390" s="7" t="s">
        <v>135</v>
      </c>
      <c r="C4390" s="15">
        <v>107</v>
      </c>
      <c r="D4390" s="16" t="s">
        <v>94</v>
      </c>
      <c r="E4390">
        <v>3124</v>
      </c>
      <c r="F4390" s="9">
        <v>125</v>
      </c>
      <c r="G4390" s="9">
        <f>financials[[#This Row],[Units Sold]]*financials[[#This Row],[Sale Price]]</f>
        <v>390500</v>
      </c>
      <c r="H4390" s="9">
        <f>IF(financials[[#This Row],[Discount Band]]="low",0.1,IF(financials[[#This Row],[Discount Band]]="medium",0.15,0.3))</f>
        <v>0.3</v>
      </c>
      <c r="I4390" s="9">
        <f>financials[[#This Row],[Gross Sales]]-financials[[#This Row],[Gross Sales]]*financials[[#This Row],[Discounts]]</f>
        <v>273350</v>
      </c>
      <c r="J4390" s="9">
        <f>VLOOKUP(financials[[#This Row],[productid]],Products!$B$2:$H$10,3)</f>
        <v>5.5</v>
      </c>
      <c r="K4390" s="9">
        <f>financials[[#This Row],[Sales]]-financials[[#This Row],[COGS]]</f>
        <v>273344.5</v>
      </c>
      <c r="L4390" s="17">
        <f t="shared" ca="1" si="137"/>
        <v>45358</v>
      </c>
      <c r="M4390" t="str">
        <f t="shared" ca="1" si="136"/>
        <v>C0003</v>
      </c>
    </row>
    <row r="4391" spans="1:13" x14ac:dyDescent="0.25">
      <c r="A4391" t="s">
        <v>98</v>
      </c>
      <c r="B4391" s="7" t="s">
        <v>170</v>
      </c>
      <c r="C4391" s="15">
        <v>105</v>
      </c>
      <c r="D4391" s="16" t="s">
        <v>102</v>
      </c>
      <c r="E4391">
        <v>3145</v>
      </c>
      <c r="F4391" s="9">
        <v>125</v>
      </c>
      <c r="G4391" s="9">
        <f>financials[[#This Row],[Units Sold]]*financials[[#This Row],[Sale Price]]</f>
        <v>393125</v>
      </c>
      <c r="H4391" s="9">
        <f>IF(financials[[#This Row],[Discount Band]]="low",0.1,IF(financials[[#This Row],[Discount Band]]="medium",0.15,0.3))</f>
        <v>0.1</v>
      </c>
      <c r="I4391" s="9">
        <f>financials[[#This Row],[Gross Sales]]-financials[[#This Row],[Gross Sales]]*financials[[#This Row],[Discounts]]</f>
        <v>353812.5</v>
      </c>
      <c r="J4391" s="9">
        <f>VLOOKUP(financials[[#This Row],[productid]],Products!$B$2:$H$10,3)</f>
        <v>10</v>
      </c>
      <c r="K4391" s="9">
        <f>financials[[#This Row],[Sales]]-financials[[#This Row],[COGS]]</f>
        <v>353802.5</v>
      </c>
      <c r="L4391" s="17">
        <f t="shared" ca="1" si="137"/>
        <v>44732</v>
      </c>
      <c r="M4391" t="str">
        <f t="shared" ca="1" si="136"/>
        <v>C0002</v>
      </c>
    </row>
    <row r="4392" spans="1:13" x14ac:dyDescent="0.25">
      <c r="A4392" t="s">
        <v>97</v>
      </c>
      <c r="B4392" s="7" t="s">
        <v>95</v>
      </c>
      <c r="C4392" s="15">
        <v>108</v>
      </c>
      <c r="D4392" s="16" t="s">
        <v>101</v>
      </c>
      <c r="E4392">
        <v>1124</v>
      </c>
      <c r="F4392" s="9">
        <v>350</v>
      </c>
      <c r="G4392" s="9">
        <f>financials[[#This Row],[Units Sold]]*financials[[#This Row],[Sale Price]]</f>
        <v>393400</v>
      </c>
      <c r="H4392" s="9">
        <f>IF(financials[[#This Row],[Discount Band]]="low",0.1,IF(financials[[#This Row],[Discount Band]]="medium",0.15,0.3))</f>
        <v>0.15</v>
      </c>
      <c r="I4392" s="9">
        <f>financials[[#This Row],[Gross Sales]]-financials[[#This Row],[Gross Sales]]*financials[[#This Row],[Discounts]]</f>
        <v>334390</v>
      </c>
      <c r="J4392" s="9">
        <f>VLOOKUP(financials[[#This Row],[productid]],Products!$B$2:$H$10,3)</f>
        <v>3.99</v>
      </c>
      <c r="K4392" s="9">
        <f>financials[[#This Row],[Sales]]-financials[[#This Row],[COGS]]</f>
        <v>334386.01</v>
      </c>
      <c r="L4392" s="17">
        <f t="shared" ca="1" si="137"/>
        <v>44952</v>
      </c>
      <c r="M4392" t="str">
        <f t="shared" ca="1" si="136"/>
        <v>B0001</v>
      </c>
    </row>
    <row r="4393" spans="1:13" x14ac:dyDescent="0.25">
      <c r="A4393" t="s">
        <v>98</v>
      </c>
      <c r="B4393" s="7" t="s">
        <v>135</v>
      </c>
      <c r="C4393" s="15">
        <v>106</v>
      </c>
      <c r="D4393" s="16" t="s">
        <v>94</v>
      </c>
      <c r="E4393">
        <v>3179</v>
      </c>
      <c r="F4393" s="9">
        <v>125</v>
      </c>
      <c r="G4393" s="9">
        <f>financials[[#This Row],[Units Sold]]*financials[[#This Row],[Sale Price]]</f>
        <v>397375</v>
      </c>
      <c r="H4393" s="9">
        <f>IF(financials[[#This Row],[Discount Band]]="low",0.1,IF(financials[[#This Row],[Discount Band]]="medium",0.15,0.3))</f>
        <v>0.3</v>
      </c>
      <c r="I4393" s="9">
        <f>financials[[#This Row],[Gross Sales]]-financials[[#This Row],[Gross Sales]]*financials[[#This Row],[Discounts]]</f>
        <v>278162.5</v>
      </c>
      <c r="J4393" s="9">
        <f>VLOOKUP(financials[[#This Row],[productid]],Products!$B$2:$H$10,3)</f>
        <v>9.1</v>
      </c>
      <c r="K4393" s="9">
        <f>financials[[#This Row],[Sales]]-financials[[#This Row],[COGS]]</f>
        <v>278153.40000000002</v>
      </c>
      <c r="L4393" s="17">
        <f t="shared" ca="1" si="137"/>
        <v>45128</v>
      </c>
      <c r="M4393" t="str">
        <f t="shared" ca="1" si="136"/>
        <v>C0002</v>
      </c>
    </row>
    <row r="4394" spans="1:13" x14ac:dyDescent="0.25">
      <c r="A4394" t="s">
        <v>98</v>
      </c>
      <c r="B4394" s="7" t="s">
        <v>170</v>
      </c>
      <c r="C4394" s="15">
        <v>102</v>
      </c>
      <c r="D4394" s="16" t="s">
        <v>102</v>
      </c>
      <c r="E4394">
        <v>3186</v>
      </c>
      <c r="F4394" s="9">
        <v>125</v>
      </c>
      <c r="G4394" s="9">
        <f>financials[[#This Row],[Units Sold]]*financials[[#This Row],[Sale Price]]</f>
        <v>398250</v>
      </c>
      <c r="H4394" s="9">
        <f>IF(financials[[#This Row],[Discount Band]]="low",0.1,IF(financials[[#This Row],[Discount Band]]="medium",0.15,0.3))</f>
        <v>0.1</v>
      </c>
      <c r="I4394" s="9">
        <f>financials[[#This Row],[Gross Sales]]-financials[[#This Row],[Gross Sales]]*financials[[#This Row],[Discounts]]</f>
        <v>358425</v>
      </c>
      <c r="J4394" s="9">
        <f>VLOOKUP(financials[[#This Row],[productid]],Products!$B$2:$H$10,3)</f>
        <v>13.95</v>
      </c>
      <c r="K4394" s="9">
        <f>financials[[#This Row],[Sales]]-financials[[#This Row],[COGS]]</f>
        <v>358411.05</v>
      </c>
      <c r="L4394" s="17">
        <f t="shared" ca="1" si="137"/>
        <v>44773</v>
      </c>
      <c r="M4394" t="str">
        <f t="shared" ca="1" si="136"/>
        <v>B0001</v>
      </c>
    </row>
    <row r="4395" spans="1:13" x14ac:dyDescent="0.25">
      <c r="A4395" t="s">
        <v>97</v>
      </c>
      <c r="B4395" s="7" t="s">
        <v>95</v>
      </c>
      <c r="C4395" s="15">
        <v>107</v>
      </c>
      <c r="D4395" s="16" t="s">
        <v>102</v>
      </c>
      <c r="E4395">
        <v>1138</v>
      </c>
      <c r="F4395" s="9">
        <v>350</v>
      </c>
      <c r="G4395" s="9">
        <f>financials[[#This Row],[Units Sold]]*financials[[#This Row],[Sale Price]]</f>
        <v>398300</v>
      </c>
      <c r="H4395" s="9">
        <f>IF(financials[[#This Row],[Discount Band]]="low",0.1,IF(financials[[#This Row],[Discount Band]]="medium",0.15,0.3))</f>
        <v>0.1</v>
      </c>
      <c r="I4395" s="9">
        <f>financials[[#This Row],[Gross Sales]]-financials[[#This Row],[Gross Sales]]*financials[[#This Row],[Discounts]]</f>
        <v>358470</v>
      </c>
      <c r="J4395" s="9">
        <f>VLOOKUP(financials[[#This Row],[productid]],Products!$B$2:$H$10,3)</f>
        <v>5.5</v>
      </c>
      <c r="K4395" s="9">
        <f>financials[[#This Row],[Sales]]-financials[[#This Row],[COGS]]</f>
        <v>358464.5</v>
      </c>
      <c r="L4395" s="17">
        <f t="shared" ca="1" si="137"/>
        <v>45144</v>
      </c>
      <c r="M4395" t="str">
        <f t="shared" ca="1" si="136"/>
        <v>B0101</v>
      </c>
    </row>
    <row r="4396" spans="1:13" x14ac:dyDescent="0.25">
      <c r="A4396" t="s">
        <v>99</v>
      </c>
      <c r="B4396" s="7" t="s">
        <v>95</v>
      </c>
      <c r="C4396" s="15">
        <v>103</v>
      </c>
      <c r="D4396" s="16" t="s">
        <v>103</v>
      </c>
      <c r="E4396">
        <v>1330</v>
      </c>
      <c r="F4396" s="9">
        <v>300</v>
      </c>
      <c r="G4396" s="9">
        <f>financials[[#This Row],[Units Sold]]*financials[[#This Row],[Sale Price]]</f>
        <v>399000</v>
      </c>
      <c r="H4396" s="9">
        <f>IF(financials[[#This Row],[Discount Band]]="low",0.1,IF(financials[[#This Row],[Discount Band]]="medium",0.15,0.3))</f>
        <v>0.3</v>
      </c>
      <c r="I4396" s="9">
        <f>financials[[#This Row],[Gross Sales]]-financials[[#This Row],[Gross Sales]]*financials[[#This Row],[Discounts]]</f>
        <v>279300</v>
      </c>
      <c r="J4396" s="9">
        <f>VLOOKUP(financials[[#This Row],[productid]],Products!$B$2:$H$10,3)</f>
        <v>15</v>
      </c>
      <c r="K4396" s="9">
        <f>financials[[#This Row],[Sales]]-financials[[#This Row],[COGS]]</f>
        <v>279285</v>
      </c>
      <c r="L4396" s="17">
        <f t="shared" ca="1" si="137"/>
        <v>44987</v>
      </c>
      <c r="M4396" t="str">
        <f t="shared" ca="1" si="136"/>
        <v>C0002</v>
      </c>
    </row>
    <row r="4397" spans="1:13" x14ac:dyDescent="0.25">
      <c r="A4397" t="s">
        <v>97</v>
      </c>
      <c r="B4397" s="7" t="s">
        <v>95</v>
      </c>
      <c r="C4397" s="15">
        <v>103</v>
      </c>
      <c r="D4397" s="16" t="s">
        <v>102</v>
      </c>
      <c r="E4397">
        <v>1141</v>
      </c>
      <c r="F4397" s="9">
        <v>350</v>
      </c>
      <c r="G4397" s="9">
        <f>financials[[#This Row],[Units Sold]]*financials[[#This Row],[Sale Price]]</f>
        <v>399350</v>
      </c>
      <c r="H4397" s="9">
        <f>IF(financials[[#This Row],[Discount Band]]="low",0.1,IF(financials[[#This Row],[Discount Band]]="medium",0.15,0.3))</f>
        <v>0.1</v>
      </c>
      <c r="I4397" s="9">
        <f>financials[[#This Row],[Gross Sales]]-financials[[#This Row],[Gross Sales]]*financials[[#This Row],[Discounts]]</f>
        <v>359415</v>
      </c>
      <c r="J4397" s="9">
        <f>VLOOKUP(financials[[#This Row],[productid]],Products!$B$2:$H$10,3)</f>
        <v>15</v>
      </c>
      <c r="K4397" s="9">
        <f>financials[[#This Row],[Sales]]-financials[[#This Row],[COGS]]</f>
        <v>359400</v>
      </c>
      <c r="L4397" s="17">
        <f t="shared" ca="1" si="137"/>
        <v>44949</v>
      </c>
      <c r="M4397" t="str">
        <f t="shared" ca="1" si="136"/>
        <v>B0001</v>
      </c>
    </row>
    <row r="4398" spans="1:13" x14ac:dyDescent="0.25">
      <c r="A4398" t="s">
        <v>98</v>
      </c>
      <c r="B4398" s="7" t="s">
        <v>170</v>
      </c>
      <c r="C4398" s="15">
        <v>104</v>
      </c>
      <c r="D4398" s="16" t="s">
        <v>101</v>
      </c>
      <c r="E4398">
        <v>3199</v>
      </c>
      <c r="F4398" s="9">
        <v>125</v>
      </c>
      <c r="G4398" s="9">
        <f>financials[[#This Row],[Units Sold]]*financials[[#This Row],[Sale Price]]</f>
        <v>399875</v>
      </c>
      <c r="H4398" s="9">
        <f>IF(financials[[#This Row],[Discount Band]]="low",0.1,IF(financials[[#This Row],[Discount Band]]="medium",0.15,0.3))</f>
        <v>0.15</v>
      </c>
      <c r="I4398" s="9">
        <f>financials[[#This Row],[Gross Sales]]-financials[[#This Row],[Gross Sales]]*financials[[#This Row],[Discounts]]</f>
        <v>339893.75</v>
      </c>
      <c r="J4398" s="9">
        <f>VLOOKUP(financials[[#This Row],[productid]],Products!$B$2:$H$10,3)</f>
        <v>2.9</v>
      </c>
      <c r="K4398" s="9">
        <f>financials[[#This Row],[Sales]]-financials[[#This Row],[COGS]]</f>
        <v>339890.85</v>
      </c>
      <c r="L4398" s="17">
        <f t="shared" ca="1" si="137"/>
        <v>45163</v>
      </c>
      <c r="M4398" t="str">
        <f t="shared" ca="1" si="136"/>
        <v>C0003</v>
      </c>
    </row>
    <row r="4399" spans="1:13" x14ac:dyDescent="0.25">
      <c r="A4399" t="s">
        <v>99</v>
      </c>
      <c r="B4399" s="7" t="s">
        <v>95</v>
      </c>
      <c r="C4399" s="15">
        <v>102</v>
      </c>
      <c r="D4399" s="16" t="s">
        <v>102</v>
      </c>
      <c r="E4399">
        <v>1337</v>
      </c>
      <c r="F4399" s="9">
        <v>300</v>
      </c>
      <c r="G4399" s="9">
        <f>financials[[#This Row],[Units Sold]]*financials[[#This Row],[Sale Price]]</f>
        <v>401100</v>
      </c>
      <c r="H4399" s="9">
        <f>IF(financials[[#This Row],[Discount Band]]="low",0.1,IF(financials[[#This Row],[Discount Band]]="medium",0.15,0.3))</f>
        <v>0.1</v>
      </c>
      <c r="I4399" s="9">
        <f>financials[[#This Row],[Gross Sales]]-financials[[#This Row],[Gross Sales]]*financials[[#This Row],[Discounts]]</f>
        <v>360990</v>
      </c>
      <c r="J4399" s="9">
        <f>VLOOKUP(financials[[#This Row],[productid]],Products!$B$2:$H$10,3)</f>
        <v>13.95</v>
      </c>
      <c r="K4399" s="9">
        <f>financials[[#This Row],[Sales]]-financials[[#This Row],[COGS]]</f>
        <v>360976.05</v>
      </c>
      <c r="L4399" s="17">
        <f t="shared" ca="1" si="137"/>
        <v>45142</v>
      </c>
      <c r="M4399" t="str">
        <f t="shared" ca="1" si="136"/>
        <v>B0001</v>
      </c>
    </row>
    <row r="4400" spans="1:13" x14ac:dyDescent="0.25">
      <c r="A4400" t="s">
        <v>98</v>
      </c>
      <c r="B4400" s="7" t="s">
        <v>170</v>
      </c>
      <c r="C4400" s="15">
        <v>103</v>
      </c>
      <c r="D4400" s="16" t="s">
        <v>103</v>
      </c>
      <c r="E4400">
        <v>3217</v>
      </c>
      <c r="F4400" s="9">
        <v>125</v>
      </c>
      <c r="G4400" s="9">
        <f>financials[[#This Row],[Units Sold]]*financials[[#This Row],[Sale Price]]</f>
        <v>402125</v>
      </c>
      <c r="H4400" s="9">
        <f>IF(financials[[#This Row],[Discount Band]]="low",0.1,IF(financials[[#This Row],[Discount Band]]="medium",0.15,0.3))</f>
        <v>0.3</v>
      </c>
      <c r="I4400" s="9">
        <f>financials[[#This Row],[Gross Sales]]-financials[[#This Row],[Gross Sales]]*financials[[#This Row],[Discounts]]</f>
        <v>281487.5</v>
      </c>
      <c r="J4400" s="9">
        <f>VLOOKUP(financials[[#This Row],[productid]],Products!$B$2:$H$10,3)</f>
        <v>15</v>
      </c>
      <c r="K4400" s="9">
        <f>financials[[#This Row],[Sales]]-financials[[#This Row],[COGS]]</f>
        <v>281472.5</v>
      </c>
      <c r="L4400" s="17">
        <f t="shared" ca="1" si="137"/>
        <v>45161</v>
      </c>
      <c r="M4400" t="str">
        <f t="shared" ca="1" si="136"/>
        <v>B0101</v>
      </c>
    </row>
    <row r="4401" spans="1:13" x14ac:dyDescent="0.25">
      <c r="A4401" t="s">
        <v>97</v>
      </c>
      <c r="B4401" s="7" t="s">
        <v>95</v>
      </c>
      <c r="C4401" s="15">
        <v>108</v>
      </c>
      <c r="D4401" s="16" t="s">
        <v>101</v>
      </c>
      <c r="E4401">
        <v>1149</v>
      </c>
      <c r="F4401" s="9">
        <v>350</v>
      </c>
      <c r="G4401" s="9">
        <f>financials[[#This Row],[Units Sold]]*financials[[#This Row],[Sale Price]]</f>
        <v>402150</v>
      </c>
      <c r="H4401" s="9">
        <f>IF(financials[[#This Row],[Discount Band]]="low",0.1,IF(financials[[#This Row],[Discount Band]]="medium",0.15,0.3))</f>
        <v>0.15</v>
      </c>
      <c r="I4401" s="9">
        <f>financials[[#This Row],[Gross Sales]]-financials[[#This Row],[Gross Sales]]*financials[[#This Row],[Discounts]]</f>
        <v>341827.5</v>
      </c>
      <c r="J4401" s="9">
        <f>VLOOKUP(financials[[#This Row],[productid]],Products!$B$2:$H$10,3)</f>
        <v>3.99</v>
      </c>
      <c r="K4401" s="9">
        <f>financials[[#This Row],[Sales]]-financials[[#This Row],[COGS]]</f>
        <v>341823.51</v>
      </c>
      <c r="L4401" s="17">
        <f t="shared" ca="1" si="137"/>
        <v>44693</v>
      </c>
      <c r="M4401" t="str">
        <f t="shared" ca="1" si="136"/>
        <v>C0002</v>
      </c>
    </row>
    <row r="4402" spans="1:13" x14ac:dyDescent="0.25">
      <c r="A4402" t="s">
        <v>99</v>
      </c>
      <c r="B4402" s="7" t="s">
        <v>170</v>
      </c>
      <c r="C4402" s="15">
        <v>109</v>
      </c>
      <c r="D4402" s="16" t="s">
        <v>94</v>
      </c>
      <c r="E4402">
        <v>1341</v>
      </c>
      <c r="F4402" s="9">
        <v>300</v>
      </c>
      <c r="G4402" s="9">
        <f>financials[[#This Row],[Units Sold]]*financials[[#This Row],[Sale Price]]</f>
        <v>402300</v>
      </c>
      <c r="H4402" s="9">
        <f>IF(financials[[#This Row],[Discount Band]]="low",0.1,IF(financials[[#This Row],[Discount Band]]="medium",0.15,0.3))</f>
        <v>0.3</v>
      </c>
      <c r="I4402" s="9">
        <f>financials[[#This Row],[Gross Sales]]-financials[[#This Row],[Gross Sales]]*financials[[#This Row],[Discounts]]</f>
        <v>281610</v>
      </c>
      <c r="J4402" s="9">
        <f>VLOOKUP(financials[[#This Row],[productid]],Products!$B$2:$H$10,3)</f>
        <v>16.8</v>
      </c>
      <c r="K4402" s="9">
        <f>financials[[#This Row],[Sales]]-financials[[#This Row],[COGS]]</f>
        <v>281593.2</v>
      </c>
      <c r="L4402" s="17">
        <f t="shared" ca="1" si="137"/>
        <v>44621</v>
      </c>
      <c r="M4402" t="str">
        <f t="shared" ca="1" si="136"/>
        <v>B0001</v>
      </c>
    </row>
    <row r="4403" spans="1:13" x14ac:dyDescent="0.25">
      <c r="A4403" t="s">
        <v>99</v>
      </c>
      <c r="B4403" s="7" t="s">
        <v>170</v>
      </c>
      <c r="C4403" s="15">
        <v>105</v>
      </c>
      <c r="D4403" s="16" t="s">
        <v>101</v>
      </c>
      <c r="E4403">
        <v>1342</v>
      </c>
      <c r="F4403" s="9">
        <v>300</v>
      </c>
      <c r="G4403" s="9">
        <f>financials[[#This Row],[Units Sold]]*financials[[#This Row],[Sale Price]]</f>
        <v>402600</v>
      </c>
      <c r="H4403" s="9">
        <f>IF(financials[[#This Row],[Discount Band]]="low",0.1,IF(financials[[#This Row],[Discount Band]]="medium",0.15,0.3))</f>
        <v>0.15</v>
      </c>
      <c r="I4403" s="9">
        <f>financials[[#This Row],[Gross Sales]]-financials[[#This Row],[Gross Sales]]*financials[[#This Row],[Discounts]]</f>
        <v>342210</v>
      </c>
      <c r="J4403" s="9">
        <f>VLOOKUP(financials[[#This Row],[productid]],Products!$B$2:$H$10,3)</f>
        <v>10</v>
      </c>
      <c r="K4403" s="9">
        <f>financials[[#This Row],[Sales]]-financials[[#This Row],[COGS]]</f>
        <v>342200</v>
      </c>
      <c r="L4403" s="17">
        <f t="shared" ca="1" si="137"/>
        <v>44870</v>
      </c>
      <c r="M4403" t="str">
        <f t="shared" ca="1" si="136"/>
        <v>B0101</v>
      </c>
    </row>
    <row r="4404" spans="1:13" x14ac:dyDescent="0.25">
      <c r="A4404" t="s">
        <v>99</v>
      </c>
      <c r="B4404" s="7" t="s">
        <v>95</v>
      </c>
      <c r="C4404" s="15">
        <v>108</v>
      </c>
      <c r="D4404" s="16" t="s">
        <v>102</v>
      </c>
      <c r="E4404">
        <v>1342</v>
      </c>
      <c r="F4404" s="9">
        <v>300</v>
      </c>
      <c r="G4404" s="9">
        <f>financials[[#This Row],[Units Sold]]*financials[[#This Row],[Sale Price]]</f>
        <v>402600</v>
      </c>
      <c r="H4404" s="9">
        <f>IF(financials[[#This Row],[Discount Band]]="low",0.1,IF(financials[[#This Row],[Discount Band]]="medium",0.15,0.3))</f>
        <v>0.1</v>
      </c>
      <c r="I4404" s="9">
        <f>financials[[#This Row],[Gross Sales]]-financials[[#This Row],[Gross Sales]]*financials[[#This Row],[Discounts]]</f>
        <v>362340</v>
      </c>
      <c r="J4404" s="9">
        <f>VLOOKUP(financials[[#This Row],[productid]],Products!$B$2:$H$10,3)</f>
        <v>3.99</v>
      </c>
      <c r="K4404" s="9">
        <f>financials[[#This Row],[Sales]]-financials[[#This Row],[COGS]]</f>
        <v>362336.01</v>
      </c>
      <c r="L4404" s="17">
        <f t="shared" ca="1" si="137"/>
        <v>44964</v>
      </c>
      <c r="M4404" t="str">
        <f t="shared" ca="1" si="136"/>
        <v>C0002</v>
      </c>
    </row>
    <row r="4405" spans="1:13" x14ac:dyDescent="0.25">
      <c r="A4405" t="s">
        <v>97</v>
      </c>
      <c r="B4405" s="7" t="s">
        <v>95</v>
      </c>
      <c r="C4405" s="15">
        <v>109</v>
      </c>
      <c r="D4405" s="16" t="s">
        <v>94</v>
      </c>
      <c r="E4405">
        <v>1154</v>
      </c>
      <c r="F4405" s="9">
        <v>350</v>
      </c>
      <c r="G4405" s="9">
        <f>financials[[#This Row],[Units Sold]]*financials[[#This Row],[Sale Price]]</f>
        <v>403900</v>
      </c>
      <c r="H4405" s="9">
        <f>IF(financials[[#This Row],[Discount Band]]="low",0.1,IF(financials[[#This Row],[Discount Band]]="medium",0.15,0.3))</f>
        <v>0.3</v>
      </c>
      <c r="I4405" s="9">
        <f>financials[[#This Row],[Gross Sales]]-financials[[#This Row],[Gross Sales]]*financials[[#This Row],[Discounts]]</f>
        <v>282730</v>
      </c>
      <c r="J4405" s="9">
        <f>VLOOKUP(financials[[#This Row],[productid]],Products!$B$2:$H$10,3)</f>
        <v>16.8</v>
      </c>
      <c r="K4405" s="9">
        <f>financials[[#This Row],[Sales]]-financials[[#This Row],[COGS]]</f>
        <v>282713.2</v>
      </c>
      <c r="L4405" s="17">
        <f t="shared" ca="1" si="137"/>
        <v>45487</v>
      </c>
      <c r="M4405" t="str">
        <f t="shared" ca="1" si="136"/>
        <v>B0001</v>
      </c>
    </row>
    <row r="4406" spans="1:13" x14ac:dyDescent="0.25">
      <c r="A4406" t="s">
        <v>99</v>
      </c>
      <c r="B4406" s="7" t="s">
        <v>170</v>
      </c>
      <c r="C4406" s="15">
        <v>102</v>
      </c>
      <c r="D4406" s="16" t="s">
        <v>102</v>
      </c>
      <c r="E4406">
        <v>1348</v>
      </c>
      <c r="F4406" s="9">
        <v>300</v>
      </c>
      <c r="G4406" s="9">
        <f>financials[[#This Row],[Units Sold]]*financials[[#This Row],[Sale Price]]</f>
        <v>404400</v>
      </c>
      <c r="H4406" s="9">
        <f>IF(financials[[#This Row],[Discount Band]]="low",0.1,IF(financials[[#This Row],[Discount Band]]="medium",0.15,0.3))</f>
        <v>0.1</v>
      </c>
      <c r="I4406" s="9">
        <f>financials[[#This Row],[Gross Sales]]-financials[[#This Row],[Gross Sales]]*financials[[#This Row],[Discounts]]</f>
        <v>363960</v>
      </c>
      <c r="J4406" s="9">
        <f>VLOOKUP(financials[[#This Row],[productid]],Products!$B$2:$H$10,3)</f>
        <v>13.95</v>
      </c>
      <c r="K4406" s="9">
        <f>financials[[#This Row],[Sales]]-financials[[#This Row],[COGS]]</f>
        <v>363946.05</v>
      </c>
      <c r="L4406" s="17">
        <f t="shared" ca="1" si="137"/>
        <v>44967</v>
      </c>
      <c r="M4406" t="str">
        <f t="shared" ca="1" si="136"/>
        <v>A0001</v>
      </c>
    </row>
    <row r="4407" spans="1:13" x14ac:dyDescent="0.25">
      <c r="A4407" t="s">
        <v>98</v>
      </c>
      <c r="B4407" s="7" t="s">
        <v>135</v>
      </c>
      <c r="C4407" s="15">
        <v>106</v>
      </c>
      <c r="D4407" s="16" t="s">
        <v>101</v>
      </c>
      <c r="E4407">
        <v>3241</v>
      </c>
      <c r="F4407" s="9">
        <v>125</v>
      </c>
      <c r="G4407" s="9">
        <f>financials[[#This Row],[Units Sold]]*financials[[#This Row],[Sale Price]]</f>
        <v>405125</v>
      </c>
      <c r="H4407" s="9">
        <f>IF(financials[[#This Row],[Discount Band]]="low",0.1,IF(financials[[#This Row],[Discount Band]]="medium",0.15,0.3))</f>
        <v>0.15</v>
      </c>
      <c r="I4407" s="9">
        <f>financials[[#This Row],[Gross Sales]]-financials[[#This Row],[Gross Sales]]*financials[[#This Row],[Discounts]]</f>
        <v>344356.25</v>
      </c>
      <c r="J4407" s="9">
        <f>VLOOKUP(financials[[#This Row],[productid]],Products!$B$2:$H$10,3)</f>
        <v>9.1</v>
      </c>
      <c r="K4407" s="9">
        <f>financials[[#This Row],[Sales]]-financials[[#This Row],[COGS]]</f>
        <v>344347.15</v>
      </c>
      <c r="L4407" s="17">
        <f t="shared" ca="1" si="137"/>
        <v>44841</v>
      </c>
      <c r="M4407" t="str">
        <f t="shared" ca="1" si="136"/>
        <v>C0002</v>
      </c>
    </row>
    <row r="4408" spans="1:13" x14ac:dyDescent="0.25">
      <c r="A4408" t="s">
        <v>99</v>
      </c>
      <c r="B4408" s="7" t="s">
        <v>170</v>
      </c>
      <c r="C4408" s="15">
        <v>105</v>
      </c>
      <c r="D4408" s="16" t="s">
        <v>102</v>
      </c>
      <c r="E4408">
        <v>1354</v>
      </c>
      <c r="F4408" s="9">
        <v>300</v>
      </c>
      <c r="G4408" s="9">
        <f>financials[[#This Row],[Units Sold]]*financials[[#This Row],[Sale Price]]</f>
        <v>406200</v>
      </c>
      <c r="H4408" s="9">
        <f>IF(financials[[#This Row],[Discount Band]]="low",0.1,IF(financials[[#This Row],[Discount Band]]="medium",0.15,0.3))</f>
        <v>0.1</v>
      </c>
      <c r="I4408" s="9">
        <f>financials[[#This Row],[Gross Sales]]-financials[[#This Row],[Gross Sales]]*financials[[#This Row],[Discounts]]</f>
        <v>365580</v>
      </c>
      <c r="J4408" s="9">
        <f>VLOOKUP(financials[[#This Row],[productid]],Products!$B$2:$H$10,3)</f>
        <v>10</v>
      </c>
      <c r="K4408" s="9">
        <f>financials[[#This Row],[Sales]]-financials[[#This Row],[COGS]]</f>
        <v>365570</v>
      </c>
      <c r="L4408" s="17">
        <f t="shared" ca="1" si="137"/>
        <v>45181</v>
      </c>
      <c r="M4408" t="str">
        <f t="shared" ca="1" si="136"/>
        <v>B0101</v>
      </c>
    </row>
    <row r="4409" spans="1:13" x14ac:dyDescent="0.25">
      <c r="A4409" t="s">
        <v>99</v>
      </c>
      <c r="B4409" s="7" t="s">
        <v>170</v>
      </c>
      <c r="C4409" s="15">
        <v>107</v>
      </c>
      <c r="D4409" s="16" t="s">
        <v>103</v>
      </c>
      <c r="E4409">
        <v>1357</v>
      </c>
      <c r="F4409" s="9">
        <v>300</v>
      </c>
      <c r="G4409" s="9">
        <f>financials[[#This Row],[Units Sold]]*financials[[#This Row],[Sale Price]]</f>
        <v>407100</v>
      </c>
      <c r="H4409" s="9">
        <f>IF(financials[[#This Row],[Discount Band]]="low",0.1,IF(financials[[#This Row],[Discount Band]]="medium",0.15,0.3))</f>
        <v>0.3</v>
      </c>
      <c r="I4409" s="9">
        <f>financials[[#This Row],[Gross Sales]]-financials[[#This Row],[Gross Sales]]*financials[[#This Row],[Discounts]]</f>
        <v>284970</v>
      </c>
      <c r="J4409" s="9">
        <f>VLOOKUP(financials[[#This Row],[productid]],Products!$B$2:$H$10,3)</f>
        <v>5.5</v>
      </c>
      <c r="K4409" s="9">
        <f>financials[[#This Row],[Sales]]-financials[[#This Row],[COGS]]</f>
        <v>284964.5</v>
      </c>
      <c r="L4409" s="17">
        <f t="shared" ca="1" si="137"/>
        <v>45172</v>
      </c>
      <c r="M4409" t="str">
        <f t="shared" ca="1" si="136"/>
        <v>B0001</v>
      </c>
    </row>
    <row r="4410" spans="1:13" x14ac:dyDescent="0.25">
      <c r="A4410" t="s">
        <v>99</v>
      </c>
      <c r="B4410" s="7" t="s">
        <v>170</v>
      </c>
      <c r="C4410" s="15">
        <v>107</v>
      </c>
      <c r="D4410" s="16" t="s">
        <v>102</v>
      </c>
      <c r="E4410">
        <v>1361</v>
      </c>
      <c r="F4410" s="9">
        <v>300</v>
      </c>
      <c r="G4410" s="9">
        <f>financials[[#This Row],[Units Sold]]*financials[[#This Row],[Sale Price]]</f>
        <v>408300</v>
      </c>
      <c r="H4410" s="9">
        <f>IF(financials[[#This Row],[Discount Band]]="low",0.1,IF(financials[[#This Row],[Discount Band]]="medium",0.15,0.3))</f>
        <v>0.1</v>
      </c>
      <c r="I4410" s="9">
        <f>financials[[#This Row],[Gross Sales]]-financials[[#This Row],[Gross Sales]]*financials[[#This Row],[Discounts]]</f>
        <v>367470</v>
      </c>
      <c r="J4410" s="9">
        <f>VLOOKUP(financials[[#This Row],[productid]],Products!$B$2:$H$10,3)</f>
        <v>5.5</v>
      </c>
      <c r="K4410" s="9">
        <f>financials[[#This Row],[Sales]]-financials[[#This Row],[COGS]]</f>
        <v>367464.5</v>
      </c>
      <c r="L4410" s="17">
        <f t="shared" ca="1" si="137"/>
        <v>44608</v>
      </c>
      <c r="M4410" t="str">
        <f t="shared" ca="1" si="136"/>
        <v>B0001</v>
      </c>
    </row>
    <row r="4411" spans="1:13" x14ac:dyDescent="0.25">
      <c r="A4411" t="s">
        <v>98</v>
      </c>
      <c r="B4411" s="7" t="s">
        <v>170</v>
      </c>
      <c r="C4411" s="15">
        <v>108</v>
      </c>
      <c r="D4411" s="16" t="s">
        <v>102</v>
      </c>
      <c r="E4411">
        <v>3269</v>
      </c>
      <c r="F4411" s="9">
        <v>125</v>
      </c>
      <c r="G4411" s="9">
        <f>financials[[#This Row],[Units Sold]]*financials[[#This Row],[Sale Price]]</f>
        <v>408625</v>
      </c>
      <c r="H4411" s="9">
        <f>IF(financials[[#This Row],[Discount Band]]="low",0.1,IF(financials[[#This Row],[Discount Band]]="medium",0.15,0.3))</f>
        <v>0.1</v>
      </c>
      <c r="I4411" s="9">
        <f>financials[[#This Row],[Gross Sales]]-financials[[#This Row],[Gross Sales]]*financials[[#This Row],[Discounts]]</f>
        <v>367762.5</v>
      </c>
      <c r="J4411" s="9">
        <f>VLOOKUP(financials[[#This Row],[productid]],Products!$B$2:$H$10,3)</f>
        <v>3.99</v>
      </c>
      <c r="K4411" s="9">
        <f>financials[[#This Row],[Sales]]-financials[[#This Row],[COGS]]</f>
        <v>367758.51</v>
      </c>
      <c r="L4411" s="17">
        <f t="shared" ca="1" si="137"/>
        <v>44735</v>
      </c>
      <c r="M4411" t="str">
        <f t="shared" ca="1" si="136"/>
        <v>A0001</v>
      </c>
    </row>
    <row r="4412" spans="1:13" x14ac:dyDescent="0.25">
      <c r="A4412" t="s">
        <v>97</v>
      </c>
      <c r="B4412" s="7" t="s">
        <v>170</v>
      </c>
      <c r="C4412" s="13">
        <v>109</v>
      </c>
      <c r="D4412" s="10" t="s">
        <v>101</v>
      </c>
      <c r="E4412">
        <v>1172</v>
      </c>
      <c r="F4412" s="9">
        <v>350</v>
      </c>
      <c r="G4412" s="9">
        <f>financials[[#This Row],[Units Sold]]*financials[[#This Row],[Sale Price]]</f>
        <v>410200</v>
      </c>
      <c r="H4412" s="9">
        <f>IF(financials[[#This Row],[Discount Band]]="low",0.1,IF(financials[[#This Row],[Discount Band]]="medium",0.15,0.3))</f>
        <v>0.15</v>
      </c>
      <c r="I4412" s="9">
        <f>financials[[#This Row],[Gross Sales]]-financials[[#This Row],[Gross Sales]]*financials[[#This Row],[Discounts]]</f>
        <v>348670</v>
      </c>
      <c r="J4412" s="9">
        <f>VLOOKUP(financials[[#This Row],[productid]],Products!$B$2:$H$10,3)</f>
        <v>16.8</v>
      </c>
      <c r="K4412" s="9">
        <f>financials[[#This Row],[Sales]]-financials[[#This Row],[COGS]]</f>
        <v>348653.2</v>
      </c>
      <c r="L4412" s="17">
        <f t="shared" ca="1" si="137"/>
        <v>45332</v>
      </c>
      <c r="M4412" t="str">
        <f t="shared" ca="1" si="136"/>
        <v>B0001</v>
      </c>
    </row>
    <row r="4413" spans="1:13" x14ac:dyDescent="0.25">
      <c r="A4413" t="s">
        <v>98</v>
      </c>
      <c r="B4413" s="7" t="s">
        <v>170</v>
      </c>
      <c r="C4413" s="15">
        <v>106</v>
      </c>
      <c r="D4413" s="16" t="s">
        <v>101</v>
      </c>
      <c r="E4413">
        <v>3291</v>
      </c>
      <c r="F4413" s="9">
        <v>125</v>
      </c>
      <c r="G4413" s="9">
        <f>financials[[#This Row],[Units Sold]]*financials[[#This Row],[Sale Price]]</f>
        <v>411375</v>
      </c>
      <c r="H4413" s="9">
        <f>IF(financials[[#This Row],[Discount Band]]="low",0.1,IF(financials[[#This Row],[Discount Band]]="medium",0.15,0.3))</f>
        <v>0.15</v>
      </c>
      <c r="I4413" s="9">
        <f>financials[[#This Row],[Gross Sales]]-financials[[#This Row],[Gross Sales]]*financials[[#This Row],[Discounts]]</f>
        <v>349668.75</v>
      </c>
      <c r="J4413" s="9">
        <f>VLOOKUP(financials[[#This Row],[productid]],Products!$B$2:$H$10,3)</f>
        <v>9.1</v>
      </c>
      <c r="K4413" s="9">
        <f>financials[[#This Row],[Sales]]-financials[[#This Row],[COGS]]</f>
        <v>349659.65</v>
      </c>
      <c r="L4413" s="17">
        <f t="shared" ca="1" si="137"/>
        <v>44999</v>
      </c>
      <c r="M4413" t="str">
        <f t="shared" ca="1" si="136"/>
        <v>B0101</v>
      </c>
    </row>
    <row r="4414" spans="1:13" x14ac:dyDescent="0.25">
      <c r="A4414" t="s">
        <v>98</v>
      </c>
      <c r="B4414" s="7" t="s">
        <v>170</v>
      </c>
      <c r="C4414" s="15">
        <v>106</v>
      </c>
      <c r="D4414" s="16" t="s">
        <v>103</v>
      </c>
      <c r="E4414">
        <v>3304</v>
      </c>
      <c r="F4414" s="9">
        <v>125</v>
      </c>
      <c r="G4414" s="9">
        <f>financials[[#This Row],[Units Sold]]*financials[[#This Row],[Sale Price]]</f>
        <v>413000</v>
      </c>
      <c r="H4414" s="9">
        <f>IF(financials[[#This Row],[Discount Band]]="low",0.1,IF(financials[[#This Row],[Discount Band]]="medium",0.15,0.3))</f>
        <v>0.3</v>
      </c>
      <c r="I4414" s="9">
        <f>financials[[#This Row],[Gross Sales]]-financials[[#This Row],[Gross Sales]]*financials[[#This Row],[Discounts]]</f>
        <v>289100</v>
      </c>
      <c r="J4414" s="9">
        <f>VLOOKUP(financials[[#This Row],[productid]],Products!$B$2:$H$10,3)</f>
        <v>9.1</v>
      </c>
      <c r="K4414" s="9">
        <f>financials[[#This Row],[Sales]]-financials[[#This Row],[COGS]]</f>
        <v>289090.90000000002</v>
      </c>
      <c r="L4414" s="17">
        <f t="shared" ca="1" si="137"/>
        <v>44902</v>
      </c>
      <c r="M4414" t="str">
        <f t="shared" ca="1" si="136"/>
        <v>C0002</v>
      </c>
    </row>
    <row r="4415" spans="1:13" x14ac:dyDescent="0.25">
      <c r="A4415" t="s">
        <v>99</v>
      </c>
      <c r="B4415" s="7" t="s">
        <v>95</v>
      </c>
      <c r="C4415" s="15">
        <v>107</v>
      </c>
      <c r="D4415" s="16" t="s">
        <v>101</v>
      </c>
      <c r="E4415">
        <v>1377</v>
      </c>
      <c r="F4415" s="9">
        <v>300</v>
      </c>
      <c r="G4415" s="9">
        <f>financials[[#This Row],[Units Sold]]*financials[[#This Row],[Sale Price]]</f>
        <v>413100</v>
      </c>
      <c r="H4415" s="9">
        <f>IF(financials[[#This Row],[Discount Band]]="low",0.1,IF(financials[[#This Row],[Discount Band]]="medium",0.15,0.3))</f>
        <v>0.15</v>
      </c>
      <c r="I4415" s="9">
        <f>financials[[#This Row],[Gross Sales]]-financials[[#This Row],[Gross Sales]]*financials[[#This Row],[Discounts]]</f>
        <v>351135</v>
      </c>
      <c r="J4415" s="9">
        <f>VLOOKUP(financials[[#This Row],[productid]],Products!$B$2:$H$10,3)</f>
        <v>5.5</v>
      </c>
      <c r="K4415" s="9">
        <f>financials[[#This Row],[Sales]]-financials[[#This Row],[COGS]]</f>
        <v>351129.5</v>
      </c>
      <c r="L4415" s="17">
        <f t="shared" ca="1" si="137"/>
        <v>44835</v>
      </c>
      <c r="M4415" t="str">
        <f t="shared" ca="1" si="136"/>
        <v>B0001</v>
      </c>
    </row>
    <row r="4416" spans="1:13" x14ac:dyDescent="0.25">
      <c r="A4416" t="s">
        <v>99</v>
      </c>
      <c r="B4416" s="7" t="s">
        <v>95</v>
      </c>
      <c r="C4416" s="15">
        <v>101</v>
      </c>
      <c r="D4416" s="16" t="s">
        <v>101</v>
      </c>
      <c r="E4416">
        <v>1379</v>
      </c>
      <c r="F4416" s="9">
        <v>300</v>
      </c>
      <c r="G4416" s="9">
        <f>financials[[#This Row],[Units Sold]]*financials[[#This Row],[Sale Price]]</f>
        <v>413700</v>
      </c>
      <c r="H4416" s="9">
        <f>IF(financials[[#This Row],[Discount Band]]="low",0.1,IF(financials[[#This Row],[Discount Band]]="medium",0.15,0.3))</f>
        <v>0.15</v>
      </c>
      <c r="I4416" s="9">
        <f>financials[[#This Row],[Gross Sales]]-financials[[#This Row],[Gross Sales]]*financials[[#This Row],[Discounts]]</f>
        <v>351645</v>
      </c>
      <c r="J4416" s="9">
        <f>VLOOKUP(financials[[#This Row],[productid]],Products!$B$2:$H$10,3)</f>
        <v>9.9499999999999993</v>
      </c>
      <c r="K4416" s="9">
        <f>financials[[#This Row],[Sales]]-financials[[#This Row],[COGS]]</f>
        <v>351635.05</v>
      </c>
      <c r="L4416" s="17">
        <f t="shared" ca="1" si="137"/>
        <v>45142</v>
      </c>
      <c r="M4416" t="str">
        <f t="shared" ca="1" si="136"/>
        <v>A0001</v>
      </c>
    </row>
    <row r="4417" spans="1:13" x14ac:dyDescent="0.25">
      <c r="A4417" t="s">
        <v>99</v>
      </c>
      <c r="B4417" s="7" t="s">
        <v>95</v>
      </c>
      <c r="C4417" s="15">
        <v>105</v>
      </c>
      <c r="D4417" s="16" t="s">
        <v>94</v>
      </c>
      <c r="E4417">
        <v>1381</v>
      </c>
      <c r="F4417" s="9">
        <v>300</v>
      </c>
      <c r="G4417" s="9">
        <f>financials[[#This Row],[Units Sold]]*financials[[#This Row],[Sale Price]]</f>
        <v>414300</v>
      </c>
      <c r="H4417" s="9">
        <f>IF(financials[[#This Row],[Discount Band]]="low",0.1,IF(financials[[#This Row],[Discount Band]]="medium",0.15,0.3))</f>
        <v>0.3</v>
      </c>
      <c r="I4417" s="9">
        <f>financials[[#This Row],[Gross Sales]]-financials[[#This Row],[Gross Sales]]*financials[[#This Row],[Discounts]]</f>
        <v>290010</v>
      </c>
      <c r="J4417" s="9">
        <f>VLOOKUP(financials[[#This Row],[productid]],Products!$B$2:$H$10,3)</f>
        <v>10</v>
      </c>
      <c r="K4417" s="9">
        <f>financials[[#This Row],[Sales]]-financials[[#This Row],[COGS]]</f>
        <v>290000</v>
      </c>
      <c r="L4417" s="17">
        <f t="shared" ca="1" si="137"/>
        <v>45155</v>
      </c>
      <c r="M4417" t="str">
        <f t="shared" ca="1" si="136"/>
        <v>B0101</v>
      </c>
    </row>
    <row r="4418" spans="1:13" x14ac:dyDescent="0.25">
      <c r="A4418" t="s">
        <v>97</v>
      </c>
      <c r="B4418" s="7" t="s">
        <v>95</v>
      </c>
      <c r="C4418" s="15">
        <v>104</v>
      </c>
      <c r="D4418" s="16" t="s">
        <v>94</v>
      </c>
      <c r="E4418">
        <v>1184</v>
      </c>
      <c r="F4418" s="9">
        <v>350</v>
      </c>
      <c r="G4418" s="9">
        <f>financials[[#This Row],[Units Sold]]*financials[[#This Row],[Sale Price]]</f>
        <v>414400</v>
      </c>
      <c r="H4418" s="9">
        <f>IF(financials[[#This Row],[Discount Band]]="low",0.1,IF(financials[[#This Row],[Discount Band]]="medium",0.15,0.3))</f>
        <v>0.3</v>
      </c>
      <c r="I4418" s="9">
        <f>financials[[#This Row],[Gross Sales]]-financials[[#This Row],[Gross Sales]]*financials[[#This Row],[Discounts]]</f>
        <v>290080</v>
      </c>
      <c r="J4418" s="9">
        <f>VLOOKUP(financials[[#This Row],[productid]],Products!$B$2:$H$10,3)</f>
        <v>2.9</v>
      </c>
      <c r="K4418" s="9">
        <f>financials[[#This Row],[Sales]]-financials[[#This Row],[COGS]]</f>
        <v>290077.09999999998</v>
      </c>
      <c r="L4418" s="17">
        <f t="shared" ca="1" si="137"/>
        <v>45061</v>
      </c>
      <c r="M4418" t="str">
        <f t="shared" ref="M4418:M4481" ca="1" si="138">VLOOKUP(RANDBETWEEN(1,5),rnlsalesperson,2)</f>
        <v>A0001</v>
      </c>
    </row>
    <row r="4419" spans="1:13" x14ac:dyDescent="0.25">
      <c r="A4419" t="s">
        <v>99</v>
      </c>
      <c r="B4419" s="7" t="s">
        <v>95</v>
      </c>
      <c r="C4419" s="15">
        <v>107</v>
      </c>
      <c r="D4419" s="16" t="s">
        <v>101</v>
      </c>
      <c r="E4419">
        <v>1383</v>
      </c>
      <c r="F4419" s="9">
        <v>300</v>
      </c>
      <c r="G4419" s="9">
        <f>financials[[#This Row],[Units Sold]]*financials[[#This Row],[Sale Price]]</f>
        <v>414900</v>
      </c>
      <c r="H4419" s="9">
        <f>IF(financials[[#This Row],[Discount Band]]="low",0.1,IF(financials[[#This Row],[Discount Band]]="medium",0.15,0.3))</f>
        <v>0.15</v>
      </c>
      <c r="I4419" s="9">
        <f>financials[[#This Row],[Gross Sales]]-financials[[#This Row],[Gross Sales]]*financials[[#This Row],[Discounts]]</f>
        <v>352665</v>
      </c>
      <c r="J4419" s="9">
        <f>VLOOKUP(financials[[#This Row],[productid]],Products!$B$2:$H$10,3)</f>
        <v>5.5</v>
      </c>
      <c r="K4419" s="9">
        <f>financials[[#This Row],[Sales]]-financials[[#This Row],[COGS]]</f>
        <v>352659.5</v>
      </c>
      <c r="L4419" s="17">
        <f t="shared" ref="L4419:L4482" ca="1" si="139">RANDBETWEEN(44562,45534)</f>
        <v>45488</v>
      </c>
      <c r="M4419" t="str">
        <f t="shared" ca="1" si="138"/>
        <v>B0001</v>
      </c>
    </row>
    <row r="4420" spans="1:13" x14ac:dyDescent="0.25">
      <c r="A4420" t="s">
        <v>98</v>
      </c>
      <c r="B4420" s="7" t="s">
        <v>170</v>
      </c>
      <c r="C4420" s="13">
        <v>105</v>
      </c>
      <c r="D4420" s="10" t="s">
        <v>101</v>
      </c>
      <c r="E4420">
        <v>3320</v>
      </c>
      <c r="F4420" s="9">
        <v>125</v>
      </c>
      <c r="G4420" s="9">
        <f>financials[[#This Row],[Units Sold]]*financials[[#This Row],[Sale Price]]</f>
        <v>415000</v>
      </c>
      <c r="H4420" s="9">
        <f>IF(financials[[#This Row],[Discount Band]]="low",0.1,IF(financials[[#This Row],[Discount Band]]="medium",0.15,0.3))</f>
        <v>0.15</v>
      </c>
      <c r="I4420" s="9">
        <f>financials[[#This Row],[Gross Sales]]-financials[[#This Row],[Gross Sales]]*financials[[#This Row],[Discounts]]</f>
        <v>352750</v>
      </c>
      <c r="J4420" s="9">
        <f>VLOOKUP(financials[[#This Row],[productid]],Products!$B$2:$H$10,3)</f>
        <v>10</v>
      </c>
      <c r="K4420" s="9">
        <f>financials[[#This Row],[Sales]]-financials[[#This Row],[COGS]]</f>
        <v>352740</v>
      </c>
      <c r="L4420" s="17">
        <f t="shared" ca="1" si="139"/>
        <v>45514</v>
      </c>
      <c r="M4420" t="str">
        <f t="shared" ca="1" si="138"/>
        <v>C0002</v>
      </c>
    </row>
    <row r="4421" spans="1:13" x14ac:dyDescent="0.25">
      <c r="A4421" t="s">
        <v>97</v>
      </c>
      <c r="B4421" s="7" t="s">
        <v>95</v>
      </c>
      <c r="C4421" s="15">
        <v>104</v>
      </c>
      <c r="D4421" s="16" t="s">
        <v>102</v>
      </c>
      <c r="E4421">
        <v>1188</v>
      </c>
      <c r="F4421" s="9">
        <v>350</v>
      </c>
      <c r="G4421" s="9">
        <f>financials[[#This Row],[Units Sold]]*financials[[#This Row],[Sale Price]]</f>
        <v>415800</v>
      </c>
      <c r="H4421" s="9">
        <f>IF(financials[[#This Row],[Discount Band]]="low",0.1,IF(financials[[#This Row],[Discount Band]]="medium",0.15,0.3))</f>
        <v>0.1</v>
      </c>
      <c r="I4421" s="9">
        <f>financials[[#This Row],[Gross Sales]]-financials[[#This Row],[Gross Sales]]*financials[[#This Row],[Discounts]]</f>
        <v>374220</v>
      </c>
      <c r="J4421" s="9">
        <f>VLOOKUP(financials[[#This Row],[productid]],Products!$B$2:$H$10,3)</f>
        <v>2.9</v>
      </c>
      <c r="K4421" s="9">
        <f>financials[[#This Row],[Sales]]-financials[[#This Row],[COGS]]</f>
        <v>374217.1</v>
      </c>
      <c r="L4421" s="17">
        <f t="shared" ca="1" si="139"/>
        <v>45376</v>
      </c>
      <c r="M4421" t="str">
        <f t="shared" ca="1" si="138"/>
        <v>B0101</v>
      </c>
    </row>
    <row r="4422" spans="1:13" x14ac:dyDescent="0.25">
      <c r="A4422" t="s">
        <v>98</v>
      </c>
      <c r="B4422" s="7" t="s">
        <v>170</v>
      </c>
      <c r="C4422" s="15">
        <v>101</v>
      </c>
      <c r="D4422" s="16" t="s">
        <v>101</v>
      </c>
      <c r="E4422">
        <v>3341</v>
      </c>
      <c r="F4422" s="9">
        <v>125</v>
      </c>
      <c r="G4422" s="9">
        <f>financials[[#This Row],[Units Sold]]*financials[[#This Row],[Sale Price]]</f>
        <v>417625</v>
      </c>
      <c r="H4422" s="9">
        <f>IF(financials[[#This Row],[Discount Band]]="low",0.1,IF(financials[[#This Row],[Discount Band]]="medium",0.15,0.3))</f>
        <v>0.15</v>
      </c>
      <c r="I4422" s="9">
        <f>financials[[#This Row],[Gross Sales]]-financials[[#This Row],[Gross Sales]]*financials[[#This Row],[Discounts]]</f>
        <v>354981.25</v>
      </c>
      <c r="J4422" s="9">
        <f>VLOOKUP(financials[[#This Row],[productid]],Products!$B$2:$H$10,3)</f>
        <v>9.9499999999999993</v>
      </c>
      <c r="K4422" s="9">
        <f>financials[[#This Row],[Sales]]-financials[[#This Row],[COGS]]</f>
        <v>354971.3</v>
      </c>
      <c r="L4422" s="17">
        <f t="shared" ca="1" si="139"/>
        <v>45168</v>
      </c>
      <c r="M4422" t="str">
        <f t="shared" ca="1" si="138"/>
        <v>B0101</v>
      </c>
    </row>
    <row r="4423" spans="1:13" x14ac:dyDescent="0.25">
      <c r="A4423" t="s">
        <v>98</v>
      </c>
      <c r="B4423" s="7" t="s">
        <v>135</v>
      </c>
      <c r="C4423" s="15">
        <v>103</v>
      </c>
      <c r="D4423" s="16" t="s">
        <v>94</v>
      </c>
      <c r="E4423">
        <v>3346</v>
      </c>
      <c r="F4423" s="9">
        <v>125</v>
      </c>
      <c r="G4423" s="9">
        <f>financials[[#This Row],[Units Sold]]*financials[[#This Row],[Sale Price]]</f>
        <v>418250</v>
      </c>
      <c r="H4423" s="9">
        <f>IF(financials[[#This Row],[Discount Band]]="low",0.1,IF(financials[[#This Row],[Discount Band]]="medium",0.15,0.3))</f>
        <v>0.3</v>
      </c>
      <c r="I4423" s="9">
        <f>financials[[#This Row],[Gross Sales]]-financials[[#This Row],[Gross Sales]]*financials[[#This Row],[Discounts]]</f>
        <v>292775</v>
      </c>
      <c r="J4423" s="9">
        <f>VLOOKUP(financials[[#This Row],[productid]],Products!$B$2:$H$10,3)</f>
        <v>15</v>
      </c>
      <c r="K4423" s="9">
        <f>financials[[#This Row],[Sales]]-financials[[#This Row],[COGS]]</f>
        <v>292760</v>
      </c>
      <c r="L4423" s="17">
        <f t="shared" ca="1" si="139"/>
        <v>45319</v>
      </c>
      <c r="M4423" t="str">
        <f t="shared" ca="1" si="138"/>
        <v>B0001</v>
      </c>
    </row>
    <row r="4424" spans="1:13" x14ac:dyDescent="0.25">
      <c r="A4424" t="s">
        <v>97</v>
      </c>
      <c r="B4424" s="7" t="s">
        <v>95</v>
      </c>
      <c r="C4424" s="13">
        <v>105</v>
      </c>
      <c r="D4424" s="10" t="s">
        <v>102</v>
      </c>
      <c r="E4424">
        <v>1206</v>
      </c>
      <c r="F4424" s="9">
        <v>350</v>
      </c>
      <c r="G4424" s="9">
        <f>financials[[#This Row],[Units Sold]]*financials[[#This Row],[Sale Price]]</f>
        <v>422100</v>
      </c>
      <c r="H4424" s="9">
        <f>IF(financials[[#This Row],[Discount Band]]="low",0.1,IF(financials[[#This Row],[Discount Band]]="medium",0.15,0.3))</f>
        <v>0.1</v>
      </c>
      <c r="I4424" s="9">
        <f>financials[[#This Row],[Gross Sales]]-financials[[#This Row],[Gross Sales]]*financials[[#This Row],[Discounts]]</f>
        <v>379890</v>
      </c>
      <c r="J4424" s="9">
        <f>VLOOKUP(financials[[#This Row],[productid]],Products!$B$2:$H$10,3)</f>
        <v>10</v>
      </c>
      <c r="K4424" s="9">
        <f>financials[[#This Row],[Sales]]-financials[[#This Row],[COGS]]</f>
        <v>379880</v>
      </c>
      <c r="L4424" s="17">
        <f t="shared" ca="1" si="139"/>
        <v>45143</v>
      </c>
      <c r="M4424" t="str">
        <f t="shared" ca="1" si="138"/>
        <v>C0002</v>
      </c>
    </row>
    <row r="4425" spans="1:13" x14ac:dyDescent="0.25">
      <c r="A4425" t="s">
        <v>97</v>
      </c>
      <c r="B4425" s="7" t="s">
        <v>95</v>
      </c>
      <c r="C4425" s="15">
        <v>103</v>
      </c>
      <c r="D4425" s="16" t="s">
        <v>102</v>
      </c>
      <c r="E4425">
        <v>1210</v>
      </c>
      <c r="F4425" s="9">
        <v>350</v>
      </c>
      <c r="G4425" s="9">
        <f>financials[[#This Row],[Units Sold]]*financials[[#This Row],[Sale Price]]</f>
        <v>423500</v>
      </c>
      <c r="H4425" s="9">
        <f>IF(financials[[#This Row],[Discount Band]]="low",0.1,IF(financials[[#This Row],[Discount Band]]="medium",0.15,0.3))</f>
        <v>0.1</v>
      </c>
      <c r="I4425" s="9">
        <f>financials[[#This Row],[Gross Sales]]-financials[[#This Row],[Gross Sales]]*financials[[#This Row],[Discounts]]</f>
        <v>381150</v>
      </c>
      <c r="J4425" s="9">
        <f>VLOOKUP(financials[[#This Row],[productid]],Products!$B$2:$H$10,3)</f>
        <v>15</v>
      </c>
      <c r="K4425" s="9">
        <f>financials[[#This Row],[Sales]]-financials[[#This Row],[COGS]]</f>
        <v>381135</v>
      </c>
      <c r="L4425" s="17">
        <f t="shared" ca="1" si="139"/>
        <v>45067</v>
      </c>
      <c r="M4425" t="str">
        <f t="shared" ca="1" si="138"/>
        <v>A0001</v>
      </c>
    </row>
    <row r="4426" spans="1:13" x14ac:dyDescent="0.25">
      <c r="A4426" t="s">
        <v>97</v>
      </c>
      <c r="B4426" s="7" t="s">
        <v>95</v>
      </c>
      <c r="C4426" s="15">
        <v>101</v>
      </c>
      <c r="D4426" s="16" t="s">
        <v>94</v>
      </c>
      <c r="E4426">
        <v>1214</v>
      </c>
      <c r="F4426" s="9">
        <v>350</v>
      </c>
      <c r="G4426" s="9">
        <f>financials[[#This Row],[Units Sold]]*financials[[#This Row],[Sale Price]]</f>
        <v>424900</v>
      </c>
      <c r="H4426" s="9">
        <f>IF(financials[[#This Row],[Discount Band]]="low",0.1,IF(financials[[#This Row],[Discount Band]]="medium",0.15,0.3))</f>
        <v>0.3</v>
      </c>
      <c r="I4426" s="9">
        <f>financials[[#This Row],[Gross Sales]]-financials[[#This Row],[Gross Sales]]*financials[[#This Row],[Discounts]]</f>
        <v>297430</v>
      </c>
      <c r="J4426" s="9">
        <f>VLOOKUP(financials[[#This Row],[productid]],Products!$B$2:$H$10,3)</f>
        <v>9.9499999999999993</v>
      </c>
      <c r="K4426" s="9">
        <f>financials[[#This Row],[Sales]]-financials[[#This Row],[COGS]]</f>
        <v>297420.05</v>
      </c>
      <c r="L4426" s="17">
        <f t="shared" ca="1" si="139"/>
        <v>44777</v>
      </c>
      <c r="M4426" t="str">
        <f t="shared" ca="1" si="138"/>
        <v>C0002</v>
      </c>
    </row>
    <row r="4427" spans="1:13" x14ac:dyDescent="0.25">
      <c r="A4427" t="s">
        <v>98</v>
      </c>
      <c r="B4427" s="7" t="s">
        <v>170</v>
      </c>
      <c r="C4427" s="15">
        <v>101</v>
      </c>
      <c r="D4427" s="16" t="s">
        <v>101</v>
      </c>
      <c r="E4427">
        <v>3408</v>
      </c>
      <c r="F4427" s="9">
        <v>125</v>
      </c>
      <c r="G4427" s="9">
        <f>financials[[#This Row],[Units Sold]]*financials[[#This Row],[Sale Price]]</f>
        <v>426000</v>
      </c>
      <c r="H4427" s="9">
        <f>IF(financials[[#This Row],[Discount Band]]="low",0.1,IF(financials[[#This Row],[Discount Band]]="medium",0.15,0.3))</f>
        <v>0.15</v>
      </c>
      <c r="I4427" s="9">
        <f>financials[[#This Row],[Gross Sales]]-financials[[#This Row],[Gross Sales]]*financials[[#This Row],[Discounts]]</f>
        <v>362100</v>
      </c>
      <c r="J4427" s="9">
        <f>VLOOKUP(financials[[#This Row],[productid]],Products!$B$2:$H$10,3)</f>
        <v>9.9499999999999993</v>
      </c>
      <c r="K4427" s="9">
        <f>financials[[#This Row],[Sales]]-financials[[#This Row],[COGS]]</f>
        <v>362090.05</v>
      </c>
      <c r="L4427" s="17">
        <f t="shared" ca="1" si="139"/>
        <v>45274</v>
      </c>
      <c r="M4427" t="str">
        <f t="shared" ca="1" si="138"/>
        <v>B0101</v>
      </c>
    </row>
    <row r="4428" spans="1:13" x14ac:dyDescent="0.25">
      <c r="A4428" t="s">
        <v>99</v>
      </c>
      <c r="B4428" s="7" t="s">
        <v>95</v>
      </c>
      <c r="C4428" s="15">
        <v>105</v>
      </c>
      <c r="D4428" s="16" t="s">
        <v>101</v>
      </c>
      <c r="E4428">
        <v>1422</v>
      </c>
      <c r="F4428" s="9">
        <v>300</v>
      </c>
      <c r="G4428" s="9">
        <f>financials[[#This Row],[Units Sold]]*financials[[#This Row],[Sale Price]]</f>
        <v>426600</v>
      </c>
      <c r="H4428" s="9">
        <f>IF(financials[[#This Row],[Discount Band]]="low",0.1,IF(financials[[#This Row],[Discount Band]]="medium",0.15,0.3))</f>
        <v>0.15</v>
      </c>
      <c r="I4428" s="9">
        <f>financials[[#This Row],[Gross Sales]]-financials[[#This Row],[Gross Sales]]*financials[[#This Row],[Discounts]]</f>
        <v>362610</v>
      </c>
      <c r="J4428" s="9">
        <f>VLOOKUP(financials[[#This Row],[productid]],Products!$B$2:$H$10,3)</f>
        <v>10</v>
      </c>
      <c r="K4428" s="9">
        <f>financials[[#This Row],[Sales]]-financials[[#This Row],[COGS]]</f>
        <v>362600</v>
      </c>
      <c r="L4428" s="17">
        <f t="shared" ca="1" si="139"/>
        <v>45314</v>
      </c>
      <c r="M4428" t="str">
        <f t="shared" ca="1" si="138"/>
        <v>B0001</v>
      </c>
    </row>
    <row r="4429" spans="1:13" x14ac:dyDescent="0.25">
      <c r="A4429" t="s">
        <v>99</v>
      </c>
      <c r="B4429" s="7" t="s">
        <v>170</v>
      </c>
      <c r="C4429" s="15">
        <v>105</v>
      </c>
      <c r="D4429" s="16" t="s">
        <v>101</v>
      </c>
      <c r="E4429">
        <v>1422</v>
      </c>
      <c r="F4429" s="9">
        <v>300</v>
      </c>
      <c r="G4429" s="9">
        <f>financials[[#This Row],[Units Sold]]*financials[[#This Row],[Sale Price]]</f>
        <v>426600</v>
      </c>
      <c r="H4429" s="9">
        <f>IF(financials[[#This Row],[Discount Band]]="low",0.1,IF(financials[[#This Row],[Discount Band]]="medium",0.15,0.3))</f>
        <v>0.15</v>
      </c>
      <c r="I4429" s="9">
        <f>financials[[#This Row],[Gross Sales]]-financials[[#This Row],[Gross Sales]]*financials[[#This Row],[Discounts]]</f>
        <v>362610</v>
      </c>
      <c r="J4429" s="9">
        <f>VLOOKUP(financials[[#This Row],[productid]],Products!$B$2:$H$10,3)</f>
        <v>10</v>
      </c>
      <c r="K4429" s="9">
        <f>financials[[#This Row],[Sales]]-financials[[#This Row],[COGS]]</f>
        <v>362600</v>
      </c>
      <c r="L4429" s="17">
        <f t="shared" ca="1" si="139"/>
        <v>45226</v>
      </c>
      <c r="M4429" t="str">
        <f t="shared" ca="1" si="138"/>
        <v>B0001</v>
      </c>
    </row>
    <row r="4430" spans="1:13" x14ac:dyDescent="0.25">
      <c r="A4430" t="s">
        <v>97</v>
      </c>
      <c r="B4430" s="7" t="s">
        <v>95</v>
      </c>
      <c r="C4430" s="13">
        <v>104</v>
      </c>
      <c r="D4430" s="10" t="s">
        <v>102</v>
      </c>
      <c r="E4430">
        <v>1220</v>
      </c>
      <c r="F4430" s="9">
        <v>350</v>
      </c>
      <c r="G4430" s="9">
        <f>financials[[#This Row],[Units Sold]]*financials[[#This Row],[Sale Price]]</f>
        <v>427000</v>
      </c>
      <c r="H4430" s="9">
        <f>IF(financials[[#This Row],[Discount Band]]="low",0.1,IF(financials[[#This Row],[Discount Band]]="medium",0.15,0.3))</f>
        <v>0.1</v>
      </c>
      <c r="I4430" s="9">
        <f>financials[[#This Row],[Gross Sales]]-financials[[#This Row],[Gross Sales]]*financials[[#This Row],[Discounts]]</f>
        <v>384300</v>
      </c>
      <c r="J4430" s="9">
        <f>VLOOKUP(financials[[#This Row],[productid]],Products!$B$2:$H$10,3)</f>
        <v>2.9</v>
      </c>
      <c r="K4430" s="9">
        <f>financials[[#This Row],[Sales]]-financials[[#This Row],[COGS]]</f>
        <v>384297.1</v>
      </c>
      <c r="L4430" s="17">
        <f t="shared" ca="1" si="139"/>
        <v>45153</v>
      </c>
      <c r="M4430" t="str">
        <f t="shared" ca="1" si="138"/>
        <v>A0001</v>
      </c>
    </row>
    <row r="4431" spans="1:13" x14ac:dyDescent="0.25">
      <c r="A4431" t="s">
        <v>97</v>
      </c>
      <c r="B4431" s="7" t="s">
        <v>170</v>
      </c>
      <c r="C4431" s="15">
        <v>108</v>
      </c>
      <c r="D4431" s="16" t="s">
        <v>103</v>
      </c>
      <c r="E4431">
        <v>1223</v>
      </c>
      <c r="F4431" s="9">
        <v>350</v>
      </c>
      <c r="G4431" s="9">
        <f>financials[[#This Row],[Units Sold]]*financials[[#This Row],[Sale Price]]</f>
        <v>428050</v>
      </c>
      <c r="H4431" s="9">
        <f>IF(financials[[#This Row],[Discount Band]]="low",0.1,IF(financials[[#This Row],[Discount Band]]="medium",0.15,0.3))</f>
        <v>0.3</v>
      </c>
      <c r="I4431" s="9">
        <f>financials[[#This Row],[Gross Sales]]-financials[[#This Row],[Gross Sales]]*financials[[#This Row],[Discounts]]</f>
        <v>299635</v>
      </c>
      <c r="J4431" s="9">
        <f>VLOOKUP(financials[[#This Row],[productid]],Products!$B$2:$H$10,3)</f>
        <v>3.99</v>
      </c>
      <c r="K4431" s="9">
        <f>financials[[#This Row],[Sales]]-financials[[#This Row],[COGS]]</f>
        <v>299631.01</v>
      </c>
      <c r="L4431" s="17">
        <f t="shared" ca="1" si="139"/>
        <v>45318</v>
      </c>
      <c r="M4431" t="str">
        <f t="shared" ca="1" si="138"/>
        <v>B0001</v>
      </c>
    </row>
    <row r="4432" spans="1:13" x14ac:dyDescent="0.25">
      <c r="A4432" t="s">
        <v>98</v>
      </c>
      <c r="B4432" s="7" t="s">
        <v>170</v>
      </c>
      <c r="C4432" s="13">
        <v>106</v>
      </c>
      <c r="D4432" s="10" t="s">
        <v>102</v>
      </c>
      <c r="E4432">
        <v>3446</v>
      </c>
      <c r="F4432" s="9">
        <v>125</v>
      </c>
      <c r="G4432" s="9">
        <f>financials[[#This Row],[Units Sold]]*financials[[#This Row],[Sale Price]]</f>
        <v>430750</v>
      </c>
      <c r="H4432" s="9">
        <f>IF(financials[[#This Row],[Discount Band]]="low",0.1,IF(financials[[#This Row],[Discount Band]]="medium",0.15,0.3))</f>
        <v>0.1</v>
      </c>
      <c r="I4432" s="9">
        <f>financials[[#This Row],[Gross Sales]]-financials[[#This Row],[Gross Sales]]*financials[[#This Row],[Discounts]]</f>
        <v>387675</v>
      </c>
      <c r="J4432" s="9">
        <f>VLOOKUP(financials[[#This Row],[productid]],Products!$B$2:$H$10,3)</f>
        <v>9.1</v>
      </c>
      <c r="K4432" s="9">
        <f>financials[[#This Row],[Sales]]-financials[[#This Row],[COGS]]</f>
        <v>387665.9</v>
      </c>
      <c r="L4432" s="17">
        <f t="shared" ca="1" si="139"/>
        <v>45421</v>
      </c>
      <c r="M4432" t="str">
        <f t="shared" ca="1" si="138"/>
        <v>B0101</v>
      </c>
    </row>
    <row r="4433" spans="1:13" x14ac:dyDescent="0.25">
      <c r="A4433" t="s">
        <v>98</v>
      </c>
      <c r="B4433" s="7" t="s">
        <v>135</v>
      </c>
      <c r="C4433" s="13">
        <v>106</v>
      </c>
      <c r="D4433" s="10" t="s">
        <v>102</v>
      </c>
      <c r="E4433">
        <v>3471</v>
      </c>
      <c r="F4433" s="9">
        <v>125</v>
      </c>
      <c r="G4433" s="9">
        <f>financials[[#This Row],[Units Sold]]*financials[[#This Row],[Sale Price]]</f>
        <v>433875</v>
      </c>
      <c r="H4433" s="9">
        <f>IF(financials[[#This Row],[Discount Band]]="low",0.1,IF(financials[[#This Row],[Discount Band]]="medium",0.15,0.3))</f>
        <v>0.1</v>
      </c>
      <c r="I4433" s="9">
        <f>financials[[#This Row],[Gross Sales]]-financials[[#This Row],[Gross Sales]]*financials[[#This Row],[Discounts]]</f>
        <v>390487.5</v>
      </c>
      <c r="J4433" s="9">
        <f>VLOOKUP(financials[[#This Row],[productid]],Products!$B$2:$H$10,3)</f>
        <v>9.1</v>
      </c>
      <c r="K4433" s="9">
        <f>financials[[#This Row],[Sales]]-financials[[#This Row],[COGS]]</f>
        <v>390478.4</v>
      </c>
      <c r="L4433" s="17">
        <f t="shared" ca="1" si="139"/>
        <v>45490</v>
      </c>
      <c r="M4433" t="str">
        <f t="shared" ca="1" si="138"/>
        <v>B0001</v>
      </c>
    </row>
    <row r="4434" spans="1:13" x14ac:dyDescent="0.25">
      <c r="A4434" t="s">
        <v>98</v>
      </c>
      <c r="B4434" s="7" t="s">
        <v>135</v>
      </c>
      <c r="C4434" s="13">
        <v>102</v>
      </c>
      <c r="D4434" s="10" t="s">
        <v>101</v>
      </c>
      <c r="E4434">
        <v>3496</v>
      </c>
      <c r="F4434" s="9">
        <v>125</v>
      </c>
      <c r="G4434" s="9">
        <f>financials[[#This Row],[Units Sold]]*financials[[#This Row],[Sale Price]]</f>
        <v>437000</v>
      </c>
      <c r="H4434" s="9">
        <f>IF(financials[[#This Row],[Discount Band]]="low",0.1,IF(financials[[#This Row],[Discount Band]]="medium",0.15,0.3))</f>
        <v>0.15</v>
      </c>
      <c r="I4434" s="9">
        <f>financials[[#This Row],[Gross Sales]]-financials[[#This Row],[Gross Sales]]*financials[[#This Row],[Discounts]]</f>
        <v>371450</v>
      </c>
      <c r="J4434" s="9">
        <f>VLOOKUP(financials[[#This Row],[productid]],Products!$B$2:$H$10,3)</f>
        <v>13.95</v>
      </c>
      <c r="K4434" s="9">
        <f>financials[[#This Row],[Sales]]-financials[[#This Row],[COGS]]</f>
        <v>371436.05</v>
      </c>
      <c r="L4434" s="17">
        <f t="shared" ca="1" si="139"/>
        <v>45199</v>
      </c>
      <c r="M4434" t="str">
        <f t="shared" ca="1" si="138"/>
        <v>C0002</v>
      </c>
    </row>
    <row r="4435" spans="1:13" x14ac:dyDescent="0.25">
      <c r="A4435" t="s">
        <v>98</v>
      </c>
      <c r="B4435" s="7" t="s">
        <v>135</v>
      </c>
      <c r="C4435" s="15">
        <v>102</v>
      </c>
      <c r="D4435" s="16" t="s">
        <v>103</v>
      </c>
      <c r="E4435">
        <v>3500</v>
      </c>
      <c r="F4435" s="9">
        <v>125</v>
      </c>
      <c r="G4435" s="9">
        <f>financials[[#This Row],[Units Sold]]*financials[[#This Row],[Sale Price]]</f>
        <v>437500</v>
      </c>
      <c r="H4435" s="9">
        <f>IF(financials[[#This Row],[Discount Band]]="low",0.1,IF(financials[[#This Row],[Discount Band]]="medium",0.15,0.3))</f>
        <v>0.3</v>
      </c>
      <c r="I4435" s="9">
        <f>financials[[#This Row],[Gross Sales]]-financials[[#This Row],[Gross Sales]]*financials[[#This Row],[Discounts]]</f>
        <v>306250</v>
      </c>
      <c r="J4435" s="9">
        <f>VLOOKUP(financials[[#This Row],[productid]],Products!$B$2:$H$10,3)</f>
        <v>13.95</v>
      </c>
      <c r="K4435" s="9">
        <f>financials[[#This Row],[Sales]]-financials[[#This Row],[COGS]]</f>
        <v>306236.05</v>
      </c>
      <c r="L4435" s="17">
        <f t="shared" ca="1" si="139"/>
        <v>45365</v>
      </c>
      <c r="M4435" t="str">
        <f t="shared" ca="1" si="138"/>
        <v>B0101</v>
      </c>
    </row>
    <row r="4436" spans="1:13" x14ac:dyDescent="0.25">
      <c r="A4436" t="s">
        <v>98</v>
      </c>
      <c r="B4436" s="7" t="s">
        <v>135</v>
      </c>
      <c r="C4436" s="15">
        <v>105</v>
      </c>
      <c r="D4436" s="16" t="s">
        <v>94</v>
      </c>
      <c r="E4436">
        <v>3504</v>
      </c>
      <c r="F4436" s="9">
        <v>125</v>
      </c>
      <c r="G4436" s="9">
        <f>financials[[#This Row],[Units Sold]]*financials[[#This Row],[Sale Price]]</f>
        <v>438000</v>
      </c>
      <c r="H4436" s="9">
        <f>IF(financials[[#This Row],[Discount Band]]="low",0.1,IF(financials[[#This Row],[Discount Band]]="medium",0.15,0.3))</f>
        <v>0.3</v>
      </c>
      <c r="I4436" s="9">
        <f>financials[[#This Row],[Gross Sales]]-financials[[#This Row],[Gross Sales]]*financials[[#This Row],[Discounts]]</f>
        <v>306600</v>
      </c>
      <c r="J4436" s="9">
        <f>VLOOKUP(financials[[#This Row],[productid]],Products!$B$2:$H$10,3)</f>
        <v>10</v>
      </c>
      <c r="K4436" s="9">
        <f>financials[[#This Row],[Sales]]-financials[[#This Row],[COGS]]</f>
        <v>306590</v>
      </c>
      <c r="L4436" s="17">
        <f t="shared" ca="1" si="139"/>
        <v>45421</v>
      </c>
      <c r="M4436" t="str">
        <f t="shared" ca="1" si="138"/>
        <v>B0101</v>
      </c>
    </row>
    <row r="4437" spans="1:13" x14ac:dyDescent="0.25">
      <c r="A4437" t="s">
        <v>97</v>
      </c>
      <c r="B4437" s="7" t="s">
        <v>95</v>
      </c>
      <c r="C4437" s="13">
        <v>106</v>
      </c>
      <c r="D4437" s="10" t="s">
        <v>101</v>
      </c>
      <c r="E4437">
        <v>1252</v>
      </c>
      <c r="F4437" s="9">
        <v>350</v>
      </c>
      <c r="G4437" s="9">
        <f>financials[[#This Row],[Units Sold]]*financials[[#This Row],[Sale Price]]</f>
        <v>438200</v>
      </c>
      <c r="H4437" s="9">
        <f>IF(financials[[#This Row],[Discount Band]]="low",0.1,IF(financials[[#This Row],[Discount Band]]="medium",0.15,0.3))</f>
        <v>0.15</v>
      </c>
      <c r="I4437" s="9">
        <f>financials[[#This Row],[Gross Sales]]-financials[[#This Row],[Gross Sales]]*financials[[#This Row],[Discounts]]</f>
        <v>372470</v>
      </c>
      <c r="J4437" s="9">
        <f>VLOOKUP(financials[[#This Row],[productid]],Products!$B$2:$H$10,3)</f>
        <v>9.1</v>
      </c>
      <c r="K4437" s="9">
        <f>financials[[#This Row],[Sales]]-financials[[#This Row],[COGS]]</f>
        <v>372460.9</v>
      </c>
      <c r="L4437" s="17">
        <f t="shared" ca="1" si="139"/>
        <v>45240</v>
      </c>
      <c r="M4437" t="str">
        <f t="shared" ca="1" si="138"/>
        <v>B0101</v>
      </c>
    </row>
    <row r="4438" spans="1:13" x14ac:dyDescent="0.25">
      <c r="A4438" t="s">
        <v>98</v>
      </c>
      <c r="B4438" s="7" t="s">
        <v>170</v>
      </c>
      <c r="C4438" s="15">
        <v>109</v>
      </c>
      <c r="D4438" s="16" t="s">
        <v>102</v>
      </c>
      <c r="E4438">
        <v>3511</v>
      </c>
      <c r="F4438" s="9">
        <v>125</v>
      </c>
      <c r="G4438" s="9">
        <f>financials[[#This Row],[Units Sold]]*financials[[#This Row],[Sale Price]]</f>
        <v>438875</v>
      </c>
      <c r="H4438" s="9">
        <f>IF(financials[[#This Row],[Discount Band]]="low",0.1,IF(financials[[#This Row],[Discount Band]]="medium",0.15,0.3))</f>
        <v>0.1</v>
      </c>
      <c r="I4438" s="9">
        <f>financials[[#This Row],[Gross Sales]]-financials[[#This Row],[Gross Sales]]*financials[[#This Row],[Discounts]]</f>
        <v>394987.5</v>
      </c>
      <c r="J4438" s="9">
        <f>VLOOKUP(financials[[#This Row],[productid]],Products!$B$2:$H$10,3)</f>
        <v>16.8</v>
      </c>
      <c r="K4438" s="9">
        <f>financials[[#This Row],[Sales]]-financials[[#This Row],[COGS]]</f>
        <v>394970.7</v>
      </c>
      <c r="L4438" s="17">
        <f t="shared" ca="1" si="139"/>
        <v>45074</v>
      </c>
      <c r="M4438" t="str">
        <f t="shared" ca="1" si="138"/>
        <v>B0101</v>
      </c>
    </row>
    <row r="4439" spans="1:13" x14ac:dyDescent="0.25">
      <c r="A4439" t="s">
        <v>98</v>
      </c>
      <c r="B4439" s="7" t="s">
        <v>135</v>
      </c>
      <c r="C4439" s="15">
        <v>108</v>
      </c>
      <c r="D4439" s="16" t="s">
        <v>102</v>
      </c>
      <c r="E4439">
        <v>3514</v>
      </c>
      <c r="F4439" s="9">
        <v>125</v>
      </c>
      <c r="G4439" s="9">
        <f>financials[[#This Row],[Units Sold]]*financials[[#This Row],[Sale Price]]</f>
        <v>439250</v>
      </c>
      <c r="H4439" s="9">
        <f>IF(financials[[#This Row],[Discount Band]]="low",0.1,IF(financials[[#This Row],[Discount Band]]="medium",0.15,0.3))</f>
        <v>0.1</v>
      </c>
      <c r="I4439" s="9">
        <f>financials[[#This Row],[Gross Sales]]-financials[[#This Row],[Gross Sales]]*financials[[#This Row],[Discounts]]</f>
        <v>395325</v>
      </c>
      <c r="J4439" s="9">
        <f>VLOOKUP(financials[[#This Row],[productid]],Products!$B$2:$H$10,3)</f>
        <v>3.99</v>
      </c>
      <c r="K4439" s="9">
        <f>financials[[#This Row],[Sales]]-financials[[#This Row],[COGS]]</f>
        <v>395321.01</v>
      </c>
      <c r="L4439" s="17">
        <f t="shared" ca="1" si="139"/>
        <v>45050</v>
      </c>
      <c r="M4439" t="str">
        <f t="shared" ca="1" si="138"/>
        <v>A0001</v>
      </c>
    </row>
    <row r="4440" spans="1:13" x14ac:dyDescent="0.25">
      <c r="A4440" t="s">
        <v>99</v>
      </c>
      <c r="B4440" s="7" t="s">
        <v>95</v>
      </c>
      <c r="C4440" s="15">
        <v>105</v>
      </c>
      <c r="D4440" s="16" t="s">
        <v>101</v>
      </c>
      <c r="E4440">
        <v>1468</v>
      </c>
      <c r="F4440" s="9">
        <v>300</v>
      </c>
      <c r="G4440" s="9">
        <f>financials[[#This Row],[Units Sold]]*financials[[#This Row],[Sale Price]]</f>
        <v>440400</v>
      </c>
      <c r="H4440" s="9">
        <f>IF(financials[[#This Row],[Discount Band]]="low",0.1,IF(financials[[#This Row],[Discount Band]]="medium",0.15,0.3))</f>
        <v>0.15</v>
      </c>
      <c r="I4440" s="9">
        <f>financials[[#This Row],[Gross Sales]]-financials[[#This Row],[Gross Sales]]*financials[[#This Row],[Discounts]]</f>
        <v>374340</v>
      </c>
      <c r="J4440" s="9">
        <f>VLOOKUP(financials[[#This Row],[productid]],Products!$B$2:$H$10,3)</f>
        <v>10</v>
      </c>
      <c r="K4440" s="9">
        <f>financials[[#This Row],[Sales]]-financials[[#This Row],[COGS]]</f>
        <v>374330</v>
      </c>
      <c r="L4440" s="17">
        <f t="shared" ca="1" si="139"/>
        <v>45434</v>
      </c>
      <c r="M4440" t="str">
        <f t="shared" ca="1" si="138"/>
        <v>C0003</v>
      </c>
    </row>
    <row r="4441" spans="1:13" x14ac:dyDescent="0.25">
      <c r="A4441" t="s">
        <v>99</v>
      </c>
      <c r="B4441" s="7" t="s">
        <v>95</v>
      </c>
      <c r="C4441" s="13">
        <v>105</v>
      </c>
      <c r="D4441" s="10" t="s">
        <v>94</v>
      </c>
      <c r="E4441">
        <v>1469</v>
      </c>
      <c r="F4441" s="9">
        <v>300</v>
      </c>
      <c r="G4441" s="9">
        <f>financials[[#This Row],[Units Sold]]*financials[[#This Row],[Sale Price]]</f>
        <v>440700</v>
      </c>
      <c r="H4441" s="9">
        <f>IF(financials[[#This Row],[Discount Band]]="low",0.1,IF(financials[[#This Row],[Discount Band]]="medium",0.15,0.3))</f>
        <v>0.3</v>
      </c>
      <c r="I4441" s="9">
        <f>financials[[#This Row],[Gross Sales]]-financials[[#This Row],[Gross Sales]]*financials[[#This Row],[Discounts]]</f>
        <v>308490</v>
      </c>
      <c r="J4441" s="9">
        <f>VLOOKUP(financials[[#This Row],[productid]],Products!$B$2:$H$10,3)</f>
        <v>10</v>
      </c>
      <c r="K4441" s="9">
        <f>financials[[#This Row],[Sales]]-financials[[#This Row],[COGS]]</f>
        <v>308480</v>
      </c>
      <c r="L4441" s="17">
        <f t="shared" ca="1" si="139"/>
        <v>44949</v>
      </c>
      <c r="M4441" t="str">
        <f t="shared" ca="1" si="138"/>
        <v>A0001</v>
      </c>
    </row>
    <row r="4442" spans="1:13" x14ac:dyDescent="0.25">
      <c r="A4442" t="s">
        <v>99</v>
      </c>
      <c r="B4442" s="7" t="s">
        <v>170</v>
      </c>
      <c r="C4442" s="15">
        <v>101</v>
      </c>
      <c r="D4442" s="16" t="s">
        <v>103</v>
      </c>
      <c r="E4442">
        <v>1470</v>
      </c>
      <c r="F4442" s="9">
        <v>300</v>
      </c>
      <c r="G4442" s="9">
        <f>financials[[#This Row],[Units Sold]]*financials[[#This Row],[Sale Price]]</f>
        <v>441000</v>
      </c>
      <c r="H4442" s="9">
        <f>IF(financials[[#This Row],[Discount Band]]="low",0.1,IF(financials[[#This Row],[Discount Band]]="medium",0.15,0.3))</f>
        <v>0.3</v>
      </c>
      <c r="I4442" s="9">
        <f>financials[[#This Row],[Gross Sales]]-financials[[#This Row],[Gross Sales]]*financials[[#This Row],[Discounts]]</f>
        <v>308700</v>
      </c>
      <c r="J4442" s="9">
        <f>VLOOKUP(financials[[#This Row],[productid]],Products!$B$2:$H$10,3)</f>
        <v>9.9499999999999993</v>
      </c>
      <c r="K4442" s="9">
        <f>financials[[#This Row],[Sales]]-financials[[#This Row],[COGS]]</f>
        <v>308690.05</v>
      </c>
      <c r="L4442" s="17">
        <f t="shared" ca="1" si="139"/>
        <v>45199</v>
      </c>
      <c r="M4442" t="str">
        <f t="shared" ca="1" si="138"/>
        <v>C0003</v>
      </c>
    </row>
    <row r="4443" spans="1:13" x14ac:dyDescent="0.25">
      <c r="A4443" t="s">
        <v>98</v>
      </c>
      <c r="B4443" s="7" t="s">
        <v>135</v>
      </c>
      <c r="C4443" s="15">
        <v>102</v>
      </c>
      <c r="D4443" s="16" t="s">
        <v>101</v>
      </c>
      <c r="E4443">
        <v>3530</v>
      </c>
      <c r="F4443" s="9">
        <v>125</v>
      </c>
      <c r="G4443" s="9">
        <f>financials[[#This Row],[Units Sold]]*financials[[#This Row],[Sale Price]]</f>
        <v>441250</v>
      </c>
      <c r="H4443" s="9">
        <f>IF(financials[[#This Row],[Discount Band]]="low",0.1,IF(financials[[#This Row],[Discount Band]]="medium",0.15,0.3))</f>
        <v>0.15</v>
      </c>
      <c r="I4443" s="9">
        <f>financials[[#This Row],[Gross Sales]]-financials[[#This Row],[Gross Sales]]*financials[[#This Row],[Discounts]]</f>
        <v>375062.5</v>
      </c>
      <c r="J4443" s="9">
        <f>VLOOKUP(financials[[#This Row],[productid]],Products!$B$2:$H$10,3)</f>
        <v>13.95</v>
      </c>
      <c r="K4443" s="9">
        <f>financials[[#This Row],[Sales]]-financials[[#This Row],[COGS]]</f>
        <v>375048.55</v>
      </c>
      <c r="L4443" s="17">
        <f t="shared" ca="1" si="139"/>
        <v>44694</v>
      </c>
      <c r="M4443" t="str">
        <f t="shared" ca="1" si="138"/>
        <v>C0003</v>
      </c>
    </row>
    <row r="4444" spans="1:13" x14ac:dyDescent="0.25">
      <c r="A4444" t="s">
        <v>98</v>
      </c>
      <c r="B4444" s="7" t="s">
        <v>135</v>
      </c>
      <c r="C4444" s="15">
        <v>106</v>
      </c>
      <c r="D4444" s="16" t="s">
        <v>94</v>
      </c>
      <c r="E4444">
        <v>3533</v>
      </c>
      <c r="F4444" s="9">
        <v>125</v>
      </c>
      <c r="G4444" s="9">
        <f>financials[[#This Row],[Units Sold]]*financials[[#This Row],[Sale Price]]</f>
        <v>441625</v>
      </c>
      <c r="H4444" s="9">
        <f>IF(financials[[#This Row],[Discount Band]]="low",0.1,IF(financials[[#This Row],[Discount Band]]="medium",0.15,0.3))</f>
        <v>0.3</v>
      </c>
      <c r="I4444" s="9">
        <f>financials[[#This Row],[Gross Sales]]-financials[[#This Row],[Gross Sales]]*financials[[#This Row],[Discounts]]</f>
        <v>309137.5</v>
      </c>
      <c r="J4444" s="9">
        <f>VLOOKUP(financials[[#This Row],[productid]],Products!$B$2:$H$10,3)</f>
        <v>9.1</v>
      </c>
      <c r="K4444" s="9">
        <f>financials[[#This Row],[Sales]]-financials[[#This Row],[COGS]]</f>
        <v>309128.40000000002</v>
      </c>
      <c r="L4444" s="17">
        <f t="shared" ca="1" si="139"/>
        <v>44964</v>
      </c>
      <c r="M4444" t="str">
        <f t="shared" ca="1" si="138"/>
        <v>C0003</v>
      </c>
    </row>
    <row r="4445" spans="1:13" x14ac:dyDescent="0.25">
      <c r="A4445" t="s">
        <v>98</v>
      </c>
      <c r="B4445" s="7" t="s">
        <v>170</v>
      </c>
      <c r="C4445" s="15">
        <v>108</v>
      </c>
      <c r="D4445" s="16" t="s">
        <v>103</v>
      </c>
      <c r="E4445">
        <v>3548</v>
      </c>
      <c r="F4445" s="9">
        <v>125</v>
      </c>
      <c r="G4445" s="9">
        <f>financials[[#This Row],[Units Sold]]*financials[[#This Row],[Sale Price]]</f>
        <v>443500</v>
      </c>
      <c r="H4445" s="9">
        <f>IF(financials[[#This Row],[Discount Band]]="low",0.1,IF(financials[[#This Row],[Discount Band]]="medium",0.15,0.3))</f>
        <v>0.3</v>
      </c>
      <c r="I4445" s="9">
        <f>financials[[#This Row],[Gross Sales]]-financials[[#This Row],[Gross Sales]]*financials[[#This Row],[Discounts]]</f>
        <v>310450</v>
      </c>
      <c r="J4445" s="9">
        <f>VLOOKUP(financials[[#This Row],[productid]],Products!$B$2:$H$10,3)</f>
        <v>3.99</v>
      </c>
      <c r="K4445" s="9">
        <f>financials[[#This Row],[Sales]]-financials[[#This Row],[COGS]]</f>
        <v>310446.01</v>
      </c>
      <c r="L4445" s="17">
        <f t="shared" ca="1" si="139"/>
        <v>45066</v>
      </c>
      <c r="M4445" t="str">
        <f t="shared" ca="1" si="138"/>
        <v>A0001</v>
      </c>
    </row>
    <row r="4446" spans="1:13" x14ac:dyDescent="0.25">
      <c r="A4446" t="s">
        <v>97</v>
      </c>
      <c r="B4446" s="7" t="s">
        <v>95</v>
      </c>
      <c r="C4446" s="15">
        <v>102</v>
      </c>
      <c r="D4446" s="16" t="s">
        <v>94</v>
      </c>
      <c r="E4446">
        <v>1268</v>
      </c>
      <c r="F4446" s="9">
        <v>350</v>
      </c>
      <c r="G4446" s="9">
        <f>financials[[#This Row],[Units Sold]]*financials[[#This Row],[Sale Price]]</f>
        <v>443800</v>
      </c>
      <c r="H4446" s="9">
        <f>IF(financials[[#This Row],[Discount Band]]="low",0.1,IF(financials[[#This Row],[Discount Band]]="medium",0.15,0.3))</f>
        <v>0.3</v>
      </c>
      <c r="I4446" s="9">
        <f>financials[[#This Row],[Gross Sales]]-financials[[#This Row],[Gross Sales]]*financials[[#This Row],[Discounts]]</f>
        <v>310660</v>
      </c>
      <c r="J4446" s="9">
        <f>VLOOKUP(financials[[#This Row],[productid]],Products!$B$2:$H$10,3)</f>
        <v>13.95</v>
      </c>
      <c r="K4446" s="9">
        <f>financials[[#This Row],[Sales]]-financials[[#This Row],[COGS]]</f>
        <v>310646.05</v>
      </c>
      <c r="L4446" s="17">
        <f t="shared" ca="1" si="139"/>
        <v>45191</v>
      </c>
      <c r="M4446" t="str">
        <f t="shared" ca="1" si="138"/>
        <v>C0003</v>
      </c>
    </row>
    <row r="4447" spans="1:13" x14ac:dyDescent="0.25">
      <c r="A4447" t="s">
        <v>97</v>
      </c>
      <c r="B4447" s="7" t="s">
        <v>95</v>
      </c>
      <c r="C4447" s="15">
        <v>101</v>
      </c>
      <c r="D4447" s="16" t="s">
        <v>101</v>
      </c>
      <c r="E4447">
        <v>1271</v>
      </c>
      <c r="F4447" s="9">
        <v>350</v>
      </c>
      <c r="G4447" s="9">
        <f>financials[[#This Row],[Units Sold]]*financials[[#This Row],[Sale Price]]</f>
        <v>444850</v>
      </c>
      <c r="H4447" s="9">
        <f>IF(financials[[#This Row],[Discount Band]]="low",0.1,IF(financials[[#This Row],[Discount Band]]="medium",0.15,0.3))</f>
        <v>0.15</v>
      </c>
      <c r="I4447" s="9">
        <f>financials[[#This Row],[Gross Sales]]-financials[[#This Row],[Gross Sales]]*financials[[#This Row],[Discounts]]</f>
        <v>378122.5</v>
      </c>
      <c r="J4447" s="9">
        <f>VLOOKUP(financials[[#This Row],[productid]],Products!$B$2:$H$10,3)</f>
        <v>9.9499999999999993</v>
      </c>
      <c r="K4447" s="9">
        <f>financials[[#This Row],[Sales]]-financials[[#This Row],[COGS]]</f>
        <v>378112.55</v>
      </c>
      <c r="L4447" s="17">
        <f t="shared" ca="1" si="139"/>
        <v>45354</v>
      </c>
      <c r="M4447" t="str">
        <f t="shared" ca="1" si="138"/>
        <v>B0001</v>
      </c>
    </row>
    <row r="4448" spans="1:13" x14ac:dyDescent="0.25">
      <c r="A4448" t="s">
        <v>98</v>
      </c>
      <c r="B4448" s="7" t="s">
        <v>135</v>
      </c>
      <c r="C4448" s="13">
        <v>107</v>
      </c>
      <c r="D4448" s="10" t="s">
        <v>102</v>
      </c>
      <c r="E4448">
        <v>3571</v>
      </c>
      <c r="F4448" s="9">
        <v>125</v>
      </c>
      <c r="G4448" s="9">
        <f>financials[[#This Row],[Units Sold]]*financials[[#This Row],[Sale Price]]</f>
        <v>446375</v>
      </c>
      <c r="H4448" s="9">
        <f>IF(financials[[#This Row],[Discount Band]]="low",0.1,IF(financials[[#This Row],[Discount Band]]="medium",0.15,0.3))</f>
        <v>0.1</v>
      </c>
      <c r="I4448" s="9">
        <f>financials[[#This Row],[Gross Sales]]-financials[[#This Row],[Gross Sales]]*financials[[#This Row],[Discounts]]</f>
        <v>401737.5</v>
      </c>
      <c r="J4448" s="9">
        <f>VLOOKUP(financials[[#This Row],[productid]],Products!$B$2:$H$10,3)</f>
        <v>5.5</v>
      </c>
      <c r="K4448" s="9">
        <f>financials[[#This Row],[Sales]]-financials[[#This Row],[COGS]]</f>
        <v>401732</v>
      </c>
      <c r="L4448" s="17">
        <f t="shared" ca="1" si="139"/>
        <v>45429</v>
      </c>
      <c r="M4448" t="str">
        <f t="shared" ca="1" si="138"/>
        <v>B0001</v>
      </c>
    </row>
    <row r="4449" spans="1:13" x14ac:dyDescent="0.25">
      <c r="A4449" t="s">
        <v>98</v>
      </c>
      <c r="B4449" s="7" t="s">
        <v>135</v>
      </c>
      <c r="C4449" s="13">
        <v>101</v>
      </c>
      <c r="D4449" s="10" t="s">
        <v>102</v>
      </c>
      <c r="E4449">
        <v>3572</v>
      </c>
      <c r="F4449" s="9">
        <v>125</v>
      </c>
      <c r="G4449" s="9">
        <f>financials[[#This Row],[Units Sold]]*financials[[#This Row],[Sale Price]]</f>
        <v>446500</v>
      </c>
      <c r="H4449" s="9">
        <f>IF(financials[[#This Row],[Discount Band]]="low",0.1,IF(financials[[#This Row],[Discount Band]]="medium",0.15,0.3))</f>
        <v>0.1</v>
      </c>
      <c r="I4449" s="9">
        <f>financials[[#This Row],[Gross Sales]]-financials[[#This Row],[Gross Sales]]*financials[[#This Row],[Discounts]]</f>
        <v>401850</v>
      </c>
      <c r="J4449" s="9">
        <f>VLOOKUP(financials[[#This Row],[productid]],Products!$B$2:$H$10,3)</f>
        <v>9.9499999999999993</v>
      </c>
      <c r="K4449" s="9">
        <f>financials[[#This Row],[Sales]]-financials[[#This Row],[COGS]]</f>
        <v>401840.05</v>
      </c>
      <c r="L4449" s="17">
        <f t="shared" ca="1" si="139"/>
        <v>44659</v>
      </c>
      <c r="M4449" t="str">
        <f t="shared" ca="1" si="138"/>
        <v>B0001</v>
      </c>
    </row>
    <row r="4450" spans="1:13" x14ac:dyDescent="0.25">
      <c r="A4450" t="s">
        <v>98</v>
      </c>
      <c r="B4450" s="7" t="s">
        <v>170</v>
      </c>
      <c r="C4450" s="15">
        <v>103</v>
      </c>
      <c r="D4450" s="16" t="s">
        <v>102</v>
      </c>
      <c r="E4450">
        <v>3572</v>
      </c>
      <c r="F4450" s="9">
        <v>125</v>
      </c>
      <c r="G4450" s="9">
        <f>financials[[#This Row],[Units Sold]]*financials[[#This Row],[Sale Price]]</f>
        <v>446500</v>
      </c>
      <c r="H4450" s="9">
        <f>IF(financials[[#This Row],[Discount Band]]="low",0.1,IF(financials[[#This Row],[Discount Band]]="medium",0.15,0.3))</f>
        <v>0.1</v>
      </c>
      <c r="I4450" s="9">
        <f>financials[[#This Row],[Gross Sales]]-financials[[#This Row],[Gross Sales]]*financials[[#This Row],[Discounts]]</f>
        <v>401850</v>
      </c>
      <c r="J4450" s="9">
        <f>VLOOKUP(financials[[#This Row],[productid]],Products!$B$2:$H$10,3)</f>
        <v>15</v>
      </c>
      <c r="K4450" s="9">
        <f>financials[[#This Row],[Sales]]-financials[[#This Row],[COGS]]</f>
        <v>401835</v>
      </c>
      <c r="L4450" s="17">
        <f t="shared" ca="1" si="139"/>
        <v>44589</v>
      </c>
      <c r="M4450" t="str">
        <f t="shared" ca="1" si="138"/>
        <v>B0101</v>
      </c>
    </row>
    <row r="4451" spans="1:13" x14ac:dyDescent="0.25">
      <c r="A4451" t="s">
        <v>97</v>
      </c>
      <c r="B4451" s="7" t="s">
        <v>170</v>
      </c>
      <c r="C4451" s="15">
        <v>102</v>
      </c>
      <c r="D4451" s="16" t="s">
        <v>103</v>
      </c>
      <c r="E4451">
        <v>1282</v>
      </c>
      <c r="F4451" s="9">
        <v>350</v>
      </c>
      <c r="G4451" s="9">
        <f>financials[[#This Row],[Units Sold]]*financials[[#This Row],[Sale Price]]</f>
        <v>448700</v>
      </c>
      <c r="H4451" s="9">
        <f>IF(financials[[#This Row],[Discount Band]]="low",0.1,IF(financials[[#This Row],[Discount Band]]="medium",0.15,0.3))</f>
        <v>0.3</v>
      </c>
      <c r="I4451" s="9">
        <f>financials[[#This Row],[Gross Sales]]-financials[[#This Row],[Gross Sales]]*financials[[#This Row],[Discounts]]</f>
        <v>314090</v>
      </c>
      <c r="J4451" s="9">
        <f>VLOOKUP(financials[[#This Row],[productid]],Products!$B$2:$H$10,3)</f>
        <v>13.95</v>
      </c>
      <c r="K4451" s="9">
        <f>financials[[#This Row],[Sales]]-financials[[#This Row],[COGS]]</f>
        <v>314076.05</v>
      </c>
      <c r="L4451" s="17">
        <f t="shared" ca="1" si="139"/>
        <v>45318</v>
      </c>
      <c r="M4451" t="str">
        <f t="shared" ca="1" si="138"/>
        <v>A0001</v>
      </c>
    </row>
    <row r="4452" spans="1:13" x14ac:dyDescent="0.25">
      <c r="A4452" t="s">
        <v>97</v>
      </c>
      <c r="B4452" s="7" t="s">
        <v>95</v>
      </c>
      <c r="C4452" s="15">
        <v>109</v>
      </c>
      <c r="D4452" s="16" t="s">
        <v>102</v>
      </c>
      <c r="E4452">
        <v>1287</v>
      </c>
      <c r="F4452" s="9">
        <v>350</v>
      </c>
      <c r="G4452" s="9">
        <f>financials[[#This Row],[Units Sold]]*financials[[#This Row],[Sale Price]]</f>
        <v>450450</v>
      </c>
      <c r="H4452" s="9">
        <f>IF(financials[[#This Row],[Discount Band]]="low",0.1,IF(financials[[#This Row],[Discount Band]]="medium",0.15,0.3))</f>
        <v>0.1</v>
      </c>
      <c r="I4452" s="9">
        <f>financials[[#This Row],[Gross Sales]]-financials[[#This Row],[Gross Sales]]*financials[[#This Row],[Discounts]]</f>
        <v>405405</v>
      </c>
      <c r="J4452" s="9">
        <f>VLOOKUP(financials[[#This Row],[productid]],Products!$B$2:$H$10,3)</f>
        <v>16.8</v>
      </c>
      <c r="K4452" s="9">
        <f>financials[[#This Row],[Sales]]-financials[[#This Row],[COGS]]</f>
        <v>405388.2</v>
      </c>
      <c r="L4452" s="17">
        <f t="shared" ca="1" si="139"/>
        <v>45371</v>
      </c>
      <c r="M4452" t="str">
        <f t="shared" ca="1" si="138"/>
        <v>B0001</v>
      </c>
    </row>
    <row r="4453" spans="1:13" x14ac:dyDescent="0.25">
      <c r="A4453" t="s">
        <v>98</v>
      </c>
      <c r="B4453" s="7" t="s">
        <v>170</v>
      </c>
      <c r="C4453" s="13">
        <v>108</v>
      </c>
      <c r="D4453" s="10" t="s">
        <v>94</v>
      </c>
      <c r="E4453">
        <v>3606</v>
      </c>
      <c r="F4453" s="9">
        <v>125</v>
      </c>
      <c r="G4453" s="9">
        <f>financials[[#This Row],[Units Sold]]*financials[[#This Row],[Sale Price]]</f>
        <v>450750</v>
      </c>
      <c r="H4453" s="9">
        <f>IF(financials[[#This Row],[Discount Band]]="low",0.1,IF(financials[[#This Row],[Discount Band]]="medium",0.15,0.3))</f>
        <v>0.3</v>
      </c>
      <c r="I4453" s="9">
        <f>financials[[#This Row],[Gross Sales]]-financials[[#This Row],[Gross Sales]]*financials[[#This Row],[Discounts]]</f>
        <v>315525</v>
      </c>
      <c r="J4453" s="9">
        <f>VLOOKUP(financials[[#This Row],[productid]],Products!$B$2:$H$10,3)</f>
        <v>3.99</v>
      </c>
      <c r="K4453" s="9">
        <f>financials[[#This Row],[Sales]]-financials[[#This Row],[COGS]]</f>
        <v>315521.01</v>
      </c>
      <c r="L4453" s="17">
        <f t="shared" ca="1" si="139"/>
        <v>44985</v>
      </c>
      <c r="M4453" t="str">
        <f t="shared" ca="1" si="138"/>
        <v>C0002</v>
      </c>
    </row>
    <row r="4454" spans="1:13" x14ac:dyDescent="0.25">
      <c r="A4454" t="s">
        <v>99</v>
      </c>
      <c r="B4454" s="7" t="s">
        <v>95</v>
      </c>
      <c r="C4454" s="13">
        <v>107</v>
      </c>
      <c r="D4454" s="10" t="s">
        <v>94</v>
      </c>
      <c r="E4454">
        <v>1503</v>
      </c>
      <c r="F4454" s="9">
        <v>300</v>
      </c>
      <c r="G4454" s="9">
        <f>financials[[#This Row],[Units Sold]]*financials[[#This Row],[Sale Price]]</f>
        <v>450900</v>
      </c>
      <c r="H4454" s="9">
        <f>IF(financials[[#This Row],[Discount Band]]="low",0.1,IF(financials[[#This Row],[Discount Band]]="medium",0.15,0.3))</f>
        <v>0.3</v>
      </c>
      <c r="I4454" s="9">
        <f>financials[[#This Row],[Gross Sales]]-financials[[#This Row],[Gross Sales]]*financials[[#This Row],[Discounts]]</f>
        <v>315630</v>
      </c>
      <c r="J4454" s="9">
        <f>VLOOKUP(financials[[#This Row],[productid]],Products!$B$2:$H$10,3)</f>
        <v>5.5</v>
      </c>
      <c r="K4454" s="9">
        <f>financials[[#This Row],[Sales]]-financials[[#This Row],[COGS]]</f>
        <v>315624.5</v>
      </c>
      <c r="L4454" s="17">
        <f t="shared" ca="1" si="139"/>
        <v>44660</v>
      </c>
      <c r="M4454" t="str">
        <f t="shared" ca="1" si="138"/>
        <v>C0003</v>
      </c>
    </row>
    <row r="4455" spans="1:13" x14ac:dyDescent="0.25">
      <c r="A4455" t="s">
        <v>99</v>
      </c>
      <c r="B4455" s="7" t="s">
        <v>170</v>
      </c>
      <c r="C4455" s="15">
        <v>104</v>
      </c>
      <c r="D4455" s="16" t="s">
        <v>101</v>
      </c>
      <c r="E4455">
        <v>1503</v>
      </c>
      <c r="F4455" s="9">
        <v>300</v>
      </c>
      <c r="G4455" s="9">
        <f>financials[[#This Row],[Units Sold]]*financials[[#This Row],[Sale Price]]</f>
        <v>450900</v>
      </c>
      <c r="H4455" s="9">
        <f>IF(financials[[#This Row],[Discount Band]]="low",0.1,IF(financials[[#This Row],[Discount Band]]="medium",0.15,0.3))</f>
        <v>0.15</v>
      </c>
      <c r="I4455" s="9">
        <f>financials[[#This Row],[Gross Sales]]-financials[[#This Row],[Gross Sales]]*financials[[#This Row],[Discounts]]</f>
        <v>383265</v>
      </c>
      <c r="J4455" s="9">
        <f>VLOOKUP(financials[[#This Row],[productid]],Products!$B$2:$H$10,3)</f>
        <v>2.9</v>
      </c>
      <c r="K4455" s="9">
        <f>financials[[#This Row],[Sales]]-financials[[#This Row],[COGS]]</f>
        <v>383262.1</v>
      </c>
      <c r="L4455" s="17">
        <f t="shared" ca="1" si="139"/>
        <v>45461</v>
      </c>
      <c r="M4455" t="str">
        <f t="shared" ca="1" si="138"/>
        <v>A0001</v>
      </c>
    </row>
    <row r="4456" spans="1:13" x14ac:dyDescent="0.25">
      <c r="A4456" t="s">
        <v>99</v>
      </c>
      <c r="B4456" s="7" t="s">
        <v>95</v>
      </c>
      <c r="C4456" s="15">
        <v>102</v>
      </c>
      <c r="D4456" s="16" t="s">
        <v>94</v>
      </c>
      <c r="E4456">
        <v>1504</v>
      </c>
      <c r="F4456" s="9">
        <v>300</v>
      </c>
      <c r="G4456" s="9">
        <f>financials[[#This Row],[Units Sold]]*financials[[#This Row],[Sale Price]]</f>
        <v>451200</v>
      </c>
      <c r="H4456" s="9">
        <f>IF(financials[[#This Row],[Discount Band]]="low",0.1,IF(financials[[#This Row],[Discount Band]]="medium",0.15,0.3))</f>
        <v>0.3</v>
      </c>
      <c r="I4456" s="9">
        <f>financials[[#This Row],[Gross Sales]]-financials[[#This Row],[Gross Sales]]*financials[[#This Row],[Discounts]]</f>
        <v>315840</v>
      </c>
      <c r="J4456" s="9">
        <f>VLOOKUP(financials[[#This Row],[productid]],Products!$B$2:$H$10,3)</f>
        <v>13.95</v>
      </c>
      <c r="K4456" s="9">
        <f>financials[[#This Row],[Sales]]-financials[[#This Row],[COGS]]</f>
        <v>315826.05</v>
      </c>
      <c r="L4456" s="17">
        <f t="shared" ca="1" si="139"/>
        <v>44601</v>
      </c>
      <c r="M4456" t="str">
        <f t="shared" ca="1" si="138"/>
        <v>B0001</v>
      </c>
    </row>
    <row r="4457" spans="1:13" x14ac:dyDescent="0.25">
      <c r="A4457" t="s">
        <v>99</v>
      </c>
      <c r="B4457" s="7" t="s">
        <v>135</v>
      </c>
      <c r="C4457" s="15">
        <v>104</v>
      </c>
      <c r="D4457" s="16" t="s">
        <v>94</v>
      </c>
      <c r="E4457">
        <v>1505</v>
      </c>
      <c r="F4457" s="9">
        <v>300</v>
      </c>
      <c r="G4457" s="9">
        <f>financials[[#This Row],[Units Sold]]*financials[[#This Row],[Sale Price]]</f>
        <v>451500</v>
      </c>
      <c r="H4457" s="9">
        <f>IF(financials[[#This Row],[Discount Band]]="low",0.1,IF(financials[[#This Row],[Discount Band]]="medium",0.15,0.3))</f>
        <v>0.3</v>
      </c>
      <c r="I4457" s="9">
        <f>financials[[#This Row],[Gross Sales]]-financials[[#This Row],[Gross Sales]]*financials[[#This Row],[Discounts]]</f>
        <v>316050</v>
      </c>
      <c r="J4457" s="9">
        <f>VLOOKUP(financials[[#This Row],[productid]],Products!$B$2:$H$10,3)</f>
        <v>2.9</v>
      </c>
      <c r="K4457" s="9">
        <f>financials[[#This Row],[Sales]]-financials[[#This Row],[COGS]]</f>
        <v>316047.09999999998</v>
      </c>
      <c r="L4457" s="17">
        <f t="shared" ca="1" si="139"/>
        <v>44832</v>
      </c>
      <c r="M4457" t="str">
        <f t="shared" ca="1" si="138"/>
        <v>B0101</v>
      </c>
    </row>
    <row r="4458" spans="1:13" x14ac:dyDescent="0.25">
      <c r="A4458" t="s">
        <v>99</v>
      </c>
      <c r="B4458" s="7" t="s">
        <v>170</v>
      </c>
      <c r="C4458" s="15">
        <v>109</v>
      </c>
      <c r="D4458" s="16" t="s">
        <v>94</v>
      </c>
      <c r="E4458">
        <v>1510</v>
      </c>
      <c r="F4458" s="9">
        <v>300</v>
      </c>
      <c r="G4458" s="9">
        <f>financials[[#This Row],[Units Sold]]*financials[[#This Row],[Sale Price]]</f>
        <v>453000</v>
      </c>
      <c r="H4458" s="9">
        <f>IF(financials[[#This Row],[Discount Band]]="low",0.1,IF(financials[[#This Row],[Discount Band]]="medium",0.15,0.3))</f>
        <v>0.3</v>
      </c>
      <c r="I4458" s="9">
        <f>financials[[#This Row],[Gross Sales]]-financials[[#This Row],[Gross Sales]]*financials[[#This Row],[Discounts]]</f>
        <v>317100</v>
      </c>
      <c r="J4458" s="9">
        <f>VLOOKUP(financials[[#This Row],[productid]],Products!$B$2:$H$10,3)</f>
        <v>16.8</v>
      </c>
      <c r="K4458" s="9">
        <f>financials[[#This Row],[Sales]]-financials[[#This Row],[COGS]]</f>
        <v>317083.2</v>
      </c>
      <c r="L4458" s="17">
        <f t="shared" ca="1" si="139"/>
        <v>45278</v>
      </c>
      <c r="M4458" t="str">
        <f t="shared" ca="1" si="138"/>
        <v>C0002</v>
      </c>
    </row>
    <row r="4459" spans="1:13" x14ac:dyDescent="0.25">
      <c r="A4459" t="s">
        <v>98</v>
      </c>
      <c r="B4459" s="7" t="s">
        <v>135</v>
      </c>
      <c r="C4459" s="15">
        <v>103</v>
      </c>
      <c r="D4459" s="16" t="s">
        <v>94</v>
      </c>
      <c r="E4459">
        <v>3637</v>
      </c>
      <c r="F4459" s="9">
        <v>125</v>
      </c>
      <c r="G4459" s="9">
        <f>financials[[#This Row],[Units Sold]]*financials[[#This Row],[Sale Price]]</f>
        <v>454625</v>
      </c>
      <c r="H4459" s="9">
        <f>IF(financials[[#This Row],[Discount Band]]="low",0.1,IF(financials[[#This Row],[Discount Band]]="medium",0.15,0.3))</f>
        <v>0.3</v>
      </c>
      <c r="I4459" s="9">
        <f>financials[[#This Row],[Gross Sales]]-financials[[#This Row],[Gross Sales]]*financials[[#This Row],[Discounts]]</f>
        <v>318237.5</v>
      </c>
      <c r="J4459" s="9">
        <f>VLOOKUP(financials[[#This Row],[productid]],Products!$B$2:$H$10,3)</f>
        <v>15</v>
      </c>
      <c r="K4459" s="9">
        <f>financials[[#This Row],[Sales]]-financials[[#This Row],[COGS]]</f>
        <v>318222.5</v>
      </c>
      <c r="L4459" s="17">
        <f t="shared" ca="1" si="139"/>
        <v>45213</v>
      </c>
      <c r="M4459" t="str">
        <f t="shared" ca="1" si="138"/>
        <v>C0002</v>
      </c>
    </row>
    <row r="4460" spans="1:13" x14ac:dyDescent="0.25">
      <c r="A4460" t="s">
        <v>98</v>
      </c>
      <c r="B4460" s="7" t="s">
        <v>170</v>
      </c>
      <c r="C4460" s="15">
        <v>107</v>
      </c>
      <c r="D4460" s="16" t="s">
        <v>94</v>
      </c>
      <c r="E4460">
        <v>3638</v>
      </c>
      <c r="F4460" s="9">
        <v>125</v>
      </c>
      <c r="G4460" s="9">
        <f>financials[[#This Row],[Units Sold]]*financials[[#This Row],[Sale Price]]</f>
        <v>454750</v>
      </c>
      <c r="H4460" s="9">
        <f>IF(financials[[#This Row],[Discount Band]]="low",0.1,IF(financials[[#This Row],[Discount Band]]="medium",0.15,0.3))</f>
        <v>0.3</v>
      </c>
      <c r="I4460" s="9">
        <f>financials[[#This Row],[Gross Sales]]-financials[[#This Row],[Gross Sales]]*financials[[#This Row],[Discounts]]</f>
        <v>318325</v>
      </c>
      <c r="J4460" s="9">
        <f>VLOOKUP(financials[[#This Row],[productid]],Products!$B$2:$H$10,3)</f>
        <v>5.5</v>
      </c>
      <c r="K4460" s="9">
        <f>financials[[#This Row],[Sales]]-financials[[#This Row],[COGS]]</f>
        <v>318319.5</v>
      </c>
      <c r="L4460" s="17">
        <f t="shared" ca="1" si="139"/>
        <v>45217</v>
      </c>
      <c r="M4460" t="str">
        <f t="shared" ca="1" si="138"/>
        <v>C0002</v>
      </c>
    </row>
    <row r="4461" spans="1:13" x14ac:dyDescent="0.25">
      <c r="A4461" t="s">
        <v>97</v>
      </c>
      <c r="B4461" s="7" t="s">
        <v>95</v>
      </c>
      <c r="C4461" s="15">
        <v>102</v>
      </c>
      <c r="D4461" s="16" t="s">
        <v>101</v>
      </c>
      <c r="E4461">
        <v>1300</v>
      </c>
      <c r="F4461" s="9">
        <v>350</v>
      </c>
      <c r="G4461" s="9">
        <f>financials[[#This Row],[Units Sold]]*financials[[#This Row],[Sale Price]]</f>
        <v>455000</v>
      </c>
      <c r="H4461" s="9">
        <f>IF(financials[[#This Row],[Discount Band]]="low",0.1,IF(financials[[#This Row],[Discount Band]]="medium",0.15,0.3))</f>
        <v>0.15</v>
      </c>
      <c r="I4461" s="9">
        <f>financials[[#This Row],[Gross Sales]]-financials[[#This Row],[Gross Sales]]*financials[[#This Row],[Discounts]]</f>
        <v>386750</v>
      </c>
      <c r="J4461" s="9">
        <f>VLOOKUP(financials[[#This Row],[productid]],Products!$B$2:$H$10,3)</f>
        <v>13.95</v>
      </c>
      <c r="K4461" s="9">
        <f>financials[[#This Row],[Sales]]-financials[[#This Row],[COGS]]</f>
        <v>386736.05</v>
      </c>
      <c r="L4461" s="17">
        <f t="shared" ca="1" si="139"/>
        <v>44861</v>
      </c>
      <c r="M4461" t="str">
        <f t="shared" ca="1" si="138"/>
        <v>B0101</v>
      </c>
    </row>
    <row r="4462" spans="1:13" x14ac:dyDescent="0.25">
      <c r="A4462" t="s">
        <v>97</v>
      </c>
      <c r="B4462" s="7" t="s">
        <v>95</v>
      </c>
      <c r="C4462" s="15">
        <v>107</v>
      </c>
      <c r="D4462" s="16" t="s">
        <v>94</v>
      </c>
      <c r="E4462">
        <v>1301</v>
      </c>
      <c r="F4462" s="9">
        <v>350</v>
      </c>
      <c r="G4462" s="9">
        <f>financials[[#This Row],[Units Sold]]*financials[[#This Row],[Sale Price]]</f>
        <v>455350</v>
      </c>
      <c r="H4462" s="9">
        <f>IF(financials[[#This Row],[Discount Band]]="low",0.1,IF(financials[[#This Row],[Discount Band]]="medium",0.15,0.3))</f>
        <v>0.3</v>
      </c>
      <c r="I4462" s="9">
        <f>financials[[#This Row],[Gross Sales]]-financials[[#This Row],[Gross Sales]]*financials[[#This Row],[Discounts]]</f>
        <v>318745</v>
      </c>
      <c r="J4462" s="9">
        <f>VLOOKUP(financials[[#This Row],[productid]],Products!$B$2:$H$10,3)</f>
        <v>5.5</v>
      </c>
      <c r="K4462" s="9">
        <f>financials[[#This Row],[Sales]]-financials[[#This Row],[COGS]]</f>
        <v>318739.5</v>
      </c>
      <c r="L4462" s="17">
        <f t="shared" ca="1" si="139"/>
        <v>44791</v>
      </c>
      <c r="M4462" t="str">
        <f t="shared" ca="1" si="138"/>
        <v>B0001</v>
      </c>
    </row>
    <row r="4463" spans="1:13" x14ac:dyDescent="0.25">
      <c r="A4463" t="s">
        <v>98</v>
      </c>
      <c r="B4463" s="7" t="s">
        <v>170</v>
      </c>
      <c r="C4463" s="15">
        <v>105</v>
      </c>
      <c r="D4463" s="16" t="s">
        <v>94</v>
      </c>
      <c r="E4463">
        <v>3675</v>
      </c>
      <c r="F4463" s="9">
        <v>125</v>
      </c>
      <c r="G4463" s="9">
        <f>financials[[#This Row],[Units Sold]]*financials[[#This Row],[Sale Price]]</f>
        <v>459375</v>
      </c>
      <c r="H4463" s="9">
        <f>IF(financials[[#This Row],[Discount Band]]="low",0.1,IF(financials[[#This Row],[Discount Band]]="medium",0.15,0.3))</f>
        <v>0.3</v>
      </c>
      <c r="I4463" s="9">
        <f>financials[[#This Row],[Gross Sales]]-financials[[#This Row],[Gross Sales]]*financials[[#This Row],[Discounts]]</f>
        <v>321562.5</v>
      </c>
      <c r="J4463" s="9">
        <f>VLOOKUP(financials[[#This Row],[productid]],Products!$B$2:$H$10,3)</f>
        <v>10</v>
      </c>
      <c r="K4463" s="9">
        <f>financials[[#This Row],[Sales]]-financials[[#This Row],[COGS]]</f>
        <v>321552.5</v>
      </c>
      <c r="L4463" s="17">
        <f t="shared" ca="1" si="139"/>
        <v>45075</v>
      </c>
      <c r="M4463" t="str">
        <f t="shared" ca="1" si="138"/>
        <v>B0001</v>
      </c>
    </row>
    <row r="4464" spans="1:13" x14ac:dyDescent="0.25">
      <c r="A4464" t="s">
        <v>97</v>
      </c>
      <c r="B4464" s="7" t="s">
        <v>95</v>
      </c>
      <c r="C4464" s="15">
        <v>105</v>
      </c>
      <c r="D4464" s="16" t="s">
        <v>101</v>
      </c>
      <c r="E4464">
        <v>1314</v>
      </c>
      <c r="F4464" s="9">
        <v>350</v>
      </c>
      <c r="G4464" s="9">
        <f>financials[[#This Row],[Units Sold]]*financials[[#This Row],[Sale Price]]</f>
        <v>459900</v>
      </c>
      <c r="H4464" s="9">
        <f>IF(financials[[#This Row],[Discount Band]]="low",0.1,IF(financials[[#This Row],[Discount Band]]="medium",0.15,0.3))</f>
        <v>0.15</v>
      </c>
      <c r="I4464" s="9">
        <f>financials[[#This Row],[Gross Sales]]-financials[[#This Row],[Gross Sales]]*financials[[#This Row],[Discounts]]</f>
        <v>390915</v>
      </c>
      <c r="J4464" s="9">
        <f>VLOOKUP(financials[[#This Row],[productid]],Products!$B$2:$H$10,3)</f>
        <v>10</v>
      </c>
      <c r="K4464" s="9">
        <f>financials[[#This Row],[Sales]]-financials[[#This Row],[COGS]]</f>
        <v>390905</v>
      </c>
      <c r="L4464" s="17">
        <f t="shared" ca="1" si="139"/>
        <v>45335</v>
      </c>
      <c r="M4464" t="str">
        <f t="shared" ca="1" si="138"/>
        <v>A0001</v>
      </c>
    </row>
    <row r="4465" spans="1:13" x14ac:dyDescent="0.25">
      <c r="A4465" t="s">
        <v>99</v>
      </c>
      <c r="B4465" s="7" t="s">
        <v>95</v>
      </c>
      <c r="C4465" s="15">
        <v>103</v>
      </c>
      <c r="D4465" s="16" t="s">
        <v>94</v>
      </c>
      <c r="E4465">
        <v>1535</v>
      </c>
      <c r="F4465" s="9">
        <v>300</v>
      </c>
      <c r="G4465" s="9">
        <f>financials[[#This Row],[Units Sold]]*financials[[#This Row],[Sale Price]]</f>
        <v>460500</v>
      </c>
      <c r="H4465" s="9">
        <f>IF(financials[[#This Row],[Discount Band]]="low",0.1,IF(financials[[#This Row],[Discount Band]]="medium",0.15,0.3))</f>
        <v>0.3</v>
      </c>
      <c r="I4465" s="9">
        <f>financials[[#This Row],[Gross Sales]]-financials[[#This Row],[Gross Sales]]*financials[[#This Row],[Discounts]]</f>
        <v>322350</v>
      </c>
      <c r="J4465" s="9">
        <f>VLOOKUP(financials[[#This Row],[productid]],Products!$B$2:$H$10,3)</f>
        <v>15</v>
      </c>
      <c r="K4465" s="9">
        <f>financials[[#This Row],[Sales]]-financials[[#This Row],[COGS]]</f>
        <v>322335</v>
      </c>
      <c r="L4465" s="17">
        <f t="shared" ca="1" si="139"/>
        <v>44907</v>
      </c>
      <c r="M4465" t="str">
        <f t="shared" ca="1" si="138"/>
        <v>B0001</v>
      </c>
    </row>
    <row r="4466" spans="1:13" x14ac:dyDescent="0.25">
      <c r="A4466" t="s">
        <v>99</v>
      </c>
      <c r="B4466" s="7" t="s">
        <v>170</v>
      </c>
      <c r="C4466" s="15">
        <v>104</v>
      </c>
      <c r="D4466" s="16" t="s">
        <v>103</v>
      </c>
      <c r="E4466">
        <v>1538</v>
      </c>
      <c r="F4466" s="9">
        <v>300</v>
      </c>
      <c r="G4466" s="9">
        <f>financials[[#This Row],[Units Sold]]*financials[[#This Row],[Sale Price]]</f>
        <v>461400</v>
      </c>
      <c r="H4466" s="9">
        <f>IF(financials[[#This Row],[Discount Band]]="low",0.1,IF(financials[[#This Row],[Discount Band]]="medium",0.15,0.3))</f>
        <v>0.3</v>
      </c>
      <c r="I4466" s="9">
        <f>financials[[#This Row],[Gross Sales]]-financials[[#This Row],[Gross Sales]]*financials[[#This Row],[Discounts]]</f>
        <v>322980</v>
      </c>
      <c r="J4466" s="9">
        <f>VLOOKUP(financials[[#This Row],[productid]],Products!$B$2:$H$10,3)</f>
        <v>2.9</v>
      </c>
      <c r="K4466" s="9">
        <f>financials[[#This Row],[Sales]]-financials[[#This Row],[COGS]]</f>
        <v>322977.09999999998</v>
      </c>
      <c r="L4466" s="17">
        <f t="shared" ca="1" si="139"/>
        <v>44751</v>
      </c>
      <c r="M4466" t="str">
        <f t="shared" ca="1" si="138"/>
        <v>B0101</v>
      </c>
    </row>
    <row r="4467" spans="1:13" x14ac:dyDescent="0.25">
      <c r="A4467" t="s">
        <v>99</v>
      </c>
      <c r="B4467" s="7" t="s">
        <v>95</v>
      </c>
      <c r="C4467" s="13">
        <v>103</v>
      </c>
      <c r="D4467" s="10" t="s">
        <v>101</v>
      </c>
      <c r="E4467">
        <v>1548</v>
      </c>
      <c r="F4467" s="9">
        <v>300</v>
      </c>
      <c r="G4467" s="9">
        <f>financials[[#This Row],[Units Sold]]*financials[[#This Row],[Sale Price]]</f>
        <v>464400</v>
      </c>
      <c r="H4467" s="9">
        <f>IF(financials[[#This Row],[Discount Band]]="low",0.1,IF(financials[[#This Row],[Discount Band]]="medium",0.15,0.3))</f>
        <v>0.15</v>
      </c>
      <c r="I4467" s="9">
        <f>financials[[#This Row],[Gross Sales]]-financials[[#This Row],[Gross Sales]]*financials[[#This Row],[Discounts]]</f>
        <v>394740</v>
      </c>
      <c r="J4467" s="9">
        <f>VLOOKUP(financials[[#This Row],[productid]],Products!$B$2:$H$10,3)</f>
        <v>15</v>
      </c>
      <c r="K4467" s="9">
        <f>financials[[#This Row],[Sales]]-financials[[#This Row],[COGS]]</f>
        <v>394725</v>
      </c>
      <c r="L4467" s="17">
        <f t="shared" ca="1" si="139"/>
        <v>45406</v>
      </c>
      <c r="M4467" t="str">
        <f t="shared" ca="1" si="138"/>
        <v>A0001</v>
      </c>
    </row>
    <row r="4468" spans="1:13" x14ac:dyDescent="0.25">
      <c r="A4468" t="s">
        <v>98</v>
      </c>
      <c r="B4468" s="7" t="s">
        <v>170</v>
      </c>
      <c r="C4468" s="15">
        <v>109</v>
      </c>
      <c r="D4468" s="16" t="s">
        <v>101</v>
      </c>
      <c r="E4468">
        <v>3719</v>
      </c>
      <c r="F4468" s="9">
        <v>125</v>
      </c>
      <c r="G4468" s="9">
        <f>financials[[#This Row],[Units Sold]]*financials[[#This Row],[Sale Price]]</f>
        <v>464875</v>
      </c>
      <c r="H4468" s="9">
        <f>IF(financials[[#This Row],[Discount Band]]="low",0.1,IF(financials[[#This Row],[Discount Band]]="medium",0.15,0.3))</f>
        <v>0.15</v>
      </c>
      <c r="I4468" s="9">
        <f>financials[[#This Row],[Gross Sales]]-financials[[#This Row],[Gross Sales]]*financials[[#This Row],[Discounts]]</f>
        <v>395143.75</v>
      </c>
      <c r="J4468" s="9">
        <f>VLOOKUP(financials[[#This Row],[productid]],Products!$B$2:$H$10,3)</f>
        <v>16.8</v>
      </c>
      <c r="K4468" s="9">
        <f>financials[[#This Row],[Sales]]-financials[[#This Row],[COGS]]</f>
        <v>395126.95</v>
      </c>
      <c r="L4468" s="17">
        <f t="shared" ca="1" si="139"/>
        <v>45167</v>
      </c>
      <c r="M4468" t="str">
        <f t="shared" ca="1" si="138"/>
        <v>B0101</v>
      </c>
    </row>
    <row r="4469" spans="1:13" x14ac:dyDescent="0.25">
      <c r="A4469" t="s">
        <v>98</v>
      </c>
      <c r="B4469" s="7" t="s">
        <v>170</v>
      </c>
      <c r="C4469" s="15">
        <v>105</v>
      </c>
      <c r="D4469" s="16" t="s">
        <v>102</v>
      </c>
      <c r="E4469">
        <v>3721</v>
      </c>
      <c r="F4469" s="9">
        <v>125</v>
      </c>
      <c r="G4469" s="9">
        <f>financials[[#This Row],[Units Sold]]*financials[[#This Row],[Sale Price]]</f>
        <v>465125</v>
      </c>
      <c r="H4469" s="9">
        <f>IF(financials[[#This Row],[Discount Band]]="low",0.1,IF(financials[[#This Row],[Discount Band]]="medium",0.15,0.3))</f>
        <v>0.1</v>
      </c>
      <c r="I4469" s="9">
        <f>financials[[#This Row],[Gross Sales]]-financials[[#This Row],[Gross Sales]]*financials[[#This Row],[Discounts]]</f>
        <v>418612.5</v>
      </c>
      <c r="J4469" s="9">
        <f>VLOOKUP(financials[[#This Row],[productid]],Products!$B$2:$H$10,3)</f>
        <v>10</v>
      </c>
      <c r="K4469" s="9">
        <f>financials[[#This Row],[Sales]]-financials[[#This Row],[COGS]]</f>
        <v>418602.5</v>
      </c>
      <c r="L4469" s="17">
        <f t="shared" ca="1" si="139"/>
        <v>45221</v>
      </c>
      <c r="M4469" t="str">
        <f t="shared" ca="1" si="138"/>
        <v>B0101</v>
      </c>
    </row>
    <row r="4470" spans="1:13" x14ac:dyDescent="0.25">
      <c r="A4470" t="s">
        <v>99</v>
      </c>
      <c r="B4470" s="7" t="s">
        <v>95</v>
      </c>
      <c r="C4470" s="13">
        <v>106</v>
      </c>
      <c r="D4470" s="10" t="s">
        <v>94</v>
      </c>
      <c r="E4470">
        <v>1557</v>
      </c>
      <c r="F4470" s="9">
        <v>300</v>
      </c>
      <c r="G4470" s="9">
        <f>financials[[#This Row],[Units Sold]]*financials[[#This Row],[Sale Price]]</f>
        <v>467100</v>
      </c>
      <c r="H4470" s="9">
        <f>IF(financials[[#This Row],[Discount Band]]="low",0.1,IF(financials[[#This Row],[Discount Band]]="medium",0.15,0.3))</f>
        <v>0.3</v>
      </c>
      <c r="I4470" s="9">
        <f>financials[[#This Row],[Gross Sales]]-financials[[#This Row],[Gross Sales]]*financials[[#This Row],[Discounts]]</f>
        <v>326970</v>
      </c>
      <c r="J4470" s="9">
        <f>VLOOKUP(financials[[#This Row],[productid]],Products!$B$2:$H$10,3)</f>
        <v>9.1</v>
      </c>
      <c r="K4470" s="9">
        <f>financials[[#This Row],[Sales]]-financials[[#This Row],[COGS]]</f>
        <v>326960.90000000002</v>
      </c>
      <c r="L4470" s="17">
        <f t="shared" ca="1" si="139"/>
        <v>45463</v>
      </c>
      <c r="M4470" t="str">
        <f t="shared" ca="1" si="138"/>
        <v>C0003</v>
      </c>
    </row>
    <row r="4471" spans="1:13" x14ac:dyDescent="0.25">
      <c r="A4471" t="s">
        <v>99</v>
      </c>
      <c r="B4471" s="7" t="s">
        <v>170</v>
      </c>
      <c r="C4471" s="15">
        <v>101</v>
      </c>
      <c r="D4471" s="16" t="s">
        <v>102</v>
      </c>
      <c r="E4471">
        <v>1557</v>
      </c>
      <c r="F4471" s="9">
        <v>300</v>
      </c>
      <c r="G4471" s="9">
        <f>financials[[#This Row],[Units Sold]]*financials[[#This Row],[Sale Price]]</f>
        <v>467100</v>
      </c>
      <c r="H4471" s="9">
        <f>IF(financials[[#This Row],[Discount Band]]="low",0.1,IF(financials[[#This Row],[Discount Band]]="medium",0.15,0.3))</f>
        <v>0.1</v>
      </c>
      <c r="I4471" s="9">
        <f>financials[[#This Row],[Gross Sales]]-financials[[#This Row],[Gross Sales]]*financials[[#This Row],[Discounts]]</f>
        <v>420390</v>
      </c>
      <c r="J4471" s="9">
        <f>VLOOKUP(financials[[#This Row],[productid]],Products!$B$2:$H$10,3)</f>
        <v>9.9499999999999993</v>
      </c>
      <c r="K4471" s="9">
        <f>financials[[#This Row],[Sales]]-financials[[#This Row],[COGS]]</f>
        <v>420380.05</v>
      </c>
      <c r="L4471" s="17">
        <f t="shared" ca="1" si="139"/>
        <v>45400</v>
      </c>
      <c r="M4471" t="str">
        <f t="shared" ca="1" si="138"/>
        <v>C0002</v>
      </c>
    </row>
    <row r="4472" spans="1:13" x14ac:dyDescent="0.25">
      <c r="A4472" t="s">
        <v>99</v>
      </c>
      <c r="B4472" s="7" t="s">
        <v>135</v>
      </c>
      <c r="C4472" s="15">
        <v>107</v>
      </c>
      <c r="D4472" s="16" t="s">
        <v>101</v>
      </c>
      <c r="E4472">
        <v>1558</v>
      </c>
      <c r="F4472" s="9">
        <v>300</v>
      </c>
      <c r="G4472" s="9">
        <f>financials[[#This Row],[Units Sold]]*financials[[#This Row],[Sale Price]]</f>
        <v>467400</v>
      </c>
      <c r="H4472" s="9">
        <f>IF(financials[[#This Row],[Discount Band]]="low",0.1,IF(financials[[#This Row],[Discount Band]]="medium",0.15,0.3))</f>
        <v>0.15</v>
      </c>
      <c r="I4472" s="9">
        <f>financials[[#This Row],[Gross Sales]]-financials[[#This Row],[Gross Sales]]*financials[[#This Row],[Discounts]]</f>
        <v>397290</v>
      </c>
      <c r="J4472" s="9">
        <f>VLOOKUP(financials[[#This Row],[productid]],Products!$B$2:$H$10,3)</f>
        <v>5.5</v>
      </c>
      <c r="K4472" s="9">
        <f>financials[[#This Row],[Sales]]-financials[[#This Row],[COGS]]</f>
        <v>397284.5</v>
      </c>
      <c r="L4472" s="17">
        <f t="shared" ca="1" si="139"/>
        <v>44945</v>
      </c>
      <c r="M4472" t="str">
        <f t="shared" ca="1" si="138"/>
        <v>C0003</v>
      </c>
    </row>
    <row r="4473" spans="1:13" x14ac:dyDescent="0.25">
      <c r="A4473" t="s">
        <v>97</v>
      </c>
      <c r="B4473" s="7" t="s">
        <v>95</v>
      </c>
      <c r="C4473" s="15">
        <v>101</v>
      </c>
      <c r="D4473" s="16" t="s">
        <v>102</v>
      </c>
      <c r="E4473">
        <v>1336</v>
      </c>
      <c r="F4473" s="9">
        <v>350</v>
      </c>
      <c r="G4473" s="9">
        <f>financials[[#This Row],[Units Sold]]*financials[[#This Row],[Sale Price]]</f>
        <v>467600</v>
      </c>
      <c r="H4473" s="9">
        <f>IF(financials[[#This Row],[Discount Band]]="low",0.1,IF(financials[[#This Row],[Discount Band]]="medium",0.15,0.3))</f>
        <v>0.1</v>
      </c>
      <c r="I4473" s="9">
        <f>financials[[#This Row],[Gross Sales]]-financials[[#This Row],[Gross Sales]]*financials[[#This Row],[Discounts]]</f>
        <v>420840</v>
      </c>
      <c r="J4473" s="9">
        <f>VLOOKUP(financials[[#This Row],[productid]],Products!$B$2:$H$10,3)</f>
        <v>9.9499999999999993</v>
      </c>
      <c r="K4473" s="9">
        <f>financials[[#This Row],[Sales]]-financials[[#This Row],[COGS]]</f>
        <v>420830.05</v>
      </c>
      <c r="L4473" s="17">
        <f t="shared" ca="1" si="139"/>
        <v>44806</v>
      </c>
      <c r="M4473" t="str">
        <f t="shared" ca="1" si="138"/>
        <v>C0002</v>
      </c>
    </row>
    <row r="4474" spans="1:13" x14ac:dyDescent="0.25">
      <c r="A4474" t="s">
        <v>98</v>
      </c>
      <c r="B4474" s="7" t="s">
        <v>170</v>
      </c>
      <c r="C4474" s="15">
        <v>107</v>
      </c>
      <c r="D4474" s="16" t="s">
        <v>94</v>
      </c>
      <c r="E4474">
        <v>3745</v>
      </c>
      <c r="F4474" s="9">
        <v>125</v>
      </c>
      <c r="G4474" s="9">
        <f>financials[[#This Row],[Units Sold]]*financials[[#This Row],[Sale Price]]</f>
        <v>468125</v>
      </c>
      <c r="H4474" s="9">
        <f>IF(financials[[#This Row],[Discount Band]]="low",0.1,IF(financials[[#This Row],[Discount Band]]="medium",0.15,0.3))</f>
        <v>0.3</v>
      </c>
      <c r="I4474" s="9">
        <f>financials[[#This Row],[Gross Sales]]-financials[[#This Row],[Gross Sales]]*financials[[#This Row],[Discounts]]</f>
        <v>327687.5</v>
      </c>
      <c r="J4474" s="9">
        <f>VLOOKUP(financials[[#This Row],[productid]],Products!$B$2:$H$10,3)</f>
        <v>5.5</v>
      </c>
      <c r="K4474" s="9">
        <f>financials[[#This Row],[Sales]]-financials[[#This Row],[COGS]]</f>
        <v>327682</v>
      </c>
      <c r="L4474" s="17">
        <f t="shared" ca="1" si="139"/>
        <v>45341</v>
      </c>
      <c r="M4474" t="str">
        <f t="shared" ca="1" si="138"/>
        <v>B0101</v>
      </c>
    </row>
    <row r="4475" spans="1:13" x14ac:dyDescent="0.25">
      <c r="A4475" t="s">
        <v>98</v>
      </c>
      <c r="B4475" s="7" t="s">
        <v>135</v>
      </c>
      <c r="C4475" s="15">
        <v>108</v>
      </c>
      <c r="D4475" s="16" t="s">
        <v>94</v>
      </c>
      <c r="E4475">
        <v>3750</v>
      </c>
      <c r="F4475" s="9">
        <v>125</v>
      </c>
      <c r="G4475" s="9">
        <f>financials[[#This Row],[Units Sold]]*financials[[#This Row],[Sale Price]]</f>
        <v>468750</v>
      </c>
      <c r="H4475" s="9">
        <f>IF(financials[[#This Row],[Discount Band]]="low",0.1,IF(financials[[#This Row],[Discount Band]]="medium",0.15,0.3))</f>
        <v>0.3</v>
      </c>
      <c r="I4475" s="9">
        <f>financials[[#This Row],[Gross Sales]]-financials[[#This Row],[Gross Sales]]*financials[[#This Row],[Discounts]]</f>
        <v>328125</v>
      </c>
      <c r="J4475" s="9">
        <f>VLOOKUP(financials[[#This Row],[productid]],Products!$B$2:$H$10,3)</f>
        <v>3.99</v>
      </c>
      <c r="K4475" s="9">
        <f>financials[[#This Row],[Sales]]-financials[[#This Row],[COGS]]</f>
        <v>328121.01</v>
      </c>
      <c r="L4475" s="17">
        <f t="shared" ca="1" si="139"/>
        <v>44799</v>
      </c>
      <c r="M4475" t="str">
        <f t="shared" ca="1" si="138"/>
        <v>A0001</v>
      </c>
    </row>
    <row r="4476" spans="1:13" x14ac:dyDescent="0.25">
      <c r="A4476" t="s">
        <v>98</v>
      </c>
      <c r="B4476" s="7" t="s">
        <v>170</v>
      </c>
      <c r="C4476" s="15">
        <v>106</v>
      </c>
      <c r="D4476" s="16" t="s">
        <v>94</v>
      </c>
      <c r="E4476">
        <v>3757</v>
      </c>
      <c r="F4476" s="9">
        <v>125</v>
      </c>
      <c r="G4476" s="9">
        <f>financials[[#This Row],[Units Sold]]*financials[[#This Row],[Sale Price]]</f>
        <v>469625</v>
      </c>
      <c r="H4476" s="9">
        <f>IF(financials[[#This Row],[Discount Band]]="low",0.1,IF(financials[[#This Row],[Discount Band]]="medium",0.15,0.3))</f>
        <v>0.3</v>
      </c>
      <c r="I4476" s="9">
        <f>financials[[#This Row],[Gross Sales]]-financials[[#This Row],[Gross Sales]]*financials[[#This Row],[Discounts]]</f>
        <v>328737.5</v>
      </c>
      <c r="J4476" s="9">
        <f>VLOOKUP(financials[[#This Row],[productid]],Products!$B$2:$H$10,3)</f>
        <v>9.1</v>
      </c>
      <c r="K4476" s="9">
        <f>financials[[#This Row],[Sales]]-financials[[#This Row],[COGS]]</f>
        <v>328728.40000000002</v>
      </c>
      <c r="L4476" s="17">
        <f t="shared" ca="1" si="139"/>
        <v>45127</v>
      </c>
      <c r="M4476" t="str">
        <f t="shared" ca="1" si="138"/>
        <v>C0002</v>
      </c>
    </row>
    <row r="4477" spans="1:13" x14ac:dyDescent="0.25">
      <c r="A4477" t="s">
        <v>99</v>
      </c>
      <c r="B4477" s="7" t="s">
        <v>170</v>
      </c>
      <c r="C4477" s="15">
        <v>106</v>
      </c>
      <c r="D4477" s="16" t="s">
        <v>101</v>
      </c>
      <c r="E4477">
        <v>1566</v>
      </c>
      <c r="F4477" s="9">
        <v>300</v>
      </c>
      <c r="G4477" s="9">
        <f>financials[[#This Row],[Units Sold]]*financials[[#This Row],[Sale Price]]</f>
        <v>469800</v>
      </c>
      <c r="H4477" s="9">
        <f>IF(financials[[#This Row],[Discount Band]]="low",0.1,IF(financials[[#This Row],[Discount Band]]="medium",0.15,0.3))</f>
        <v>0.15</v>
      </c>
      <c r="I4477" s="9">
        <f>financials[[#This Row],[Gross Sales]]-financials[[#This Row],[Gross Sales]]*financials[[#This Row],[Discounts]]</f>
        <v>399330</v>
      </c>
      <c r="J4477" s="9">
        <f>VLOOKUP(financials[[#This Row],[productid]],Products!$B$2:$H$10,3)</f>
        <v>9.1</v>
      </c>
      <c r="K4477" s="9">
        <f>financials[[#This Row],[Sales]]-financials[[#This Row],[COGS]]</f>
        <v>399320.9</v>
      </c>
      <c r="L4477" s="17">
        <f t="shared" ca="1" si="139"/>
        <v>44706</v>
      </c>
      <c r="M4477" t="str">
        <f t="shared" ca="1" si="138"/>
        <v>B0001</v>
      </c>
    </row>
    <row r="4478" spans="1:13" x14ac:dyDescent="0.25">
      <c r="A4478" t="s">
        <v>98</v>
      </c>
      <c r="B4478" s="7" t="s">
        <v>170</v>
      </c>
      <c r="C4478" s="13">
        <v>108</v>
      </c>
      <c r="D4478" s="10" t="s">
        <v>101</v>
      </c>
      <c r="E4478">
        <v>3760</v>
      </c>
      <c r="F4478" s="9">
        <v>125</v>
      </c>
      <c r="G4478" s="9">
        <f>financials[[#This Row],[Units Sold]]*financials[[#This Row],[Sale Price]]</f>
        <v>470000</v>
      </c>
      <c r="H4478" s="9">
        <f>IF(financials[[#This Row],[Discount Band]]="low",0.1,IF(financials[[#This Row],[Discount Band]]="medium",0.15,0.3))</f>
        <v>0.15</v>
      </c>
      <c r="I4478" s="9">
        <f>financials[[#This Row],[Gross Sales]]-financials[[#This Row],[Gross Sales]]*financials[[#This Row],[Discounts]]</f>
        <v>399500</v>
      </c>
      <c r="J4478" s="9">
        <f>VLOOKUP(financials[[#This Row],[productid]],Products!$B$2:$H$10,3)</f>
        <v>3.99</v>
      </c>
      <c r="K4478" s="9">
        <f>financials[[#This Row],[Sales]]-financials[[#This Row],[COGS]]</f>
        <v>399496.01</v>
      </c>
      <c r="L4478" s="17">
        <f t="shared" ca="1" si="139"/>
        <v>45447</v>
      </c>
      <c r="M4478" t="str">
        <f t="shared" ca="1" si="138"/>
        <v>B0001</v>
      </c>
    </row>
    <row r="4479" spans="1:13" x14ac:dyDescent="0.25">
      <c r="A4479" t="s">
        <v>98</v>
      </c>
      <c r="B4479" s="7" t="s">
        <v>170</v>
      </c>
      <c r="C4479" s="15">
        <v>102</v>
      </c>
      <c r="D4479" s="16" t="s">
        <v>101</v>
      </c>
      <c r="E4479">
        <v>3765</v>
      </c>
      <c r="F4479" s="9">
        <v>125</v>
      </c>
      <c r="G4479" s="9">
        <f>financials[[#This Row],[Units Sold]]*financials[[#This Row],[Sale Price]]</f>
        <v>470625</v>
      </c>
      <c r="H4479" s="9">
        <f>IF(financials[[#This Row],[Discount Band]]="low",0.1,IF(financials[[#This Row],[Discount Band]]="medium",0.15,0.3))</f>
        <v>0.15</v>
      </c>
      <c r="I4479" s="9">
        <f>financials[[#This Row],[Gross Sales]]-financials[[#This Row],[Gross Sales]]*financials[[#This Row],[Discounts]]</f>
        <v>400031.25</v>
      </c>
      <c r="J4479" s="9">
        <f>VLOOKUP(financials[[#This Row],[productid]],Products!$B$2:$H$10,3)</f>
        <v>13.95</v>
      </c>
      <c r="K4479" s="9">
        <f>financials[[#This Row],[Sales]]-financials[[#This Row],[COGS]]</f>
        <v>400017.3</v>
      </c>
      <c r="L4479" s="17">
        <f t="shared" ca="1" si="139"/>
        <v>44596</v>
      </c>
      <c r="M4479" t="str">
        <f t="shared" ca="1" si="138"/>
        <v>C0002</v>
      </c>
    </row>
    <row r="4480" spans="1:13" x14ac:dyDescent="0.25">
      <c r="A4480" t="s">
        <v>98</v>
      </c>
      <c r="B4480" s="7" t="s">
        <v>170</v>
      </c>
      <c r="C4480" s="15">
        <v>103</v>
      </c>
      <c r="D4480" s="16" t="s">
        <v>102</v>
      </c>
      <c r="E4480">
        <v>3765</v>
      </c>
      <c r="F4480" s="9">
        <v>125</v>
      </c>
      <c r="G4480" s="9">
        <f>financials[[#This Row],[Units Sold]]*financials[[#This Row],[Sale Price]]</f>
        <v>470625</v>
      </c>
      <c r="H4480" s="9">
        <f>IF(financials[[#This Row],[Discount Band]]="low",0.1,IF(financials[[#This Row],[Discount Band]]="medium",0.15,0.3))</f>
        <v>0.1</v>
      </c>
      <c r="I4480" s="9">
        <f>financials[[#This Row],[Gross Sales]]-financials[[#This Row],[Gross Sales]]*financials[[#This Row],[Discounts]]</f>
        <v>423562.5</v>
      </c>
      <c r="J4480" s="9">
        <f>VLOOKUP(financials[[#This Row],[productid]],Products!$B$2:$H$10,3)</f>
        <v>15</v>
      </c>
      <c r="K4480" s="9">
        <f>financials[[#This Row],[Sales]]-financials[[#This Row],[COGS]]</f>
        <v>423547.5</v>
      </c>
      <c r="L4480" s="17">
        <f t="shared" ca="1" si="139"/>
        <v>45015</v>
      </c>
      <c r="M4480" t="str">
        <f t="shared" ca="1" si="138"/>
        <v>A0001</v>
      </c>
    </row>
    <row r="4481" spans="1:13" x14ac:dyDescent="0.25">
      <c r="A4481" t="s">
        <v>97</v>
      </c>
      <c r="B4481" s="7" t="s">
        <v>95</v>
      </c>
      <c r="C4481" s="13">
        <v>104</v>
      </c>
      <c r="D4481" s="10" t="s">
        <v>101</v>
      </c>
      <c r="E4481">
        <v>1345</v>
      </c>
      <c r="F4481" s="9">
        <v>350</v>
      </c>
      <c r="G4481" s="9">
        <f>financials[[#This Row],[Units Sold]]*financials[[#This Row],[Sale Price]]</f>
        <v>470750</v>
      </c>
      <c r="H4481" s="9">
        <f>IF(financials[[#This Row],[Discount Band]]="low",0.1,IF(financials[[#This Row],[Discount Band]]="medium",0.15,0.3))</f>
        <v>0.15</v>
      </c>
      <c r="I4481" s="9">
        <f>financials[[#This Row],[Gross Sales]]-financials[[#This Row],[Gross Sales]]*financials[[#This Row],[Discounts]]</f>
        <v>400137.5</v>
      </c>
      <c r="J4481" s="9">
        <f>VLOOKUP(financials[[#This Row],[productid]],Products!$B$2:$H$10,3)</f>
        <v>2.9</v>
      </c>
      <c r="K4481" s="9">
        <f>financials[[#This Row],[Sales]]-financials[[#This Row],[COGS]]</f>
        <v>400134.6</v>
      </c>
      <c r="L4481" s="17">
        <f t="shared" ca="1" si="139"/>
        <v>45527</v>
      </c>
      <c r="M4481" t="str">
        <f t="shared" ca="1" si="138"/>
        <v>C0002</v>
      </c>
    </row>
    <row r="4482" spans="1:13" x14ac:dyDescent="0.25">
      <c r="A4482" t="s">
        <v>99</v>
      </c>
      <c r="B4482" s="7" t="s">
        <v>95</v>
      </c>
      <c r="C4482" s="15">
        <v>105</v>
      </c>
      <c r="D4482" s="16" t="s">
        <v>94</v>
      </c>
      <c r="E4482">
        <v>1570</v>
      </c>
      <c r="F4482" s="9">
        <v>300</v>
      </c>
      <c r="G4482" s="9">
        <f>financials[[#This Row],[Units Sold]]*financials[[#This Row],[Sale Price]]</f>
        <v>471000</v>
      </c>
      <c r="H4482" s="9">
        <f>IF(financials[[#This Row],[Discount Band]]="low",0.1,IF(financials[[#This Row],[Discount Band]]="medium",0.15,0.3))</f>
        <v>0.3</v>
      </c>
      <c r="I4482" s="9">
        <f>financials[[#This Row],[Gross Sales]]-financials[[#This Row],[Gross Sales]]*financials[[#This Row],[Discounts]]</f>
        <v>329700</v>
      </c>
      <c r="J4482" s="9">
        <f>VLOOKUP(financials[[#This Row],[productid]],Products!$B$2:$H$10,3)</f>
        <v>10</v>
      </c>
      <c r="K4482" s="9">
        <f>financials[[#This Row],[Sales]]-financials[[#This Row],[COGS]]</f>
        <v>329690</v>
      </c>
      <c r="L4482" s="17">
        <f t="shared" ca="1" si="139"/>
        <v>45375</v>
      </c>
      <c r="M4482" t="str">
        <f t="shared" ref="M4482:M4545" ca="1" si="140">VLOOKUP(RANDBETWEEN(1,5),rnlsalesperson,2)</f>
        <v>A0001</v>
      </c>
    </row>
    <row r="4483" spans="1:13" x14ac:dyDescent="0.25">
      <c r="A4483" t="s">
        <v>97</v>
      </c>
      <c r="B4483" s="7" t="s">
        <v>95</v>
      </c>
      <c r="C4483" s="15">
        <v>109</v>
      </c>
      <c r="D4483" s="16" t="s">
        <v>102</v>
      </c>
      <c r="E4483">
        <v>1348</v>
      </c>
      <c r="F4483" s="9">
        <v>350</v>
      </c>
      <c r="G4483" s="9">
        <f>financials[[#This Row],[Units Sold]]*financials[[#This Row],[Sale Price]]</f>
        <v>471800</v>
      </c>
      <c r="H4483" s="9">
        <f>IF(financials[[#This Row],[Discount Band]]="low",0.1,IF(financials[[#This Row],[Discount Band]]="medium",0.15,0.3))</f>
        <v>0.1</v>
      </c>
      <c r="I4483" s="9">
        <f>financials[[#This Row],[Gross Sales]]-financials[[#This Row],[Gross Sales]]*financials[[#This Row],[Discounts]]</f>
        <v>424620</v>
      </c>
      <c r="J4483" s="9">
        <f>VLOOKUP(financials[[#This Row],[productid]],Products!$B$2:$H$10,3)</f>
        <v>16.8</v>
      </c>
      <c r="K4483" s="9">
        <f>financials[[#This Row],[Sales]]-financials[[#This Row],[COGS]]</f>
        <v>424603.2</v>
      </c>
      <c r="L4483" s="17">
        <f t="shared" ref="L4483:L4546" ca="1" si="141">RANDBETWEEN(44562,45534)</f>
        <v>45060</v>
      </c>
      <c r="M4483" t="str">
        <f t="shared" ca="1" si="140"/>
        <v>B0001</v>
      </c>
    </row>
    <row r="4484" spans="1:13" x14ac:dyDescent="0.25">
      <c r="A4484" t="s">
        <v>99</v>
      </c>
      <c r="B4484" s="7" t="s">
        <v>95</v>
      </c>
      <c r="C4484" s="15">
        <v>103</v>
      </c>
      <c r="D4484" s="16" t="s">
        <v>101</v>
      </c>
      <c r="E4484">
        <v>1578</v>
      </c>
      <c r="F4484" s="9">
        <v>300</v>
      </c>
      <c r="G4484" s="9">
        <f>financials[[#This Row],[Units Sold]]*financials[[#This Row],[Sale Price]]</f>
        <v>473400</v>
      </c>
      <c r="H4484" s="9">
        <f>IF(financials[[#This Row],[Discount Band]]="low",0.1,IF(financials[[#This Row],[Discount Band]]="medium",0.15,0.3))</f>
        <v>0.15</v>
      </c>
      <c r="I4484" s="9">
        <f>financials[[#This Row],[Gross Sales]]-financials[[#This Row],[Gross Sales]]*financials[[#This Row],[Discounts]]</f>
        <v>402390</v>
      </c>
      <c r="J4484" s="9">
        <f>VLOOKUP(financials[[#This Row],[productid]],Products!$B$2:$H$10,3)</f>
        <v>15</v>
      </c>
      <c r="K4484" s="9">
        <f>financials[[#This Row],[Sales]]-financials[[#This Row],[COGS]]</f>
        <v>402375</v>
      </c>
      <c r="L4484" s="17">
        <f t="shared" ca="1" si="141"/>
        <v>45032</v>
      </c>
      <c r="M4484" t="str">
        <f t="shared" ca="1" si="140"/>
        <v>C0002</v>
      </c>
    </row>
    <row r="4485" spans="1:13" x14ac:dyDescent="0.25">
      <c r="A4485" t="s">
        <v>97</v>
      </c>
      <c r="B4485" s="7" t="s">
        <v>95</v>
      </c>
      <c r="C4485" s="13">
        <v>106</v>
      </c>
      <c r="D4485" s="10" t="s">
        <v>101</v>
      </c>
      <c r="E4485">
        <v>1354</v>
      </c>
      <c r="F4485" s="9">
        <v>350</v>
      </c>
      <c r="G4485" s="9">
        <f>financials[[#This Row],[Units Sold]]*financials[[#This Row],[Sale Price]]</f>
        <v>473900</v>
      </c>
      <c r="H4485" s="9">
        <f>IF(financials[[#This Row],[Discount Band]]="low",0.1,IF(financials[[#This Row],[Discount Band]]="medium",0.15,0.3))</f>
        <v>0.15</v>
      </c>
      <c r="I4485" s="9">
        <f>financials[[#This Row],[Gross Sales]]-financials[[#This Row],[Gross Sales]]*financials[[#This Row],[Discounts]]</f>
        <v>402815</v>
      </c>
      <c r="J4485" s="9">
        <f>VLOOKUP(financials[[#This Row],[productid]],Products!$B$2:$H$10,3)</f>
        <v>9.1</v>
      </c>
      <c r="K4485" s="9">
        <f>financials[[#This Row],[Sales]]-financials[[#This Row],[COGS]]</f>
        <v>402805.9</v>
      </c>
      <c r="L4485" s="17">
        <f t="shared" ca="1" si="141"/>
        <v>45252</v>
      </c>
      <c r="M4485" t="str">
        <f t="shared" ca="1" si="140"/>
        <v>B0001</v>
      </c>
    </row>
    <row r="4486" spans="1:13" x14ac:dyDescent="0.25">
      <c r="A4486" t="s">
        <v>97</v>
      </c>
      <c r="B4486" s="7" t="s">
        <v>170</v>
      </c>
      <c r="C4486" s="15">
        <v>104</v>
      </c>
      <c r="D4486" s="16" t="s">
        <v>94</v>
      </c>
      <c r="E4486">
        <v>1354</v>
      </c>
      <c r="F4486" s="9">
        <v>350</v>
      </c>
      <c r="G4486" s="9">
        <f>financials[[#This Row],[Units Sold]]*financials[[#This Row],[Sale Price]]</f>
        <v>473900</v>
      </c>
      <c r="H4486" s="9">
        <f>IF(financials[[#This Row],[Discount Band]]="low",0.1,IF(financials[[#This Row],[Discount Band]]="medium",0.15,0.3))</f>
        <v>0.3</v>
      </c>
      <c r="I4486" s="9">
        <f>financials[[#This Row],[Gross Sales]]-financials[[#This Row],[Gross Sales]]*financials[[#This Row],[Discounts]]</f>
        <v>331730</v>
      </c>
      <c r="J4486" s="9">
        <f>VLOOKUP(financials[[#This Row],[productid]],Products!$B$2:$H$10,3)</f>
        <v>2.9</v>
      </c>
      <c r="K4486" s="9">
        <f>financials[[#This Row],[Sales]]-financials[[#This Row],[COGS]]</f>
        <v>331727.09999999998</v>
      </c>
      <c r="L4486" s="17">
        <f t="shared" ca="1" si="141"/>
        <v>44866</v>
      </c>
      <c r="M4486" t="str">
        <f t="shared" ca="1" si="140"/>
        <v>B0101</v>
      </c>
    </row>
    <row r="4487" spans="1:13" x14ac:dyDescent="0.25">
      <c r="A4487" t="s">
        <v>99</v>
      </c>
      <c r="B4487" s="7" t="s">
        <v>170</v>
      </c>
      <c r="C4487" s="15">
        <v>109</v>
      </c>
      <c r="D4487" s="16" t="s">
        <v>94</v>
      </c>
      <c r="E4487">
        <v>1580</v>
      </c>
      <c r="F4487" s="9">
        <v>300</v>
      </c>
      <c r="G4487" s="9">
        <f>financials[[#This Row],[Units Sold]]*financials[[#This Row],[Sale Price]]</f>
        <v>474000</v>
      </c>
      <c r="H4487" s="9">
        <f>IF(financials[[#This Row],[Discount Band]]="low",0.1,IF(financials[[#This Row],[Discount Band]]="medium",0.15,0.3))</f>
        <v>0.3</v>
      </c>
      <c r="I4487" s="9">
        <f>financials[[#This Row],[Gross Sales]]-financials[[#This Row],[Gross Sales]]*financials[[#This Row],[Discounts]]</f>
        <v>331800</v>
      </c>
      <c r="J4487" s="9">
        <f>VLOOKUP(financials[[#This Row],[productid]],Products!$B$2:$H$10,3)</f>
        <v>16.8</v>
      </c>
      <c r="K4487" s="9">
        <f>financials[[#This Row],[Sales]]-financials[[#This Row],[COGS]]</f>
        <v>331783.2</v>
      </c>
      <c r="L4487" s="17">
        <f t="shared" ca="1" si="141"/>
        <v>45262</v>
      </c>
      <c r="M4487" t="str">
        <f t="shared" ca="1" si="140"/>
        <v>C0003</v>
      </c>
    </row>
    <row r="4488" spans="1:13" x14ac:dyDescent="0.25">
      <c r="A4488" t="s">
        <v>99</v>
      </c>
      <c r="B4488" s="7" t="s">
        <v>95</v>
      </c>
      <c r="C4488" s="15">
        <v>107</v>
      </c>
      <c r="D4488" s="16" t="s">
        <v>102</v>
      </c>
      <c r="E4488">
        <v>1581</v>
      </c>
      <c r="F4488" s="9">
        <v>300</v>
      </c>
      <c r="G4488" s="9">
        <f>financials[[#This Row],[Units Sold]]*financials[[#This Row],[Sale Price]]</f>
        <v>474300</v>
      </c>
      <c r="H4488" s="9">
        <f>IF(financials[[#This Row],[Discount Band]]="low",0.1,IF(financials[[#This Row],[Discount Band]]="medium",0.15,0.3))</f>
        <v>0.1</v>
      </c>
      <c r="I4488" s="9">
        <f>financials[[#This Row],[Gross Sales]]-financials[[#This Row],[Gross Sales]]*financials[[#This Row],[Discounts]]</f>
        <v>426870</v>
      </c>
      <c r="J4488" s="9">
        <f>VLOOKUP(financials[[#This Row],[productid]],Products!$B$2:$H$10,3)</f>
        <v>5.5</v>
      </c>
      <c r="K4488" s="9">
        <f>financials[[#This Row],[Sales]]-financials[[#This Row],[COGS]]</f>
        <v>426864.5</v>
      </c>
      <c r="L4488" s="17">
        <f t="shared" ca="1" si="141"/>
        <v>45158</v>
      </c>
      <c r="M4488" t="str">
        <f t="shared" ca="1" si="140"/>
        <v>C0002</v>
      </c>
    </row>
    <row r="4489" spans="1:13" x14ac:dyDescent="0.25">
      <c r="A4489" t="s">
        <v>99</v>
      </c>
      <c r="B4489" s="7" t="s">
        <v>95</v>
      </c>
      <c r="C4489" s="15">
        <v>103</v>
      </c>
      <c r="D4489" s="16" t="s">
        <v>94</v>
      </c>
      <c r="E4489">
        <v>1584</v>
      </c>
      <c r="F4489" s="9">
        <v>300</v>
      </c>
      <c r="G4489" s="9">
        <f>financials[[#This Row],[Units Sold]]*financials[[#This Row],[Sale Price]]</f>
        <v>475200</v>
      </c>
      <c r="H4489" s="9">
        <f>IF(financials[[#This Row],[Discount Band]]="low",0.1,IF(financials[[#This Row],[Discount Band]]="medium",0.15,0.3))</f>
        <v>0.3</v>
      </c>
      <c r="I4489" s="9">
        <f>financials[[#This Row],[Gross Sales]]-financials[[#This Row],[Gross Sales]]*financials[[#This Row],[Discounts]]</f>
        <v>332640</v>
      </c>
      <c r="J4489" s="9">
        <f>VLOOKUP(financials[[#This Row],[productid]],Products!$B$2:$H$10,3)</f>
        <v>15</v>
      </c>
      <c r="K4489" s="9">
        <f>financials[[#This Row],[Sales]]-financials[[#This Row],[COGS]]</f>
        <v>332625</v>
      </c>
      <c r="L4489" s="17">
        <f t="shared" ca="1" si="141"/>
        <v>45056</v>
      </c>
      <c r="M4489" t="str">
        <f t="shared" ca="1" si="140"/>
        <v>B0001</v>
      </c>
    </row>
    <row r="4490" spans="1:13" x14ac:dyDescent="0.25">
      <c r="A4490" t="s">
        <v>97</v>
      </c>
      <c r="B4490" s="7" t="s">
        <v>95</v>
      </c>
      <c r="C4490" s="15">
        <v>102</v>
      </c>
      <c r="D4490" s="16" t="s">
        <v>103</v>
      </c>
      <c r="E4490">
        <v>1358</v>
      </c>
      <c r="F4490" s="9">
        <v>350</v>
      </c>
      <c r="G4490" s="9">
        <f>financials[[#This Row],[Units Sold]]*financials[[#This Row],[Sale Price]]</f>
        <v>475300</v>
      </c>
      <c r="H4490" s="9">
        <f>IF(financials[[#This Row],[Discount Band]]="low",0.1,IF(financials[[#This Row],[Discount Band]]="medium",0.15,0.3))</f>
        <v>0.3</v>
      </c>
      <c r="I4490" s="9">
        <f>financials[[#This Row],[Gross Sales]]-financials[[#This Row],[Gross Sales]]*financials[[#This Row],[Discounts]]</f>
        <v>332710</v>
      </c>
      <c r="J4490" s="9">
        <f>VLOOKUP(financials[[#This Row],[productid]],Products!$B$2:$H$10,3)</f>
        <v>13.95</v>
      </c>
      <c r="K4490" s="9">
        <f>financials[[#This Row],[Sales]]-financials[[#This Row],[COGS]]</f>
        <v>332696.05</v>
      </c>
      <c r="L4490" s="17">
        <f t="shared" ca="1" si="141"/>
        <v>44629</v>
      </c>
      <c r="M4490" t="str">
        <f t="shared" ca="1" si="140"/>
        <v>B0001</v>
      </c>
    </row>
    <row r="4491" spans="1:13" x14ac:dyDescent="0.25">
      <c r="A4491" t="s">
        <v>98</v>
      </c>
      <c r="B4491" s="7" t="s">
        <v>135</v>
      </c>
      <c r="C4491" s="15">
        <v>107</v>
      </c>
      <c r="D4491" s="16" t="s">
        <v>102</v>
      </c>
      <c r="E4491">
        <v>3809</v>
      </c>
      <c r="F4491" s="9">
        <v>125</v>
      </c>
      <c r="G4491" s="9">
        <f>financials[[#This Row],[Units Sold]]*financials[[#This Row],[Sale Price]]</f>
        <v>476125</v>
      </c>
      <c r="H4491" s="9">
        <f>IF(financials[[#This Row],[Discount Band]]="low",0.1,IF(financials[[#This Row],[Discount Band]]="medium",0.15,0.3))</f>
        <v>0.1</v>
      </c>
      <c r="I4491" s="9">
        <f>financials[[#This Row],[Gross Sales]]-financials[[#This Row],[Gross Sales]]*financials[[#This Row],[Discounts]]</f>
        <v>428512.5</v>
      </c>
      <c r="J4491" s="9">
        <f>VLOOKUP(financials[[#This Row],[productid]],Products!$B$2:$H$10,3)</f>
        <v>5.5</v>
      </c>
      <c r="K4491" s="9">
        <f>financials[[#This Row],[Sales]]-financials[[#This Row],[COGS]]</f>
        <v>428507</v>
      </c>
      <c r="L4491" s="17">
        <f t="shared" ca="1" si="141"/>
        <v>45216</v>
      </c>
      <c r="M4491" t="str">
        <f t="shared" ca="1" si="140"/>
        <v>C0003</v>
      </c>
    </row>
    <row r="4492" spans="1:13" x14ac:dyDescent="0.25">
      <c r="A4492" t="s">
        <v>98</v>
      </c>
      <c r="B4492" s="7" t="s">
        <v>170</v>
      </c>
      <c r="C4492" s="15">
        <v>101</v>
      </c>
      <c r="D4492" s="16" t="s">
        <v>94</v>
      </c>
      <c r="E4492">
        <v>3810</v>
      </c>
      <c r="F4492" s="9">
        <v>125</v>
      </c>
      <c r="G4492" s="9">
        <f>financials[[#This Row],[Units Sold]]*financials[[#This Row],[Sale Price]]</f>
        <v>476250</v>
      </c>
      <c r="H4492" s="9">
        <f>IF(financials[[#This Row],[Discount Band]]="low",0.1,IF(financials[[#This Row],[Discount Band]]="medium",0.15,0.3))</f>
        <v>0.3</v>
      </c>
      <c r="I4492" s="9">
        <f>financials[[#This Row],[Gross Sales]]-financials[[#This Row],[Gross Sales]]*financials[[#This Row],[Discounts]]</f>
        <v>333375</v>
      </c>
      <c r="J4492" s="9">
        <f>VLOOKUP(financials[[#This Row],[productid]],Products!$B$2:$H$10,3)</f>
        <v>9.9499999999999993</v>
      </c>
      <c r="K4492" s="9">
        <f>financials[[#This Row],[Sales]]-financials[[#This Row],[COGS]]</f>
        <v>333365.05</v>
      </c>
      <c r="L4492" s="17">
        <f t="shared" ca="1" si="141"/>
        <v>45523</v>
      </c>
      <c r="M4492" t="str">
        <f t="shared" ca="1" si="140"/>
        <v>B0101</v>
      </c>
    </row>
    <row r="4493" spans="1:13" x14ac:dyDescent="0.25">
      <c r="A4493" t="s">
        <v>97</v>
      </c>
      <c r="B4493" s="7" t="s">
        <v>95</v>
      </c>
      <c r="C4493" s="15">
        <v>105</v>
      </c>
      <c r="D4493" s="16" t="s">
        <v>101</v>
      </c>
      <c r="E4493">
        <v>1368</v>
      </c>
      <c r="F4493" s="9">
        <v>350</v>
      </c>
      <c r="G4493" s="9">
        <f>financials[[#This Row],[Units Sold]]*financials[[#This Row],[Sale Price]]</f>
        <v>478800</v>
      </c>
      <c r="H4493" s="9">
        <f>IF(financials[[#This Row],[Discount Band]]="low",0.1,IF(financials[[#This Row],[Discount Band]]="medium",0.15,0.3))</f>
        <v>0.15</v>
      </c>
      <c r="I4493" s="9">
        <f>financials[[#This Row],[Gross Sales]]-financials[[#This Row],[Gross Sales]]*financials[[#This Row],[Discounts]]</f>
        <v>406980</v>
      </c>
      <c r="J4493" s="9">
        <f>VLOOKUP(financials[[#This Row],[productid]],Products!$B$2:$H$10,3)</f>
        <v>10</v>
      </c>
      <c r="K4493" s="9">
        <f>financials[[#This Row],[Sales]]-financials[[#This Row],[COGS]]</f>
        <v>406970</v>
      </c>
      <c r="L4493" s="17">
        <f t="shared" ca="1" si="141"/>
        <v>45407</v>
      </c>
      <c r="M4493" t="str">
        <f t="shared" ca="1" si="140"/>
        <v>C0002</v>
      </c>
    </row>
    <row r="4494" spans="1:13" x14ac:dyDescent="0.25">
      <c r="A4494" t="s">
        <v>98</v>
      </c>
      <c r="B4494" s="7" t="s">
        <v>170</v>
      </c>
      <c r="C4494" s="15">
        <v>108</v>
      </c>
      <c r="D4494" s="16" t="s">
        <v>102</v>
      </c>
      <c r="E4494">
        <v>3843</v>
      </c>
      <c r="F4494" s="9">
        <v>125</v>
      </c>
      <c r="G4494" s="9">
        <f>financials[[#This Row],[Units Sold]]*financials[[#This Row],[Sale Price]]</f>
        <v>480375</v>
      </c>
      <c r="H4494" s="9">
        <f>IF(financials[[#This Row],[Discount Band]]="low",0.1,IF(financials[[#This Row],[Discount Band]]="medium",0.15,0.3))</f>
        <v>0.1</v>
      </c>
      <c r="I4494" s="9">
        <f>financials[[#This Row],[Gross Sales]]-financials[[#This Row],[Gross Sales]]*financials[[#This Row],[Discounts]]</f>
        <v>432337.5</v>
      </c>
      <c r="J4494" s="9">
        <f>VLOOKUP(financials[[#This Row],[productid]],Products!$B$2:$H$10,3)</f>
        <v>3.99</v>
      </c>
      <c r="K4494" s="9">
        <f>financials[[#This Row],[Sales]]-financials[[#This Row],[COGS]]</f>
        <v>432333.51</v>
      </c>
      <c r="L4494" s="17">
        <f t="shared" ca="1" si="141"/>
        <v>45250</v>
      </c>
      <c r="M4494" t="str">
        <f t="shared" ca="1" si="140"/>
        <v>B0101</v>
      </c>
    </row>
    <row r="4495" spans="1:13" x14ac:dyDescent="0.25">
      <c r="A4495" t="s">
        <v>98</v>
      </c>
      <c r="B4495" s="7" t="s">
        <v>170</v>
      </c>
      <c r="C4495" s="15">
        <v>102</v>
      </c>
      <c r="D4495" s="16" t="s">
        <v>102</v>
      </c>
      <c r="E4495">
        <v>3855</v>
      </c>
      <c r="F4495" s="9">
        <v>125</v>
      </c>
      <c r="G4495" s="9">
        <f>financials[[#This Row],[Units Sold]]*financials[[#This Row],[Sale Price]]</f>
        <v>481875</v>
      </c>
      <c r="H4495" s="9">
        <f>IF(financials[[#This Row],[Discount Band]]="low",0.1,IF(financials[[#This Row],[Discount Band]]="medium",0.15,0.3))</f>
        <v>0.1</v>
      </c>
      <c r="I4495" s="9">
        <f>financials[[#This Row],[Gross Sales]]-financials[[#This Row],[Gross Sales]]*financials[[#This Row],[Discounts]]</f>
        <v>433687.5</v>
      </c>
      <c r="J4495" s="9">
        <f>VLOOKUP(financials[[#This Row],[productid]],Products!$B$2:$H$10,3)</f>
        <v>13.95</v>
      </c>
      <c r="K4495" s="9">
        <f>financials[[#This Row],[Sales]]-financials[[#This Row],[COGS]]</f>
        <v>433673.55</v>
      </c>
      <c r="L4495" s="17">
        <f t="shared" ca="1" si="141"/>
        <v>44812</v>
      </c>
      <c r="M4495" t="str">
        <f t="shared" ca="1" si="140"/>
        <v>B0101</v>
      </c>
    </row>
    <row r="4496" spans="1:13" x14ac:dyDescent="0.25">
      <c r="A4496" t="s">
        <v>97</v>
      </c>
      <c r="B4496" s="7" t="s">
        <v>95</v>
      </c>
      <c r="C4496" s="15">
        <v>103</v>
      </c>
      <c r="D4496" s="16" t="s">
        <v>102</v>
      </c>
      <c r="E4496">
        <v>1381</v>
      </c>
      <c r="F4496" s="9">
        <v>350</v>
      </c>
      <c r="G4496" s="9">
        <f>financials[[#This Row],[Units Sold]]*financials[[#This Row],[Sale Price]]</f>
        <v>483350</v>
      </c>
      <c r="H4496" s="9">
        <f>IF(financials[[#This Row],[Discount Band]]="low",0.1,IF(financials[[#This Row],[Discount Band]]="medium",0.15,0.3))</f>
        <v>0.1</v>
      </c>
      <c r="I4496" s="9">
        <f>financials[[#This Row],[Gross Sales]]-financials[[#This Row],[Gross Sales]]*financials[[#This Row],[Discounts]]</f>
        <v>435015</v>
      </c>
      <c r="J4496" s="9">
        <f>VLOOKUP(financials[[#This Row],[productid]],Products!$B$2:$H$10,3)</f>
        <v>15</v>
      </c>
      <c r="K4496" s="9">
        <f>financials[[#This Row],[Sales]]-financials[[#This Row],[COGS]]</f>
        <v>435000</v>
      </c>
      <c r="L4496" s="17">
        <f t="shared" ca="1" si="141"/>
        <v>45517</v>
      </c>
      <c r="M4496" t="str">
        <f t="shared" ca="1" si="140"/>
        <v>C0002</v>
      </c>
    </row>
    <row r="4497" spans="1:13" x14ac:dyDescent="0.25">
      <c r="A4497" t="s">
        <v>98</v>
      </c>
      <c r="B4497" s="7" t="s">
        <v>135</v>
      </c>
      <c r="C4497" s="15">
        <v>105</v>
      </c>
      <c r="D4497" s="16" t="s">
        <v>101</v>
      </c>
      <c r="E4497">
        <v>3871</v>
      </c>
      <c r="F4497" s="9">
        <v>125</v>
      </c>
      <c r="G4497" s="9">
        <f>financials[[#This Row],[Units Sold]]*financials[[#This Row],[Sale Price]]</f>
        <v>483875</v>
      </c>
      <c r="H4497" s="9">
        <f>IF(financials[[#This Row],[Discount Band]]="low",0.1,IF(financials[[#This Row],[Discount Band]]="medium",0.15,0.3))</f>
        <v>0.15</v>
      </c>
      <c r="I4497" s="9">
        <f>financials[[#This Row],[Gross Sales]]-financials[[#This Row],[Gross Sales]]*financials[[#This Row],[Discounts]]</f>
        <v>411293.75</v>
      </c>
      <c r="J4497" s="9">
        <f>VLOOKUP(financials[[#This Row],[productid]],Products!$B$2:$H$10,3)</f>
        <v>10</v>
      </c>
      <c r="K4497" s="9">
        <f>financials[[#This Row],[Sales]]-financials[[#This Row],[COGS]]</f>
        <v>411283.75</v>
      </c>
      <c r="L4497" s="17">
        <f t="shared" ca="1" si="141"/>
        <v>44610</v>
      </c>
      <c r="M4497" t="str">
        <f t="shared" ca="1" si="140"/>
        <v>C0002</v>
      </c>
    </row>
    <row r="4498" spans="1:13" x14ac:dyDescent="0.25">
      <c r="A4498" t="s">
        <v>98</v>
      </c>
      <c r="B4498" s="7" t="s">
        <v>170</v>
      </c>
      <c r="C4498" s="15">
        <v>109</v>
      </c>
      <c r="D4498" s="16" t="s">
        <v>101</v>
      </c>
      <c r="E4498">
        <v>3873</v>
      </c>
      <c r="F4498" s="9">
        <v>125</v>
      </c>
      <c r="G4498" s="9">
        <f>financials[[#This Row],[Units Sold]]*financials[[#This Row],[Sale Price]]</f>
        <v>484125</v>
      </c>
      <c r="H4498" s="9">
        <f>IF(financials[[#This Row],[Discount Band]]="low",0.1,IF(financials[[#This Row],[Discount Band]]="medium",0.15,0.3))</f>
        <v>0.15</v>
      </c>
      <c r="I4498" s="9">
        <f>financials[[#This Row],[Gross Sales]]-financials[[#This Row],[Gross Sales]]*financials[[#This Row],[Discounts]]</f>
        <v>411506.25</v>
      </c>
      <c r="J4498" s="9">
        <f>VLOOKUP(financials[[#This Row],[productid]],Products!$B$2:$H$10,3)</f>
        <v>16.8</v>
      </c>
      <c r="K4498" s="9">
        <f>financials[[#This Row],[Sales]]-financials[[#This Row],[COGS]]</f>
        <v>411489.45</v>
      </c>
      <c r="L4498" s="17">
        <f t="shared" ca="1" si="141"/>
        <v>44917</v>
      </c>
      <c r="M4498" t="str">
        <f t="shared" ca="1" si="140"/>
        <v>C0002</v>
      </c>
    </row>
    <row r="4499" spans="1:13" x14ac:dyDescent="0.25">
      <c r="A4499" t="s">
        <v>99</v>
      </c>
      <c r="B4499" s="7" t="s">
        <v>135</v>
      </c>
      <c r="C4499" s="15">
        <v>103</v>
      </c>
      <c r="D4499" s="16" t="s">
        <v>102</v>
      </c>
      <c r="E4499">
        <v>1618</v>
      </c>
      <c r="F4499" s="9">
        <v>300</v>
      </c>
      <c r="G4499" s="9">
        <f>financials[[#This Row],[Units Sold]]*financials[[#This Row],[Sale Price]]</f>
        <v>485400</v>
      </c>
      <c r="H4499" s="9">
        <f>IF(financials[[#This Row],[Discount Band]]="low",0.1,IF(financials[[#This Row],[Discount Band]]="medium",0.15,0.3))</f>
        <v>0.1</v>
      </c>
      <c r="I4499" s="9">
        <f>financials[[#This Row],[Gross Sales]]-financials[[#This Row],[Gross Sales]]*financials[[#This Row],[Discounts]]</f>
        <v>436860</v>
      </c>
      <c r="J4499" s="9">
        <f>VLOOKUP(financials[[#This Row],[productid]],Products!$B$2:$H$10,3)</f>
        <v>15</v>
      </c>
      <c r="K4499" s="9">
        <f>financials[[#This Row],[Sales]]-financials[[#This Row],[COGS]]</f>
        <v>436845</v>
      </c>
      <c r="L4499" s="17">
        <f t="shared" ca="1" si="141"/>
        <v>44908</v>
      </c>
      <c r="M4499" t="str">
        <f t="shared" ca="1" si="140"/>
        <v>A0001</v>
      </c>
    </row>
    <row r="4500" spans="1:13" x14ac:dyDescent="0.25">
      <c r="A4500" t="s">
        <v>99</v>
      </c>
      <c r="B4500" s="7" t="s">
        <v>95</v>
      </c>
      <c r="C4500" s="13">
        <v>107</v>
      </c>
      <c r="D4500" s="10" t="s">
        <v>101</v>
      </c>
      <c r="E4500">
        <v>1619</v>
      </c>
      <c r="F4500" s="9">
        <v>300</v>
      </c>
      <c r="G4500" s="9">
        <f>financials[[#This Row],[Units Sold]]*financials[[#This Row],[Sale Price]]</f>
        <v>485700</v>
      </c>
      <c r="H4500" s="9">
        <f>IF(financials[[#This Row],[Discount Band]]="low",0.1,IF(financials[[#This Row],[Discount Band]]="medium",0.15,0.3))</f>
        <v>0.15</v>
      </c>
      <c r="I4500" s="9">
        <f>financials[[#This Row],[Gross Sales]]-financials[[#This Row],[Gross Sales]]*financials[[#This Row],[Discounts]]</f>
        <v>412845</v>
      </c>
      <c r="J4500" s="9">
        <f>VLOOKUP(financials[[#This Row],[productid]],Products!$B$2:$H$10,3)</f>
        <v>5.5</v>
      </c>
      <c r="K4500" s="9">
        <f>financials[[#This Row],[Sales]]-financials[[#This Row],[COGS]]</f>
        <v>412839.5</v>
      </c>
      <c r="L4500" s="17">
        <f t="shared" ca="1" si="141"/>
        <v>45377</v>
      </c>
      <c r="M4500" t="str">
        <f t="shared" ca="1" si="140"/>
        <v>A0001</v>
      </c>
    </row>
    <row r="4501" spans="1:13" x14ac:dyDescent="0.25">
      <c r="A4501" t="s">
        <v>99</v>
      </c>
      <c r="B4501" s="7" t="s">
        <v>95</v>
      </c>
      <c r="C4501" s="15">
        <v>104</v>
      </c>
      <c r="D4501" s="16" t="s">
        <v>101</v>
      </c>
      <c r="E4501">
        <v>1620</v>
      </c>
      <c r="F4501" s="9">
        <v>300</v>
      </c>
      <c r="G4501" s="9">
        <f>financials[[#This Row],[Units Sold]]*financials[[#This Row],[Sale Price]]</f>
        <v>486000</v>
      </c>
      <c r="H4501" s="9">
        <f>IF(financials[[#This Row],[Discount Band]]="low",0.1,IF(financials[[#This Row],[Discount Band]]="medium",0.15,0.3))</f>
        <v>0.15</v>
      </c>
      <c r="I4501" s="9">
        <f>financials[[#This Row],[Gross Sales]]-financials[[#This Row],[Gross Sales]]*financials[[#This Row],[Discounts]]</f>
        <v>413100</v>
      </c>
      <c r="J4501" s="9">
        <f>VLOOKUP(financials[[#This Row],[productid]],Products!$B$2:$H$10,3)</f>
        <v>2.9</v>
      </c>
      <c r="K4501" s="9">
        <f>financials[[#This Row],[Sales]]-financials[[#This Row],[COGS]]</f>
        <v>413097.1</v>
      </c>
      <c r="L4501" s="17">
        <f t="shared" ca="1" si="141"/>
        <v>45531</v>
      </c>
      <c r="M4501" t="str">
        <f t="shared" ca="1" si="140"/>
        <v>C0003</v>
      </c>
    </row>
    <row r="4502" spans="1:13" x14ac:dyDescent="0.25">
      <c r="A4502" t="s">
        <v>97</v>
      </c>
      <c r="B4502" s="7" t="s">
        <v>170</v>
      </c>
      <c r="C4502" s="15">
        <v>108</v>
      </c>
      <c r="D4502" s="16" t="s">
        <v>102</v>
      </c>
      <c r="E4502">
        <v>1389</v>
      </c>
      <c r="F4502" s="9">
        <v>350</v>
      </c>
      <c r="G4502" s="9">
        <f>financials[[#This Row],[Units Sold]]*financials[[#This Row],[Sale Price]]</f>
        <v>486150</v>
      </c>
      <c r="H4502" s="9">
        <f>IF(financials[[#This Row],[Discount Band]]="low",0.1,IF(financials[[#This Row],[Discount Band]]="medium",0.15,0.3))</f>
        <v>0.1</v>
      </c>
      <c r="I4502" s="9">
        <f>financials[[#This Row],[Gross Sales]]-financials[[#This Row],[Gross Sales]]*financials[[#This Row],[Discounts]]</f>
        <v>437535</v>
      </c>
      <c r="J4502" s="9">
        <f>VLOOKUP(financials[[#This Row],[productid]],Products!$B$2:$H$10,3)</f>
        <v>3.99</v>
      </c>
      <c r="K4502" s="9">
        <f>financials[[#This Row],[Sales]]-financials[[#This Row],[COGS]]</f>
        <v>437531.01</v>
      </c>
      <c r="L4502" s="17">
        <f t="shared" ca="1" si="141"/>
        <v>44971</v>
      </c>
      <c r="M4502" t="str">
        <f t="shared" ca="1" si="140"/>
        <v>B0101</v>
      </c>
    </row>
    <row r="4503" spans="1:13" x14ac:dyDescent="0.25">
      <c r="A4503" t="s">
        <v>97</v>
      </c>
      <c r="B4503" s="7" t="s">
        <v>95</v>
      </c>
      <c r="C4503" s="15">
        <v>106</v>
      </c>
      <c r="D4503" s="16" t="s">
        <v>101</v>
      </c>
      <c r="E4503">
        <v>1390</v>
      </c>
      <c r="F4503" s="9">
        <v>350</v>
      </c>
      <c r="G4503" s="9">
        <f>financials[[#This Row],[Units Sold]]*financials[[#This Row],[Sale Price]]</f>
        <v>486500</v>
      </c>
      <c r="H4503" s="9">
        <f>IF(financials[[#This Row],[Discount Band]]="low",0.1,IF(financials[[#This Row],[Discount Band]]="medium",0.15,0.3))</f>
        <v>0.15</v>
      </c>
      <c r="I4503" s="9">
        <f>financials[[#This Row],[Gross Sales]]-financials[[#This Row],[Gross Sales]]*financials[[#This Row],[Discounts]]</f>
        <v>413525</v>
      </c>
      <c r="J4503" s="9">
        <f>VLOOKUP(financials[[#This Row],[productid]],Products!$B$2:$H$10,3)</f>
        <v>9.1</v>
      </c>
      <c r="K4503" s="9">
        <f>financials[[#This Row],[Sales]]-financials[[#This Row],[COGS]]</f>
        <v>413515.9</v>
      </c>
      <c r="L4503" s="17">
        <f t="shared" ca="1" si="141"/>
        <v>44846</v>
      </c>
      <c r="M4503" t="str">
        <f t="shared" ca="1" si="140"/>
        <v>B0101</v>
      </c>
    </row>
    <row r="4504" spans="1:13" x14ac:dyDescent="0.25">
      <c r="A4504" t="s">
        <v>98</v>
      </c>
      <c r="B4504" s="7" t="s">
        <v>170</v>
      </c>
      <c r="C4504" s="15">
        <v>106</v>
      </c>
      <c r="D4504" s="16" t="s">
        <v>94</v>
      </c>
      <c r="E4504">
        <v>3893</v>
      </c>
      <c r="F4504" s="9">
        <v>125</v>
      </c>
      <c r="G4504" s="9">
        <f>financials[[#This Row],[Units Sold]]*financials[[#This Row],[Sale Price]]</f>
        <v>486625</v>
      </c>
      <c r="H4504" s="9">
        <f>IF(financials[[#This Row],[Discount Band]]="low",0.1,IF(financials[[#This Row],[Discount Band]]="medium",0.15,0.3))</f>
        <v>0.3</v>
      </c>
      <c r="I4504" s="9">
        <f>financials[[#This Row],[Gross Sales]]-financials[[#This Row],[Gross Sales]]*financials[[#This Row],[Discounts]]</f>
        <v>340637.5</v>
      </c>
      <c r="J4504" s="9">
        <f>VLOOKUP(financials[[#This Row],[productid]],Products!$B$2:$H$10,3)</f>
        <v>9.1</v>
      </c>
      <c r="K4504" s="9">
        <f>financials[[#This Row],[Sales]]-financials[[#This Row],[COGS]]</f>
        <v>340628.4</v>
      </c>
      <c r="L4504" s="17">
        <f t="shared" ca="1" si="141"/>
        <v>44873</v>
      </c>
      <c r="M4504" t="str">
        <f t="shared" ca="1" si="140"/>
        <v>C0003</v>
      </c>
    </row>
    <row r="4505" spans="1:13" x14ac:dyDescent="0.25">
      <c r="A4505" t="s">
        <v>98</v>
      </c>
      <c r="B4505" s="7" t="s">
        <v>170</v>
      </c>
      <c r="C4505" s="15">
        <v>101</v>
      </c>
      <c r="D4505" s="16" t="s">
        <v>102</v>
      </c>
      <c r="E4505">
        <v>3900</v>
      </c>
      <c r="F4505" s="9">
        <v>125</v>
      </c>
      <c r="G4505" s="9">
        <f>financials[[#This Row],[Units Sold]]*financials[[#This Row],[Sale Price]]</f>
        <v>487500</v>
      </c>
      <c r="H4505" s="9">
        <f>IF(financials[[#This Row],[Discount Band]]="low",0.1,IF(financials[[#This Row],[Discount Band]]="medium",0.15,0.3))</f>
        <v>0.1</v>
      </c>
      <c r="I4505" s="9">
        <f>financials[[#This Row],[Gross Sales]]-financials[[#This Row],[Gross Sales]]*financials[[#This Row],[Discounts]]</f>
        <v>438750</v>
      </c>
      <c r="J4505" s="9">
        <f>VLOOKUP(financials[[#This Row],[productid]],Products!$B$2:$H$10,3)</f>
        <v>9.9499999999999993</v>
      </c>
      <c r="K4505" s="9">
        <f>financials[[#This Row],[Sales]]-financials[[#This Row],[COGS]]</f>
        <v>438740.05</v>
      </c>
      <c r="L4505" s="17">
        <f t="shared" ca="1" si="141"/>
        <v>44834</v>
      </c>
      <c r="M4505" t="str">
        <f t="shared" ca="1" si="140"/>
        <v>A0001</v>
      </c>
    </row>
    <row r="4506" spans="1:13" x14ac:dyDescent="0.25">
      <c r="A4506" t="s">
        <v>97</v>
      </c>
      <c r="B4506" s="7" t="s">
        <v>95</v>
      </c>
      <c r="C4506" s="15">
        <v>109</v>
      </c>
      <c r="D4506" s="16" t="s">
        <v>94</v>
      </c>
      <c r="E4506">
        <v>1393</v>
      </c>
      <c r="F4506" s="9">
        <v>350</v>
      </c>
      <c r="G4506" s="9">
        <f>financials[[#This Row],[Units Sold]]*financials[[#This Row],[Sale Price]]</f>
        <v>487550</v>
      </c>
      <c r="H4506" s="9">
        <f>IF(financials[[#This Row],[Discount Band]]="low",0.1,IF(financials[[#This Row],[Discount Band]]="medium",0.15,0.3))</f>
        <v>0.3</v>
      </c>
      <c r="I4506" s="9">
        <f>financials[[#This Row],[Gross Sales]]-financials[[#This Row],[Gross Sales]]*financials[[#This Row],[Discounts]]</f>
        <v>341285</v>
      </c>
      <c r="J4506" s="9">
        <f>VLOOKUP(financials[[#This Row],[productid]],Products!$B$2:$H$10,3)</f>
        <v>16.8</v>
      </c>
      <c r="K4506" s="9">
        <f>financials[[#This Row],[Sales]]-financials[[#This Row],[COGS]]</f>
        <v>341268.2</v>
      </c>
      <c r="L4506" s="17">
        <f t="shared" ca="1" si="141"/>
        <v>44813</v>
      </c>
      <c r="M4506" t="str">
        <f t="shared" ca="1" si="140"/>
        <v>B0001</v>
      </c>
    </row>
    <row r="4507" spans="1:13" x14ac:dyDescent="0.25">
      <c r="A4507" t="s">
        <v>98</v>
      </c>
      <c r="B4507" s="7" t="s">
        <v>170</v>
      </c>
      <c r="C4507" s="13">
        <v>105</v>
      </c>
      <c r="D4507" s="10" t="s">
        <v>102</v>
      </c>
      <c r="E4507">
        <v>3909</v>
      </c>
      <c r="F4507" s="9">
        <v>125</v>
      </c>
      <c r="G4507" s="9">
        <f>financials[[#This Row],[Units Sold]]*financials[[#This Row],[Sale Price]]</f>
        <v>488625</v>
      </c>
      <c r="H4507" s="9">
        <f>IF(financials[[#This Row],[Discount Band]]="low",0.1,IF(financials[[#This Row],[Discount Band]]="medium",0.15,0.3))</f>
        <v>0.1</v>
      </c>
      <c r="I4507" s="9">
        <f>financials[[#This Row],[Gross Sales]]-financials[[#This Row],[Gross Sales]]*financials[[#This Row],[Discounts]]</f>
        <v>439762.5</v>
      </c>
      <c r="J4507" s="9">
        <f>VLOOKUP(financials[[#This Row],[productid]],Products!$B$2:$H$10,3)</f>
        <v>10</v>
      </c>
      <c r="K4507" s="9">
        <f>financials[[#This Row],[Sales]]-financials[[#This Row],[COGS]]</f>
        <v>439752.5</v>
      </c>
      <c r="L4507" s="17">
        <f t="shared" ca="1" si="141"/>
        <v>44719</v>
      </c>
      <c r="M4507" t="str">
        <f t="shared" ca="1" si="140"/>
        <v>C0003</v>
      </c>
    </row>
    <row r="4508" spans="1:13" x14ac:dyDescent="0.25">
      <c r="A4508" t="s">
        <v>99</v>
      </c>
      <c r="B4508" s="7" t="s">
        <v>135</v>
      </c>
      <c r="C4508" s="15">
        <v>102</v>
      </c>
      <c r="D4508" s="16" t="s">
        <v>94</v>
      </c>
      <c r="E4508">
        <v>1631</v>
      </c>
      <c r="F4508" s="9">
        <v>300</v>
      </c>
      <c r="G4508" s="9">
        <f>financials[[#This Row],[Units Sold]]*financials[[#This Row],[Sale Price]]</f>
        <v>489300</v>
      </c>
      <c r="H4508" s="9">
        <f>IF(financials[[#This Row],[Discount Band]]="low",0.1,IF(financials[[#This Row],[Discount Band]]="medium",0.15,0.3))</f>
        <v>0.3</v>
      </c>
      <c r="I4508" s="9">
        <f>financials[[#This Row],[Gross Sales]]-financials[[#This Row],[Gross Sales]]*financials[[#This Row],[Discounts]]</f>
        <v>342510</v>
      </c>
      <c r="J4508" s="9">
        <f>VLOOKUP(financials[[#This Row],[productid]],Products!$B$2:$H$10,3)</f>
        <v>13.95</v>
      </c>
      <c r="K4508" s="9">
        <f>financials[[#This Row],[Sales]]-financials[[#This Row],[COGS]]</f>
        <v>342496.05</v>
      </c>
      <c r="L4508" s="17">
        <f t="shared" ca="1" si="141"/>
        <v>45182</v>
      </c>
      <c r="M4508" t="str">
        <f t="shared" ca="1" si="140"/>
        <v>B0101</v>
      </c>
    </row>
    <row r="4509" spans="1:13" x14ac:dyDescent="0.25">
      <c r="A4509" t="s">
        <v>99</v>
      </c>
      <c r="B4509" s="7" t="s">
        <v>95</v>
      </c>
      <c r="C4509" s="15">
        <v>109</v>
      </c>
      <c r="D4509" s="16" t="s">
        <v>94</v>
      </c>
      <c r="E4509">
        <v>1633</v>
      </c>
      <c r="F4509" s="9">
        <v>300</v>
      </c>
      <c r="G4509" s="9">
        <f>financials[[#This Row],[Units Sold]]*financials[[#This Row],[Sale Price]]</f>
        <v>489900</v>
      </c>
      <c r="H4509" s="9">
        <f>IF(financials[[#This Row],[Discount Band]]="low",0.1,IF(financials[[#This Row],[Discount Band]]="medium",0.15,0.3))</f>
        <v>0.3</v>
      </c>
      <c r="I4509" s="9">
        <f>financials[[#This Row],[Gross Sales]]-financials[[#This Row],[Gross Sales]]*financials[[#This Row],[Discounts]]</f>
        <v>342930</v>
      </c>
      <c r="J4509" s="9">
        <f>VLOOKUP(financials[[#This Row],[productid]],Products!$B$2:$H$10,3)</f>
        <v>16.8</v>
      </c>
      <c r="K4509" s="9">
        <f>financials[[#This Row],[Sales]]-financials[[#This Row],[COGS]]</f>
        <v>342913.2</v>
      </c>
      <c r="L4509" s="17">
        <f t="shared" ca="1" si="141"/>
        <v>44753</v>
      </c>
      <c r="M4509" t="str">
        <f t="shared" ca="1" si="140"/>
        <v>C0003</v>
      </c>
    </row>
    <row r="4510" spans="1:13" x14ac:dyDescent="0.25">
      <c r="A4510" t="s">
        <v>97</v>
      </c>
      <c r="B4510" s="7" t="s">
        <v>170</v>
      </c>
      <c r="C4510" s="15">
        <v>104</v>
      </c>
      <c r="D4510" s="16" t="s">
        <v>101</v>
      </c>
      <c r="E4510">
        <v>1403</v>
      </c>
      <c r="F4510" s="9">
        <v>350</v>
      </c>
      <c r="G4510" s="9">
        <f>financials[[#This Row],[Units Sold]]*financials[[#This Row],[Sale Price]]</f>
        <v>491050</v>
      </c>
      <c r="H4510" s="9">
        <f>IF(financials[[#This Row],[Discount Band]]="low",0.1,IF(financials[[#This Row],[Discount Band]]="medium",0.15,0.3))</f>
        <v>0.15</v>
      </c>
      <c r="I4510" s="9">
        <f>financials[[#This Row],[Gross Sales]]-financials[[#This Row],[Gross Sales]]*financials[[#This Row],[Discounts]]</f>
        <v>417392.5</v>
      </c>
      <c r="J4510" s="9">
        <f>VLOOKUP(financials[[#This Row],[productid]],Products!$B$2:$H$10,3)</f>
        <v>2.9</v>
      </c>
      <c r="K4510" s="9">
        <f>financials[[#This Row],[Sales]]-financials[[#This Row],[COGS]]</f>
        <v>417389.6</v>
      </c>
      <c r="L4510" s="17">
        <f t="shared" ca="1" si="141"/>
        <v>45267</v>
      </c>
      <c r="M4510" t="str">
        <f t="shared" ca="1" si="140"/>
        <v>A0001</v>
      </c>
    </row>
    <row r="4511" spans="1:13" x14ac:dyDescent="0.25">
      <c r="A4511" t="s">
        <v>99</v>
      </c>
      <c r="B4511" s="7" t="s">
        <v>170</v>
      </c>
      <c r="C4511" s="15">
        <v>104</v>
      </c>
      <c r="D4511" s="16" t="s">
        <v>101</v>
      </c>
      <c r="E4511">
        <v>1644</v>
      </c>
      <c r="F4511" s="9">
        <v>300</v>
      </c>
      <c r="G4511" s="9">
        <f>financials[[#This Row],[Units Sold]]*financials[[#This Row],[Sale Price]]</f>
        <v>493200</v>
      </c>
      <c r="H4511" s="9">
        <f>IF(financials[[#This Row],[Discount Band]]="low",0.1,IF(financials[[#This Row],[Discount Band]]="medium",0.15,0.3))</f>
        <v>0.15</v>
      </c>
      <c r="I4511" s="9">
        <f>financials[[#This Row],[Gross Sales]]-financials[[#This Row],[Gross Sales]]*financials[[#This Row],[Discounts]]</f>
        <v>419220</v>
      </c>
      <c r="J4511" s="9">
        <f>VLOOKUP(financials[[#This Row],[productid]],Products!$B$2:$H$10,3)</f>
        <v>2.9</v>
      </c>
      <c r="K4511" s="9">
        <f>financials[[#This Row],[Sales]]-financials[[#This Row],[COGS]]</f>
        <v>419217.1</v>
      </c>
      <c r="L4511" s="17">
        <f t="shared" ca="1" si="141"/>
        <v>44575</v>
      </c>
      <c r="M4511" t="str">
        <f t="shared" ca="1" si="140"/>
        <v>C0002</v>
      </c>
    </row>
    <row r="4512" spans="1:13" x14ac:dyDescent="0.25">
      <c r="A4512" t="s">
        <v>99</v>
      </c>
      <c r="B4512" s="7" t="s">
        <v>95</v>
      </c>
      <c r="C4512" s="13">
        <v>103</v>
      </c>
      <c r="D4512" s="10" t="s">
        <v>101</v>
      </c>
      <c r="E4512">
        <v>1645</v>
      </c>
      <c r="F4512" s="9">
        <v>300</v>
      </c>
      <c r="G4512" s="9">
        <f>financials[[#This Row],[Units Sold]]*financials[[#This Row],[Sale Price]]</f>
        <v>493500</v>
      </c>
      <c r="H4512" s="9">
        <f>IF(financials[[#This Row],[Discount Band]]="low",0.1,IF(financials[[#This Row],[Discount Band]]="medium",0.15,0.3))</f>
        <v>0.15</v>
      </c>
      <c r="I4512" s="9">
        <f>financials[[#This Row],[Gross Sales]]-financials[[#This Row],[Gross Sales]]*financials[[#This Row],[Discounts]]</f>
        <v>419475</v>
      </c>
      <c r="J4512" s="9">
        <f>VLOOKUP(financials[[#This Row],[productid]],Products!$B$2:$H$10,3)</f>
        <v>15</v>
      </c>
      <c r="K4512" s="9">
        <f>financials[[#This Row],[Sales]]-financials[[#This Row],[COGS]]</f>
        <v>419460</v>
      </c>
      <c r="L4512" s="17">
        <f t="shared" ca="1" si="141"/>
        <v>45322</v>
      </c>
      <c r="M4512" t="str">
        <f t="shared" ca="1" si="140"/>
        <v>A0001</v>
      </c>
    </row>
    <row r="4513" spans="1:13" x14ac:dyDescent="0.25">
      <c r="A4513" t="s">
        <v>99</v>
      </c>
      <c r="B4513" s="7" t="s">
        <v>95</v>
      </c>
      <c r="C4513" s="15">
        <v>102</v>
      </c>
      <c r="D4513" s="16" t="s">
        <v>102</v>
      </c>
      <c r="E4513">
        <v>1646</v>
      </c>
      <c r="F4513" s="9">
        <v>300</v>
      </c>
      <c r="G4513" s="9">
        <f>financials[[#This Row],[Units Sold]]*financials[[#This Row],[Sale Price]]</f>
        <v>493800</v>
      </c>
      <c r="H4513" s="9">
        <f>IF(financials[[#This Row],[Discount Band]]="low",0.1,IF(financials[[#This Row],[Discount Band]]="medium",0.15,0.3))</f>
        <v>0.1</v>
      </c>
      <c r="I4513" s="9">
        <f>financials[[#This Row],[Gross Sales]]-financials[[#This Row],[Gross Sales]]*financials[[#This Row],[Discounts]]</f>
        <v>444420</v>
      </c>
      <c r="J4513" s="9">
        <f>VLOOKUP(financials[[#This Row],[productid]],Products!$B$2:$H$10,3)</f>
        <v>13.95</v>
      </c>
      <c r="K4513" s="9">
        <f>financials[[#This Row],[Sales]]-financials[[#This Row],[COGS]]</f>
        <v>444406.05</v>
      </c>
      <c r="L4513" s="17">
        <f t="shared" ca="1" si="141"/>
        <v>44762</v>
      </c>
      <c r="M4513" t="str">
        <f t="shared" ca="1" si="140"/>
        <v>A0001</v>
      </c>
    </row>
    <row r="4514" spans="1:13" x14ac:dyDescent="0.25">
      <c r="A4514" t="s">
        <v>99</v>
      </c>
      <c r="B4514" s="7" t="s">
        <v>95</v>
      </c>
      <c r="C4514" s="15">
        <v>107</v>
      </c>
      <c r="D4514" s="16" t="s">
        <v>101</v>
      </c>
      <c r="E4514">
        <v>1659</v>
      </c>
      <c r="F4514" s="9">
        <v>300</v>
      </c>
      <c r="G4514" s="9">
        <f>financials[[#This Row],[Units Sold]]*financials[[#This Row],[Sale Price]]</f>
        <v>497700</v>
      </c>
      <c r="H4514" s="9">
        <f>IF(financials[[#This Row],[Discount Band]]="low",0.1,IF(financials[[#This Row],[Discount Band]]="medium",0.15,0.3))</f>
        <v>0.15</v>
      </c>
      <c r="I4514" s="9">
        <f>financials[[#This Row],[Gross Sales]]-financials[[#This Row],[Gross Sales]]*financials[[#This Row],[Discounts]]</f>
        <v>423045</v>
      </c>
      <c r="J4514" s="9">
        <f>VLOOKUP(financials[[#This Row],[productid]],Products!$B$2:$H$10,3)</f>
        <v>5.5</v>
      </c>
      <c r="K4514" s="9">
        <f>financials[[#This Row],[Sales]]-financials[[#This Row],[COGS]]</f>
        <v>423039.5</v>
      </c>
      <c r="L4514" s="17">
        <f t="shared" ca="1" si="141"/>
        <v>45442</v>
      </c>
      <c r="M4514" t="str">
        <f t="shared" ca="1" si="140"/>
        <v>C0003</v>
      </c>
    </row>
    <row r="4515" spans="1:13" x14ac:dyDescent="0.25">
      <c r="A4515" t="s">
        <v>97</v>
      </c>
      <c r="B4515" s="7" t="s">
        <v>170</v>
      </c>
      <c r="C4515" s="15">
        <v>105</v>
      </c>
      <c r="D4515" s="16" t="s">
        <v>101</v>
      </c>
      <c r="E4515">
        <v>1424</v>
      </c>
      <c r="F4515" s="9">
        <v>350</v>
      </c>
      <c r="G4515" s="9">
        <f>financials[[#This Row],[Units Sold]]*financials[[#This Row],[Sale Price]]</f>
        <v>498400</v>
      </c>
      <c r="H4515" s="9">
        <f>IF(financials[[#This Row],[Discount Band]]="low",0.1,IF(financials[[#This Row],[Discount Band]]="medium",0.15,0.3))</f>
        <v>0.15</v>
      </c>
      <c r="I4515" s="9">
        <f>financials[[#This Row],[Gross Sales]]-financials[[#This Row],[Gross Sales]]*financials[[#This Row],[Discounts]]</f>
        <v>423640</v>
      </c>
      <c r="J4515" s="9">
        <f>VLOOKUP(financials[[#This Row],[productid]],Products!$B$2:$H$10,3)</f>
        <v>10</v>
      </c>
      <c r="K4515" s="9">
        <f>financials[[#This Row],[Sales]]-financials[[#This Row],[COGS]]</f>
        <v>423630</v>
      </c>
      <c r="L4515" s="17">
        <f t="shared" ca="1" si="141"/>
        <v>44751</v>
      </c>
      <c r="M4515" t="str">
        <f t="shared" ca="1" si="140"/>
        <v>C0002</v>
      </c>
    </row>
    <row r="4516" spans="1:13" x14ac:dyDescent="0.25">
      <c r="A4516" t="s">
        <v>98</v>
      </c>
      <c r="B4516" s="7" t="s">
        <v>135</v>
      </c>
      <c r="C4516" s="15">
        <v>102</v>
      </c>
      <c r="D4516" s="16" t="s">
        <v>94</v>
      </c>
      <c r="E4516">
        <v>3988</v>
      </c>
      <c r="F4516" s="9">
        <v>125</v>
      </c>
      <c r="G4516" s="9">
        <f>financials[[#This Row],[Units Sold]]*financials[[#This Row],[Sale Price]]</f>
        <v>498500</v>
      </c>
      <c r="H4516" s="9">
        <f>IF(financials[[#This Row],[Discount Band]]="low",0.1,IF(financials[[#This Row],[Discount Band]]="medium",0.15,0.3))</f>
        <v>0.3</v>
      </c>
      <c r="I4516" s="9">
        <f>financials[[#This Row],[Gross Sales]]-financials[[#This Row],[Gross Sales]]*financials[[#This Row],[Discounts]]</f>
        <v>348950</v>
      </c>
      <c r="J4516" s="9">
        <f>VLOOKUP(financials[[#This Row],[productid]],Products!$B$2:$H$10,3)</f>
        <v>13.95</v>
      </c>
      <c r="K4516" s="9">
        <f>financials[[#This Row],[Sales]]-financials[[#This Row],[COGS]]</f>
        <v>348936.05</v>
      </c>
      <c r="L4516" s="17">
        <f t="shared" ca="1" si="141"/>
        <v>44964</v>
      </c>
      <c r="M4516" t="str">
        <f t="shared" ca="1" si="140"/>
        <v>B0001</v>
      </c>
    </row>
    <row r="4517" spans="1:13" x14ac:dyDescent="0.25">
      <c r="A4517" t="s">
        <v>99</v>
      </c>
      <c r="B4517" s="7" t="s">
        <v>95</v>
      </c>
      <c r="C4517" s="15">
        <v>102</v>
      </c>
      <c r="D4517" s="16" t="s">
        <v>102</v>
      </c>
      <c r="E4517">
        <v>1664</v>
      </c>
      <c r="F4517" s="9">
        <v>300</v>
      </c>
      <c r="G4517" s="9">
        <f>financials[[#This Row],[Units Sold]]*financials[[#This Row],[Sale Price]]</f>
        <v>499200</v>
      </c>
      <c r="H4517" s="9">
        <f>IF(financials[[#This Row],[Discount Band]]="low",0.1,IF(financials[[#This Row],[Discount Band]]="medium",0.15,0.3))</f>
        <v>0.1</v>
      </c>
      <c r="I4517" s="9">
        <f>financials[[#This Row],[Gross Sales]]-financials[[#This Row],[Gross Sales]]*financials[[#This Row],[Discounts]]</f>
        <v>449280</v>
      </c>
      <c r="J4517" s="9">
        <f>VLOOKUP(financials[[#This Row],[productid]],Products!$B$2:$H$10,3)</f>
        <v>13.95</v>
      </c>
      <c r="K4517" s="9">
        <f>financials[[#This Row],[Sales]]-financials[[#This Row],[COGS]]</f>
        <v>449266.05</v>
      </c>
      <c r="L4517" s="17">
        <f t="shared" ca="1" si="141"/>
        <v>45088</v>
      </c>
      <c r="M4517" t="str">
        <f t="shared" ca="1" si="140"/>
        <v>A0001</v>
      </c>
    </row>
    <row r="4518" spans="1:13" x14ac:dyDescent="0.25">
      <c r="A4518" t="s">
        <v>97</v>
      </c>
      <c r="B4518" s="7" t="s">
        <v>95</v>
      </c>
      <c r="C4518" s="15">
        <v>108</v>
      </c>
      <c r="D4518" s="16" t="s">
        <v>101</v>
      </c>
      <c r="E4518">
        <v>1427</v>
      </c>
      <c r="F4518" s="9">
        <v>350</v>
      </c>
      <c r="G4518" s="9">
        <f>financials[[#This Row],[Units Sold]]*financials[[#This Row],[Sale Price]]</f>
        <v>499450</v>
      </c>
      <c r="H4518" s="9">
        <f>IF(financials[[#This Row],[Discount Band]]="low",0.1,IF(financials[[#This Row],[Discount Band]]="medium",0.15,0.3))</f>
        <v>0.15</v>
      </c>
      <c r="I4518" s="9">
        <f>financials[[#This Row],[Gross Sales]]-financials[[#This Row],[Gross Sales]]*financials[[#This Row],[Discounts]]</f>
        <v>424532.5</v>
      </c>
      <c r="J4518" s="9">
        <f>VLOOKUP(financials[[#This Row],[productid]],Products!$B$2:$H$10,3)</f>
        <v>3.99</v>
      </c>
      <c r="K4518" s="9">
        <f>financials[[#This Row],[Sales]]-financials[[#This Row],[COGS]]</f>
        <v>424528.51</v>
      </c>
      <c r="L4518" s="17">
        <f t="shared" ca="1" si="141"/>
        <v>44955</v>
      </c>
      <c r="M4518" t="str">
        <f t="shared" ca="1" si="140"/>
        <v>B0001</v>
      </c>
    </row>
    <row r="4519" spans="1:13" x14ac:dyDescent="0.25">
      <c r="A4519" t="s">
        <v>98</v>
      </c>
      <c r="B4519" s="7" t="s">
        <v>135</v>
      </c>
      <c r="C4519" s="15">
        <v>104</v>
      </c>
      <c r="D4519" s="16" t="s">
        <v>102</v>
      </c>
      <c r="E4519">
        <v>3998</v>
      </c>
      <c r="F4519" s="9">
        <v>125</v>
      </c>
      <c r="G4519" s="9">
        <f>financials[[#This Row],[Units Sold]]*financials[[#This Row],[Sale Price]]</f>
        <v>499750</v>
      </c>
      <c r="H4519" s="9">
        <f>IF(financials[[#This Row],[Discount Band]]="low",0.1,IF(financials[[#This Row],[Discount Band]]="medium",0.15,0.3))</f>
        <v>0.1</v>
      </c>
      <c r="I4519" s="9">
        <f>financials[[#This Row],[Gross Sales]]-financials[[#This Row],[Gross Sales]]*financials[[#This Row],[Discounts]]</f>
        <v>449775</v>
      </c>
      <c r="J4519" s="9">
        <f>VLOOKUP(financials[[#This Row],[productid]],Products!$B$2:$H$10,3)</f>
        <v>2.9</v>
      </c>
      <c r="K4519" s="9">
        <f>financials[[#This Row],[Sales]]-financials[[#This Row],[COGS]]</f>
        <v>449772.1</v>
      </c>
      <c r="L4519" s="17">
        <f t="shared" ca="1" si="141"/>
        <v>45187</v>
      </c>
      <c r="M4519" t="str">
        <f t="shared" ca="1" si="140"/>
        <v>B0001</v>
      </c>
    </row>
    <row r="4520" spans="1:13" x14ac:dyDescent="0.25">
      <c r="A4520" t="s">
        <v>98</v>
      </c>
      <c r="B4520" s="7" t="s">
        <v>135</v>
      </c>
      <c r="C4520" s="15">
        <v>103</v>
      </c>
      <c r="D4520" s="16" t="s">
        <v>94</v>
      </c>
      <c r="E4520">
        <v>3999</v>
      </c>
      <c r="F4520" s="9">
        <v>125</v>
      </c>
      <c r="G4520" s="9">
        <f>financials[[#This Row],[Units Sold]]*financials[[#This Row],[Sale Price]]</f>
        <v>499875</v>
      </c>
      <c r="H4520" s="9">
        <f>IF(financials[[#This Row],[Discount Band]]="low",0.1,IF(financials[[#This Row],[Discount Band]]="medium",0.15,0.3))</f>
        <v>0.3</v>
      </c>
      <c r="I4520" s="9">
        <f>financials[[#This Row],[Gross Sales]]-financials[[#This Row],[Gross Sales]]*financials[[#This Row],[Discounts]]</f>
        <v>349912.5</v>
      </c>
      <c r="J4520" s="9">
        <f>VLOOKUP(financials[[#This Row],[productid]],Products!$B$2:$H$10,3)</f>
        <v>15</v>
      </c>
      <c r="K4520" s="9">
        <f>financials[[#This Row],[Sales]]-financials[[#This Row],[COGS]]</f>
        <v>349897.5</v>
      </c>
      <c r="L4520" s="17">
        <f t="shared" ca="1" si="141"/>
        <v>44607</v>
      </c>
      <c r="M4520" t="str">
        <f t="shared" ca="1" si="140"/>
        <v>C0003</v>
      </c>
    </row>
    <row r="4521" spans="1:13" x14ac:dyDescent="0.25">
      <c r="A4521" t="s">
        <v>98</v>
      </c>
      <c r="B4521" s="7" t="s">
        <v>135</v>
      </c>
      <c r="C4521" s="15">
        <v>109</v>
      </c>
      <c r="D4521" s="16" t="s">
        <v>101</v>
      </c>
      <c r="E4521">
        <v>4009</v>
      </c>
      <c r="F4521" s="9">
        <v>125</v>
      </c>
      <c r="G4521" s="9">
        <f>financials[[#This Row],[Units Sold]]*financials[[#This Row],[Sale Price]]</f>
        <v>501125</v>
      </c>
      <c r="H4521" s="9">
        <f>IF(financials[[#This Row],[Discount Band]]="low",0.1,IF(financials[[#This Row],[Discount Band]]="medium",0.15,0.3))</f>
        <v>0.15</v>
      </c>
      <c r="I4521" s="9">
        <f>financials[[#This Row],[Gross Sales]]-financials[[#This Row],[Gross Sales]]*financials[[#This Row],[Discounts]]</f>
        <v>425956.25</v>
      </c>
      <c r="J4521" s="9">
        <f>VLOOKUP(financials[[#This Row],[productid]],Products!$B$2:$H$10,3)</f>
        <v>16.8</v>
      </c>
      <c r="K4521" s="9">
        <f>financials[[#This Row],[Sales]]-financials[[#This Row],[COGS]]</f>
        <v>425939.45</v>
      </c>
      <c r="L4521" s="17">
        <f t="shared" ca="1" si="141"/>
        <v>45186</v>
      </c>
      <c r="M4521" t="str">
        <f t="shared" ca="1" si="140"/>
        <v>C0002</v>
      </c>
    </row>
    <row r="4522" spans="1:13" x14ac:dyDescent="0.25">
      <c r="A4522" t="s">
        <v>97</v>
      </c>
      <c r="B4522" s="7" t="s">
        <v>95</v>
      </c>
      <c r="C4522" s="13">
        <v>108</v>
      </c>
      <c r="D4522" s="10" t="s">
        <v>94</v>
      </c>
      <c r="E4522">
        <v>1432</v>
      </c>
      <c r="F4522" s="9">
        <v>350</v>
      </c>
      <c r="G4522" s="9">
        <f>financials[[#This Row],[Units Sold]]*financials[[#This Row],[Sale Price]]</f>
        <v>501200</v>
      </c>
      <c r="H4522" s="9">
        <f>IF(financials[[#This Row],[Discount Band]]="low",0.1,IF(financials[[#This Row],[Discount Band]]="medium",0.15,0.3))</f>
        <v>0.3</v>
      </c>
      <c r="I4522" s="9">
        <f>financials[[#This Row],[Gross Sales]]-financials[[#This Row],[Gross Sales]]*financials[[#This Row],[Discounts]]</f>
        <v>350840</v>
      </c>
      <c r="J4522" s="9">
        <f>VLOOKUP(financials[[#This Row],[productid]],Products!$B$2:$H$10,3)</f>
        <v>3.99</v>
      </c>
      <c r="K4522" s="9">
        <f>financials[[#This Row],[Sales]]-financials[[#This Row],[COGS]]</f>
        <v>350836.01</v>
      </c>
      <c r="L4522" s="17">
        <f t="shared" ca="1" si="141"/>
        <v>45123</v>
      </c>
      <c r="M4522" t="str">
        <f t="shared" ca="1" si="140"/>
        <v>C0003</v>
      </c>
    </row>
    <row r="4523" spans="1:13" x14ac:dyDescent="0.25">
      <c r="A4523" t="s">
        <v>98</v>
      </c>
      <c r="B4523" s="7" t="s">
        <v>135</v>
      </c>
      <c r="C4523" s="15">
        <v>106</v>
      </c>
      <c r="D4523" s="16" t="s">
        <v>102</v>
      </c>
      <c r="E4523">
        <v>4017</v>
      </c>
      <c r="F4523" s="9">
        <v>125</v>
      </c>
      <c r="G4523" s="9">
        <f>financials[[#This Row],[Units Sold]]*financials[[#This Row],[Sale Price]]</f>
        <v>502125</v>
      </c>
      <c r="H4523" s="9">
        <f>IF(financials[[#This Row],[Discount Band]]="low",0.1,IF(financials[[#This Row],[Discount Band]]="medium",0.15,0.3))</f>
        <v>0.1</v>
      </c>
      <c r="I4523" s="9">
        <f>financials[[#This Row],[Gross Sales]]-financials[[#This Row],[Gross Sales]]*financials[[#This Row],[Discounts]]</f>
        <v>451912.5</v>
      </c>
      <c r="J4523" s="9">
        <f>VLOOKUP(financials[[#This Row],[productid]],Products!$B$2:$H$10,3)</f>
        <v>9.1</v>
      </c>
      <c r="K4523" s="9">
        <f>financials[[#This Row],[Sales]]-financials[[#This Row],[COGS]]</f>
        <v>451903.4</v>
      </c>
      <c r="L4523" s="17">
        <f t="shared" ca="1" si="141"/>
        <v>45013</v>
      </c>
      <c r="M4523" t="str">
        <f t="shared" ca="1" si="140"/>
        <v>B0101</v>
      </c>
    </row>
    <row r="4524" spans="1:13" x14ac:dyDescent="0.25">
      <c r="A4524" t="s">
        <v>99</v>
      </c>
      <c r="B4524" s="7" t="s">
        <v>95</v>
      </c>
      <c r="C4524" s="15">
        <v>104</v>
      </c>
      <c r="D4524" s="16" t="s">
        <v>101</v>
      </c>
      <c r="E4524">
        <v>1675</v>
      </c>
      <c r="F4524" s="9">
        <v>300</v>
      </c>
      <c r="G4524" s="9">
        <f>financials[[#This Row],[Units Sold]]*financials[[#This Row],[Sale Price]]</f>
        <v>502500</v>
      </c>
      <c r="H4524" s="9">
        <f>IF(financials[[#This Row],[Discount Band]]="low",0.1,IF(financials[[#This Row],[Discount Band]]="medium",0.15,0.3))</f>
        <v>0.15</v>
      </c>
      <c r="I4524" s="9">
        <f>financials[[#This Row],[Gross Sales]]-financials[[#This Row],[Gross Sales]]*financials[[#This Row],[Discounts]]</f>
        <v>427125</v>
      </c>
      <c r="J4524" s="9">
        <f>VLOOKUP(financials[[#This Row],[productid]],Products!$B$2:$H$10,3)</f>
        <v>2.9</v>
      </c>
      <c r="K4524" s="9">
        <f>financials[[#This Row],[Sales]]-financials[[#This Row],[COGS]]</f>
        <v>427122.1</v>
      </c>
      <c r="L4524" s="17">
        <f t="shared" ca="1" si="141"/>
        <v>44711</v>
      </c>
      <c r="M4524" t="str">
        <f t="shared" ca="1" si="140"/>
        <v>A0001</v>
      </c>
    </row>
    <row r="4525" spans="1:13" x14ac:dyDescent="0.25">
      <c r="A4525" t="s">
        <v>98</v>
      </c>
      <c r="B4525" s="7" t="s">
        <v>135</v>
      </c>
      <c r="C4525" s="15">
        <v>108</v>
      </c>
      <c r="D4525" s="16" t="s">
        <v>94</v>
      </c>
      <c r="E4525">
        <v>4025</v>
      </c>
      <c r="F4525" s="9">
        <v>125</v>
      </c>
      <c r="G4525" s="9">
        <f>financials[[#This Row],[Units Sold]]*financials[[#This Row],[Sale Price]]</f>
        <v>503125</v>
      </c>
      <c r="H4525" s="9">
        <f>IF(financials[[#This Row],[Discount Band]]="low",0.1,IF(financials[[#This Row],[Discount Band]]="medium",0.15,0.3))</f>
        <v>0.3</v>
      </c>
      <c r="I4525" s="9">
        <f>financials[[#This Row],[Gross Sales]]-financials[[#This Row],[Gross Sales]]*financials[[#This Row],[Discounts]]</f>
        <v>352187.5</v>
      </c>
      <c r="J4525" s="9">
        <f>VLOOKUP(financials[[#This Row],[productid]],Products!$B$2:$H$10,3)</f>
        <v>3.99</v>
      </c>
      <c r="K4525" s="9">
        <f>financials[[#This Row],[Sales]]-financials[[#This Row],[COGS]]</f>
        <v>352183.51</v>
      </c>
      <c r="L4525" s="17">
        <f t="shared" ca="1" si="141"/>
        <v>44579</v>
      </c>
      <c r="M4525" t="str">
        <f t="shared" ca="1" si="140"/>
        <v>B0001</v>
      </c>
    </row>
    <row r="4526" spans="1:13" x14ac:dyDescent="0.25">
      <c r="A4526" t="s">
        <v>99</v>
      </c>
      <c r="B4526" s="7" t="s">
        <v>170</v>
      </c>
      <c r="C4526" s="15">
        <v>103</v>
      </c>
      <c r="D4526" s="16" t="s">
        <v>102</v>
      </c>
      <c r="E4526">
        <v>1678</v>
      </c>
      <c r="F4526" s="9">
        <v>300</v>
      </c>
      <c r="G4526" s="9">
        <f>financials[[#This Row],[Units Sold]]*financials[[#This Row],[Sale Price]]</f>
        <v>503400</v>
      </c>
      <c r="H4526" s="9">
        <f>IF(financials[[#This Row],[Discount Band]]="low",0.1,IF(financials[[#This Row],[Discount Band]]="medium",0.15,0.3))</f>
        <v>0.1</v>
      </c>
      <c r="I4526" s="9">
        <f>financials[[#This Row],[Gross Sales]]-financials[[#This Row],[Gross Sales]]*financials[[#This Row],[Discounts]]</f>
        <v>453060</v>
      </c>
      <c r="J4526" s="9">
        <f>VLOOKUP(financials[[#This Row],[productid]],Products!$B$2:$H$10,3)</f>
        <v>15</v>
      </c>
      <c r="K4526" s="9">
        <f>financials[[#This Row],[Sales]]-financials[[#This Row],[COGS]]</f>
        <v>453045</v>
      </c>
      <c r="L4526" s="17">
        <f t="shared" ca="1" si="141"/>
        <v>45414</v>
      </c>
      <c r="M4526" t="str">
        <f t="shared" ca="1" si="140"/>
        <v>C0002</v>
      </c>
    </row>
    <row r="4527" spans="1:13" x14ac:dyDescent="0.25">
      <c r="A4527" t="s">
        <v>97</v>
      </c>
      <c r="B4527" s="7" t="s">
        <v>95</v>
      </c>
      <c r="C4527" s="15">
        <v>106</v>
      </c>
      <c r="D4527" s="16" t="s">
        <v>101</v>
      </c>
      <c r="E4527">
        <v>1439</v>
      </c>
      <c r="F4527" s="9">
        <v>350</v>
      </c>
      <c r="G4527" s="9">
        <f>financials[[#This Row],[Units Sold]]*financials[[#This Row],[Sale Price]]</f>
        <v>503650</v>
      </c>
      <c r="H4527" s="9">
        <f>IF(financials[[#This Row],[Discount Band]]="low",0.1,IF(financials[[#This Row],[Discount Band]]="medium",0.15,0.3))</f>
        <v>0.15</v>
      </c>
      <c r="I4527" s="9">
        <f>financials[[#This Row],[Gross Sales]]-financials[[#This Row],[Gross Sales]]*financials[[#This Row],[Discounts]]</f>
        <v>428102.5</v>
      </c>
      <c r="J4527" s="9">
        <f>VLOOKUP(financials[[#This Row],[productid]],Products!$B$2:$H$10,3)</f>
        <v>9.1</v>
      </c>
      <c r="K4527" s="9">
        <f>financials[[#This Row],[Sales]]-financials[[#This Row],[COGS]]</f>
        <v>428093.4</v>
      </c>
      <c r="L4527" s="17">
        <f t="shared" ca="1" si="141"/>
        <v>44995</v>
      </c>
      <c r="M4527" t="str">
        <f t="shared" ca="1" si="140"/>
        <v>C0003</v>
      </c>
    </row>
    <row r="4528" spans="1:13" x14ac:dyDescent="0.25">
      <c r="A4528" t="s">
        <v>99</v>
      </c>
      <c r="B4528" s="7" t="s">
        <v>95</v>
      </c>
      <c r="C4528" s="13">
        <v>102</v>
      </c>
      <c r="D4528" s="10" t="s">
        <v>102</v>
      </c>
      <c r="E4528">
        <v>1683</v>
      </c>
      <c r="F4528" s="9">
        <v>300</v>
      </c>
      <c r="G4528" s="9">
        <f>financials[[#This Row],[Units Sold]]*financials[[#This Row],[Sale Price]]</f>
        <v>504900</v>
      </c>
      <c r="H4528" s="9">
        <f>IF(financials[[#This Row],[Discount Band]]="low",0.1,IF(financials[[#This Row],[Discount Band]]="medium",0.15,0.3))</f>
        <v>0.1</v>
      </c>
      <c r="I4528" s="9">
        <f>financials[[#This Row],[Gross Sales]]-financials[[#This Row],[Gross Sales]]*financials[[#This Row],[Discounts]]</f>
        <v>454410</v>
      </c>
      <c r="J4528" s="9">
        <f>VLOOKUP(financials[[#This Row],[productid]],Products!$B$2:$H$10,3)</f>
        <v>13.95</v>
      </c>
      <c r="K4528" s="9">
        <f>financials[[#This Row],[Sales]]-financials[[#This Row],[COGS]]</f>
        <v>454396.05</v>
      </c>
      <c r="L4528" s="17">
        <f t="shared" ca="1" si="141"/>
        <v>44731</v>
      </c>
      <c r="M4528" t="str">
        <f t="shared" ca="1" si="140"/>
        <v>B0001</v>
      </c>
    </row>
    <row r="4529" spans="1:13" x14ac:dyDescent="0.25">
      <c r="A4529" t="s">
        <v>97</v>
      </c>
      <c r="B4529" s="7" t="s">
        <v>95</v>
      </c>
      <c r="C4529" s="15">
        <v>109</v>
      </c>
      <c r="D4529" s="16" t="s">
        <v>101</v>
      </c>
      <c r="E4529">
        <v>1445</v>
      </c>
      <c r="F4529" s="9">
        <v>350</v>
      </c>
      <c r="G4529" s="9">
        <f>financials[[#This Row],[Units Sold]]*financials[[#This Row],[Sale Price]]</f>
        <v>505750</v>
      </c>
      <c r="H4529" s="9">
        <f>IF(financials[[#This Row],[Discount Band]]="low",0.1,IF(financials[[#This Row],[Discount Band]]="medium",0.15,0.3))</f>
        <v>0.15</v>
      </c>
      <c r="I4529" s="9">
        <f>financials[[#This Row],[Gross Sales]]-financials[[#This Row],[Gross Sales]]*financials[[#This Row],[Discounts]]</f>
        <v>429887.5</v>
      </c>
      <c r="J4529" s="9">
        <f>VLOOKUP(financials[[#This Row],[productid]],Products!$B$2:$H$10,3)</f>
        <v>16.8</v>
      </c>
      <c r="K4529" s="9">
        <f>financials[[#This Row],[Sales]]-financials[[#This Row],[COGS]]</f>
        <v>429870.7</v>
      </c>
      <c r="L4529" s="17">
        <f t="shared" ca="1" si="141"/>
        <v>45125</v>
      </c>
      <c r="M4529" t="str">
        <f t="shared" ca="1" si="140"/>
        <v>B0001</v>
      </c>
    </row>
    <row r="4530" spans="1:13" x14ac:dyDescent="0.25">
      <c r="A4530" t="s">
        <v>97</v>
      </c>
      <c r="B4530" s="7" t="s">
        <v>170</v>
      </c>
      <c r="C4530" s="13">
        <v>109</v>
      </c>
      <c r="D4530" s="10" t="s">
        <v>101</v>
      </c>
      <c r="E4530">
        <v>1451</v>
      </c>
      <c r="F4530" s="9">
        <v>350</v>
      </c>
      <c r="G4530" s="9">
        <f>financials[[#This Row],[Units Sold]]*financials[[#This Row],[Sale Price]]</f>
        <v>507850</v>
      </c>
      <c r="H4530" s="9">
        <f>IF(financials[[#This Row],[Discount Band]]="low",0.1,IF(financials[[#This Row],[Discount Band]]="medium",0.15,0.3))</f>
        <v>0.15</v>
      </c>
      <c r="I4530" s="9">
        <f>financials[[#This Row],[Gross Sales]]-financials[[#This Row],[Gross Sales]]*financials[[#This Row],[Discounts]]</f>
        <v>431672.5</v>
      </c>
      <c r="J4530" s="9">
        <f>VLOOKUP(financials[[#This Row],[productid]],Products!$B$2:$H$10,3)</f>
        <v>16.8</v>
      </c>
      <c r="K4530" s="9">
        <f>financials[[#This Row],[Sales]]-financials[[#This Row],[COGS]]</f>
        <v>431655.7</v>
      </c>
      <c r="L4530" s="17">
        <f t="shared" ca="1" si="141"/>
        <v>44755</v>
      </c>
      <c r="M4530" t="str">
        <f t="shared" ca="1" si="140"/>
        <v>C0003</v>
      </c>
    </row>
    <row r="4531" spans="1:13" x14ac:dyDescent="0.25">
      <c r="A4531" t="s">
        <v>97</v>
      </c>
      <c r="B4531" s="7" t="s">
        <v>95</v>
      </c>
      <c r="C4531" s="15">
        <v>105</v>
      </c>
      <c r="D4531" s="16" t="s">
        <v>94</v>
      </c>
      <c r="E4531">
        <v>1455</v>
      </c>
      <c r="F4531" s="9">
        <v>350</v>
      </c>
      <c r="G4531" s="9">
        <f>financials[[#This Row],[Units Sold]]*financials[[#This Row],[Sale Price]]</f>
        <v>509250</v>
      </c>
      <c r="H4531" s="9">
        <f>IF(financials[[#This Row],[Discount Band]]="low",0.1,IF(financials[[#This Row],[Discount Band]]="medium",0.15,0.3))</f>
        <v>0.3</v>
      </c>
      <c r="I4531" s="9">
        <f>financials[[#This Row],[Gross Sales]]-financials[[#This Row],[Gross Sales]]*financials[[#This Row],[Discounts]]</f>
        <v>356475</v>
      </c>
      <c r="J4531" s="9">
        <f>VLOOKUP(financials[[#This Row],[productid]],Products!$B$2:$H$10,3)</f>
        <v>10</v>
      </c>
      <c r="K4531" s="9">
        <f>financials[[#This Row],[Sales]]-financials[[#This Row],[COGS]]</f>
        <v>356465</v>
      </c>
      <c r="L4531" s="17">
        <f t="shared" ca="1" si="141"/>
        <v>44658</v>
      </c>
      <c r="M4531" t="str">
        <f t="shared" ca="1" si="140"/>
        <v>B0101</v>
      </c>
    </row>
    <row r="4532" spans="1:13" x14ac:dyDescent="0.25">
      <c r="A4532" t="s">
        <v>97</v>
      </c>
      <c r="B4532" s="7" t="s">
        <v>95</v>
      </c>
      <c r="C4532" s="15">
        <v>101</v>
      </c>
      <c r="D4532" s="16" t="s">
        <v>102</v>
      </c>
      <c r="E4532">
        <v>1457</v>
      </c>
      <c r="F4532" s="9">
        <v>350</v>
      </c>
      <c r="G4532" s="9">
        <f>financials[[#This Row],[Units Sold]]*financials[[#This Row],[Sale Price]]</f>
        <v>509950</v>
      </c>
      <c r="H4532" s="9">
        <f>IF(financials[[#This Row],[Discount Band]]="low",0.1,IF(financials[[#This Row],[Discount Band]]="medium",0.15,0.3))</f>
        <v>0.1</v>
      </c>
      <c r="I4532" s="9">
        <f>financials[[#This Row],[Gross Sales]]-financials[[#This Row],[Gross Sales]]*financials[[#This Row],[Discounts]]</f>
        <v>458955</v>
      </c>
      <c r="J4532" s="9">
        <f>VLOOKUP(financials[[#This Row],[productid]],Products!$B$2:$H$10,3)</f>
        <v>9.9499999999999993</v>
      </c>
      <c r="K4532" s="9">
        <f>financials[[#This Row],[Sales]]-financials[[#This Row],[COGS]]</f>
        <v>458945.05</v>
      </c>
      <c r="L4532" s="17">
        <f t="shared" ca="1" si="141"/>
        <v>44740</v>
      </c>
      <c r="M4532" t="str">
        <f t="shared" ca="1" si="140"/>
        <v>C0003</v>
      </c>
    </row>
    <row r="4533" spans="1:13" x14ac:dyDescent="0.25">
      <c r="A4533" t="s">
        <v>98</v>
      </c>
      <c r="B4533" s="7" t="s">
        <v>135</v>
      </c>
      <c r="C4533" s="15">
        <v>104</v>
      </c>
      <c r="D4533" s="16" t="s">
        <v>102</v>
      </c>
      <c r="E4533">
        <v>4087</v>
      </c>
      <c r="F4533" s="9">
        <v>125</v>
      </c>
      <c r="G4533" s="9">
        <f>financials[[#This Row],[Units Sold]]*financials[[#This Row],[Sale Price]]</f>
        <v>510875</v>
      </c>
      <c r="H4533" s="9">
        <f>IF(financials[[#This Row],[Discount Band]]="low",0.1,IF(financials[[#This Row],[Discount Band]]="medium",0.15,0.3))</f>
        <v>0.1</v>
      </c>
      <c r="I4533" s="9">
        <f>financials[[#This Row],[Gross Sales]]-financials[[#This Row],[Gross Sales]]*financials[[#This Row],[Discounts]]</f>
        <v>459787.5</v>
      </c>
      <c r="J4533" s="9">
        <f>VLOOKUP(financials[[#This Row],[productid]],Products!$B$2:$H$10,3)</f>
        <v>2.9</v>
      </c>
      <c r="K4533" s="9">
        <f>financials[[#This Row],[Sales]]-financials[[#This Row],[COGS]]</f>
        <v>459784.6</v>
      </c>
      <c r="L4533" s="17">
        <f t="shared" ca="1" si="141"/>
        <v>44807</v>
      </c>
      <c r="M4533" t="str">
        <f t="shared" ca="1" si="140"/>
        <v>B0101</v>
      </c>
    </row>
    <row r="4534" spans="1:13" x14ac:dyDescent="0.25">
      <c r="A4534" t="s">
        <v>99</v>
      </c>
      <c r="B4534" s="7" t="s">
        <v>135</v>
      </c>
      <c r="C4534" s="15">
        <v>102</v>
      </c>
      <c r="D4534" s="16" t="s">
        <v>102</v>
      </c>
      <c r="E4534">
        <v>1705</v>
      </c>
      <c r="F4534" s="9">
        <v>300</v>
      </c>
      <c r="G4534" s="9">
        <f>financials[[#This Row],[Units Sold]]*financials[[#This Row],[Sale Price]]</f>
        <v>511500</v>
      </c>
      <c r="H4534" s="9">
        <f>IF(financials[[#This Row],[Discount Band]]="low",0.1,IF(financials[[#This Row],[Discount Band]]="medium",0.15,0.3))</f>
        <v>0.1</v>
      </c>
      <c r="I4534" s="9">
        <f>financials[[#This Row],[Gross Sales]]-financials[[#This Row],[Gross Sales]]*financials[[#This Row],[Discounts]]</f>
        <v>460350</v>
      </c>
      <c r="J4534" s="9">
        <f>VLOOKUP(financials[[#This Row],[productid]],Products!$B$2:$H$10,3)</f>
        <v>13.95</v>
      </c>
      <c r="K4534" s="9">
        <f>financials[[#This Row],[Sales]]-financials[[#This Row],[COGS]]</f>
        <v>460336.05</v>
      </c>
      <c r="L4534" s="17">
        <f t="shared" ca="1" si="141"/>
        <v>45263</v>
      </c>
      <c r="M4534" t="str">
        <f t="shared" ca="1" si="140"/>
        <v>B0101</v>
      </c>
    </row>
    <row r="4535" spans="1:13" x14ac:dyDescent="0.25">
      <c r="A4535" t="s">
        <v>99</v>
      </c>
      <c r="B4535" s="7" t="s">
        <v>95</v>
      </c>
      <c r="C4535" s="15">
        <v>101</v>
      </c>
      <c r="D4535" s="16" t="s">
        <v>94</v>
      </c>
      <c r="E4535">
        <v>1713</v>
      </c>
      <c r="F4535" s="9">
        <v>300</v>
      </c>
      <c r="G4535" s="9">
        <f>financials[[#This Row],[Units Sold]]*financials[[#This Row],[Sale Price]]</f>
        <v>513900</v>
      </c>
      <c r="H4535" s="9">
        <f>IF(financials[[#This Row],[Discount Band]]="low",0.1,IF(financials[[#This Row],[Discount Band]]="medium",0.15,0.3))</f>
        <v>0.3</v>
      </c>
      <c r="I4535" s="9">
        <f>financials[[#This Row],[Gross Sales]]-financials[[#This Row],[Gross Sales]]*financials[[#This Row],[Discounts]]</f>
        <v>359730</v>
      </c>
      <c r="J4535" s="9">
        <f>VLOOKUP(financials[[#This Row],[productid]],Products!$B$2:$H$10,3)</f>
        <v>9.9499999999999993</v>
      </c>
      <c r="K4535" s="9">
        <f>financials[[#This Row],[Sales]]-financials[[#This Row],[COGS]]</f>
        <v>359720.05</v>
      </c>
      <c r="L4535" s="17">
        <f t="shared" ca="1" si="141"/>
        <v>45029</v>
      </c>
      <c r="M4535" t="str">
        <f t="shared" ca="1" si="140"/>
        <v>B0001</v>
      </c>
    </row>
    <row r="4536" spans="1:13" x14ac:dyDescent="0.25">
      <c r="A4536" t="s">
        <v>97</v>
      </c>
      <c r="B4536" s="7" t="s">
        <v>170</v>
      </c>
      <c r="C4536" s="15">
        <v>108</v>
      </c>
      <c r="D4536" s="16" t="s">
        <v>103</v>
      </c>
      <c r="E4536">
        <v>1469</v>
      </c>
      <c r="F4536" s="9">
        <v>350</v>
      </c>
      <c r="G4536" s="9">
        <f>financials[[#This Row],[Units Sold]]*financials[[#This Row],[Sale Price]]</f>
        <v>514150</v>
      </c>
      <c r="H4536" s="9">
        <f>IF(financials[[#This Row],[Discount Band]]="low",0.1,IF(financials[[#This Row],[Discount Band]]="medium",0.15,0.3))</f>
        <v>0.3</v>
      </c>
      <c r="I4536" s="9">
        <f>financials[[#This Row],[Gross Sales]]-financials[[#This Row],[Gross Sales]]*financials[[#This Row],[Discounts]]</f>
        <v>359905</v>
      </c>
      <c r="J4536" s="9">
        <f>VLOOKUP(financials[[#This Row],[productid]],Products!$B$2:$H$10,3)</f>
        <v>3.99</v>
      </c>
      <c r="K4536" s="9">
        <f>financials[[#This Row],[Sales]]-financials[[#This Row],[COGS]]</f>
        <v>359901.01</v>
      </c>
      <c r="L4536" s="17">
        <f t="shared" ca="1" si="141"/>
        <v>45002</v>
      </c>
      <c r="M4536" t="str">
        <f t="shared" ca="1" si="140"/>
        <v>C0002</v>
      </c>
    </row>
    <row r="4537" spans="1:13" x14ac:dyDescent="0.25">
      <c r="A4537" t="s">
        <v>99</v>
      </c>
      <c r="B4537" s="7" t="s">
        <v>170</v>
      </c>
      <c r="C4537" s="15">
        <v>108</v>
      </c>
      <c r="D4537" s="16" t="s">
        <v>94</v>
      </c>
      <c r="E4537">
        <v>1717</v>
      </c>
      <c r="F4537" s="9">
        <v>300</v>
      </c>
      <c r="G4537" s="9">
        <f>financials[[#This Row],[Units Sold]]*financials[[#This Row],[Sale Price]]</f>
        <v>515100</v>
      </c>
      <c r="H4537" s="9">
        <f>IF(financials[[#This Row],[Discount Band]]="low",0.1,IF(financials[[#This Row],[Discount Band]]="medium",0.15,0.3))</f>
        <v>0.3</v>
      </c>
      <c r="I4537" s="9">
        <f>financials[[#This Row],[Gross Sales]]-financials[[#This Row],[Gross Sales]]*financials[[#This Row],[Discounts]]</f>
        <v>360570</v>
      </c>
      <c r="J4537" s="9">
        <f>VLOOKUP(financials[[#This Row],[productid]],Products!$B$2:$H$10,3)</f>
        <v>3.99</v>
      </c>
      <c r="K4537" s="9">
        <f>financials[[#This Row],[Sales]]-financials[[#This Row],[COGS]]</f>
        <v>360566.01</v>
      </c>
      <c r="L4537" s="17">
        <f t="shared" ca="1" si="141"/>
        <v>45322</v>
      </c>
      <c r="M4537" t="str">
        <f t="shared" ca="1" si="140"/>
        <v>A0001</v>
      </c>
    </row>
    <row r="4538" spans="1:13" x14ac:dyDescent="0.25">
      <c r="A4538" t="s">
        <v>99</v>
      </c>
      <c r="B4538" s="7" t="s">
        <v>135</v>
      </c>
      <c r="C4538" s="15">
        <v>105</v>
      </c>
      <c r="D4538" s="16" t="s">
        <v>103</v>
      </c>
      <c r="E4538">
        <v>1722</v>
      </c>
      <c r="F4538" s="9">
        <v>300</v>
      </c>
      <c r="G4538" s="9">
        <f>financials[[#This Row],[Units Sold]]*financials[[#This Row],[Sale Price]]</f>
        <v>516600</v>
      </c>
      <c r="H4538" s="9">
        <f>IF(financials[[#This Row],[Discount Band]]="low",0.1,IF(financials[[#This Row],[Discount Band]]="medium",0.15,0.3))</f>
        <v>0.3</v>
      </c>
      <c r="I4538" s="9">
        <f>financials[[#This Row],[Gross Sales]]-financials[[#This Row],[Gross Sales]]*financials[[#This Row],[Discounts]]</f>
        <v>361620</v>
      </c>
      <c r="J4538" s="9">
        <f>VLOOKUP(financials[[#This Row],[productid]],Products!$B$2:$H$10,3)</f>
        <v>10</v>
      </c>
      <c r="K4538" s="9">
        <f>financials[[#This Row],[Sales]]-financials[[#This Row],[COGS]]</f>
        <v>361610</v>
      </c>
      <c r="L4538" s="17">
        <f t="shared" ca="1" si="141"/>
        <v>45135</v>
      </c>
      <c r="M4538" t="str">
        <f t="shared" ca="1" si="140"/>
        <v>C0002</v>
      </c>
    </row>
    <row r="4539" spans="1:13" x14ac:dyDescent="0.25">
      <c r="A4539" t="s">
        <v>97</v>
      </c>
      <c r="B4539" s="7" t="s">
        <v>170</v>
      </c>
      <c r="C4539" s="13">
        <v>105</v>
      </c>
      <c r="D4539" s="10" t="s">
        <v>94</v>
      </c>
      <c r="E4539">
        <v>1478</v>
      </c>
      <c r="F4539" s="9">
        <v>350</v>
      </c>
      <c r="G4539" s="9">
        <f>financials[[#This Row],[Units Sold]]*financials[[#This Row],[Sale Price]]</f>
        <v>517300</v>
      </c>
      <c r="H4539" s="9">
        <f>IF(financials[[#This Row],[Discount Band]]="low",0.1,IF(financials[[#This Row],[Discount Band]]="medium",0.15,0.3))</f>
        <v>0.3</v>
      </c>
      <c r="I4539" s="9">
        <f>financials[[#This Row],[Gross Sales]]-financials[[#This Row],[Gross Sales]]*financials[[#This Row],[Discounts]]</f>
        <v>362110</v>
      </c>
      <c r="J4539" s="9">
        <f>VLOOKUP(financials[[#This Row],[productid]],Products!$B$2:$H$10,3)</f>
        <v>10</v>
      </c>
      <c r="K4539" s="9">
        <f>financials[[#This Row],[Sales]]-financials[[#This Row],[COGS]]</f>
        <v>362100</v>
      </c>
      <c r="L4539" s="17">
        <f t="shared" ca="1" si="141"/>
        <v>45146</v>
      </c>
      <c r="M4539" t="str">
        <f t="shared" ca="1" si="140"/>
        <v>B0001</v>
      </c>
    </row>
    <row r="4540" spans="1:13" x14ac:dyDescent="0.25">
      <c r="A4540" t="s">
        <v>98</v>
      </c>
      <c r="B4540" s="7" t="s">
        <v>135</v>
      </c>
      <c r="C4540" s="15">
        <v>108</v>
      </c>
      <c r="D4540" s="16" t="s">
        <v>101</v>
      </c>
      <c r="E4540">
        <v>4140</v>
      </c>
      <c r="F4540" s="9">
        <v>125</v>
      </c>
      <c r="G4540" s="9">
        <f>financials[[#This Row],[Units Sold]]*financials[[#This Row],[Sale Price]]</f>
        <v>517500</v>
      </c>
      <c r="H4540" s="9">
        <f>IF(financials[[#This Row],[Discount Band]]="low",0.1,IF(financials[[#This Row],[Discount Band]]="medium",0.15,0.3))</f>
        <v>0.15</v>
      </c>
      <c r="I4540" s="9">
        <f>financials[[#This Row],[Gross Sales]]-financials[[#This Row],[Gross Sales]]*financials[[#This Row],[Discounts]]</f>
        <v>439875</v>
      </c>
      <c r="J4540" s="9">
        <f>VLOOKUP(financials[[#This Row],[productid]],Products!$B$2:$H$10,3)</f>
        <v>3.99</v>
      </c>
      <c r="K4540" s="9">
        <f>financials[[#This Row],[Sales]]-financials[[#This Row],[COGS]]</f>
        <v>439871.01</v>
      </c>
      <c r="L4540" s="17">
        <f t="shared" ca="1" si="141"/>
        <v>45374</v>
      </c>
      <c r="M4540" t="str">
        <f t="shared" ca="1" si="140"/>
        <v>C0003</v>
      </c>
    </row>
    <row r="4541" spans="1:13" x14ac:dyDescent="0.25">
      <c r="A4541" t="s">
        <v>99</v>
      </c>
      <c r="B4541" s="7" t="s">
        <v>135</v>
      </c>
      <c r="C4541" s="13">
        <v>103</v>
      </c>
      <c r="D4541" s="10" t="s">
        <v>101</v>
      </c>
      <c r="E4541">
        <v>1728</v>
      </c>
      <c r="F4541" s="9">
        <v>300</v>
      </c>
      <c r="G4541" s="9">
        <f>financials[[#This Row],[Units Sold]]*financials[[#This Row],[Sale Price]]</f>
        <v>518400</v>
      </c>
      <c r="H4541" s="9">
        <f>IF(financials[[#This Row],[Discount Band]]="low",0.1,IF(financials[[#This Row],[Discount Band]]="medium",0.15,0.3))</f>
        <v>0.15</v>
      </c>
      <c r="I4541" s="9">
        <f>financials[[#This Row],[Gross Sales]]-financials[[#This Row],[Gross Sales]]*financials[[#This Row],[Discounts]]</f>
        <v>440640</v>
      </c>
      <c r="J4541" s="9">
        <f>VLOOKUP(financials[[#This Row],[productid]],Products!$B$2:$H$10,3)</f>
        <v>15</v>
      </c>
      <c r="K4541" s="9">
        <f>financials[[#This Row],[Sales]]-financials[[#This Row],[COGS]]</f>
        <v>440625</v>
      </c>
      <c r="L4541" s="17">
        <f t="shared" ca="1" si="141"/>
        <v>44722</v>
      </c>
      <c r="M4541" t="str">
        <f t="shared" ca="1" si="140"/>
        <v>C0003</v>
      </c>
    </row>
    <row r="4542" spans="1:13" x14ac:dyDescent="0.25">
      <c r="A4542" t="s">
        <v>99</v>
      </c>
      <c r="B4542" s="7" t="s">
        <v>95</v>
      </c>
      <c r="C4542" s="15">
        <v>106</v>
      </c>
      <c r="D4542" s="16" t="s">
        <v>102</v>
      </c>
      <c r="E4542">
        <v>1729</v>
      </c>
      <c r="F4542" s="9">
        <v>300</v>
      </c>
      <c r="G4542" s="9">
        <f>financials[[#This Row],[Units Sold]]*financials[[#This Row],[Sale Price]]</f>
        <v>518700</v>
      </c>
      <c r="H4542" s="9">
        <f>IF(financials[[#This Row],[Discount Band]]="low",0.1,IF(financials[[#This Row],[Discount Band]]="medium",0.15,0.3))</f>
        <v>0.1</v>
      </c>
      <c r="I4542" s="9">
        <f>financials[[#This Row],[Gross Sales]]-financials[[#This Row],[Gross Sales]]*financials[[#This Row],[Discounts]]</f>
        <v>466830</v>
      </c>
      <c r="J4542" s="9">
        <f>VLOOKUP(financials[[#This Row],[productid]],Products!$B$2:$H$10,3)</f>
        <v>9.1</v>
      </c>
      <c r="K4542" s="9">
        <f>financials[[#This Row],[Sales]]-financials[[#This Row],[COGS]]</f>
        <v>466820.9</v>
      </c>
      <c r="L4542" s="17">
        <f t="shared" ca="1" si="141"/>
        <v>44963</v>
      </c>
      <c r="M4542" t="str">
        <f t="shared" ca="1" si="140"/>
        <v>B0101</v>
      </c>
    </row>
    <row r="4543" spans="1:13" x14ac:dyDescent="0.25">
      <c r="A4543" t="s">
        <v>99</v>
      </c>
      <c r="B4543" s="7" t="s">
        <v>95</v>
      </c>
      <c r="C4543" s="15">
        <v>109</v>
      </c>
      <c r="D4543" s="16" t="s">
        <v>102</v>
      </c>
      <c r="E4543">
        <v>1736</v>
      </c>
      <c r="F4543" s="9">
        <v>300</v>
      </c>
      <c r="G4543" s="9">
        <f>financials[[#This Row],[Units Sold]]*financials[[#This Row],[Sale Price]]</f>
        <v>520800</v>
      </c>
      <c r="H4543" s="9">
        <f>IF(financials[[#This Row],[Discount Band]]="low",0.1,IF(financials[[#This Row],[Discount Band]]="medium",0.15,0.3))</f>
        <v>0.1</v>
      </c>
      <c r="I4543" s="9">
        <f>financials[[#This Row],[Gross Sales]]-financials[[#This Row],[Gross Sales]]*financials[[#This Row],[Discounts]]</f>
        <v>468720</v>
      </c>
      <c r="J4543" s="9">
        <f>VLOOKUP(financials[[#This Row],[productid]],Products!$B$2:$H$10,3)</f>
        <v>16.8</v>
      </c>
      <c r="K4543" s="9">
        <f>financials[[#This Row],[Sales]]-financials[[#This Row],[COGS]]</f>
        <v>468703.2</v>
      </c>
      <c r="L4543" s="17">
        <f t="shared" ca="1" si="141"/>
        <v>45021</v>
      </c>
      <c r="M4543" t="str">
        <f t="shared" ca="1" si="140"/>
        <v>B0001</v>
      </c>
    </row>
    <row r="4544" spans="1:13" x14ac:dyDescent="0.25">
      <c r="A4544" t="s">
        <v>99</v>
      </c>
      <c r="B4544" s="7" t="s">
        <v>95</v>
      </c>
      <c r="C4544" s="15">
        <v>109</v>
      </c>
      <c r="D4544" s="16" t="s">
        <v>101</v>
      </c>
      <c r="E4544">
        <v>1736</v>
      </c>
      <c r="F4544" s="9">
        <v>300</v>
      </c>
      <c r="G4544" s="9">
        <f>financials[[#This Row],[Units Sold]]*financials[[#This Row],[Sale Price]]</f>
        <v>520800</v>
      </c>
      <c r="H4544" s="9">
        <f>IF(financials[[#This Row],[Discount Band]]="low",0.1,IF(financials[[#This Row],[Discount Band]]="medium",0.15,0.3))</f>
        <v>0.15</v>
      </c>
      <c r="I4544" s="9">
        <f>financials[[#This Row],[Gross Sales]]-financials[[#This Row],[Gross Sales]]*financials[[#This Row],[Discounts]]</f>
        <v>442680</v>
      </c>
      <c r="J4544" s="9">
        <f>VLOOKUP(financials[[#This Row],[productid]],Products!$B$2:$H$10,3)</f>
        <v>16.8</v>
      </c>
      <c r="K4544" s="9">
        <f>financials[[#This Row],[Sales]]-financials[[#This Row],[COGS]]</f>
        <v>442663.2</v>
      </c>
      <c r="L4544" s="17">
        <f t="shared" ca="1" si="141"/>
        <v>45079</v>
      </c>
      <c r="M4544" t="str">
        <f t="shared" ca="1" si="140"/>
        <v>C0002</v>
      </c>
    </row>
    <row r="4545" spans="1:13" x14ac:dyDescent="0.25">
      <c r="A4545" t="s">
        <v>99</v>
      </c>
      <c r="B4545" s="7" t="s">
        <v>170</v>
      </c>
      <c r="C4545" s="15">
        <v>101</v>
      </c>
      <c r="D4545" s="16" t="s">
        <v>94</v>
      </c>
      <c r="E4545">
        <v>1742</v>
      </c>
      <c r="F4545" s="9">
        <v>300</v>
      </c>
      <c r="G4545" s="9">
        <f>financials[[#This Row],[Units Sold]]*financials[[#This Row],[Sale Price]]</f>
        <v>522600</v>
      </c>
      <c r="H4545" s="9">
        <f>IF(financials[[#This Row],[Discount Band]]="low",0.1,IF(financials[[#This Row],[Discount Band]]="medium",0.15,0.3))</f>
        <v>0.3</v>
      </c>
      <c r="I4545" s="9">
        <f>financials[[#This Row],[Gross Sales]]-financials[[#This Row],[Gross Sales]]*financials[[#This Row],[Discounts]]</f>
        <v>365820</v>
      </c>
      <c r="J4545" s="9">
        <f>VLOOKUP(financials[[#This Row],[productid]],Products!$B$2:$H$10,3)</f>
        <v>9.9499999999999993</v>
      </c>
      <c r="K4545" s="9">
        <f>financials[[#This Row],[Sales]]-financials[[#This Row],[COGS]]</f>
        <v>365810.05</v>
      </c>
      <c r="L4545" s="17">
        <f t="shared" ca="1" si="141"/>
        <v>45417</v>
      </c>
      <c r="M4545" t="str">
        <f t="shared" ca="1" si="140"/>
        <v>B0101</v>
      </c>
    </row>
    <row r="4546" spans="1:13" x14ac:dyDescent="0.25">
      <c r="A4546" t="s">
        <v>99</v>
      </c>
      <c r="B4546" s="7" t="s">
        <v>95</v>
      </c>
      <c r="C4546" s="15">
        <v>101</v>
      </c>
      <c r="D4546" s="16" t="s">
        <v>102</v>
      </c>
      <c r="E4546">
        <v>1742</v>
      </c>
      <c r="F4546" s="9">
        <v>300</v>
      </c>
      <c r="G4546" s="9">
        <f>financials[[#This Row],[Units Sold]]*financials[[#This Row],[Sale Price]]</f>
        <v>522600</v>
      </c>
      <c r="H4546" s="9">
        <f>IF(financials[[#This Row],[Discount Band]]="low",0.1,IF(financials[[#This Row],[Discount Band]]="medium",0.15,0.3))</f>
        <v>0.1</v>
      </c>
      <c r="I4546" s="9">
        <f>financials[[#This Row],[Gross Sales]]-financials[[#This Row],[Gross Sales]]*financials[[#This Row],[Discounts]]</f>
        <v>470340</v>
      </c>
      <c r="J4546" s="9">
        <f>VLOOKUP(financials[[#This Row],[productid]],Products!$B$2:$H$10,3)</f>
        <v>9.9499999999999993</v>
      </c>
      <c r="K4546" s="9">
        <f>financials[[#This Row],[Sales]]-financials[[#This Row],[COGS]]</f>
        <v>470330.05</v>
      </c>
      <c r="L4546" s="17">
        <f t="shared" ca="1" si="141"/>
        <v>45183</v>
      </c>
      <c r="M4546" t="str">
        <f t="shared" ref="M4546:M4609" ca="1" si="142">VLOOKUP(RANDBETWEEN(1,5),rnlsalesperson,2)</f>
        <v>C0003</v>
      </c>
    </row>
    <row r="4547" spans="1:13" x14ac:dyDescent="0.25">
      <c r="A4547" t="s">
        <v>99</v>
      </c>
      <c r="B4547" s="7" t="s">
        <v>95</v>
      </c>
      <c r="C4547" s="15">
        <v>108</v>
      </c>
      <c r="D4547" s="16" t="s">
        <v>94</v>
      </c>
      <c r="E4547">
        <v>1744</v>
      </c>
      <c r="F4547" s="9">
        <v>300</v>
      </c>
      <c r="G4547" s="9">
        <f>financials[[#This Row],[Units Sold]]*financials[[#This Row],[Sale Price]]</f>
        <v>523200</v>
      </c>
      <c r="H4547" s="9">
        <f>IF(financials[[#This Row],[Discount Band]]="low",0.1,IF(financials[[#This Row],[Discount Band]]="medium",0.15,0.3))</f>
        <v>0.3</v>
      </c>
      <c r="I4547" s="9">
        <f>financials[[#This Row],[Gross Sales]]-financials[[#This Row],[Gross Sales]]*financials[[#This Row],[Discounts]]</f>
        <v>366240</v>
      </c>
      <c r="J4547" s="9">
        <f>VLOOKUP(financials[[#This Row],[productid]],Products!$B$2:$H$10,3)</f>
        <v>3.99</v>
      </c>
      <c r="K4547" s="9">
        <f>financials[[#This Row],[Sales]]-financials[[#This Row],[COGS]]</f>
        <v>366236.01</v>
      </c>
      <c r="L4547" s="17">
        <f t="shared" ref="L4547:L4610" ca="1" si="143">RANDBETWEEN(44562,45534)</f>
        <v>45055</v>
      </c>
      <c r="M4547" t="str">
        <f t="shared" ca="1" si="142"/>
        <v>B0001</v>
      </c>
    </row>
    <row r="4548" spans="1:13" x14ac:dyDescent="0.25">
      <c r="A4548" t="s">
        <v>97</v>
      </c>
      <c r="B4548" s="7" t="s">
        <v>95</v>
      </c>
      <c r="C4548" s="15">
        <v>108</v>
      </c>
      <c r="D4548" s="16" t="s">
        <v>94</v>
      </c>
      <c r="E4548">
        <v>1497</v>
      </c>
      <c r="F4548" s="9">
        <v>350</v>
      </c>
      <c r="G4548" s="9">
        <f>financials[[#This Row],[Units Sold]]*financials[[#This Row],[Sale Price]]</f>
        <v>523950</v>
      </c>
      <c r="H4548" s="9">
        <f>IF(financials[[#This Row],[Discount Band]]="low",0.1,IF(financials[[#This Row],[Discount Band]]="medium",0.15,0.3))</f>
        <v>0.3</v>
      </c>
      <c r="I4548" s="9">
        <f>financials[[#This Row],[Gross Sales]]-financials[[#This Row],[Gross Sales]]*financials[[#This Row],[Discounts]]</f>
        <v>366765</v>
      </c>
      <c r="J4548" s="9">
        <f>VLOOKUP(financials[[#This Row],[productid]],Products!$B$2:$H$10,3)</f>
        <v>3.99</v>
      </c>
      <c r="K4548" s="9">
        <f>financials[[#This Row],[Sales]]-financials[[#This Row],[COGS]]</f>
        <v>366761.01</v>
      </c>
      <c r="L4548" s="17">
        <f t="shared" ca="1" si="143"/>
        <v>45346</v>
      </c>
      <c r="M4548" t="str">
        <f t="shared" ca="1" si="142"/>
        <v>B0101</v>
      </c>
    </row>
    <row r="4549" spans="1:13" x14ac:dyDescent="0.25">
      <c r="A4549" t="s">
        <v>97</v>
      </c>
      <c r="B4549" s="7" t="s">
        <v>95</v>
      </c>
      <c r="C4549" s="15">
        <v>102</v>
      </c>
      <c r="D4549" s="16" t="s">
        <v>102</v>
      </c>
      <c r="E4549">
        <v>1498</v>
      </c>
      <c r="F4549" s="9">
        <v>350</v>
      </c>
      <c r="G4549" s="9">
        <f>financials[[#This Row],[Units Sold]]*financials[[#This Row],[Sale Price]]</f>
        <v>524300</v>
      </c>
      <c r="H4549" s="9">
        <f>IF(financials[[#This Row],[Discount Band]]="low",0.1,IF(financials[[#This Row],[Discount Band]]="medium",0.15,0.3))</f>
        <v>0.1</v>
      </c>
      <c r="I4549" s="9">
        <f>financials[[#This Row],[Gross Sales]]-financials[[#This Row],[Gross Sales]]*financials[[#This Row],[Discounts]]</f>
        <v>471870</v>
      </c>
      <c r="J4549" s="9">
        <f>VLOOKUP(financials[[#This Row],[productid]],Products!$B$2:$H$10,3)</f>
        <v>13.95</v>
      </c>
      <c r="K4549" s="9">
        <f>financials[[#This Row],[Sales]]-financials[[#This Row],[COGS]]</f>
        <v>471856.05</v>
      </c>
      <c r="L4549" s="17">
        <f t="shared" ca="1" si="143"/>
        <v>45324</v>
      </c>
      <c r="M4549" t="str">
        <f t="shared" ca="1" si="142"/>
        <v>B0001</v>
      </c>
    </row>
    <row r="4550" spans="1:13" x14ac:dyDescent="0.25">
      <c r="A4550" t="s">
        <v>97</v>
      </c>
      <c r="B4550" s="7" t="s">
        <v>95</v>
      </c>
      <c r="C4550" s="15">
        <v>108</v>
      </c>
      <c r="D4550" s="16" t="s">
        <v>102</v>
      </c>
      <c r="E4550">
        <v>1500</v>
      </c>
      <c r="F4550" s="9">
        <v>350</v>
      </c>
      <c r="G4550" s="9">
        <f>financials[[#This Row],[Units Sold]]*financials[[#This Row],[Sale Price]]</f>
        <v>525000</v>
      </c>
      <c r="H4550" s="9">
        <f>IF(financials[[#This Row],[Discount Band]]="low",0.1,IF(financials[[#This Row],[Discount Band]]="medium",0.15,0.3))</f>
        <v>0.1</v>
      </c>
      <c r="I4550" s="9">
        <f>financials[[#This Row],[Gross Sales]]-financials[[#This Row],[Gross Sales]]*financials[[#This Row],[Discounts]]</f>
        <v>472500</v>
      </c>
      <c r="J4550" s="9">
        <f>VLOOKUP(financials[[#This Row],[productid]],Products!$B$2:$H$10,3)</f>
        <v>3.99</v>
      </c>
      <c r="K4550" s="9">
        <f>financials[[#This Row],[Sales]]-financials[[#This Row],[COGS]]</f>
        <v>472496.01</v>
      </c>
      <c r="L4550" s="17">
        <f t="shared" ca="1" si="143"/>
        <v>45074</v>
      </c>
      <c r="M4550" t="str">
        <f t="shared" ca="1" si="142"/>
        <v>A0001</v>
      </c>
    </row>
    <row r="4551" spans="1:13" x14ac:dyDescent="0.25">
      <c r="A4551" t="s">
        <v>97</v>
      </c>
      <c r="B4551" s="7" t="s">
        <v>135</v>
      </c>
      <c r="C4551" s="15">
        <v>101</v>
      </c>
      <c r="D4551" s="16" t="s">
        <v>101</v>
      </c>
      <c r="E4551">
        <v>1500</v>
      </c>
      <c r="F4551" s="9">
        <v>350</v>
      </c>
      <c r="G4551" s="9">
        <f>financials[[#This Row],[Units Sold]]*financials[[#This Row],[Sale Price]]</f>
        <v>525000</v>
      </c>
      <c r="H4551" s="9">
        <f>IF(financials[[#This Row],[Discount Band]]="low",0.1,IF(financials[[#This Row],[Discount Band]]="medium",0.15,0.3))</f>
        <v>0.15</v>
      </c>
      <c r="I4551" s="9">
        <f>financials[[#This Row],[Gross Sales]]-financials[[#This Row],[Gross Sales]]*financials[[#This Row],[Discounts]]</f>
        <v>446250</v>
      </c>
      <c r="J4551" s="9">
        <f>VLOOKUP(financials[[#This Row],[productid]],Products!$B$2:$H$10,3)</f>
        <v>9.9499999999999993</v>
      </c>
      <c r="K4551" s="9">
        <f>financials[[#This Row],[Sales]]-financials[[#This Row],[COGS]]</f>
        <v>446240.05</v>
      </c>
      <c r="L4551" s="17">
        <f t="shared" ca="1" si="143"/>
        <v>45292</v>
      </c>
      <c r="M4551" t="str">
        <f t="shared" ca="1" si="142"/>
        <v>A0001</v>
      </c>
    </row>
    <row r="4552" spans="1:13" x14ac:dyDescent="0.25">
      <c r="A4552" t="s">
        <v>97</v>
      </c>
      <c r="B4552" s="7" t="s">
        <v>170</v>
      </c>
      <c r="C4552" s="15">
        <v>104</v>
      </c>
      <c r="D4552" s="16" t="s">
        <v>101</v>
      </c>
      <c r="E4552">
        <v>1505</v>
      </c>
      <c r="F4552" s="9">
        <v>350</v>
      </c>
      <c r="G4552" s="9">
        <f>financials[[#This Row],[Units Sold]]*financials[[#This Row],[Sale Price]]</f>
        <v>526750</v>
      </c>
      <c r="H4552" s="9">
        <f>IF(financials[[#This Row],[Discount Band]]="low",0.1,IF(financials[[#This Row],[Discount Band]]="medium",0.15,0.3))</f>
        <v>0.15</v>
      </c>
      <c r="I4552" s="9">
        <f>financials[[#This Row],[Gross Sales]]-financials[[#This Row],[Gross Sales]]*financials[[#This Row],[Discounts]]</f>
        <v>447737.5</v>
      </c>
      <c r="J4552" s="9">
        <f>VLOOKUP(financials[[#This Row],[productid]],Products!$B$2:$H$10,3)</f>
        <v>2.9</v>
      </c>
      <c r="K4552" s="9">
        <f>financials[[#This Row],[Sales]]-financials[[#This Row],[COGS]]</f>
        <v>447734.6</v>
      </c>
      <c r="L4552" s="17">
        <f t="shared" ca="1" si="143"/>
        <v>44577</v>
      </c>
      <c r="M4552" t="str">
        <f t="shared" ca="1" si="142"/>
        <v>A0001</v>
      </c>
    </row>
    <row r="4553" spans="1:13" x14ac:dyDescent="0.25">
      <c r="A4553" t="s">
        <v>97</v>
      </c>
      <c r="B4553" s="7" t="s">
        <v>170</v>
      </c>
      <c r="C4553" s="15">
        <v>102</v>
      </c>
      <c r="D4553" s="16" t="s">
        <v>102</v>
      </c>
      <c r="E4553">
        <v>1509</v>
      </c>
      <c r="F4553" s="9">
        <v>350</v>
      </c>
      <c r="G4553" s="9">
        <f>financials[[#This Row],[Units Sold]]*financials[[#This Row],[Sale Price]]</f>
        <v>528150</v>
      </c>
      <c r="H4553" s="9">
        <f>IF(financials[[#This Row],[Discount Band]]="low",0.1,IF(financials[[#This Row],[Discount Band]]="medium",0.15,0.3))</f>
        <v>0.1</v>
      </c>
      <c r="I4553" s="9">
        <f>financials[[#This Row],[Gross Sales]]-financials[[#This Row],[Gross Sales]]*financials[[#This Row],[Discounts]]</f>
        <v>475335</v>
      </c>
      <c r="J4553" s="9">
        <f>VLOOKUP(financials[[#This Row],[productid]],Products!$B$2:$H$10,3)</f>
        <v>13.95</v>
      </c>
      <c r="K4553" s="9">
        <f>financials[[#This Row],[Sales]]-financials[[#This Row],[COGS]]</f>
        <v>475321.05</v>
      </c>
      <c r="L4553" s="17">
        <f t="shared" ca="1" si="143"/>
        <v>44749</v>
      </c>
      <c r="M4553" t="str">
        <f t="shared" ca="1" si="142"/>
        <v>C0003</v>
      </c>
    </row>
    <row r="4554" spans="1:13" x14ac:dyDescent="0.25">
      <c r="A4554" t="s">
        <v>98</v>
      </c>
      <c r="B4554" s="7" t="s">
        <v>135</v>
      </c>
      <c r="C4554" s="15">
        <v>104</v>
      </c>
      <c r="D4554" s="16" t="s">
        <v>94</v>
      </c>
      <c r="E4554">
        <v>4237</v>
      </c>
      <c r="F4554" s="9">
        <v>125</v>
      </c>
      <c r="G4554" s="9">
        <f>financials[[#This Row],[Units Sold]]*financials[[#This Row],[Sale Price]]</f>
        <v>529625</v>
      </c>
      <c r="H4554" s="9">
        <f>IF(financials[[#This Row],[Discount Band]]="low",0.1,IF(financials[[#This Row],[Discount Band]]="medium",0.15,0.3))</f>
        <v>0.3</v>
      </c>
      <c r="I4554" s="9">
        <f>financials[[#This Row],[Gross Sales]]-financials[[#This Row],[Gross Sales]]*financials[[#This Row],[Discounts]]</f>
        <v>370737.5</v>
      </c>
      <c r="J4554" s="9">
        <f>VLOOKUP(financials[[#This Row],[productid]],Products!$B$2:$H$10,3)</f>
        <v>2.9</v>
      </c>
      <c r="K4554" s="9">
        <f>financials[[#This Row],[Sales]]-financials[[#This Row],[COGS]]</f>
        <v>370734.6</v>
      </c>
      <c r="L4554" s="17">
        <f t="shared" ca="1" si="143"/>
        <v>45162</v>
      </c>
      <c r="M4554" t="str">
        <f t="shared" ca="1" si="142"/>
        <v>A0001</v>
      </c>
    </row>
    <row r="4555" spans="1:13" x14ac:dyDescent="0.25">
      <c r="A4555" t="s">
        <v>97</v>
      </c>
      <c r="B4555" s="7" t="s">
        <v>95</v>
      </c>
      <c r="C4555" s="15">
        <v>107</v>
      </c>
      <c r="D4555" s="16" t="s">
        <v>103</v>
      </c>
      <c r="E4555">
        <v>1517</v>
      </c>
      <c r="F4555" s="9">
        <v>350</v>
      </c>
      <c r="G4555" s="9">
        <f>financials[[#This Row],[Units Sold]]*financials[[#This Row],[Sale Price]]</f>
        <v>530950</v>
      </c>
      <c r="H4555" s="9">
        <f>IF(financials[[#This Row],[Discount Band]]="low",0.1,IF(financials[[#This Row],[Discount Band]]="medium",0.15,0.3))</f>
        <v>0.3</v>
      </c>
      <c r="I4555" s="9">
        <f>financials[[#This Row],[Gross Sales]]-financials[[#This Row],[Gross Sales]]*financials[[#This Row],[Discounts]]</f>
        <v>371665</v>
      </c>
      <c r="J4555" s="9">
        <f>VLOOKUP(financials[[#This Row],[productid]],Products!$B$2:$H$10,3)</f>
        <v>5.5</v>
      </c>
      <c r="K4555" s="9">
        <f>financials[[#This Row],[Sales]]-financials[[#This Row],[COGS]]</f>
        <v>371659.5</v>
      </c>
      <c r="L4555" s="17">
        <f t="shared" ca="1" si="143"/>
        <v>44877</v>
      </c>
      <c r="M4555" t="str">
        <f t="shared" ca="1" si="142"/>
        <v>B0001</v>
      </c>
    </row>
    <row r="4556" spans="1:13" x14ac:dyDescent="0.25">
      <c r="A4556" t="s">
        <v>98</v>
      </c>
      <c r="B4556" s="7" t="s">
        <v>135</v>
      </c>
      <c r="C4556" s="15">
        <v>102</v>
      </c>
      <c r="D4556" s="16" t="s">
        <v>101</v>
      </c>
      <c r="E4556">
        <v>4248</v>
      </c>
      <c r="F4556" s="9">
        <v>125</v>
      </c>
      <c r="G4556" s="9">
        <f>financials[[#This Row],[Units Sold]]*financials[[#This Row],[Sale Price]]</f>
        <v>531000</v>
      </c>
      <c r="H4556" s="9">
        <f>IF(financials[[#This Row],[Discount Band]]="low",0.1,IF(financials[[#This Row],[Discount Band]]="medium",0.15,0.3))</f>
        <v>0.15</v>
      </c>
      <c r="I4556" s="9">
        <f>financials[[#This Row],[Gross Sales]]-financials[[#This Row],[Gross Sales]]*financials[[#This Row],[Discounts]]</f>
        <v>451350</v>
      </c>
      <c r="J4556" s="9">
        <f>VLOOKUP(financials[[#This Row],[productid]],Products!$B$2:$H$10,3)</f>
        <v>13.95</v>
      </c>
      <c r="K4556" s="9">
        <f>financials[[#This Row],[Sales]]-financials[[#This Row],[COGS]]</f>
        <v>451336.05</v>
      </c>
      <c r="L4556" s="17">
        <f t="shared" ca="1" si="143"/>
        <v>45289</v>
      </c>
      <c r="M4556" t="str">
        <f t="shared" ca="1" si="142"/>
        <v>C0003</v>
      </c>
    </row>
    <row r="4557" spans="1:13" x14ac:dyDescent="0.25">
      <c r="A4557" t="s">
        <v>97</v>
      </c>
      <c r="B4557" s="7" t="s">
        <v>95</v>
      </c>
      <c r="C4557" s="15">
        <v>102</v>
      </c>
      <c r="D4557" s="16" t="s">
        <v>101</v>
      </c>
      <c r="E4557">
        <v>1519</v>
      </c>
      <c r="F4557" s="9">
        <v>350</v>
      </c>
      <c r="G4557" s="9">
        <f>financials[[#This Row],[Units Sold]]*financials[[#This Row],[Sale Price]]</f>
        <v>531650</v>
      </c>
      <c r="H4557" s="9">
        <f>IF(financials[[#This Row],[Discount Band]]="low",0.1,IF(financials[[#This Row],[Discount Band]]="medium",0.15,0.3))</f>
        <v>0.15</v>
      </c>
      <c r="I4557" s="9">
        <f>financials[[#This Row],[Gross Sales]]-financials[[#This Row],[Gross Sales]]*financials[[#This Row],[Discounts]]</f>
        <v>451902.5</v>
      </c>
      <c r="J4557" s="9">
        <f>VLOOKUP(financials[[#This Row],[productid]],Products!$B$2:$H$10,3)</f>
        <v>13.95</v>
      </c>
      <c r="K4557" s="9">
        <f>financials[[#This Row],[Sales]]-financials[[#This Row],[COGS]]</f>
        <v>451888.55</v>
      </c>
      <c r="L4557" s="17">
        <f t="shared" ca="1" si="143"/>
        <v>45111</v>
      </c>
      <c r="M4557" t="str">
        <f t="shared" ca="1" si="142"/>
        <v>A0001</v>
      </c>
    </row>
    <row r="4558" spans="1:13" x14ac:dyDescent="0.25">
      <c r="A4558" t="s">
        <v>99</v>
      </c>
      <c r="B4558" s="7" t="s">
        <v>135</v>
      </c>
      <c r="C4558" s="15">
        <v>102</v>
      </c>
      <c r="D4558" s="16" t="s">
        <v>103</v>
      </c>
      <c r="E4558">
        <v>1774</v>
      </c>
      <c r="F4558" s="9">
        <v>300</v>
      </c>
      <c r="G4558" s="9">
        <f>financials[[#This Row],[Units Sold]]*financials[[#This Row],[Sale Price]]</f>
        <v>532200</v>
      </c>
      <c r="H4558" s="9">
        <f>IF(financials[[#This Row],[Discount Band]]="low",0.1,IF(financials[[#This Row],[Discount Band]]="medium",0.15,0.3))</f>
        <v>0.3</v>
      </c>
      <c r="I4558" s="9">
        <f>financials[[#This Row],[Gross Sales]]-financials[[#This Row],[Gross Sales]]*financials[[#This Row],[Discounts]]</f>
        <v>372540</v>
      </c>
      <c r="J4558" s="9">
        <f>VLOOKUP(financials[[#This Row],[productid]],Products!$B$2:$H$10,3)</f>
        <v>13.95</v>
      </c>
      <c r="K4558" s="9">
        <f>financials[[#This Row],[Sales]]-financials[[#This Row],[COGS]]</f>
        <v>372526.05</v>
      </c>
      <c r="L4558" s="17">
        <f t="shared" ca="1" si="143"/>
        <v>44914</v>
      </c>
      <c r="M4558" t="str">
        <f t="shared" ca="1" si="142"/>
        <v>C0003</v>
      </c>
    </row>
    <row r="4559" spans="1:13" x14ac:dyDescent="0.25">
      <c r="A4559" t="s">
        <v>99</v>
      </c>
      <c r="B4559" s="7" t="s">
        <v>135</v>
      </c>
      <c r="C4559" s="13">
        <v>106</v>
      </c>
      <c r="D4559" s="10" t="s">
        <v>101</v>
      </c>
      <c r="E4559">
        <v>1777</v>
      </c>
      <c r="F4559" s="9">
        <v>300</v>
      </c>
      <c r="G4559" s="9">
        <f>financials[[#This Row],[Units Sold]]*financials[[#This Row],[Sale Price]]</f>
        <v>533100</v>
      </c>
      <c r="H4559" s="9">
        <f>IF(financials[[#This Row],[Discount Band]]="low",0.1,IF(financials[[#This Row],[Discount Band]]="medium",0.15,0.3))</f>
        <v>0.15</v>
      </c>
      <c r="I4559" s="9">
        <f>financials[[#This Row],[Gross Sales]]-financials[[#This Row],[Gross Sales]]*financials[[#This Row],[Discounts]]</f>
        <v>453135</v>
      </c>
      <c r="J4559" s="9">
        <f>VLOOKUP(financials[[#This Row],[productid]],Products!$B$2:$H$10,3)</f>
        <v>9.1</v>
      </c>
      <c r="K4559" s="9">
        <f>financials[[#This Row],[Sales]]-financials[[#This Row],[COGS]]</f>
        <v>453125.9</v>
      </c>
      <c r="L4559" s="17">
        <f t="shared" ca="1" si="143"/>
        <v>44563</v>
      </c>
      <c r="M4559" t="str">
        <f t="shared" ca="1" si="142"/>
        <v>B0001</v>
      </c>
    </row>
    <row r="4560" spans="1:13" x14ac:dyDescent="0.25">
      <c r="A4560" t="s">
        <v>98</v>
      </c>
      <c r="B4560" s="7" t="s">
        <v>135</v>
      </c>
      <c r="C4560" s="15">
        <v>102</v>
      </c>
      <c r="D4560" s="16" t="s">
        <v>94</v>
      </c>
      <c r="E4560">
        <v>4295</v>
      </c>
      <c r="F4560" s="9">
        <v>125</v>
      </c>
      <c r="G4560" s="9">
        <f>financials[[#This Row],[Units Sold]]*financials[[#This Row],[Sale Price]]</f>
        <v>536875</v>
      </c>
      <c r="H4560" s="9">
        <f>IF(financials[[#This Row],[Discount Band]]="low",0.1,IF(financials[[#This Row],[Discount Band]]="medium",0.15,0.3))</f>
        <v>0.3</v>
      </c>
      <c r="I4560" s="9">
        <f>financials[[#This Row],[Gross Sales]]-financials[[#This Row],[Gross Sales]]*financials[[#This Row],[Discounts]]</f>
        <v>375812.5</v>
      </c>
      <c r="J4560" s="9">
        <f>VLOOKUP(financials[[#This Row],[productid]],Products!$B$2:$H$10,3)</f>
        <v>13.95</v>
      </c>
      <c r="K4560" s="9">
        <f>financials[[#This Row],[Sales]]-financials[[#This Row],[COGS]]</f>
        <v>375798.55</v>
      </c>
      <c r="L4560" s="17">
        <f t="shared" ca="1" si="143"/>
        <v>45369</v>
      </c>
      <c r="M4560" t="str">
        <f t="shared" ca="1" si="142"/>
        <v>C0002</v>
      </c>
    </row>
    <row r="4561" spans="1:13" x14ac:dyDescent="0.25">
      <c r="A4561" t="s">
        <v>99</v>
      </c>
      <c r="B4561" s="7" t="s">
        <v>135</v>
      </c>
      <c r="C4561" s="15">
        <v>102</v>
      </c>
      <c r="D4561" s="16" t="s">
        <v>101</v>
      </c>
      <c r="E4561">
        <v>1790</v>
      </c>
      <c r="F4561" s="9">
        <v>300</v>
      </c>
      <c r="G4561" s="9">
        <f>financials[[#This Row],[Units Sold]]*financials[[#This Row],[Sale Price]]</f>
        <v>537000</v>
      </c>
      <c r="H4561" s="9">
        <f>IF(financials[[#This Row],[Discount Band]]="low",0.1,IF(financials[[#This Row],[Discount Band]]="medium",0.15,0.3))</f>
        <v>0.15</v>
      </c>
      <c r="I4561" s="9">
        <f>financials[[#This Row],[Gross Sales]]-financials[[#This Row],[Gross Sales]]*financials[[#This Row],[Discounts]]</f>
        <v>456450</v>
      </c>
      <c r="J4561" s="9">
        <f>VLOOKUP(financials[[#This Row],[productid]],Products!$B$2:$H$10,3)</f>
        <v>13.95</v>
      </c>
      <c r="K4561" s="9">
        <f>financials[[#This Row],[Sales]]-financials[[#This Row],[COGS]]</f>
        <v>456436.05</v>
      </c>
      <c r="L4561" s="17">
        <f t="shared" ca="1" si="143"/>
        <v>45037</v>
      </c>
      <c r="M4561" t="str">
        <f t="shared" ca="1" si="142"/>
        <v>B0101</v>
      </c>
    </row>
    <row r="4562" spans="1:13" x14ac:dyDescent="0.25">
      <c r="A4562" t="s">
        <v>97</v>
      </c>
      <c r="B4562" s="7" t="s">
        <v>95</v>
      </c>
      <c r="C4562" s="13">
        <v>108</v>
      </c>
      <c r="D4562" s="10" t="s">
        <v>101</v>
      </c>
      <c r="E4562">
        <v>1536</v>
      </c>
      <c r="F4562" s="9">
        <v>350</v>
      </c>
      <c r="G4562" s="9">
        <f>financials[[#This Row],[Units Sold]]*financials[[#This Row],[Sale Price]]</f>
        <v>537600</v>
      </c>
      <c r="H4562" s="9">
        <f>IF(financials[[#This Row],[Discount Band]]="low",0.1,IF(financials[[#This Row],[Discount Band]]="medium",0.15,0.3))</f>
        <v>0.15</v>
      </c>
      <c r="I4562" s="9">
        <f>financials[[#This Row],[Gross Sales]]-financials[[#This Row],[Gross Sales]]*financials[[#This Row],[Discounts]]</f>
        <v>456960</v>
      </c>
      <c r="J4562" s="9">
        <f>VLOOKUP(financials[[#This Row],[productid]],Products!$B$2:$H$10,3)</f>
        <v>3.99</v>
      </c>
      <c r="K4562" s="9">
        <f>financials[[#This Row],[Sales]]-financials[[#This Row],[COGS]]</f>
        <v>456956.01</v>
      </c>
      <c r="L4562" s="17">
        <f t="shared" ca="1" si="143"/>
        <v>45490</v>
      </c>
      <c r="M4562" t="str">
        <f t="shared" ca="1" si="142"/>
        <v>C0002</v>
      </c>
    </row>
    <row r="4563" spans="1:13" x14ac:dyDescent="0.25">
      <c r="A4563" t="s">
        <v>97</v>
      </c>
      <c r="B4563" s="7" t="s">
        <v>95</v>
      </c>
      <c r="C4563" s="15">
        <v>105</v>
      </c>
      <c r="D4563" s="16" t="s">
        <v>103</v>
      </c>
      <c r="E4563">
        <v>1536</v>
      </c>
      <c r="F4563" s="9">
        <v>350</v>
      </c>
      <c r="G4563" s="9">
        <f>financials[[#This Row],[Units Sold]]*financials[[#This Row],[Sale Price]]</f>
        <v>537600</v>
      </c>
      <c r="H4563" s="9">
        <f>IF(financials[[#This Row],[Discount Band]]="low",0.1,IF(financials[[#This Row],[Discount Band]]="medium",0.15,0.3))</f>
        <v>0.3</v>
      </c>
      <c r="I4563" s="9">
        <f>financials[[#This Row],[Gross Sales]]-financials[[#This Row],[Gross Sales]]*financials[[#This Row],[Discounts]]</f>
        <v>376320</v>
      </c>
      <c r="J4563" s="9">
        <f>VLOOKUP(financials[[#This Row],[productid]],Products!$B$2:$H$10,3)</f>
        <v>10</v>
      </c>
      <c r="K4563" s="9">
        <f>financials[[#This Row],[Sales]]-financials[[#This Row],[COGS]]</f>
        <v>376310</v>
      </c>
      <c r="L4563" s="17">
        <f t="shared" ca="1" si="143"/>
        <v>44568</v>
      </c>
      <c r="M4563" t="str">
        <f t="shared" ca="1" si="142"/>
        <v>B0001</v>
      </c>
    </row>
    <row r="4564" spans="1:13" x14ac:dyDescent="0.25">
      <c r="A4564" t="s">
        <v>97</v>
      </c>
      <c r="B4564" s="7" t="s">
        <v>95</v>
      </c>
      <c r="C4564" s="15">
        <v>102</v>
      </c>
      <c r="D4564" s="16" t="s">
        <v>94</v>
      </c>
      <c r="E4564">
        <v>1537</v>
      </c>
      <c r="F4564" s="9">
        <v>350</v>
      </c>
      <c r="G4564" s="9">
        <f>financials[[#This Row],[Units Sold]]*financials[[#This Row],[Sale Price]]</f>
        <v>537950</v>
      </c>
      <c r="H4564" s="9">
        <f>IF(financials[[#This Row],[Discount Band]]="low",0.1,IF(financials[[#This Row],[Discount Band]]="medium",0.15,0.3))</f>
        <v>0.3</v>
      </c>
      <c r="I4564" s="9">
        <f>financials[[#This Row],[Gross Sales]]-financials[[#This Row],[Gross Sales]]*financials[[#This Row],[Discounts]]</f>
        <v>376565</v>
      </c>
      <c r="J4564" s="9">
        <f>VLOOKUP(financials[[#This Row],[productid]],Products!$B$2:$H$10,3)</f>
        <v>13.95</v>
      </c>
      <c r="K4564" s="9">
        <f>financials[[#This Row],[Sales]]-financials[[#This Row],[COGS]]</f>
        <v>376551.05</v>
      </c>
      <c r="L4564" s="17">
        <f t="shared" ca="1" si="143"/>
        <v>44943</v>
      </c>
      <c r="M4564" t="str">
        <f t="shared" ca="1" si="142"/>
        <v>A0001</v>
      </c>
    </row>
    <row r="4565" spans="1:13" x14ac:dyDescent="0.25">
      <c r="A4565" t="s">
        <v>97</v>
      </c>
      <c r="B4565" s="7" t="s">
        <v>95</v>
      </c>
      <c r="C4565" s="15">
        <v>104</v>
      </c>
      <c r="D4565" s="16" t="s">
        <v>94</v>
      </c>
      <c r="E4565">
        <v>1542</v>
      </c>
      <c r="F4565" s="9">
        <v>350</v>
      </c>
      <c r="G4565" s="9">
        <f>financials[[#This Row],[Units Sold]]*financials[[#This Row],[Sale Price]]</f>
        <v>539700</v>
      </c>
      <c r="H4565" s="9">
        <f>IF(financials[[#This Row],[Discount Band]]="low",0.1,IF(financials[[#This Row],[Discount Band]]="medium",0.15,0.3))</f>
        <v>0.3</v>
      </c>
      <c r="I4565" s="9">
        <f>financials[[#This Row],[Gross Sales]]-financials[[#This Row],[Gross Sales]]*financials[[#This Row],[Discounts]]</f>
        <v>377790</v>
      </c>
      <c r="J4565" s="9">
        <f>VLOOKUP(financials[[#This Row],[productid]],Products!$B$2:$H$10,3)</f>
        <v>2.9</v>
      </c>
      <c r="K4565" s="9">
        <f>financials[[#This Row],[Sales]]-financials[[#This Row],[COGS]]</f>
        <v>377787.1</v>
      </c>
      <c r="L4565" s="17">
        <f t="shared" ca="1" si="143"/>
        <v>45413</v>
      </c>
      <c r="M4565" t="str">
        <f t="shared" ca="1" si="142"/>
        <v>B0001</v>
      </c>
    </row>
    <row r="4566" spans="1:13" x14ac:dyDescent="0.25">
      <c r="A4566" t="s">
        <v>99</v>
      </c>
      <c r="B4566" s="7" t="s">
        <v>95</v>
      </c>
      <c r="C4566" s="15">
        <v>105</v>
      </c>
      <c r="D4566" s="16" t="s">
        <v>102</v>
      </c>
      <c r="E4566">
        <v>1803</v>
      </c>
      <c r="F4566" s="9">
        <v>300</v>
      </c>
      <c r="G4566" s="9">
        <f>financials[[#This Row],[Units Sold]]*financials[[#This Row],[Sale Price]]</f>
        <v>540900</v>
      </c>
      <c r="H4566" s="9">
        <f>IF(financials[[#This Row],[Discount Band]]="low",0.1,IF(financials[[#This Row],[Discount Band]]="medium",0.15,0.3))</f>
        <v>0.1</v>
      </c>
      <c r="I4566" s="9">
        <f>financials[[#This Row],[Gross Sales]]-financials[[#This Row],[Gross Sales]]*financials[[#This Row],[Discounts]]</f>
        <v>486810</v>
      </c>
      <c r="J4566" s="9">
        <f>VLOOKUP(financials[[#This Row],[productid]],Products!$B$2:$H$10,3)</f>
        <v>10</v>
      </c>
      <c r="K4566" s="9">
        <f>financials[[#This Row],[Sales]]-financials[[#This Row],[COGS]]</f>
        <v>486800</v>
      </c>
      <c r="L4566" s="17">
        <f t="shared" ca="1" si="143"/>
        <v>45219</v>
      </c>
      <c r="M4566" t="str">
        <f t="shared" ca="1" si="142"/>
        <v>A0001</v>
      </c>
    </row>
    <row r="4567" spans="1:13" x14ac:dyDescent="0.25">
      <c r="A4567" t="s">
        <v>98</v>
      </c>
      <c r="B4567" s="7" t="s">
        <v>135</v>
      </c>
      <c r="C4567" s="13">
        <v>103</v>
      </c>
      <c r="D4567" s="10" t="s">
        <v>94</v>
      </c>
      <c r="E4567">
        <v>4328</v>
      </c>
      <c r="F4567" s="9">
        <v>125</v>
      </c>
      <c r="G4567" s="9">
        <f>financials[[#This Row],[Units Sold]]*financials[[#This Row],[Sale Price]]</f>
        <v>541000</v>
      </c>
      <c r="H4567" s="9">
        <f>IF(financials[[#This Row],[Discount Band]]="low",0.1,IF(financials[[#This Row],[Discount Band]]="medium",0.15,0.3))</f>
        <v>0.3</v>
      </c>
      <c r="I4567" s="9">
        <f>financials[[#This Row],[Gross Sales]]-financials[[#This Row],[Gross Sales]]*financials[[#This Row],[Discounts]]</f>
        <v>378700</v>
      </c>
      <c r="J4567" s="9">
        <f>VLOOKUP(financials[[#This Row],[productid]],Products!$B$2:$H$10,3)</f>
        <v>15</v>
      </c>
      <c r="K4567" s="9">
        <f>financials[[#This Row],[Sales]]-financials[[#This Row],[COGS]]</f>
        <v>378685</v>
      </c>
      <c r="L4567" s="17">
        <f t="shared" ca="1" si="143"/>
        <v>44582</v>
      </c>
      <c r="M4567" t="str">
        <f t="shared" ca="1" si="142"/>
        <v>C0003</v>
      </c>
    </row>
    <row r="4568" spans="1:13" x14ac:dyDescent="0.25">
      <c r="A4568" t="s">
        <v>99</v>
      </c>
      <c r="B4568" s="7" t="s">
        <v>135</v>
      </c>
      <c r="C4568" s="15">
        <v>109</v>
      </c>
      <c r="D4568" s="16" t="s">
        <v>94</v>
      </c>
      <c r="E4568">
        <v>1810</v>
      </c>
      <c r="F4568" s="9">
        <v>300</v>
      </c>
      <c r="G4568" s="9">
        <f>financials[[#This Row],[Units Sold]]*financials[[#This Row],[Sale Price]]</f>
        <v>543000</v>
      </c>
      <c r="H4568" s="9">
        <f>IF(financials[[#This Row],[Discount Band]]="low",0.1,IF(financials[[#This Row],[Discount Band]]="medium",0.15,0.3))</f>
        <v>0.3</v>
      </c>
      <c r="I4568" s="9">
        <f>financials[[#This Row],[Gross Sales]]-financials[[#This Row],[Gross Sales]]*financials[[#This Row],[Discounts]]</f>
        <v>380100</v>
      </c>
      <c r="J4568" s="9">
        <f>VLOOKUP(financials[[#This Row],[productid]],Products!$B$2:$H$10,3)</f>
        <v>16.8</v>
      </c>
      <c r="K4568" s="9">
        <f>financials[[#This Row],[Sales]]-financials[[#This Row],[COGS]]</f>
        <v>380083.20000000001</v>
      </c>
      <c r="L4568" s="17">
        <f t="shared" ca="1" si="143"/>
        <v>45294</v>
      </c>
      <c r="M4568" t="str">
        <f t="shared" ca="1" si="142"/>
        <v>C0003</v>
      </c>
    </row>
    <row r="4569" spans="1:13" x14ac:dyDescent="0.25">
      <c r="A4569" t="s">
        <v>99</v>
      </c>
      <c r="B4569" s="7" t="s">
        <v>135</v>
      </c>
      <c r="C4569" s="15">
        <v>102</v>
      </c>
      <c r="D4569" s="16" t="s">
        <v>94</v>
      </c>
      <c r="E4569">
        <v>1817</v>
      </c>
      <c r="F4569" s="9">
        <v>300</v>
      </c>
      <c r="G4569" s="9">
        <f>financials[[#This Row],[Units Sold]]*financials[[#This Row],[Sale Price]]</f>
        <v>545100</v>
      </c>
      <c r="H4569" s="9">
        <f>IF(financials[[#This Row],[Discount Band]]="low",0.1,IF(financials[[#This Row],[Discount Band]]="medium",0.15,0.3))</f>
        <v>0.3</v>
      </c>
      <c r="I4569" s="9">
        <f>financials[[#This Row],[Gross Sales]]-financials[[#This Row],[Gross Sales]]*financials[[#This Row],[Discounts]]</f>
        <v>381570</v>
      </c>
      <c r="J4569" s="9">
        <f>VLOOKUP(financials[[#This Row],[productid]],Products!$B$2:$H$10,3)</f>
        <v>13.95</v>
      </c>
      <c r="K4569" s="9">
        <f>financials[[#This Row],[Sales]]-financials[[#This Row],[COGS]]</f>
        <v>381556.05</v>
      </c>
      <c r="L4569" s="17">
        <f t="shared" ca="1" si="143"/>
        <v>44847</v>
      </c>
      <c r="M4569" t="str">
        <f t="shared" ca="1" si="142"/>
        <v>B0001</v>
      </c>
    </row>
    <row r="4570" spans="1:13" x14ac:dyDescent="0.25">
      <c r="A4570" t="s">
        <v>98</v>
      </c>
      <c r="B4570" s="7" t="s">
        <v>135</v>
      </c>
      <c r="C4570" s="15">
        <v>101</v>
      </c>
      <c r="D4570" s="16" t="s">
        <v>101</v>
      </c>
      <c r="E4570">
        <v>4362</v>
      </c>
      <c r="F4570" s="9">
        <v>125</v>
      </c>
      <c r="G4570" s="9">
        <f>financials[[#This Row],[Units Sold]]*financials[[#This Row],[Sale Price]]</f>
        <v>545250</v>
      </c>
      <c r="H4570" s="9">
        <f>IF(financials[[#This Row],[Discount Band]]="low",0.1,IF(financials[[#This Row],[Discount Band]]="medium",0.15,0.3))</f>
        <v>0.15</v>
      </c>
      <c r="I4570" s="9">
        <f>financials[[#This Row],[Gross Sales]]-financials[[#This Row],[Gross Sales]]*financials[[#This Row],[Discounts]]</f>
        <v>463462.5</v>
      </c>
      <c r="J4570" s="9">
        <f>VLOOKUP(financials[[#This Row],[productid]],Products!$B$2:$H$10,3)</f>
        <v>9.9499999999999993</v>
      </c>
      <c r="K4570" s="9">
        <f>financials[[#This Row],[Sales]]-financials[[#This Row],[COGS]]</f>
        <v>463452.55</v>
      </c>
      <c r="L4570" s="17">
        <f t="shared" ca="1" si="143"/>
        <v>44639</v>
      </c>
      <c r="M4570" t="str">
        <f t="shared" ca="1" si="142"/>
        <v>B0001</v>
      </c>
    </row>
    <row r="4571" spans="1:13" x14ac:dyDescent="0.25">
      <c r="A4571" t="s">
        <v>97</v>
      </c>
      <c r="B4571" s="7" t="s">
        <v>135</v>
      </c>
      <c r="C4571" s="15">
        <v>101</v>
      </c>
      <c r="D4571" s="16" t="s">
        <v>94</v>
      </c>
      <c r="E4571">
        <v>1560</v>
      </c>
      <c r="F4571" s="9">
        <v>350</v>
      </c>
      <c r="G4571" s="9">
        <f>financials[[#This Row],[Units Sold]]*financials[[#This Row],[Sale Price]]</f>
        <v>546000</v>
      </c>
      <c r="H4571" s="9">
        <f>IF(financials[[#This Row],[Discount Band]]="low",0.1,IF(financials[[#This Row],[Discount Band]]="medium",0.15,0.3))</f>
        <v>0.3</v>
      </c>
      <c r="I4571" s="9">
        <f>financials[[#This Row],[Gross Sales]]-financials[[#This Row],[Gross Sales]]*financials[[#This Row],[Discounts]]</f>
        <v>382200</v>
      </c>
      <c r="J4571" s="9">
        <f>VLOOKUP(financials[[#This Row],[productid]],Products!$B$2:$H$10,3)</f>
        <v>9.9499999999999993</v>
      </c>
      <c r="K4571" s="9">
        <f>financials[[#This Row],[Sales]]-financials[[#This Row],[COGS]]</f>
        <v>382190.05</v>
      </c>
      <c r="L4571" s="17">
        <f t="shared" ca="1" si="143"/>
        <v>45272</v>
      </c>
      <c r="M4571" t="str">
        <f t="shared" ca="1" si="142"/>
        <v>B0001</v>
      </c>
    </row>
    <row r="4572" spans="1:13" x14ac:dyDescent="0.25">
      <c r="A4572" t="s">
        <v>97</v>
      </c>
      <c r="B4572" s="7" t="s">
        <v>95</v>
      </c>
      <c r="C4572" s="15">
        <v>102</v>
      </c>
      <c r="D4572" s="16" t="s">
        <v>102</v>
      </c>
      <c r="E4572">
        <v>1563</v>
      </c>
      <c r="F4572" s="9">
        <v>350</v>
      </c>
      <c r="G4572" s="9">
        <f>financials[[#This Row],[Units Sold]]*financials[[#This Row],[Sale Price]]</f>
        <v>547050</v>
      </c>
      <c r="H4572" s="9">
        <f>IF(financials[[#This Row],[Discount Band]]="low",0.1,IF(financials[[#This Row],[Discount Band]]="medium",0.15,0.3))</f>
        <v>0.1</v>
      </c>
      <c r="I4572" s="9">
        <f>financials[[#This Row],[Gross Sales]]-financials[[#This Row],[Gross Sales]]*financials[[#This Row],[Discounts]]</f>
        <v>492345</v>
      </c>
      <c r="J4572" s="9">
        <f>VLOOKUP(financials[[#This Row],[productid]],Products!$B$2:$H$10,3)</f>
        <v>13.95</v>
      </c>
      <c r="K4572" s="9">
        <f>financials[[#This Row],[Sales]]-financials[[#This Row],[COGS]]</f>
        <v>492331.05</v>
      </c>
      <c r="L4572" s="17">
        <f t="shared" ca="1" si="143"/>
        <v>45437</v>
      </c>
      <c r="M4572" t="str">
        <f t="shared" ca="1" si="142"/>
        <v>B0101</v>
      </c>
    </row>
    <row r="4573" spans="1:13" x14ac:dyDescent="0.25">
      <c r="A4573" t="s">
        <v>99</v>
      </c>
      <c r="B4573" s="7" t="s">
        <v>170</v>
      </c>
      <c r="C4573" s="15">
        <v>108</v>
      </c>
      <c r="D4573" s="16" t="s">
        <v>94</v>
      </c>
      <c r="E4573">
        <v>1832</v>
      </c>
      <c r="F4573" s="9">
        <v>300</v>
      </c>
      <c r="G4573" s="9">
        <f>financials[[#This Row],[Units Sold]]*financials[[#This Row],[Sale Price]]</f>
        <v>549600</v>
      </c>
      <c r="H4573" s="9">
        <f>IF(financials[[#This Row],[Discount Band]]="low",0.1,IF(financials[[#This Row],[Discount Band]]="medium",0.15,0.3))</f>
        <v>0.3</v>
      </c>
      <c r="I4573" s="9">
        <f>financials[[#This Row],[Gross Sales]]-financials[[#This Row],[Gross Sales]]*financials[[#This Row],[Discounts]]</f>
        <v>384720</v>
      </c>
      <c r="J4573" s="9">
        <f>VLOOKUP(financials[[#This Row],[productid]],Products!$B$2:$H$10,3)</f>
        <v>3.99</v>
      </c>
      <c r="K4573" s="9">
        <f>financials[[#This Row],[Sales]]-financials[[#This Row],[COGS]]</f>
        <v>384716.01</v>
      </c>
      <c r="L4573" s="17">
        <f t="shared" ca="1" si="143"/>
        <v>45361</v>
      </c>
      <c r="M4573" t="str">
        <f t="shared" ca="1" si="142"/>
        <v>B0001</v>
      </c>
    </row>
    <row r="4574" spans="1:13" x14ac:dyDescent="0.25">
      <c r="A4574" t="s">
        <v>99</v>
      </c>
      <c r="B4574" s="7" t="s">
        <v>95</v>
      </c>
      <c r="C4574" s="13">
        <v>106</v>
      </c>
      <c r="D4574" s="10" t="s">
        <v>94</v>
      </c>
      <c r="E4574">
        <v>1838</v>
      </c>
      <c r="F4574" s="9">
        <v>300</v>
      </c>
      <c r="G4574" s="9">
        <f>financials[[#This Row],[Units Sold]]*financials[[#This Row],[Sale Price]]</f>
        <v>551400</v>
      </c>
      <c r="H4574" s="9">
        <f>IF(financials[[#This Row],[Discount Band]]="low",0.1,IF(financials[[#This Row],[Discount Band]]="medium",0.15,0.3))</f>
        <v>0.3</v>
      </c>
      <c r="I4574" s="9">
        <f>financials[[#This Row],[Gross Sales]]-financials[[#This Row],[Gross Sales]]*financials[[#This Row],[Discounts]]</f>
        <v>385980</v>
      </c>
      <c r="J4574" s="9">
        <f>VLOOKUP(financials[[#This Row],[productid]],Products!$B$2:$H$10,3)</f>
        <v>9.1</v>
      </c>
      <c r="K4574" s="9">
        <f>financials[[#This Row],[Sales]]-financials[[#This Row],[COGS]]</f>
        <v>385970.9</v>
      </c>
      <c r="L4574" s="17">
        <f t="shared" ca="1" si="143"/>
        <v>45266</v>
      </c>
      <c r="M4574" t="str">
        <f t="shared" ca="1" si="142"/>
        <v>C0002</v>
      </c>
    </row>
    <row r="4575" spans="1:13" x14ac:dyDescent="0.25">
      <c r="A4575" t="s">
        <v>97</v>
      </c>
      <c r="B4575" s="7" t="s">
        <v>170</v>
      </c>
      <c r="C4575" s="15">
        <v>107</v>
      </c>
      <c r="D4575" s="16" t="s">
        <v>94</v>
      </c>
      <c r="E4575">
        <v>1576</v>
      </c>
      <c r="F4575" s="9">
        <v>350</v>
      </c>
      <c r="G4575" s="9">
        <f>financials[[#This Row],[Units Sold]]*financials[[#This Row],[Sale Price]]</f>
        <v>551600</v>
      </c>
      <c r="H4575" s="9">
        <f>IF(financials[[#This Row],[Discount Band]]="low",0.1,IF(financials[[#This Row],[Discount Band]]="medium",0.15,0.3))</f>
        <v>0.3</v>
      </c>
      <c r="I4575" s="9">
        <f>financials[[#This Row],[Gross Sales]]-financials[[#This Row],[Gross Sales]]*financials[[#This Row],[Discounts]]</f>
        <v>386120</v>
      </c>
      <c r="J4575" s="9">
        <f>VLOOKUP(financials[[#This Row],[productid]],Products!$B$2:$H$10,3)</f>
        <v>5.5</v>
      </c>
      <c r="K4575" s="9">
        <f>financials[[#This Row],[Sales]]-financials[[#This Row],[COGS]]</f>
        <v>386114.5</v>
      </c>
      <c r="L4575" s="17">
        <f t="shared" ca="1" si="143"/>
        <v>44796</v>
      </c>
      <c r="M4575" t="str">
        <f t="shared" ca="1" si="142"/>
        <v>C0003</v>
      </c>
    </row>
    <row r="4576" spans="1:13" x14ac:dyDescent="0.25">
      <c r="A4576" t="s">
        <v>99</v>
      </c>
      <c r="B4576" s="7" t="s">
        <v>95</v>
      </c>
      <c r="C4576" s="13">
        <v>107</v>
      </c>
      <c r="D4576" s="10" t="s">
        <v>101</v>
      </c>
      <c r="E4576">
        <v>1844</v>
      </c>
      <c r="F4576" s="9">
        <v>300</v>
      </c>
      <c r="G4576" s="9">
        <f>financials[[#This Row],[Units Sold]]*financials[[#This Row],[Sale Price]]</f>
        <v>553200</v>
      </c>
      <c r="H4576" s="9">
        <f>IF(financials[[#This Row],[Discount Band]]="low",0.1,IF(financials[[#This Row],[Discount Band]]="medium",0.15,0.3))</f>
        <v>0.15</v>
      </c>
      <c r="I4576" s="9">
        <f>financials[[#This Row],[Gross Sales]]-financials[[#This Row],[Gross Sales]]*financials[[#This Row],[Discounts]]</f>
        <v>470220</v>
      </c>
      <c r="J4576" s="9">
        <f>VLOOKUP(financials[[#This Row],[productid]],Products!$B$2:$H$10,3)</f>
        <v>5.5</v>
      </c>
      <c r="K4576" s="9">
        <f>financials[[#This Row],[Sales]]-financials[[#This Row],[COGS]]</f>
        <v>470214.5</v>
      </c>
      <c r="L4576" s="17">
        <f t="shared" ca="1" si="143"/>
        <v>45042</v>
      </c>
      <c r="M4576" t="str">
        <f t="shared" ca="1" si="142"/>
        <v>C0003</v>
      </c>
    </row>
    <row r="4577" spans="1:13" x14ac:dyDescent="0.25">
      <c r="A4577" t="s">
        <v>99</v>
      </c>
      <c r="B4577" s="7" t="s">
        <v>135</v>
      </c>
      <c r="C4577" s="15">
        <v>104</v>
      </c>
      <c r="D4577" s="16" t="s">
        <v>102</v>
      </c>
      <c r="E4577">
        <v>1845</v>
      </c>
      <c r="F4577" s="9">
        <v>300</v>
      </c>
      <c r="G4577" s="9">
        <f>financials[[#This Row],[Units Sold]]*financials[[#This Row],[Sale Price]]</f>
        <v>553500</v>
      </c>
      <c r="H4577" s="9">
        <f>IF(financials[[#This Row],[Discount Band]]="low",0.1,IF(financials[[#This Row],[Discount Band]]="medium",0.15,0.3))</f>
        <v>0.1</v>
      </c>
      <c r="I4577" s="9">
        <f>financials[[#This Row],[Gross Sales]]-financials[[#This Row],[Gross Sales]]*financials[[#This Row],[Discounts]]</f>
        <v>498150</v>
      </c>
      <c r="J4577" s="9">
        <f>VLOOKUP(financials[[#This Row],[productid]],Products!$B$2:$H$10,3)</f>
        <v>2.9</v>
      </c>
      <c r="K4577" s="9">
        <f>financials[[#This Row],[Sales]]-financials[[#This Row],[COGS]]</f>
        <v>498147.1</v>
      </c>
      <c r="L4577" s="17">
        <f t="shared" ca="1" si="143"/>
        <v>45264</v>
      </c>
      <c r="M4577" t="str">
        <f t="shared" ca="1" si="142"/>
        <v>C0003</v>
      </c>
    </row>
    <row r="4578" spans="1:13" x14ac:dyDescent="0.25">
      <c r="A4578" t="s">
        <v>98</v>
      </c>
      <c r="B4578" s="7" t="s">
        <v>135</v>
      </c>
      <c r="C4578" s="15">
        <v>104</v>
      </c>
      <c r="D4578" s="16" t="s">
        <v>101</v>
      </c>
      <c r="E4578">
        <v>4448</v>
      </c>
      <c r="F4578" s="9">
        <v>125</v>
      </c>
      <c r="G4578" s="9">
        <f>financials[[#This Row],[Units Sold]]*financials[[#This Row],[Sale Price]]</f>
        <v>556000</v>
      </c>
      <c r="H4578" s="9">
        <f>IF(financials[[#This Row],[Discount Band]]="low",0.1,IF(financials[[#This Row],[Discount Band]]="medium",0.15,0.3))</f>
        <v>0.15</v>
      </c>
      <c r="I4578" s="9">
        <f>financials[[#This Row],[Gross Sales]]-financials[[#This Row],[Gross Sales]]*financials[[#This Row],[Discounts]]</f>
        <v>472600</v>
      </c>
      <c r="J4578" s="9">
        <f>VLOOKUP(financials[[#This Row],[productid]],Products!$B$2:$H$10,3)</f>
        <v>2.9</v>
      </c>
      <c r="K4578" s="9">
        <f>financials[[#This Row],[Sales]]-financials[[#This Row],[COGS]]</f>
        <v>472597.1</v>
      </c>
      <c r="L4578" s="17">
        <f t="shared" ca="1" si="143"/>
        <v>45195</v>
      </c>
      <c r="M4578" t="str">
        <f t="shared" ca="1" si="142"/>
        <v>A0001</v>
      </c>
    </row>
    <row r="4579" spans="1:13" x14ac:dyDescent="0.25">
      <c r="A4579" t="s">
        <v>99</v>
      </c>
      <c r="B4579" s="7" t="s">
        <v>170</v>
      </c>
      <c r="C4579" s="15">
        <v>101</v>
      </c>
      <c r="D4579" s="16" t="s">
        <v>94</v>
      </c>
      <c r="E4579">
        <v>1854</v>
      </c>
      <c r="F4579" s="9">
        <v>300</v>
      </c>
      <c r="G4579" s="9">
        <f>financials[[#This Row],[Units Sold]]*financials[[#This Row],[Sale Price]]</f>
        <v>556200</v>
      </c>
      <c r="H4579" s="9">
        <f>IF(financials[[#This Row],[Discount Band]]="low",0.1,IF(financials[[#This Row],[Discount Band]]="medium",0.15,0.3))</f>
        <v>0.3</v>
      </c>
      <c r="I4579" s="9">
        <f>financials[[#This Row],[Gross Sales]]-financials[[#This Row],[Gross Sales]]*financials[[#This Row],[Discounts]]</f>
        <v>389340</v>
      </c>
      <c r="J4579" s="9">
        <f>VLOOKUP(financials[[#This Row],[productid]],Products!$B$2:$H$10,3)</f>
        <v>9.9499999999999993</v>
      </c>
      <c r="K4579" s="9">
        <f>financials[[#This Row],[Sales]]-financials[[#This Row],[COGS]]</f>
        <v>389330.05</v>
      </c>
      <c r="L4579" s="17">
        <f t="shared" ca="1" si="143"/>
        <v>44593</v>
      </c>
      <c r="M4579" t="str">
        <f t="shared" ca="1" si="142"/>
        <v>C0003</v>
      </c>
    </row>
    <row r="4580" spans="1:13" x14ac:dyDescent="0.25">
      <c r="A4580" t="s">
        <v>98</v>
      </c>
      <c r="B4580" s="7" t="s">
        <v>135</v>
      </c>
      <c r="C4580" s="15">
        <v>108</v>
      </c>
      <c r="D4580" s="16" t="s">
        <v>101</v>
      </c>
      <c r="E4580">
        <v>4450</v>
      </c>
      <c r="F4580" s="9">
        <v>125</v>
      </c>
      <c r="G4580" s="9">
        <f>financials[[#This Row],[Units Sold]]*financials[[#This Row],[Sale Price]]</f>
        <v>556250</v>
      </c>
      <c r="H4580" s="9">
        <f>IF(financials[[#This Row],[Discount Band]]="low",0.1,IF(financials[[#This Row],[Discount Band]]="medium",0.15,0.3))</f>
        <v>0.15</v>
      </c>
      <c r="I4580" s="9">
        <f>financials[[#This Row],[Gross Sales]]-financials[[#This Row],[Gross Sales]]*financials[[#This Row],[Discounts]]</f>
        <v>472812.5</v>
      </c>
      <c r="J4580" s="9">
        <f>VLOOKUP(financials[[#This Row],[productid]],Products!$B$2:$H$10,3)</f>
        <v>3.99</v>
      </c>
      <c r="K4580" s="9">
        <f>financials[[#This Row],[Sales]]-financials[[#This Row],[COGS]]</f>
        <v>472808.51</v>
      </c>
      <c r="L4580" s="17">
        <f t="shared" ca="1" si="143"/>
        <v>45097</v>
      </c>
      <c r="M4580" t="str">
        <f t="shared" ca="1" si="142"/>
        <v>C0002</v>
      </c>
    </row>
    <row r="4581" spans="1:13" x14ac:dyDescent="0.25">
      <c r="A4581" t="s">
        <v>99</v>
      </c>
      <c r="B4581" s="7" t="s">
        <v>95</v>
      </c>
      <c r="C4581" s="15">
        <v>109</v>
      </c>
      <c r="D4581" s="16" t="s">
        <v>94</v>
      </c>
      <c r="E4581">
        <v>1861</v>
      </c>
      <c r="F4581" s="9">
        <v>300</v>
      </c>
      <c r="G4581" s="9">
        <f>financials[[#This Row],[Units Sold]]*financials[[#This Row],[Sale Price]]</f>
        <v>558300</v>
      </c>
      <c r="H4581" s="9">
        <f>IF(financials[[#This Row],[Discount Band]]="low",0.1,IF(financials[[#This Row],[Discount Band]]="medium",0.15,0.3))</f>
        <v>0.3</v>
      </c>
      <c r="I4581" s="9">
        <f>financials[[#This Row],[Gross Sales]]-financials[[#This Row],[Gross Sales]]*financials[[#This Row],[Discounts]]</f>
        <v>390810</v>
      </c>
      <c r="J4581" s="9">
        <f>VLOOKUP(financials[[#This Row],[productid]],Products!$B$2:$H$10,3)</f>
        <v>16.8</v>
      </c>
      <c r="K4581" s="9">
        <f>financials[[#This Row],[Sales]]-financials[[#This Row],[COGS]]</f>
        <v>390793.2</v>
      </c>
      <c r="L4581" s="17">
        <f t="shared" ca="1" si="143"/>
        <v>45323</v>
      </c>
      <c r="M4581" t="str">
        <f t="shared" ca="1" si="142"/>
        <v>A0001</v>
      </c>
    </row>
    <row r="4582" spans="1:13" x14ac:dyDescent="0.25">
      <c r="A4582" t="s">
        <v>98</v>
      </c>
      <c r="B4582" s="7" t="s">
        <v>135</v>
      </c>
      <c r="C4582" s="15">
        <v>105</v>
      </c>
      <c r="D4582" s="16" t="s">
        <v>94</v>
      </c>
      <c r="E4582">
        <v>4471</v>
      </c>
      <c r="F4582" s="9">
        <v>125</v>
      </c>
      <c r="G4582" s="9">
        <f>financials[[#This Row],[Units Sold]]*financials[[#This Row],[Sale Price]]</f>
        <v>558875</v>
      </c>
      <c r="H4582" s="9">
        <f>IF(financials[[#This Row],[Discount Band]]="low",0.1,IF(financials[[#This Row],[Discount Band]]="medium",0.15,0.3))</f>
        <v>0.3</v>
      </c>
      <c r="I4582" s="9">
        <f>financials[[#This Row],[Gross Sales]]-financials[[#This Row],[Gross Sales]]*financials[[#This Row],[Discounts]]</f>
        <v>391212.5</v>
      </c>
      <c r="J4582" s="9">
        <f>VLOOKUP(financials[[#This Row],[productid]],Products!$B$2:$H$10,3)</f>
        <v>10</v>
      </c>
      <c r="K4582" s="9">
        <f>financials[[#This Row],[Sales]]-financials[[#This Row],[COGS]]</f>
        <v>391202.5</v>
      </c>
      <c r="L4582" s="17">
        <f t="shared" ca="1" si="143"/>
        <v>45306</v>
      </c>
      <c r="M4582" t="str">
        <f t="shared" ca="1" si="142"/>
        <v>C0002</v>
      </c>
    </row>
    <row r="4583" spans="1:13" x14ac:dyDescent="0.25">
      <c r="A4583" t="s">
        <v>98</v>
      </c>
      <c r="B4583" s="7" t="s">
        <v>135</v>
      </c>
      <c r="C4583" s="15">
        <v>107</v>
      </c>
      <c r="D4583" s="16" t="s">
        <v>101</v>
      </c>
      <c r="E4583">
        <v>4472</v>
      </c>
      <c r="F4583" s="9">
        <v>125</v>
      </c>
      <c r="G4583" s="9">
        <f>financials[[#This Row],[Units Sold]]*financials[[#This Row],[Sale Price]]</f>
        <v>559000</v>
      </c>
      <c r="H4583" s="9">
        <f>IF(financials[[#This Row],[Discount Band]]="low",0.1,IF(financials[[#This Row],[Discount Band]]="medium",0.15,0.3))</f>
        <v>0.15</v>
      </c>
      <c r="I4583" s="9">
        <f>financials[[#This Row],[Gross Sales]]-financials[[#This Row],[Gross Sales]]*financials[[#This Row],[Discounts]]</f>
        <v>475150</v>
      </c>
      <c r="J4583" s="9">
        <f>VLOOKUP(financials[[#This Row],[productid]],Products!$B$2:$H$10,3)</f>
        <v>5.5</v>
      </c>
      <c r="K4583" s="9">
        <f>financials[[#This Row],[Sales]]-financials[[#This Row],[COGS]]</f>
        <v>475144.5</v>
      </c>
      <c r="L4583" s="17">
        <f t="shared" ca="1" si="143"/>
        <v>45268</v>
      </c>
      <c r="M4583" t="str">
        <f t="shared" ca="1" si="142"/>
        <v>B0101</v>
      </c>
    </row>
    <row r="4584" spans="1:13" x14ac:dyDescent="0.25">
      <c r="A4584" t="s">
        <v>98</v>
      </c>
      <c r="B4584" s="7" t="s">
        <v>135</v>
      </c>
      <c r="C4584" s="15">
        <v>105</v>
      </c>
      <c r="D4584" s="16" t="s">
        <v>94</v>
      </c>
      <c r="E4584">
        <v>4483</v>
      </c>
      <c r="F4584" s="9">
        <v>125</v>
      </c>
      <c r="G4584" s="9">
        <f>financials[[#This Row],[Units Sold]]*financials[[#This Row],[Sale Price]]</f>
        <v>560375</v>
      </c>
      <c r="H4584" s="9">
        <f>IF(financials[[#This Row],[Discount Band]]="low",0.1,IF(financials[[#This Row],[Discount Band]]="medium",0.15,0.3))</f>
        <v>0.3</v>
      </c>
      <c r="I4584" s="9">
        <f>financials[[#This Row],[Gross Sales]]-financials[[#This Row],[Gross Sales]]*financials[[#This Row],[Discounts]]</f>
        <v>392262.5</v>
      </c>
      <c r="J4584" s="9">
        <f>VLOOKUP(financials[[#This Row],[productid]],Products!$B$2:$H$10,3)</f>
        <v>10</v>
      </c>
      <c r="K4584" s="9">
        <f>financials[[#This Row],[Sales]]-financials[[#This Row],[COGS]]</f>
        <v>392252.5</v>
      </c>
      <c r="L4584" s="17">
        <f t="shared" ca="1" si="143"/>
        <v>45280</v>
      </c>
      <c r="M4584" t="str">
        <f t="shared" ca="1" si="142"/>
        <v>C0002</v>
      </c>
    </row>
    <row r="4585" spans="1:13" x14ac:dyDescent="0.25">
      <c r="A4585" t="s">
        <v>99</v>
      </c>
      <c r="B4585" s="7" t="s">
        <v>170</v>
      </c>
      <c r="C4585" s="15">
        <v>102</v>
      </c>
      <c r="D4585" s="16" t="s">
        <v>101</v>
      </c>
      <c r="E4585">
        <v>1869</v>
      </c>
      <c r="F4585" s="9">
        <v>300</v>
      </c>
      <c r="G4585" s="9">
        <f>financials[[#This Row],[Units Sold]]*financials[[#This Row],[Sale Price]]</f>
        <v>560700</v>
      </c>
      <c r="H4585" s="9">
        <f>IF(financials[[#This Row],[Discount Band]]="low",0.1,IF(financials[[#This Row],[Discount Band]]="medium",0.15,0.3))</f>
        <v>0.15</v>
      </c>
      <c r="I4585" s="9">
        <f>financials[[#This Row],[Gross Sales]]-financials[[#This Row],[Gross Sales]]*financials[[#This Row],[Discounts]]</f>
        <v>476595</v>
      </c>
      <c r="J4585" s="9">
        <f>VLOOKUP(financials[[#This Row],[productid]],Products!$B$2:$H$10,3)</f>
        <v>13.95</v>
      </c>
      <c r="K4585" s="9">
        <f>financials[[#This Row],[Sales]]-financials[[#This Row],[COGS]]</f>
        <v>476581.05</v>
      </c>
      <c r="L4585" s="17">
        <f t="shared" ca="1" si="143"/>
        <v>45089</v>
      </c>
      <c r="M4585" t="str">
        <f t="shared" ca="1" si="142"/>
        <v>C0003</v>
      </c>
    </row>
    <row r="4586" spans="1:13" x14ac:dyDescent="0.25">
      <c r="A4586" t="s">
        <v>97</v>
      </c>
      <c r="B4586" s="7" t="s">
        <v>95</v>
      </c>
      <c r="C4586" s="15">
        <v>105</v>
      </c>
      <c r="D4586" s="16" t="s">
        <v>101</v>
      </c>
      <c r="E4586">
        <v>1602</v>
      </c>
      <c r="F4586" s="9">
        <v>350</v>
      </c>
      <c r="G4586" s="9">
        <f>financials[[#This Row],[Units Sold]]*financials[[#This Row],[Sale Price]]</f>
        <v>560700</v>
      </c>
      <c r="H4586" s="9">
        <f>IF(financials[[#This Row],[Discount Band]]="low",0.1,IF(financials[[#This Row],[Discount Band]]="medium",0.15,0.3))</f>
        <v>0.15</v>
      </c>
      <c r="I4586" s="9">
        <f>financials[[#This Row],[Gross Sales]]-financials[[#This Row],[Gross Sales]]*financials[[#This Row],[Discounts]]</f>
        <v>476595</v>
      </c>
      <c r="J4586" s="9">
        <f>VLOOKUP(financials[[#This Row],[productid]],Products!$B$2:$H$10,3)</f>
        <v>10</v>
      </c>
      <c r="K4586" s="9">
        <f>financials[[#This Row],[Sales]]-financials[[#This Row],[COGS]]</f>
        <v>476585</v>
      </c>
      <c r="L4586" s="17">
        <f t="shared" ca="1" si="143"/>
        <v>44972</v>
      </c>
      <c r="M4586" t="str">
        <f t="shared" ca="1" si="142"/>
        <v>A0001</v>
      </c>
    </row>
    <row r="4587" spans="1:13" x14ac:dyDescent="0.25">
      <c r="A4587" t="s">
        <v>97</v>
      </c>
      <c r="B4587" s="7" t="s">
        <v>95</v>
      </c>
      <c r="C4587" s="15">
        <v>102</v>
      </c>
      <c r="D4587" s="16" t="s">
        <v>102</v>
      </c>
      <c r="E4587">
        <v>1602</v>
      </c>
      <c r="F4587" s="9">
        <v>350</v>
      </c>
      <c r="G4587" s="9">
        <f>financials[[#This Row],[Units Sold]]*financials[[#This Row],[Sale Price]]</f>
        <v>560700</v>
      </c>
      <c r="H4587" s="9">
        <f>IF(financials[[#This Row],[Discount Band]]="low",0.1,IF(financials[[#This Row],[Discount Band]]="medium",0.15,0.3))</f>
        <v>0.1</v>
      </c>
      <c r="I4587" s="9">
        <f>financials[[#This Row],[Gross Sales]]-financials[[#This Row],[Gross Sales]]*financials[[#This Row],[Discounts]]</f>
        <v>504630</v>
      </c>
      <c r="J4587" s="9">
        <f>VLOOKUP(financials[[#This Row],[productid]],Products!$B$2:$H$10,3)</f>
        <v>13.95</v>
      </c>
      <c r="K4587" s="9">
        <f>financials[[#This Row],[Sales]]-financials[[#This Row],[COGS]]</f>
        <v>504616.05</v>
      </c>
      <c r="L4587" s="17">
        <f t="shared" ca="1" si="143"/>
        <v>45425</v>
      </c>
      <c r="M4587" t="str">
        <f t="shared" ca="1" si="142"/>
        <v>B0001</v>
      </c>
    </row>
    <row r="4588" spans="1:13" x14ac:dyDescent="0.25">
      <c r="A4588" t="s">
        <v>98</v>
      </c>
      <c r="B4588" s="7" t="s">
        <v>135</v>
      </c>
      <c r="C4588" s="15">
        <v>106</v>
      </c>
      <c r="D4588" s="16" t="s">
        <v>94</v>
      </c>
      <c r="E4588">
        <v>4489</v>
      </c>
      <c r="F4588" s="9">
        <v>125</v>
      </c>
      <c r="G4588" s="9">
        <f>financials[[#This Row],[Units Sold]]*financials[[#This Row],[Sale Price]]</f>
        <v>561125</v>
      </c>
      <c r="H4588" s="9">
        <f>IF(financials[[#This Row],[Discount Band]]="low",0.1,IF(financials[[#This Row],[Discount Band]]="medium",0.15,0.3))</f>
        <v>0.3</v>
      </c>
      <c r="I4588" s="9">
        <f>financials[[#This Row],[Gross Sales]]-financials[[#This Row],[Gross Sales]]*financials[[#This Row],[Discounts]]</f>
        <v>392787.5</v>
      </c>
      <c r="J4588" s="9">
        <f>VLOOKUP(financials[[#This Row],[productid]],Products!$B$2:$H$10,3)</f>
        <v>9.1</v>
      </c>
      <c r="K4588" s="9">
        <f>financials[[#This Row],[Sales]]-financials[[#This Row],[COGS]]</f>
        <v>392778.4</v>
      </c>
      <c r="L4588" s="17">
        <f t="shared" ca="1" si="143"/>
        <v>45368</v>
      </c>
      <c r="M4588" t="str">
        <f t="shared" ca="1" si="142"/>
        <v>C0003</v>
      </c>
    </row>
    <row r="4589" spans="1:13" x14ac:dyDescent="0.25">
      <c r="A4589" t="s">
        <v>97</v>
      </c>
      <c r="B4589" s="7" t="s">
        <v>95</v>
      </c>
      <c r="C4589" s="15">
        <v>109</v>
      </c>
      <c r="D4589" s="16" t="s">
        <v>101</v>
      </c>
      <c r="E4589">
        <v>1604</v>
      </c>
      <c r="F4589" s="9">
        <v>350</v>
      </c>
      <c r="G4589" s="9">
        <f>financials[[#This Row],[Units Sold]]*financials[[#This Row],[Sale Price]]</f>
        <v>561400</v>
      </c>
      <c r="H4589" s="9">
        <f>IF(financials[[#This Row],[Discount Band]]="low",0.1,IF(financials[[#This Row],[Discount Band]]="medium",0.15,0.3))</f>
        <v>0.15</v>
      </c>
      <c r="I4589" s="9">
        <f>financials[[#This Row],[Gross Sales]]-financials[[#This Row],[Gross Sales]]*financials[[#This Row],[Discounts]]</f>
        <v>477190</v>
      </c>
      <c r="J4589" s="9">
        <f>VLOOKUP(financials[[#This Row],[productid]],Products!$B$2:$H$10,3)</f>
        <v>16.8</v>
      </c>
      <c r="K4589" s="9">
        <f>financials[[#This Row],[Sales]]-financials[[#This Row],[COGS]]</f>
        <v>477173.2</v>
      </c>
      <c r="L4589" s="17">
        <f t="shared" ca="1" si="143"/>
        <v>45306</v>
      </c>
      <c r="M4589" t="str">
        <f t="shared" ca="1" si="142"/>
        <v>B0101</v>
      </c>
    </row>
    <row r="4590" spans="1:13" x14ac:dyDescent="0.25">
      <c r="A4590" t="s">
        <v>98</v>
      </c>
      <c r="B4590" s="7" t="s">
        <v>135</v>
      </c>
      <c r="C4590" s="15">
        <v>107</v>
      </c>
      <c r="D4590" s="16" t="s">
        <v>101</v>
      </c>
      <c r="E4590">
        <v>4497</v>
      </c>
      <c r="F4590" s="9">
        <v>125</v>
      </c>
      <c r="G4590" s="9">
        <f>financials[[#This Row],[Units Sold]]*financials[[#This Row],[Sale Price]]</f>
        <v>562125</v>
      </c>
      <c r="H4590" s="9">
        <f>IF(financials[[#This Row],[Discount Band]]="low",0.1,IF(financials[[#This Row],[Discount Band]]="medium",0.15,0.3))</f>
        <v>0.15</v>
      </c>
      <c r="I4590" s="9">
        <f>financials[[#This Row],[Gross Sales]]-financials[[#This Row],[Gross Sales]]*financials[[#This Row],[Discounts]]</f>
        <v>477806.25</v>
      </c>
      <c r="J4590" s="9">
        <f>VLOOKUP(financials[[#This Row],[productid]],Products!$B$2:$H$10,3)</f>
        <v>5.5</v>
      </c>
      <c r="K4590" s="9">
        <f>financials[[#This Row],[Sales]]-financials[[#This Row],[COGS]]</f>
        <v>477800.75</v>
      </c>
      <c r="L4590" s="17">
        <f t="shared" ca="1" si="143"/>
        <v>45341</v>
      </c>
      <c r="M4590" t="str">
        <f t="shared" ca="1" si="142"/>
        <v>C0003</v>
      </c>
    </row>
    <row r="4591" spans="1:13" x14ac:dyDescent="0.25">
      <c r="A4591" t="s">
        <v>99</v>
      </c>
      <c r="B4591" s="7" t="s">
        <v>95</v>
      </c>
      <c r="C4591" s="15">
        <v>105</v>
      </c>
      <c r="D4591" s="16" t="s">
        <v>94</v>
      </c>
      <c r="E4591">
        <v>1876</v>
      </c>
      <c r="F4591" s="9">
        <v>300</v>
      </c>
      <c r="G4591" s="9">
        <f>financials[[#This Row],[Units Sold]]*financials[[#This Row],[Sale Price]]</f>
        <v>562800</v>
      </c>
      <c r="H4591" s="9">
        <f>IF(financials[[#This Row],[Discount Band]]="low",0.1,IF(financials[[#This Row],[Discount Band]]="medium",0.15,0.3))</f>
        <v>0.3</v>
      </c>
      <c r="I4591" s="9">
        <f>financials[[#This Row],[Gross Sales]]-financials[[#This Row],[Gross Sales]]*financials[[#This Row],[Discounts]]</f>
        <v>393960</v>
      </c>
      <c r="J4591" s="9">
        <f>VLOOKUP(financials[[#This Row],[productid]],Products!$B$2:$H$10,3)</f>
        <v>10</v>
      </c>
      <c r="K4591" s="9">
        <f>financials[[#This Row],[Sales]]-financials[[#This Row],[COGS]]</f>
        <v>393950</v>
      </c>
      <c r="L4591" s="17">
        <f t="shared" ca="1" si="143"/>
        <v>44904</v>
      </c>
      <c r="M4591" t="str">
        <f t="shared" ca="1" si="142"/>
        <v>B0101</v>
      </c>
    </row>
    <row r="4592" spans="1:13" x14ac:dyDescent="0.25">
      <c r="A4592" t="s">
        <v>99</v>
      </c>
      <c r="B4592" s="7" t="s">
        <v>95</v>
      </c>
      <c r="C4592" s="15">
        <v>109</v>
      </c>
      <c r="D4592" s="16" t="s">
        <v>101</v>
      </c>
      <c r="E4592">
        <v>1876</v>
      </c>
      <c r="F4592" s="9">
        <v>300</v>
      </c>
      <c r="G4592" s="9">
        <f>financials[[#This Row],[Units Sold]]*financials[[#This Row],[Sale Price]]</f>
        <v>562800</v>
      </c>
      <c r="H4592" s="9">
        <f>IF(financials[[#This Row],[Discount Band]]="low",0.1,IF(financials[[#This Row],[Discount Band]]="medium",0.15,0.3))</f>
        <v>0.15</v>
      </c>
      <c r="I4592" s="9">
        <f>financials[[#This Row],[Gross Sales]]-financials[[#This Row],[Gross Sales]]*financials[[#This Row],[Discounts]]</f>
        <v>478380</v>
      </c>
      <c r="J4592" s="9">
        <f>VLOOKUP(financials[[#This Row],[productid]],Products!$B$2:$H$10,3)</f>
        <v>16.8</v>
      </c>
      <c r="K4592" s="9">
        <f>financials[[#This Row],[Sales]]-financials[[#This Row],[COGS]]</f>
        <v>478363.2</v>
      </c>
      <c r="L4592" s="17">
        <f t="shared" ca="1" si="143"/>
        <v>45140</v>
      </c>
      <c r="M4592" t="str">
        <f t="shared" ca="1" si="142"/>
        <v>B0101</v>
      </c>
    </row>
    <row r="4593" spans="1:13" x14ac:dyDescent="0.25">
      <c r="A4593" t="s">
        <v>99</v>
      </c>
      <c r="B4593" s="7" t="s">
        <v>170</v>
      </c>
      <c r="C4593" s="15">
        <v>106</v>
      </c>
      <c r="D4593" s="16" t="s">
        <v>102</v>
      </c>
      <c r="E4593">
        <v>1878</v>
      </c>
      <c r="F4593" s="9">
        <v>300</v>
      </c>
      <c r="G4593" s="9">
        <f>financials[[#This Row],[Units Sold]]*financials[[#This Row],[Sale Price]]</f>
        <v>563400</v>
      </c>
      <c r="H4593" s="9">
        <f>IF(financials[[#This Row],[Discount Band]]="low",0.1,IF(financials[[#This Row],[Discount Band]]="medium",0.15,0.3))</f>
        <v>0.1</v>
      </c>
      <c r="I4593" s="9">
        <f>financials[[#This Row],[Gross Sales]]-financials[[#This Row],[Gross Sales]]*financials[[#This Row],[Discounts]]</f>
        <v>507060</v>
      </c>
      <c r="J4593" s="9">
        <f>VLOOKUP(financials[[#This Row],[productid]],Products!$B$2:$H$10,3)</f>
        <v>9.1</v>
      </c>
      <c r="K4593" s="9">
        <f>financials[[#This Row],[Sales]]-financials[[#This Row],[COGS]]</f>
        <v>507050.9</v>
      </c>
      <c r="L4593" s="17">
        <f t="shared" ca="1" si="143"/>
        <v>44818</v>
      </c>
      <c r="M4593" t="str">
        <f t="shared" ca="1" si="142"/>
        <v>A0001</v>
      </c>
    </row>
    <row r="4594" spans="1:13" x14ac:dyDescent="0.25">
      <c r="A4594" t="s">
        <v>97</v>
      </c>
      <c r="B4594" s="7" t="s">
        <v>95</v>
      </c>
      <c r="C4594" s="15">
        <v>104</v>
      </c>
      <c r="D4594" s="16" t="s">
        <v>94</v>
      </c>
      <c r="E4594">
        <v>1610</v>
      </c>
      <c r="F4594" s="9">
        <v>350</v>
      </c>
      <c r="G4594" s="9">
        <f>financials[[#This Row],[Units Sold]]*financials[[#This Row],[Sale Price]]</f>
        <v>563500</v>
      </c>
      <c r="H4594" s="9">
        <f>IF(financials[[#This Row],[Discount Band]]="low",0.1,IF(financials[[#This Row],[Discount Band]]="medium",0.15,0.3))</f>
        <v>0.3</v>
      </c>
      <c r="I4594" s="9">
        <f>financials[[#This Row],[Gross Sales]]-financials[[#This Row],[Gross Sales]]*financials[[#This Row],[Discounts]]</f>
        <v>394450</v>
      </c>
      <c r="J4594" s="9">
        <f>VLOOKUP(financials[[#This Row],[productid]],Products!$B$2:$H$10,3)</f>
        <v>2.9</v>
      </c>
      <c r="K4594" s="9">
        <f>financials[[#This Row],[Sales]]-financials[[#This Row],[COGS]]</f>
        <v>394447.1</v>
      </c>
      <c r="L4594" s="17">
        <f t="shared" ca="1" si="143"/>
        <v>45112</v>
      </c>
      <c r="M4594" t="str">
        <f t="shared" ca="1" si="142"/>
        <v>C0003</v>
      </c>
    </row>
    <row r="4595" spans="1:13" x14ac:dyDescent="0.25">
      <c r="A4595" t="s">
        <v>97</v>
      </c>
      <c r="B4595" s="7" t="s">
        <v>170</v>
      </c>
      <c r="C4595" s="15">
        <v>101</v>
      </c>
      <c r="D4595" s="16" t="s">
        <v>94</v>
      </c>
      <c r="E4595">
        <v>1616</v>
      </c>
      <c r="F4595" s="9">
        <v>350</v>
      </c>
      <c r="G4595" s="9">
        <f>financials[[#This Row],[Units Sold]]*financials[[#This Row],[Sale Price]]</f>
        <v>565600</v>
      </c>
      <c r="H4595" s="9">
        <f>IF(financials[[#This Row],[Discount Band]]="low",0.1,IF(financials[[#This Row],[Discount Band]]="medium",0.15,0.3))</f>
        <v>0.3</v>
      </c>
      <c r="I4595" s="9">
        <f>financials[[#This Row],[Gross Sales]]-financials[[#This Row],[Gross Sales]]*financials[[#This Row],[Discounts]]</f>
        <v>395920</v>
      </c>
      <c r="J4595" s="9">
        <f>VLOOKUP(financials[[#This Row],[productid]],Products!$B$2:$H$10,3)</f>
        <v>9.9499999999999993</v>
      </c>
      <c r="K4595" s="9">
        <f>financials[[#This Row],[Sales]]-financials[[#This Row],[COGS]]</f>
        <v>395910.05</v>
      </c>
      <c r="L4595" s="17">
        <f t="shared" ca="1" si="143"/>
        <v>45061</v>
      </c>
      <c r="M4595" t="str">
        <f t="shared" ca="1" si="142"/>
        <v>C0003</v>
      </c>
    </row>
    <row r="4596" spans="1:13" x14ac:dyDescent="0.25">
      <c r="A4596" t="s">
        <v>99</v>
      </c>
      <c r="B4596" s="7" t="s">
        <v>170</v>
      </c>
      <c r="C4596" s="15">
        <v>101</v>
      </c>
      <c r="D4596" s="16" t="s">
        <v>94</v>
      </c>
      <c r="E4596">
        <v>1890</v>
      </c>
      <c r="F4596" s="9">
        <v>300</v>
      </c>
      <c r="G4596" s="9">
        <f>financials[[#This Row],[Units Sold]]*financials[[#This Row],[Sale Price]]</f>
        <v>567000</v>
      </c>
      <c r="H4596" s="9">
        <f>IF(financials[[#This Row],[Discount Band]]="low",0.1,IF(financials[[#This Row],[Discount Band]]="medium",0.15,0.3))</f>
        <v>0.3</v>
      </c>
      <c r="I4596" s="9">
        <f>financials[[#This Row],[Gross Sales]]-financials[[#This Row],[Gross Sales]]*financials[[#This Row],[Discounts]]</f>
        <v>396900</v>
      </c>
      <c r="J4596" s="9">
        <f>VLOOKUP(financials[[#This Row],[productid]],Products!$B$2:$H$10,3)</f>
        <v>9.9499999999999993</v>
      </c>
      <c r="K4596" s="9">
        <f>financials[[#This Row],[Sales]]-financials[[#This Row],[COGS]]</f>
        <v>396890.05</v>
      </c>
      <c r="L4596" s="17">
        <f t="shared" ca="1" si="143"/>
        <v>44806</v>
      </c>
      <c r="M4596" t="str">
        <f t="shared" ca="1" si="142"/>
        <v>B0101</v>
      </c>
    </row>
    <row r="4597" spans="1:13" x14ac:dyDescent="0.25">
      <c r="A4597" t="s">
        <v>97</v>
      </c>
      <c r="B4597" s="7" t="s">
        <v>170</v>
      </c>
      <c r="C4597" s="15">
        <v>102</v>
      </c>
      <c r="D4597" s="16" t="s">
        <v>94</v>
      </c>
      <c r="E4597">
        <v>1624</v>
      </c>
      <c r="F4597" s="9">
        <v>350</v>
      </c>
      <c r="G4597" s="9">
        <f>financials[[#This Row],[Units Sold]]*financials[[#This Row],[Sale Price]]</f>
        <v>568400</v>
      </c>
      <c r="H4597" s="9">
        <f>IF(financials[[#This Row],[Discount Band]]="low",0.1,IF(financials[[#This Row],[Discount Band]]="medium",0.15,0.3))</f>
        <v>0.3</v>
      </c>
      <c r="I4597" s="9">
        <f>financials[[#This Row],[Gross Sales]]-financials[[#This Row],[Gross Sales]]*financials[[#This Row],[Discounts]]</f>
        <v>397880</v>
      </c>
      <c r="J4597" s="9">
        <f>VLOOKUP(financials[[#This Row],[productid]],Products!$B$2:$H$10,3)</f>
        <v>13.95</v>
      </c>
      <c r="K4597" s="9">
        <f>financials[[#This Row],[Sales]]-financials[[#This Row],[COGS]]</f>
        <v>397866.05</v>
      </c>
      <c r="L4597" s="17">
        <f t="shared" ca="1" si="143"/>
        <v>44603</v>
      </c>
      <c r="M4597" t="str">
        <f t="shared" ca="1" si="142"/>
        <v>C0003</v>
      </c>
    </row>
    <row r="4598" spans="1:13" x14ac:dyDescent="0.25">
      <c r="A4598" t="s">
        <v>98</v>
      </c>
      <c r="B4598" s="7" t="s">
        <v>135</v>
      </c>
      <c r="C4598" s="15">
        <v>109</v>
      </c>
      <c r="D4598" s="16" t="s">
        <v>101</v>
      </c>
      <c r="E4598">
        <v>4548</v>
      </c>
      <c r="F4598" s="9">
        <v>125</v>
      </c>
      <c r="G4598" s="9">
        <f>financials[[#This Row],[Units Sold]]*financials[[#This Row],[Sale Price]]</f>
        <v>568500</v>
      </c>
      <c r="H4598" s="9">
        <f>IF(financials[[#This Row],[Discount Band]]="low",0.1,IF(financials[[#This Row],[Discount Band]]="medium",0.15,0.3))</f>
        <v>0.15</v>
      </c>
      <c r="I4598" s="9">
        <f>financials[[#This Row],[Gross Sales]]-financials[[#This Row],[Gross Sales]]*financials[[#This Row],[Discounts]]</f>
        <v>483225</v>
      </c>
      <c r="J4598" s="9">
        <f>VLOOKUP(financials[[#This Row],[productid]],Products!$B$2:$H$10,3)</f>
        <v>16.8</v>
      </c>
      <c r="K4598" s="9">
        <f>financials[[#This Row],[Sales]]-financials[[#This Row],[COGS]]</f>
        <v>483208.2</v>
      </c>
      <c r="L4598" s="17">
        <f t="shared" ca="1" si="143"/>
        <v>45349</v>
      </c>
      <c r="M4598" t="str">
        <f t="shared" ca="1" si="142"/>
        <v>B0101</v>
      </c>
    </row>
    <row r="4599" spans="1:13" x14ac:dyDescent="0.25">
      <c r="A4599" t="s">
        <v>99</v>
      </c>
      <c r="B4599" s="7" t="s">
        <v>95</v>
      </c>
      <c r="C4599" s="15">
        <v>107</v>
      </c>
      <c r="D4599" s="16" t="s">
        <v>94</v>
      </c>
      <c r="E4599">
        <v>1898</v>
      </c>
      <c r="F4599" s="9">
        <v>300</v>
      </c>
      <c r="G4599" s="9">
        <f>financials[[#This Row],[Units Sold]]*financials[[#This Row],[Sale Price]]</f>
        <v>569400</v>
      </c>
      <c r="H4599" s="9">
        <f>IF(financials[[#This Row],[Discount Band]]="low",0.1,IF(financials[[#This Row],[Discount Band]]="medium",0.15,0.3))</f>
        <v>0.3</v>
      </c>
      <c r="I4599" s="9">
        <f>financials[[#This Row],[Gross Sales]]-financials[[#This Row],[Gross Sales]]*financials[[#This Row],[Discounts]]</f>
        <v>398580</v>
      </c>
      <c r="J4599" s="9">
        <f>VLOOKUP(financials[[#This Row],[productid]],Products!$B$2:$H$10,3)</f>
        <v>5.5</v>
      </c>
      <c r="K4599" s="9">
        <f>financials[[#This Row],[Sales]]-financials[[#This Row],[COGS]]</f>
        <v>398574.5</v>
      </c>
      <c r="L4599" s="17">
        <f t="shared" ca="1" si="143"/>
        <v>45468</v>
      </c>
      <c r="M4599" t="str">
        <f t="shared" ca="1" si="142"/>
        <v>B0001</v>
      </c>
    </row>
    <row r="4600" spans="1:13" x14ac:dyDescent="0.25">
      <c r="A4600" t="s">
        <v>97</v>
      </c>
      <c r="B4600" s="7" t="s">
        <v>95</v>
      </c>
      <c r="C4600" s="15">
        <v>108</v>
      </c>
      <c r="D4600" s="16" t="s">
        <v>101</v>
      </c>
      <c r="E4600">
        <v>1633</v>
      </c>
      <c r="F4600" s="9">
        <v>350</v>
      </c>
      <c r="G4600" s="9">
        <f>financials[[#This Row],[Units Sold]]*financials[[#This Row],[Sale Price]]</f>
        <v>571550</v>
      </c>
      <c r="H4600" s="9">
        <f>IF(financials[[#This Row],[Discount Band]]="low",0.1,IF(financials[[#This Row],[Discount Band]]="medium",0.15,0.3))</f>
        <v>0.15</v>
      </c>
      <c r="I4600" s="9">
        <f>financials[[#This Row],[Gross Sales]]-financials[[#This Row],[Gross Sales]]*financials[[#This Row],[Discounts]]</f>
        <v>485817.5</v>
      </c>
      <c r="J4600" s="9">
        <f>VLOOKUP(financials[[#This Row],[productid]],Products!$B$2:$H$10,3)</f>
        <v>3.99</v>
      </c>
      <c r="K4600" s="9">
        <f>financials[[#This Row],[Sales]]-financials[[#This Row],[COGS]]</f>
        <v>485813.51</v>
      </c>
      <c r="L4600" s="17">
        <f t="shared" ca="1" si="143"/>
        <v>45311</v>
      </c>
      <c r="M4600" t="str">
        <f t="shared" ca="1" si="142"/>
        <v>C0002</v>
      </c>
    </row>
    <row r="4601" spans="1:13" x14ac:dyDescent="0.25">
      <c r="A4601" t="s">
        <v>97</v>
      </c>
      <c r="B4601" s="7" t="s">
        <v>135</v>
      </c>
      <c r="C4601" s="15">
        <v>103</v>
      </c>
      <c r="D4601" s="16" t="s">
        <v>103</v>
      </c>
      <c r="E4601">
        <v>1633</v>
      </c>
      <c r="F4601" s="9">
        <v>350</v>
      </c>
      <c r="G4601" s="9">
        <f>financials[[#This Row],[Units Sold]]*financials[[#This Row],[Sale Price]]</f>
        <v>571550</v>
      </c>
      <c r="H4601" s="9">
        <f>IF(financials[[#This Row],[Discount Band]]="low",0.1,IF(financials[[#This Row],[Discount Band]]="medium",0.15,0.3))</f>
        <v>0.3</v>
      </c>
      <c r="I4601" s="9">
        <f>financials[[#This Row],[Gross Sales]]-financials[[#This Row],[Gross Sales]]*financials[[#This Row],[Discounts]]</f>
        <v>400085</v>
      </c>
      <c r="J4601" s="9">
        <f>VLOOKUP(financials[[#This Row],[productid]],Products!$B$2:$H$10,3)</f>
        <v>15</v>
      </c>
      <c r="K4601" s="9">
        <f>financials[[#This Row],[Sales]]-financials[[#This Row],[COGS]]</f>
        <v>400070</v>
      </c>
      <c r="L4601" s="17">
        <f t="shared" ca="1" si="143"/>
        <v>44572</v>
      </c>
      <c r="M4601" t="str">
        <f t="shared" ca="1" si="142"/>
        <v>C0002</v>
      </c>
    </row>
    <row r="4602" spans="1:13" x14ac:dyDescent="0.25">
      <c r="A4602" t="s">
        <v>97</v>
      </c>
      <c r="B4602" s="7" t="s">
        <v>135</v>
      </c>
      <c r="C4602" s="15">
        <v>108</v>
      </c>
      <c r="D4602" s="16" t="s">
        <v>94</v>
      </c>
      <c r="E4602">
        <v>1647</v>
      </c>
      <c r="F4602" s="9">
        <v>350</v>
      </c>
      <c r="G4602" s="9">
        <f>financials[[#This Row],[Units Sold]]*financials[[#This Row],[Sale Price]]</f>
        <v>576450</v>
      </c>
      <c r="H4602" s="9">
        <f>IF(financials[[#This Row],[Discount Band]]="low",0.1,IF(financials[[#This Row],[Discount Band]]="medium",0.15,0.3))</f>
        <v>0.3</v>
      </c>
      <c r="I4602" s="9">
        <f>financials[[#This Row],[Gross Sales]]-financials[[#This Row],[Gross Sales]]*financials[[#This Row],[Discounts]]</f>
        <v>403515</v>
      </c>
      <c r="J4602" s="9">
        <f>VLOOKUP(financials[[#This Row],[productid]],Products!$B$2:$H$10,3)</f>
        <v>3.99</v>
      </c>
      <c r="K4602" s="9">
        <f>financials[[#This Row],[Sales]]-financials[[#This Row],[COGS]]</f>
        <v>403511.01</v>
      </c>
      <c r="L4602" s="17">
        <f t="shared" ca="1" si="143"/>
        <v>44886</v>
      </c>
      <c r="M4602" t="str">
        <f t="shared" ca="1" si="142"/>
        <v>B0101</v>
      </c>
    </row>
    <row r="4603" spans="1:13" x14ac:dyDescent="0.25">
      <c r="A4603" t="s">
        <v>97</v>
      </c>
      <c r="B4603" s="7" t="s">
        <v>95</v>
      </c>
      <c r="C4603" s="15">
        <v>108</v>
      </c>
      <c r="D4603" s="16" t="s">
        <v>102</v>
      </c>
      <c r="E4603">
        <v>1648</v>
      </c>
      <c r="F4603" s="9">
        <v>350</v>
      </c>
      <c r="G4603" s="9">
        <f>financials[[#This Row],[Units Sold]]*financials[[#This Row],[Sale Price]]</f>
        <v>576800</v>
      </c>
      <c r="H4603" s="9">
        <f>IF(financials[[#This Row],[Discount Band]]="low",0.1,IF(financials[[#This Row],[Discount Band]]="medium",0.15,0.3))</f>
        <v>0.1</v>
      </c>
      <c r="I4603" s="9">
        <f>financials[[#This Row],[Gross Sales]]-financials[[#This Row],[Gross Sales]]*financials[[#This Row],[Discounts]]</f>
        <v>519120</v>
      </c>
      <c r="J4603" s="9">
        <f>VLOOKUP(financials[[#This Row],[productid]],Products!$B$2:$H$10,3)</f>
        <v>3.99</v>
      </c>
      <c r="K4603" s="9">
        <f>financials[[#This Row],[Sales]]-financials[[#This Row],[COGS]]</f>
        <v>519116.01</v>
      </c>
      <c r="L4603" s="17">
        <f t="shared" ca="1" si="143"/>
        <v>45093</v>
      </c>
      <c r="M4603" t="str">
        <f t="shared" ca="1" si="142"/>
        <v>C0003</v>
      </c>
    </row>
    <row r="4604" spans="1:13" x14ac:dyDescent="0.25">
      <c r="A4604" t="s">
        <v>97</v>
      </c>
      <c r="B4604" s="7" t="s">
        <v>170</v>
      </c>
      <c r="C4604" s="15">
        <v>109</v>
      </c>
      <c r="D4604" s="16" t="s">
        <v>102</v>
      </c>
      <c r="E4604">
        <v>1650</v>
      </c>
      <c r="F4604" s="9">
        <v>350</v>
      </c>
      <c r="G4604" s="9">
        <f>financials[[#This Row],[Units Sold]]*financials[[#This Row],[Sale Price]]</f>
        <v>577500</v>
      </c>
      <c r="H4604" s="9">
        <f>IF(financials[[#This Row],[Discount Band]]="low",0.1,IF(financials[[#This Row],[Discount Band]]="medium",0.15,0.3))</f>
        <v>0.1</v>
      </c>
      <c r="I4604" s="9">
        <f>financials[[#This Row],[Gross Sales]]-financials[[#This Row],[Gross Sales]]*financials[[#This Row],[Discounts]]</f>
        <v>519750</v>
      </c>
      <c r="J4604" s="9">
        <f>VLOOKUP(financials[[#This Row],[productid]],Products!$B$2:$H$10,3)</f>
        <v>16.8</v>
      </c>
      <c r="K4604" s="9">
        <f>financials[[#This Row],[Sales]]-financials[[#This Row],[COGS]]</f>
        <v>519733.2</v>
      </c>
      <c r="L4604" s="17">
        <f t="shared" ca="1" si="143"/>
        <v>44659</v>
      </c>
      <c r="M4604" t="str">
        <f t="shared" ca="1" si="142"/>
        <v>A0001</v>
      </c>
    </row>
    <row r="4605" spans="1:13" x14ac:dyDescent="0.25">
      <c r="A4605" t="s">
        <v>97</v>
      </c>
      <c r="B4605" s="7" t="s">
        <v>170</v>
      </c>
      <c r="C4605" s="15">
        <v>106</v>
      </c>
      <c r="D4605" s="16" t="s">
        <v>101</v>
      </c>
      <c r="E4605">
        <v>1650</v>
      </c>
      <c r="F4605" s="9">
        <v>350</v>
      </c>
      <c r="G4605" s="9">
        <f>financials[[#This Row],[Units Sold]]*financials[[#This Row],[Sale Price]]</f>
        <v>577500</v>
      </c>
      <c r="H4605" s="9">
        <f>IF(financials[[#This Row],[Discount Band]]="low",0.1,IF(financials[[#This Row],[Discount Band]]="medium",0.15,0.3))</f>
        <v>0.15</v>
      </c>
      <c r="I4605" s="9">
        <f>financials[[#This Row],[Gross Sales]]-financials[[#This Row],[Gross Sales]]*financials[[#This Row],[Discounts]]</f>
        <v>490875</v>
      </c>
      <c r="J4605" s="9">
        <f>VLOOKUP(financials[[#This Row],[productid]],Products!$B$2:$H$10,3)</f>
        <v>9.1</v>
      </c>
      <c r="K4605" s="9">
        <f>financials[[#This Row],[Sales]]-financials[[#This Row],[COGS]]</f>
        <v>490865.9</v>
      </c>
      <c r="L4605" s="17">
        <f t="shared" ca="1" si="143"/>
        <v>45414</v>
      </c>
      <c r="M4605" t="str">
        <f t="shared" ca="1" si="142"/>
        <v>C0002</v>
      </c>
    </row>
    <row r="4606" spans="1:13" x14ac:dyDescent="0.25">
      <c r="A4606" t="s">
        <v>98</v>
      </c>
      <c r="B4606" s="7" t="s">
        <v>135</v>
      </c>
      <c r="C4606" s="15">
        <v>102</v>
      </c>
      <c r="D4606" s="16" t="s">
        <v>102</v>
      </c>
      <c r="E4606">
        <v>4635</v>
      </c>
      <c r="F4606" s="9">
        <v>125</v>
      </c>
      <c r="G4606" s="9">
        <f>financials[[#This Row],[Units Sold]]*financials[[#This Row],[Sale Price]]</f>
        <v>579375</v>
      </c>
      <c r="H4606" s="9">
        <f>IF(financials[[#This Row],[Discount Band]]="low",0.1,IF(financials[[#This Row],[Discount Band]]="medium",0.15,0.3))</f>
        <v>0.1</v>
      </c>
      <c r="I4606" s="9">
        <f>financials[[#This Row],[Gross Sales]]-financials[[#This Row],[Gross Sales]]*financials[[#This Row],[Discounts]]</f>
        <v>521437.5</v>
      </c>
      <c r="J4606" s="9">
        <f>VLOOKUP(financials[[#This Row],[productid]],Products!$B$2:$H$10,3)</f>
        <v>13.95</v>
      </c>
      <c r="K4606" s="9">
        <f>financials[[#This Row],[Sales]]-financials[[#This Row],[COGS]]</f>
        <v>521423.55</v>
      </c>
      <c r="L4606" s="17">
        <f t="shared" ca="1" si="143"/>
        <v>45003</v>
      </c>
      <c r="M4606" t="str">
        <f t="shared" ca="1" si="142"/>
        <v>A0001</v>
      </c>
    </row>
    <row r="4607" spans="1:13" x14ac:dyDescent="0.25">
      <c r="A4607" t="s">
        <v>97</v>
      </c>
      <c r="B4607" s="7" t="s">
        <v>95</v>
      </c>
      <c r="C4607" s="15">
        <v>107</v>
      </c>
      <c r="D4607" s="16" t="s">
        <v>101</v>
      </c>
      <c r="E4607">
        <v>1657</v>
      </c>
      <c r="F4607" s="9">
        <v>350</v>
      </c>
      <c r="G4607" s="9">
        <f>financials[[#This Row],[Units Sold]]*financials[[#This Row],[Sale Price]]</f>
        <v>579950</v>
      </c>
      <c r="H4607" s="9">
        <f>IF(financials[[#This Row],[Discount Band]]="low",0.1,IF(financials[[#This Row],[Discount Band]]="medium",0.15,0.3))</f>
        <v>0.15</v>
      </c>
      <c r="I4607" s="9">
        <f>financials[[#This Row],[Gross Sales]]-financials[[#This Row],[Gross Sales]]*financials[[#This Row],[Discounts]]</f>
        <v>492957.5</v>
      </c>
      <c r="J4607" s="9">
        <f>VLOOKUP(financials[[#This Row],[productid]],Products!$B$2:$H$10,3)</f>
        <v>5.5</v>
      </c>
      <c r="K4607" s="9">
        <f>financials[[#This Row],[Sales]]-financials[[#This Row],[COGS]]</f>
        <v>492952</v>
      </c>
      <c r="L4607" s="17">
        <f t="shared" ca="1" si="143"/>
        <v>45373</v>
      </c>
      <c r="M4607" t="str">
        <f t="shared" ca="1" si="142"/>
        <v>C0002</v>
      </c>
    </row>
    <row r="4608" spans="1:13" x14ac:dyDescent="0.25">
      <c r="A4608" t="s">
        <v>97</v>
      </c>
      <c r="B4608" s="7" t="s">
        <v>135</v>
      </c>
      <c r="C4608" s="15">
        <v>101</v>
      </c>
      <c r="D4608" s="16" t="s">
        <v>101</v>
      </c>
      <c r="E4608">
        <v>1658</v>
      </c>
      <c r="F4608" s="9">
        <v>350</v>
      </c>
      <c r="G4608" s="9">
        <f>financials[[#This Row],[Units Sold]]*financials[[#This Row],[Sale Price]]</f>
        <v>580300</v>
      </c>
      <c r="H4608" s="9">
        <f>IF(financials[[#This Row],[Discount Band]]="low",0.1,IF(financials[[#This Row],[Discount Band]]="medium",0.15,0.3))</f>
        <v>0.15</v>
      </c>
      <c r="I4608" s="9">
        <f>financials[[#This Row],[Gross Sales]]-financials[[#This Row],[Gross Sales]]*financials[[#This Row],[Discounts]]</f>
        <v>493255</v>
      </c>
      <c r="J4608" s="9">
        <f>VLOOKUP(financials[[#This Row],[productid]],Products!$B$2:$H$10,3)</f>
        <v>9.9499999999999993</v>
      </c>
      <c r="K4608" s="9">
        <f>financials[[#This Row],[Sales]]-financials[[#This Row],[COGS]]</f>
        <v>493245.05</v>
      </c>
      <c r="L4608" s="17">
        <f t="shared" ca="1" si="143"/>
        <v>44653</v>
      </c>
      <c r="M4608" t="str">
        <f t="shared" ca="1" si="142"/>
        <v>A0001</v>
      </c>
    </row>
    <row r="4609" spans="1:13" x14ac:dyDescent="0.25">
      <c r="A4609" t="s">
        <v>98</v>
      </c>
      <c r="B4609" s="7" t="s">
        <v>135</v>
      </c>
      <c r="C4609" s="15">
        <v>106</v>
      </c>
      <c r="D4609" s="16" t="s">
        <v>102</v>
      </c>
      <c r="E4609">
        <v>4646</v>
      </c>
      <c r="F4609" s="9">
        <v>125</v>
      </c>
      <c r="G4609" s="9">
        <f>financials[[#This Row],[Units Sold]]*financials[[#This Row],[Sale Price]]</f>
        <v>580750</v>
      </c>
      <c r="H4609" s="9">
        <f>IF(financials[[#This Row],[Discount Band]]="low",0.1,IF(financials[[#This Row],[Discount Band]]="medium",0.15,0.3))</f>
        <v>0.1</v>
      </c>
      <c r="I4609" s="9">
        <f>financials[[#This Row],[Gross Sales]]-financials[[#This Row],[Gross Sales]]*financials[[#This Row],[Discounts]]</f>
        <v>522675</v>
      </c>
      <c r="J4609" s="9">
        <f>VLOOKUP(financials[[#This Row],[productid]],Products!$B$2:$H$10,3)</f>
        <v>9.1</v>
      </c>
      <c r="K4609" s="9">
        <f>financials[[#This Row],[Sales]]-financials[[#This Row],[COGS]]</f>
        <v>522665.9</v>
      </c>
      <c r="L4609" s="17">
        <f t="shared" ca="1" si="143"/>
        <v>44700</v>
      </c>
      <c r="M4609" t="str">
        <f t="shared" ca="1" si="142"/>
        <v>C0002</v>
      </c>
    </row>
    <row r="4610" spans="1:13" x14ac:dyDescent="0.25">
      <c r="A4610" t="s">
        <v>99</v>
      </c>
      <c r="B4610" s="7" t="s">
        <v>95</v>
      </c>
      <c r="C4610" s="15">
        <v>103</v>
      </c>
      <c r="D4610" s="16" t="s">
        <v>102</v>
      </c>
      <c r="E4610">
        <v>1937</v>
      </c>
      <c r="F4610" s="9">
        <v>300</v>
      </c>
      <c r="G4610" s="9">
        <f>financials[[#This Row],[Units Sold]]*financials[[#This Row],[Sale Price]]</f>
        <v>581100</v>
      </c>
      <c r="H4610" s="9">
        <f>IF(financials[[#This Row],[Discount Band]]="low",0.1,IF(financials[[#This Row],[Discount Band]]="medium",0.15,0.3))</f>
        <v>0.1</v>
      </c>
      <c r="I4610" s="9">
        <f>financials[[#This Row],[Gross Sales]]-financials[[#This Row],[Gross Sales]]*financials[[#This Row],[Discounts]]</f>
        <v>522990</v>
      </c>
      <c r="J4610" s="9">
        <f>VLOOKUP(financials[[#This Row],[productid]],Products!$B$2:$H$10,3)</f>
        <v>15</v>
      </c>
      <c r="K4610" s="9">
        <f>financials[[#This Row],[Sales]]-financials[[#This Row],[COGS]]</f>
        <v>522975</v>
      </c>
      <c r="L4610" s="17">
        <f t="shared" ca="1" si="143"/>
        <v>44851</v>
      </c>
      <c r="M4610" t="str">
        <f t="shared" ref="M4610:M4673" ca="1" si="144">VLOOKUP(RANDBETWEEN(1,5),rnlsalesperson,2)</f>
        <v>A0001</v>
      </c>
    </row>
    <row r="4611" spans="1:13" x14ac:dyDescent="0.25">
      <c r="A4611" t="s">
        <v>99</v>
      </c>
      <c r="B4611" s="7" t="s">
        <v>170</v>
      </c>
      <c r="C4611" s="13">
        <v>102</v>
      </c>
      <c r="D4611" s="10" t="s">
        <v>101</v>
      </c>
      <c r="E4611">
        <v>1941</v>
      </c>
      <c r="F4611" s="9">
        <v>300</v>
      </c>
      <c r="G4611" s="9">
        <f>financials[[#This Row],[Units Sold]]*financials[[#This Row],[Sale Price]]</f>
        <v>582300</v>
      </c>
      <c r="H4611" s="9">
        <f>IF(financials[[#This Row],[Discount Band]]="low",0.1,IF(financials[[#This Row],[Discount Band]]="medium",0.15,0.3))</f>
        <v>0.15</v>
      </c>
      <c r="I4611" s="9">
        <f>financials[[#This Row],[Gross Sales]]-financials[[#This Row],[Gross Sales]]*financials[[#This Row],[Discounts]]</f>
        <v>494955</v>
      </c>
      <c r="J4611" s="9">
        <f>VLOOKUP(financials[[#This Row],[productid]],Products!$B$2:$H$10,3)</f>
        <v>13.95</v>
      </c>
      <c r="K4611" s="9">
        <f>financials[[#This Row],[Sales]]-financials[[#This Row],[COGS]]</f>
        <v>494941.05</v>
      </c>
      <c r="L4611" s="17">
        <f t="shared" ref="L4611:L4674" ca="1" si="145">RANDBETWEEN(44562,45534)</f>
        <v>44961</v>
      </c>
      <c r="M4611" t="str">
        <f t="shared" ca="1" si="144"/>
        <v>B0001</v>
      </c>
    </row>
    <row r="4612" spans="1:13" x14ac:dyDescent="0.25">
      <c r="A4612" t="s">
        <v>98</v>
      </c>
      <c r="B4612" s="7" t="s">
        <v>135</v>
      </c>
      <c r="C4612" s="15">
        <v>105</v>
      </c>
      <c r="D4612" s="16" t="s">
        <v>102</v>
      </c>
      <c r="E4612">
        <v>4674</v>
      </c>
      <c r="F4612" s="9">
        <v>125</v>
      </c>
      <c r="G4612" s="9">
        <f>financials[[#This Row],[Units Sold]]*financials[[#This Row],[Sale Price]]</f>
        <v>584250</v>
      </c>
      <c r="H4612" s="9">
        <f>IF(financials[[#This Row],[Discount Band]]="low",0.1,IF(financials[[#This Row],[Discount Band]]="medium",0.15,0.3))</f>
        <v>0.1</v>
      </c>
      <c r="I4612" s="9">
        <f>financials[[#This Row],[Gross Sales]]-financials[[#This Row],[Gross Sales]]*financials[[#This Row],[Discounts]]</f>
        <v>525825</v>
      </c>
      <c r="J4612" s="9">
        <f>VLOOKUP(financials[[#This Row],[productid]],Products!$B$2:$H$10,3)</f>
        <v>10</v>
      </c>
      <c r="K4612" s="9">
        <f>financials[[#This Row],[Sales]]-financials[[#This Row],[COGS]]</f>
        <v>525815</v>
      </c>
      <c r="L4612" s="17">
        <f t="shared" ca="1" si="145"/>
        <v>44773</v>
      </c>
      <c r="M4612" t="str">
        <f t="shared" ca="1" si="144"/>
        <v>B0001</v>
      </c>
    </row>
    <row r="4613" spans="1:13" x14ac:dyDescent="0.25">
      <c r="A4613" t="s">
        <v>97</v>
      </c>
      <c r="B4613" s="7" t="s">
        <v>95</v>
      </c>
      <c r="C4613" s="15">
        <v>108</v>
      </c>
      <c r="D4613" s="16" t="s">
        <v>101</v>
      </c>
      <c r="E4613">
        <v>1670</v>
      </c>
      <c r="F4613" s="9">
        <v>350</v>
      </c>
      <c r="G4613" s="9">
        <f>financials[[#This Row],[Units Sold]]*financials[[#This Row],[Sale Price]]</f>
        <v>584500</v>
      </c>
      <c r="H4613" s="9">
        <f>IF(financials[[#This Row],[Discount Band]]="low",0.1,IF(financials[[#This Row],[Discount Band]]="medium",0.15,0.3))</f>
        <v>0.15</v>
      </c>
      <c r="I4613" s="9">
        <f>financials[[#This Row],[Gross Sales]]-financials[[#This Row],[Gross Sales]]*financials[[#This Row],[Discounts]]</f>
        <v>496825</v>
      </c>
      <c r="J4613" s="9">
        <f>VLOOKUP(financials[[#This Row],[productid]],Products!$B$2:$H$10,3)</f>
        <v>3.99</v>
      </c>
      <c r="K4613" s="9">
        <f>financials[[#This Row],[Sales]]-financials[[#This Row],[COGS]]</f>
        <v>496821.01</v>
      </c>
      <c r="L4613" s="17">
        <f t="shared" ca="1" si="145"/>
        <v>45155</v>
      </c>
      <c r="M4613" t="str">
        <f t="shared" ca="1" si="144"/>
        <v>B0001</v>
      </c>
    </row>
    <row r="4614" spans="1:13" x14ac:dyDescent="0.25">
      <c r="A4614" t="s">
        <v>97</v>
      </c>
      <c r="B4614" s="7" t="s">
        <v>95</v>
      </c>
      <c r="C4614" s="15">
        <v>103</v>
      </c>
      <c r="D4614" s="16" t="s">
        <v>101</v>
      </c>
      <c r="E4614">
        <v>1672</v>
      </c>
      <c r="F4614" s="9">
        <v>350</v>
      </c>
      <c r="G4614" s="9">
        <f>financials[[#This Row],[Units Sold]]*financials[[#This Row],[Sale Price]]</f>
        <v>585200</v>
      </c>
      <c r="H4614" s="9">
        <f>IF(financials[[#This Row],[Discount Band]]="low",0.1,IF(financials[[#This Row],[Discount Band]]="medium",0.15,0.3))</f>
        <v>0.15</v>
      </c>
      <c r="I4614" s="9">
        <f>financials[[#This Row],[Gross Sales]]-financials[[#This Row],[Gross Sales]]*financials[[#This Row],[Discounts]]</f>
        <v>497420</v>
      </c>
      <c r="J4614" s="9">
        <f>VLOOKUP(financials[[#This Row],[productid]],Products!$B$2:$H$10,3)</f>
        <v>15</v>
      </c>
      <c r="K4614" s="9">
        <f>financials[[#This Row],[Sales]]-financials[[#This Row],[COGS]]</f>
        <v>497405</v>
      </c>
      <c r="L4614" s="17">
        <f t="shared" ca="1" si="145"/>
        <v>45451</v>
      </c>
      <c r="M4614" t="str">
        <f t="shared" ca="1" si="144"/>
        <v>B0101</v>
      </c>
    </row>
    <row r="4615" spans="1:13" x14ac:dyDescent="0.25">
      <c r="A4615" t="s">
        <v>97</v>
      </c>
      <c r="B4615" s="7" t="s">
        <v>95</v>
      </c>
      <c r="C4615" s="15">
        <v>106</v>
      </c>
      <c r="D4615" s="16" t="s">
        <v>101</v>
      </c>
      <c r="E4615">
        <v>1675</v>
      </c>
      <c r="F4615" s="9">
        <v>350</v>
      </c>
      <c r="G4615" s="9">
        <f>financials[[#This Row],[Units Sold]]*financials[[#This Row],[Sale Price]]</f>
        <v>586250</v>
      </c>
      <c r="H4615" s="9">
        <f>IF(financials[[#This Row],[Discount Band]]="low",0.1,IF(financials[[#This Row],[Discount Band]]="medium",0.15,0.3))</f>
        <v>0.15</v>
      </c>
      <c r="I4615" s="9">
        <f>financials[[#This Row],[Gross Sales]]-financials[[#This Row],[Gross Sales]]*financials[[#This Row],[Discounts]]</f>
        <v>498312.5</v>
      </c>
      <c r="J4615" s="9">
        <f>VLOOKUP(financials[[#This Row],[productid]],Products!$B$2:$H$10,3)</f>
        <v>9.1</v>
      </c>
      <c r="K4615" s="9">
        <f>financials[[#This Row],[Sales]]-financials[[#This Row],[COGS]]</f>
        <v>498303.4</v>
      </c>
      <c r="L4615" s="17">
        <f t="shared" ca="1" si="145"/>
        <v>45029</v>
      </c>
      <c r="M4615" t="str">
        <f t="shared" ca="1" si="144"/>
        <v>B0101</v>
      </c>
    </row>
    <row r="4616" spans="1:13" x14ac:dyDescent="0.25">
      <c r="A4616" t="s">
        <v>97</v>
      </c>
      <c r="B4616" s="7" t="s">
        <v>135</v>
      </c>
      <c r="C4616" s="15">
        <v>106</v>
      </c>
      <c r="D4616" s="16" t="s">
        <v>94</v>
      </c>
      <c r="E4616">
        <v>1683</v>
      </c>
      <c r="F4616" s="9">
        <v>350</v>
      </c>
      <c r="G4616" s="9">
        <f>financials[[#This Row],[Units Sold]]*financials[[#This Row],[Sale Price]]</f>
        <v>589050</v>
      </c>
      <c r="H4616" s="9">
        <f>IF(financials[[#This Row],[Discount Band]]="low",0.1,IF(financials[[#This Row],[Discount Band]]="medium",0.15,0.3))</f>
        <v>0.3</v>
      </c>
      <c r="I4616" s="9">
        <f>financials[[#This Row],[Gross Sales]]-financials[[#This Row],[Gross Sales]]*financials[[#This Row],[Discounts]]</f>
        <v>412335</v>
      </c>
      <c r="J4616" s="9">
        <f>VLOOKUP(financials[[#This Row],[productid]],Products!$B$2:$H$10,3)</f>
        <v>9.1</v>
      </c>
      <c r="K4616" s="9">
        <f>financials[[#This Row],[Sales]]-financials[[#This Row],[COGS]]</f>
        <v>412325.9</v>
      </c>
      <c r="L4616" s="17">
        <f t="shared" ca="1" si="145"/>
        <v>45212</v>
      </c>
      <c r="M4616" t="str">
        <f t="shared" ca="1" si="144"/>
        <v>C0002</v>
      </c>
    </row>
    <row r="4617" spans="1:13" x14ac:dyDescent="0.25">
      <c r="A4617" t="s">
        <v>99</v>
      </c>
      <c r="B4617" s="7" t="s">
        <v>95</v>
      </c>
      <c r="C4617" s="15">
        <v>101</v>
      </c>
      <c r="D4617" s="16" t="s">
        <v>94</v>
      </c>
      <c r="E4617">
        <v>1964</v>
      </c>
      <c r="F4617" s="9">
        <v>300</v>
      </c>
      <c r="G4617" s="9">
        <f>financials[[#This Row],[Units Sold]]*financials[[#This Row],[Sale Price]]</f>
        <v>589200</v>
      </c>
      <c r="H4617" s="9">
        <f>IF(financials[[#This Row],[Discount Band]]="low",0.1,IF(financials[[#This Row],[Discount Band]]="medium",0.15,0.3))</f>
        <v>0.3</v>
      </c>
      <c r="I4617" s="9">
        <f>financials[[#This Row],[Gross Sales]]-financials[[#This Row],[Gross Sales]]*financials[[#This Row],[Discounts]]</f>
        <v>412440</v>
      </c>
      <c r="J4617" s="9">
        <f>VLOOKUP(financials[[#This Row],[productid]],Products!$B$2:$H$10,3)</f>
        <v>9.9499999999999993</v>
      </c>
      <c r="K4617" s="9">
        <f>financials[[#This Row],[Sales]]-financials[[#This Row],[COGS]]</f>
        <v>412430.05</v>
      </c>
      <c r="L4617" s="17">
        <f t="shared" ca="1" si="145"/>
        <v>45492</v>
      </c>
      <c r="M4617" t="str">
        <f t="shared" ca="1" si="144"/>
        <v>C0003</v>
      </c>
    </row>
    <row r="4618" spans="1:13" x14ac:dyDescent="0.25">
      <c r="A4618" t="s">
        <v>97</v>
      </c>
      <c r="B4618" s="7" t="s">
        <v>135</v>
      </c>
      <c r="C4618" s="15">
        <v>109</v>
      </c>
      <c r="D4618" s="16" t="s">
        <v>102</v>
      </c>
      <c r="E4618">
        <v>1691</v>
      </c>
      <c r="F4618" s="9">
        <v>350</v>
      </c>
      <c r="G4618" s="9">
        <f>financials[[#This Row],[Units Sold]]*financials[[#This Row],[Sale Price]]</f>
        <v>591850</v>
      </c>
      <c r="H4618" s="9">
        <f>IF(financials[[#This Row],[Discount Band]]="low",0.1,IF(financials[[#This Row],[Discount Band]]="medium",0.15,0.3))</f>
        <v>0.1</v>
      </c>
      <c r="I4618" s="9">
        <f>financials[[#This Row],[Gross Sales]]-financials[[#This Row],[Gross Sales]]*financials[[#This Row],[Discounts]]</f>
        <v>532665</v>
      </c>
      <c r="J4618" s="9">
        <f>VLOOKUP(financials[[#This Row],[productid]],Products!$B$2:$H$10,3)</f>
        <v>16.8</v>
      </c>
      <c r="K4618" s="9">
        <f>financials[[#This Row],[Sales]]-financials[[#This Row],[COGS]]</f>
        <v>532648.19999999995</v>
      </c>
      <c r="L4618" s="17">
        <f t="shared" ca="1" si="145"/>
        <v>45511</v>
      </c>
      <c r="M4618" t="str">
        <f t="shared" ca="1" si="144"/>
        <v>B0101</v>
      </c>
    </row>
    <row r="4619" spans="1:13" x14ac:dyDescent="0.25">
      <c r="A4619" t="s">
        <v>99</v>
      </c>
      <c r="B4619" s="7" t="s">
        <v>135</v>
      </c>
      <c r="C4619" s="15">
        <v>104</v>
      </c>
      <c r="D4619" s="16" t="s">
        <v>101</v>
      </c>
      <c r="E4619">
        <v>1973</v>
      </c>
      <c r="F4619" s="9">
        <v>300</v>
      </c>
      <c r="G4619" s="9">
        <f>financials[[#This Row],[Units Sold]]*financials[[#This Row],[Sale Price]]</f>
        <v>591900</v>
      </c>
      <c r="H4619" s="9">
        <f>IF(financials[[#This Row],[Discount Band]]="low",0.1,IF(financials[[#This Row],[Discount Band]]="medium",0.15,0.3))</f>
        <v>0.15</v>
      </c>
      <c r="I4619" s="9">
        <f>financials[[#This Row],[Gross Sales]]-financials[[#This Row],[Gross Sales]]*financials[[#This Row],[Discounts]]</f>
        <v>503115</v>
      </c>
      <c r="J4619" s="9">
        <f>VLOOKUP(financials[[#This Row],[productid]],Products!$B$2:$H$10,3)</f>
        <v>2.9</v>
      </c>
      <c r="K4619" s="9">
        <f>financials[[#This Row],[Sales]]-financials[[#This Row],[COGS]]</f>
        <v>503112.1</v>
      </c>
      <c r="L4619" s="17">
        <f t="shared" ca="1" si="145"/>
        <v>44926</v>
      </c>
      <c r="M4619" t="str">
        <f t="shared" ca="1" si="144"/>
        <v>C0003</v>
      </c>
    </row>
    <row r="4620" spans="1:13" x14ac:dyDescent="0.25">
      <c r="A4620" t="s">
        <v>97</v>
      </c>
      <c r="B4620" s="7" t="s">
        <v>95</v>
      </c>
      <c r="C4620" s="15">
        <v>102</v>
      </c>
      <c r="D4620" s="16" t="s">
        <v>94</v>
      </c>
      <c r="E4620">
        <v>1695</v>
      </c>
      <c r="F4620" s="9">
        <v>350</v>
      </c>
      <c r="G4620" s="9">
        <f>financials[[#This Row],[Units Sold]]*financials[[#This Row],[Sale Price]]</f>
        <v>593250</v>
      </c>
      <c r="H4620" s="9">
        <f>IF(financials[[#This Row],[Discount Band]]="low",0.1,IF(financials[[#This Row],[Discount Band]]="medium",0.15,0.3))</f>
        <v>0.3</v>
      </c>
      <c r="I4620" s="9">
        <f>financials[[#This Row],[Gross Sales]]-financials[[#This Row],[Gross Sales]]*financials[[#This Row],[Discounts]]</f>
        <v>415275</v>
      </c>
      <c r="J4620" s="9">
        <f>VLOOKUP(financials[[#This Row],[productid]],Products!$B$2:$H$10,3)</f>
        <v>13.95</v>
      </c>
      <c r="K4620" s="9">
        <f>financials[[#This Row],[Sales]]-financials[[#This Row],[COGS]]</f>
        <v>415261.05</v>
      </c>
      <c r="L4620" s="17">
        <f t="shared" ca="1" si="145"/>
        <v>44955</v>
      </c>
      <c r="M4620" t="str">
        <f t="shared" ca="1" si="144"/>
        <v>B0101</v>
      </c>
    </row>
    <row r="4621" spans="1:13" x14ac:dyDescent="0.25">
      <c r="A4621" t="s">
        <v>99</v>
      </c>
      <c r="B4621" s="7" t="s">
        <v>95</v>
      </c>
      <c r="C4621" s="15">
        <v>107</v>
      </c>
      <c r="D4621" s="16" t="s">
        <v>101</v>
      </c>
      <c r="E4621">
        <v>1982</v>
      </c>
      <c r="F4621" s="9">
        <v>300</v>
      </c>
      <c r="G4621" s="9">
        <f>financials[[#This Row],[Units Sold]]*financials[[#This Row],[Sale Price]]</f>
        <v>594600</v>
      </c>
      <c r="H4621" s="9">
        <f>IF(financials[[#This Row],[Discount Band]]="low",0.1,IF(financials[[#This Row],[Discount Band]]="medium",0.15,0.3))</f>
        <v>0.15</v>
      </c>
      <c r="I4621" s="9">
        <f>financials[[#This Row],[Gross Sales]]-financials[[#This Row],[Gross Sales]]*financials[[#This Row],[Discounts]]</f>
        <v>505410</v>
      </c>
      <c r="J4621" s="9">
        <f>VLOOKUP(financials[[#This Row],[productid]],Products!$B$2:$H$10,3)</f>
        <v>5.5</v>
      </c>
      <c r="K4621" s="9">
        <f>financials[[#This Row],[Sales]]-financials[[#This Row],[COGS]]</f>
        <v>505404.5</v>
      </c>
      <c r="L4621" s="17">
        <f t="shared" ca="1" si="145"/>
        <v>44897</v>
      </c>
      <c r="M4621" t="str">
        <f t="shared" ca="1" si="144"/>
        <v>C0003</v>
      </c>
    </row>
    <row r="4622" spans="1:13" x14ac:dyDescent="0.25">
      <c r="A4622" t="s">
        <v>97</v>
      </c>
      <c r="B4622" s="7" t="s">
        <v>95</v>
      </c>
      <c r="C4622" s="13">
        <v>101</v>
      </c>
      <c r="D4622" s="10" t="s">
        <v>101</v>
      </c>
      <c r="E4622">
        <v>1700</v>
      </c>
      <c r="F4622" s="9">
        <v>350</v>
      </c>
      <c r="G4622" s="9">
        <f>financials[[#This Row],[Units Sold]]*financials[[#This Row],[Sale Price]]</f>
        <v>595000</v>
      </c>
      <c r="H4622" s="9">
        <f>IF(financials[[#This Row],[Discount Band]]="low",0.1,IF(financials[[#This Row],[Discount Band]]="medium",0.15,0.3))</f>
        <v>0.15</v>
      </c>
      <c r="I4622" s="9">
        <f>financials[[#This Row],[Gross Sales]]-financials[[#This Row],[Gross Sales]]*financials[[#This Row],[Discounts]]</f>
        <v>505750</v>
      </c>
      <c r="J4622" s="9">
        <f>VLOOKUP(financials[[#This Row],[productid]],Products!$B$2:$H$10,3)</f>
        <v>9.9499999999999993</v>
      </c>
      <c r="K4622" s="9">
        <f>financials[[#This Row],[Sales]]-financials[[#This Row],[COGS]]</f>
        <v>505740.05</v>
      </c>
      <c r="L4622" s="17">
        <f t="shared" ca="1" si="145"/>
        <v>44876</v>
      </c>
      <c r="M4622" t="str">
        <f t="shared" ca="1" si="144"/>
        <v>A0001</v>
      </c>
    </row>
    <row r="4623" spans="1:13" x14ac:dyDescent="0.25">
      <c r="A4623" t="s">
        <v>97</v>
      </c>
      <c r="B4623" s="7" t="s">
        <v>135</v>
      </c>
      <c r="C4623" s="15">
        <v>107</v>
      </c>
      <c r="D4623" s="16" t="s">
        <v>101</v>
      </c>
      <c r="E4623">
        <v>1703</v>
      </c>
      <c r="F4623" s="9">
        <v>350</v>
      </c>
      <c r="G4623" s="9">
        <f>financials[[#This Row],[Units Sold]]*financials[[#This Row],[Sale Price]]</f>
        <v>596050</v>
      </c>
      <c r="H4623" s="9">
        <f>IF(financials[[#This Row],[Discount Band]]="low",0.1,IF(financials[[#This Row],[Discount Band]]="medium",0.15,0.3))</f>
        <v>0.15</v>
      </c>
      <c r="I4623" s="9">
        <f>financials[[#This Row],[Gross Sales]]-financials[[#This Row],[Gross Sales]]*financials[[#This Row],[Discounts]]</f>
        <v>506642.5</v>
      </c>
      <c r="J4623" s="9">
        <f>VLOOKUP(financials[[#This Row],[productid]],Products!$B$2:$H$10,3)</f>
        <v>5.5</v>
      </c>
      <c r="K4623" s="9">
        <f>financials[[#This Row],[Sales]]-financials[[#This Row],[COGS]]</f>
        <v>506637</v>
      </c>
      <c r="L4623" s="17">
        <f t="shared" ca="1" si="145"/>
        <v>45234</v>
      </c>
      <c r="M4623" t="str">
        <f t="shared" ca="1" si="144"/>
        <v>A0001</v>
      </c>
    </row>
    <row r="4624" spans="1:13" x14ac:dyDescent="0.25">
      <c r="A4624" t="s">
        <v>99</v>
      </c>
      <c r="B4624" s="7" t="s">
        <v>95</v>
      </c>
      <c r="C4624" s="15">
        <v>108</v>
      </c>
      <c r="D4624" s="16" t="s">
        <v>101</v>
      </c>
      <c r="E4624">
        <v>1996</v>
      </c>
      <c r="F4624" s="9">
        <v>300</v>
      </c>
      <c r="G4624" s="9">
        <f>financials[[#This Row],[Units Sold]]*financials[[#This Row],[Sale Price]]</f>
        <v>598800</v>
      </c>
      <c r="H4624" s="9">
        <f>IF(financials[[#This Row],[Discount Band]]="low",0.1,IF(financials[[#This Row],[Discount Band]]="medium",0.15,0.3))</f>
        <v>0.15</v>
      </c>
      <c r="I4624" s="9">
        <f>financials[[#This Row],[Gross Sales]]-financials[[#This Row],[Gross Sales]]*financials[[#This Row],[Discounts]]</f>
        <v>508980</v>
      </c>
      <c r="J4624" s="9">
        <f>VLOOKUP(financials[[#This Row],[productid]],Products!$B$2:$H$10,3)</f>
        <v>3.99</v>
      </c>
      <c r="K4624" s="9">
        <f>financials[[#This Row],[Sales]]-financials[[#This Row],[COGS]]</f>
        <v>508976.01</v>
      </c>
      <c r="L4624" s="17">
        <f t="shared" ca="1" si="145"/>
        <v>45194</v>
      </c>
      <c r="M4624" t="str">
        <f t="shared" ca="1" si="144"/>
        <v>C0002</v>
      </c>
    </row>
    <row r="4625" spans="1:13" x14ac:dyDescent="0.25">
      <c r="A4625" t="s">
        <v>97</v>
      </c>
      <c r="B4625" s="7" t="s">
        <v>170</v>
      </c>
      <c r="C4625" s="13">
        <v>103</v>
      </c>
      <c r="D4625" s="10" t="s">
        <v>103</v>
      </c>
      <c r="E4625">
        <v>1720</v>
      </c>
      <c r="F4625" s="9">
        <v>350</v>
      </c>
      <c r="G4625" s="9">
        <f>financials[[#This Row],[Units Sold]]*financials[[#This Row],[Sale Price]]</f>
        <v>602000</v>
      </c>
      <c r="H4625" s="9">
        <f>IF(financials[[#This Row],[Discount Band]]="low",0.1,IF(financials[[#This Row],[Discount Band]]="medium",0.15,0.3))</f>
        <v>0.3</v>
      </c>
      <c r="I4625" s="9">
        <f>financials[[#This Row],[Gross Sales]]-financials[[#This Row],[Gross Sales]]*financials[[#This Row],[Discounts]]</f>
        <v>421400</v>
      </c>
      <c r="J4625" s="9">
        <f>VLOOKUP(financials[[#This Row],[productid]],Products!$B$2:$H$10,3)</f>
        <v>15</v>
      </c>
      <c r="K4625" s="9">
        <f>financials[[#This Row],[Sales]]-financials[[#This Row],[COGS]]</f>
        <v>421385</v>
      </c>
      <c r="L4625" s="17">
        <f t="shared" ca="1" si="145"/>
        <v>44780</v>
      </c>
      <c r="M4625" t="str">
        <f t="shared" ca="1" si="144"/>
        <v>C0003</v>
      </c>
    </row>
    <row r="4626" spans="1:13" x14ac:dyDescent="0.25">
      <c r="A4626" t="s">
        <v>97</v>
      </c>
      <c r="B4626" s="7" t="s">
        <v>135</v>
      </c>
      <c r="C4626" s="15">
        <v>105</v>
      </c>
      <c r="D4626" s="16" t="s">
        <v>94</v>
      </c>
      <c r="E4626">
        <v>1721</v>
      </c>
      <c r="F4626" s="9">
        <v>350</v>
      </c>
      <c r="G4626" s="9">
        <f>financials[[#This Row],[Units Sold]]*financials[[#This Row],[Sale Price]]</f>
        <v>602350</v>
      </c>
      <c r="H4626" s="9">
        <f>IF(financials[[#This Row],[Discount Band]]="low",0.1,IF(financials[[#This Row],[Discount Band]]="medium",0.15,0.3))</f>
        <v>0.3</v>
      </c>
      <c r="I4626" s="9">
        <f>financials[[#This Row],[Gross Sales]]-financials[[#This Row],[Gross Sales]]*financials[[#This Row],[Discounts]]</f>
        <v>421645</v>
      </c>
      <c r="J4626" s="9">
        <f>VLOOKUP(financials[[#This Row],[productid]],Products!$B$2:$H$10,3)</f>
        <v>10</v>
      </c>
      <c r="K4626" s="9">
        <f>financials[[#This Row],[Sales]]-financials[[#This Row],[COGS]]</f>
        <v>421635</v>
      </c>
      <c r="L4626" s="17">
        <f t="shared" ca="1" si="145"/>
        <v>44972</v>
      </c>
      <c r="M4626" t="str">
        <f t="shared" ca="1" si="144"/>
        <v>C0002</v>
      </c>
    </row>
    <row r="4627" spans="1:13" x14ac:dyDescent="0.25">
      <c r="A4627" t="s">
        <v>97</v>
      </c>
      <c r="B4627" s="7" t="s">
        <v>95</v>
      </c>
      <c r="C4627" s="15">
        <v>101</v>
      </c>
      <c r="D4627" s="16" t="s">
        <v>102</v>
      </c>
      <c r="E4627">
        <v>1728</v>
      </c>
      <c r="F4627" s="9">
        <v>350</v>
      </c>
      <c r="G4627" s="9">
        <f>financials[[#This Row],[Units Sold]]*financials[[#This Row],[Sale Price]]</f>
        <v>604800</v>
      </c>
      <c r="H4627" s="9">
        <f>IF(financials[[#This Row],[Discount Band]]="low",0.1,IF(financials[[#This Row],[Discount Band]]="medium",0.15,0.3))</f>
        <v>0.1</v>
      </c>
      <c r="I4627" s="9">
        <f>financials[[#This Row],[Gross Sales]]-financials[[#This Row],[Gross Sales]]*financials[[#This Row],[Discounts]]</f>
        <v>544320</v>
      </c>
      <c r="J4627" s="9">
        <f>VLOOKUP(financials[[#This Row],[productid]],Products!$B$2:$H$10,3)</f>
        <v>9.9499999999999993</v>
      </c>
      <c r="K4627" s="9">
        <f>financials[[#This Row],[Sales]]-financials[[#This Row],[COGS]]</f>
        <v>544310.05000000005</v>
      </c>
      <c r="L4627" s="17">
        <f t="shared" ca="1" si="145"/>
        <v>44982</v>
      </c>
      <c r="M4627" t="str">
        <f t="shared" ca="1" si="144"/>
        <v>C0003</v>
      </c>
    </row>
    <row r="4628" spans="1:13" x14ac:dyDescent="0.25">
      <c r="A4628" t="s">
        <v>97</v>
      </c>
      <c r="B4628" s="7" t="s">
        <v>95</v>
      </c>
      <c r="C4628" s="15">
        <v>103</v>
      </c>
      <c r="D4628" s="16" t="s">
        <v>101</v>
      </c>
      <c r="E4628">
        <v>1732</v>
      </c>
      <c r="F4628" s="9">
        <v>350</v>
      </c>
      <c r="G4628" s="9">
        <f>financials[[#This Row],[Units Sold]]*financials[[#This Row],[Sale Price]]</f>
        <v>606200</v>
      </c>
      <c r="H4628" s="9">
        <f>IF(financials[[#This Row],[Discount Band]]="low",0.1,IF(financials[[#This Row],[Discount Band]]="medium",0.15,0.3))</f>
        <v>0.15</v>
      </c>
      <c r="I4628" s="9">
        <f>financials[[#This Row],[Gross Sales]]-financials[[#This Row],[Gross Sales]]*financials[[#This Row],[Discounts]]</f>
        <v>515270</v>
      </c>
      <c r="J4628" s="9">
        <f>VLOOKUP(financials[[#This Row],[productid]],Products!$B$2:$H$10,3)</f>
        <v>15</v>
      </c>
      <c r="K4628" s="9">
        <f>financials[[#This Row],[Sales]]-financials[[#This Row],[COGS]]</f>
        <v>515255</v>
      </c>
      <c r="L4628" s="17">
        <f t="shared" ca="1" si="145"/>
        <v>44769</v>
      </c>
      <c r="M4628" t="str">
        <f t="shared" ca="1" si="144"/>
        <v>A0001</v>
      </c>
    </row>
    <row r="4629" spans="1:13" x14ac:dyDescent="0.25">
      <c r="A4629" t="s">
        <v>97</v>
      </c>
      <c r="B4629" s="7" t="s">
        <v>135</v>
      </c>
      <c r="C4629" s="15">
        <v>107</v>
      </c>
      <c r="D4629" s="16" t="s">
        <v>94</v>
      </c>
      <c r="E4629">
        <v>1736</v>
      </c>
      <c r="F4629" s="9">
        <v>350</v>
      </c>
      <c r="G4629" s="9">
        <f>financials[[#This Row],[Units Sold]]*financials[[#This Row],[Sale Price]]</f>
        <v>607600</v>
      </c>
      <c r="H4629" s="9">
        <f>IF(financials[[#This Row],[Discount Band]]="low",0.1,IF(financials[[#This Row],[Discount Band]]="medium",0.15,0.3))</f>
        <v>0.3</v>
      </c>
      <c r="I4629" s="9">
        <f>financials[[#This Row],[Gross Sales]]-financials[[#This Row],[Gross Sales]]*financials[[#This Row],[Discounts]]</f>
        <v>425320</v>
      </c>
      <c r="J4629" s="9">
        <f>VLOOKUP(financials[[#This Row],[productid]],Products!$B$2:$H$10,3)</f>
        <v>5.5</v>
      </c>
      <c r="K4629" s="9">
        <f>financials[[#This Row],[Sales]]-financials[[#This Row],[COGS]]</f>
        <v>425314.5</v>
      </c>
      <c r="L4629" s="17">
        <f t="shared" ca="1" si="145"/>
        <v>45221</v>
      </c>
      <c r="M4629" t="str">
        <f t="shared" ca="1" si="144"/>
        <v>A0001</v>
      </c>
    </row>
    <row r="4630" spans="1:13" x14ac:dyDescent="0.25">
      <c r="A4630" t="s">
        <v>99</v>
      </c>
      <c r="B4630" s="7" t="s">
        <v>135</v>
      </c>
      <c r="C4630" s="13">
        <v>101</v>
      </c>
      <c r="D4630" s="10" t="s">
        <v>101</v>
      </c>
      <c r="E4630">
        <v>2027</v>
      </c>
      <c r="F4630" s="9">
        <v>300</v>
      </c>
      <c r="G4630" s="9">
        <f>financials[[#This Row],[Units Sold]]*financials[[#This Row],[Sale Price]]</f>
        <v>608100</v>
      </c>
      <c r="H4630" s="9">
        <f>IF(financials[[#This Row],[Discount Band]]="low",0.1,IF(financials[[#This Row],[Discount Band]]="medium",0.15,0.3))</f>
        <v>0.15</v>
      </c>
      <c r="I4630" s="9">
        <f>financials[[#This Row],[Gross Sales]]-financials[[#This Row],[Gross Sales]]*financials[[#This Row],[Discounts]]</f>
        <v>516885</v>
      </c>
      <c r="J4630" s="9">
        <f>VLOOKUP(financials[[#This Row],[productid]],Products!$B$2:$H$10,3)</f>
        <v>9.9499999999999993</v>
      </c>
      <c r="K4630" s="9">
        <f>financials[[#This Row],[Sales]]-financials[[#This Row],[COGS]]</f>
        <v>516875.05</v>
      </c>
      <c r="L4630" s="17">
        <f t="shared" ca="1" si="145"/>
        <v>45081</v>
      </c>
      <c r="M4630" t="str">
        <f t="shared" ca="1" si="144"/>
        <v>B0001</v>
      </c>
    </row>
    <row r="4631" spans="1:13" x14ac:dyDescent="0.25">
      <c r="A4631" t="s">
        <v>97</v>
      </c>
      <c r="B4631" s="7" t="s">
        <v>170</v>
      </c>
      <c r="C4631" s="15">
        <v>103</v>
      </c>
      <c r="D4631" s="16" t="s">
        <v>94</v>
      </c>
      <c r="E4631">
        <v>1742</v>
      </c>
      <c r="F4631" s="9">
        <v>350</v>
      </c>
      <c r="G4631" s="9">
        <f>financials[[#This Row],[Units Sold]]*financials[[#This Row],[Sale Price]]</f>
        <v>609700</v>
      </c>
      <c r="H4631" s="9">
        <f>IF(financials[[#This Row],[Discount Band]]="low",0.1,IF(financials[[#This Row],[Discount Band]]="medium",0.15,0.3))</f>
        <v>0.3</v>
      </c>
      <c r="I4631" s="9">
        <f>financials[[#This Row],[Gross Sales]]-financials[[#This Row],[Gross Sales]]*financials[[#This Row],[Discounts]]</f>
        <v>426790</v>
      </c>
      <c r="J4631" s="9">
        <f>VLOOKUP(financials[[#This Row],[productid]],Products!$B$2:$H$10,3)</f>
        <v>15</v>
      </c>
      <c r="K4631" s="9">
        <f>financials[[#This Row],[Sales]]-financials[[#This Row],[COGS]]</f>
        <v>426775</v>
      </c>
      <c r="L4631" s="17">
        <f t="shared" ca="1" si="145"/>
        <v>45160</v>
      </c>
      <c r="M4631" t="str">
        <f t="shared" ca="1" si="144"/>
        <v>B0101</v>
      </c>
    </row>
    <row r="4632" spans="1:13" x14ac:dyDescent="0.25">
      <c r="A4632" t="s">
        <v>99</v>
      </c>
      <c r="B4632" s="7" t="s">
        <v>170</v>
      </c>
      <c r="C4632" s="15">
        <v>106</v>
      </c>
      <c r="D4632" s="16" t="s">
        <v>101</v>
      </c>
      <c r="E4632">
        <v>2041</v>
      </c>
      <c r="F4632" s="9">
        <v>300</v>
      </c>
      <c r="G4632" s="9">
        <f>financials[[#This Row],[Units Sold]]*financials[[#This Row],[Sale Price]]</f>
        <v>612300</v>
      </c>
      <c r="H4632" s="9">
        <f>IF(financials[[#This Row],[Discount Band]]="low",0.1,IF(financials[[#This Row],[Discount Band]]="medium",0.15,0.3))</f>
        <v>0.15</v>
      </c>
      <c r="I4632" s="9">
        <f>financials[[#This Row],[Gross Sales]]-financials[[#This Row],[Gross Sales]]*financials[[#This Row],[Discounts]]</f>
        <v>520455</v>
      </c>
      <c r="J4632" s="9">
        <f>VLOOKUP(financials[[#This Row],[productid]],Products!$B$2:$H$10,3)</f>
        <v>9.1</v>
      </c>
      <c r="K4632" s="9">
        <f>financials[[#This Row],[Sales]]-financials[[#This Row],[COGS]]</f>
        <v>520445.9</v>
      </c>
      <c r="L4632" s="17">
        <f t="shared" ca="1" si="145"/>
        <v>45259</v>
      </c>
      <c r="M4632" t="str">
        <f t="shared" ca="1" si="144"/>
        <v>C0003</v>
      </c>
    </row>
    <row r="4633" spans="1:13" x14ac:dyDescent="0.25">
      <c r="A4633" t="s">
        <v>98</v>
      </c>
      <c r="B4633" s="7" t="s">
        <v>135</v>
      </c>
      <c r="C4633" s="15">
        <v>106</v>
      </c>
      <c r="D4633" s="16" t="s">
        <v>101</v>
      </c>
      <c r="E4633">
        <v>4912</v>
      </c>
      <c r="F4633" s="9">
        <v>125</v>
      </c>
      <c r="G4633" s="9">
        <f>financials[[#This Row],[Units Sold]]*financials[[#This Row],[Sale Price]]</f>
        <v>614000</v>
      </c>
      <c r="H4633" s="9">
        <f>IF(financials[[#This Row],[Discount Band]]="low",0.1,IF(financials[[#This Row],[Discount Band]]="medium",0.15,0.3))</f>
        <v>0.15</v>
      </c>
      <c r="I4633" s="9">
        <f>financials[[#This Row],[Gross Sales]]-financials[[#This Row],[Gross Sales]]*financials[[#This Row],[Discounts]]</f>
        <v>521900</v>
      </c>
      <c r="J4633" s="9">
        <f>VLOOKUP(financials[[#This Row],[productid]],Products!$B$2:$H$10,3)</f>
        <v>9.1</v>
      </c>
      <c r="K4633" s="9">
        <f>financials[[#This Row],[Sales]]-financials[[#This Row],[COGS]]</f>
        <v>521890.9</v>
      </c>
      <c r="L4633" s="17">
        <f t="shared" ca="1" si="145"/>
        <v>44835</v>
      </c>
      <c r="M4633" t="str">
        <f t="shared" ca="1" si="144"/>
        <v>A0001</v>
      </c>
    </row>
    <row r="4634" spans="1:13" x14ac:dyDescent="0.25">
      <c r="A4634" t="s">
        <v>97</v>
      </c>
      <c r="B4634" s="7" t="s">
        <v>95</v>
      </c>
      <c r="C4634" s="15">
        <v>104</v>
      </c>
      <c r="D4634" s="16" t="s">
        <v>102</v>
      </c>
      <c r="E4634">
        <v>1758</v>
      </c>
      <c r="F4634" s="9">
        <v>350</v>
      </c>
      <c r="G4634" s="9">
        <f>financials[[#This Row],[Units Sold]]*financials[[#This Row],[Sale Price]]</f>
        <v>615300</v>
      </c>
      <c r="H4634" s="9">
        <f>IF(financials[[#This Row],[Discount Band]]="low",0.1,IF(financials[[#This Row],[Discount Band]]="medium",0.15,0.3))</f>
        <v>0.1</v>
      </c>
      <c r="I4634" s="9">
        <f>financials[[#This Row],[Gross Sales]]-financials[[#This Row],[Gross Sales]]*financials[[#This Row],[Discounts]]</f>
        <v>553770</v>
      </c>
      <c r="J4634" s="9">
        <f>VLOOKUP(financials[[#This Row],[productid]],Products!$B$2:$H$10,3)</f>
        <v>2.9</v>
      </c>
      <c r="K4634" s="9">
        <f>financials[[#This Row],[Sales]]-financials[[#This Row],[COGS]]</f>
        <v>553767.1</v>
      </c>
      <c r="L4634" s="17">
        <f t="shared" ca="1" si="145"/>
        <v>45214</v>
      </c>
      <c r="M4634" t="str">
        <f t="shared" ca="1" si="144"/>
        <v>B0101</v>
      </c>
    </row>
    <row r="4635" spans="1:13" x14ac:dyDescent="0.25">
      <c r="A4635" t="s">
        <v>99</v>
      </c>
      <c r="B4635" s="7" t="s">
        <v>170</v>
      </c>
      <c r="C4635" s="13">
        <v>104</v>
      </c>
      <c r="D4635" s="10" t="s">
        <v>94</v>
      </c>
      <c r="E4635">
        <v>2060</v>
      </c>
      <c r="F4635" s="9">
        <v>300</v>
      </c>
      <c r="G4635" s="9">
        <f>financials[[#This Row],[Units Sold]]*financials[[#This Row],[Sale Price]]</f>
        <v>618000</v>
      </c>
      <c r="H4635" s="9">
        <f>IF(financials[[#This Row],[Discount Band]]="low",0.1,IF(financials[[#This Row],[Discount Band]]="medium",0.15,0.3))</f>
        <v>0.3</v>
      </c>
      <c r="I4635" s="9">
        <f>financials[[#This Row],[Gross Sales]]-financials[[#This Row],[Gross Sales]]*financials[[#This Row],[Discounts]]</f>
        <v>432600</v>
      </c>
      <c r="J4635" s="9">
        <f>VLOOKUP(financials[[#This Row],[productid]],Products!$B$2:$H$10,3)</f>
        <v>2.9</v>
      </c>
      <c r="K4635" s="9">
        <f>financials[[#This Row],[Sales]]-financials[[#This Row],[COGS]]</f>
        <v>432597.1</v>
      </c>
      <c r="L4635" s="17">
        <f t="shared" ca="1" si="145"/>
        <v>45480</v>
      </c>
      <c r="M4635" t="str">
        <f t="shared" ca="1" si="144"/>
        <v>C0002</v>
      </c>
    </row>
    <row r="4636" spans="1:13" x14ac:dyDescent="0.25">
      <c r="A4636" t="s">
        <v>98</v>
      </c>
      <c r="B4636" s="7" t="s">
        <v>135</v>
      </c>
      <c r="C4636" s="15">
        <v>103</v>
      </c>
      <c r="D4636" s="16" t="s">
        <v>94</v>
      </c>
      <c r="E4636">
        <v>4947</v>
      </c>
      <c r="F4636" s="9">
        <v>125</v>
      </c>
      <c r="G4636" s="9">
        <f>financials[[#This Row],[Units Sold]]*financials[[#This Row],[Sale Price]]</f>
        <v>618375</v>
      </c>
      <c r="H4636" s="9">
        <f>IF(financials[[#This Row],[Discount Band]]="low",0.1,IF(financials[[#This Row],[Discount Band]]="medium",0.15,0.3))</f>
        <v>0.3</v>
      </c>
      <c r="I4636" s="9">
        <f>financials[[#This Row],[Gross Sales]]-financials[[#This Row],[Gross Sales]]*financials[[#This Row],[Discounts]]</f>
        <v>432862.5</v>
      </c>
      <c r="J4636" s="9">
        <f>VLOOKUP(financials[[#This Row],[productid]],Products!$B$2:$H$10,3)</f>
        <v>15</v>
      </c>
      <c r="K4636" s="9">
        <f>financials[[#This Row],[Sales]]-financials[[#This Row],[COGS]]</f>
        <v>432847.5</v>
      </c>
      <c r="L4636" s="17">
        <f t="shared" ca="1" si="145"/>
        <v>45429</v>
      </c>
      <c r="M4636" t="str">
        <f t="shared" ca="1" si="144"/>
        <v>A0001</v>
      </c>
    </row>
    <row r="4637" spans="1:13" x14ac:dyDescent="0.25">
      <c r="A4637" t="s">
        <v>98</v>
      </c>
      <c r="B4637" s="7" t="s">
        <v>135</v>
      </c>
      <c r="C4637" s="15">
        <v>103</v>
      </c>
      <c r="D4637" s="16" t="s">
        <v>101</v>
      </c>
      <c r="E4637">
        <v>4954</v>
      </c>
      <c r="F4637" s="9">
        <v>125</v>
      </c>
      <c r="G4637" s="9">
        <f>financials[[#This Row],[Units Sold]]*financials[[#This Row],[Sale Price]]</f>
        <v>619250</v>
      </c>
      <c r="H4637" s="9">
        <f>IF(financials[[#This Row],[Discount Band]]="low",0.1,IF(financials[[#This Row],[Discount Band]]="medium",0.15,0.3))</f>
        <v>0.15</v>
      </c>
      <c r="I4637" s="9">
        <f>financials[[#This Row],[Gross Sales]]-financials[[#This Row],[Gross Sales]]*financials[[#This Row],[Discounts]]</f>
        <v>526362.5</v>
      </c>
      <c r="J4637" s="9">
        <f>VLOOKUP(financials[[#This Row],[productid]],Products!$B$2:$H$10,3)</f>
        <v>15</v>
      </c>
      <c r="K4637" s="9">
        <f>financials[[#This Row],[Sales]]-financials[[#This Row],[COGS]]</f>
        <v>526347.5</v>
      </c>
      <c r="L4637" s="17">
        <f t="shared" ca="1" si="145"/>
        <v>45365</v>
      </c>
      <c r="M4637" t="str">
        <f t="shared" ca="1" si="144"/>
        <v>A0001</v>
      </c>
    </row>
    <row r="4638" spans="1:13" x14ac:dyDescent="0.25">
      <c r="A4638" t="s">
        <v>99</v>
      </c>
      <c r="B4638" s="7" t="s">
        <v>170</v>
      </c>
      <c r="C4638" s="15">
        <v>104</v>
      </c>
      <c r="D4638" s="16" t="s">
        <v>102</v>
      </c>
      <c r="E4638">
        <v>2066</v>
      </c>
      <c r="F4638" s="9">
        <v>300</v>
      </c>
      <c r="G4638" s="9">
        <f>financials[[#This Row],[Units Sold]]*financials[[#This Row],[Sale Price]]</f>
        <v>619800</v>
      </c>
      <c r="H4638" s="9">
        <f>IF(financials[[#This Row],[Discount Band]]="low",0.1,IF(financials[[#This Row],[Discount Band]]="medium",0.15,0.3))</f>
        <v>0.1</v>
      </c>
      <c r="I4638" s="9">
        <f>financials[[#This Row],[Gross Sales]]-financials[[#This Row],[Gross Sales]]*financials[[#This Row],[Discounts]]</f>
        <v>557820</v>
      </c>
      <c r="J4638" s="9">
        <f>VLOOKUP(financials[[#This Row],[productid]],Products!$B$2:$H$10,3)</f>
        <v>2.9</v>
      </c>
      <c r="K4638" s="9">
        <f>financials[[#This Row],[Sales]]-financials[[#This Row],[COGS]]</f>
        <v>557817.1</v>
      </c>
      <c r="L4638" s="17">
        <f t="shared" ca="1" si="145"/>
        <v>45212</v>
      </c>
      <c r="M4638" t="str">
        <f t="shared" ca="1" si="144"/>
        <v>B0101</v>
      </c>
    </row>
    <row r="4639" spans="1:13" x14ac:dyDescent="0.25">
      <c r="A4639" t="s">
        <v>99</v>
      </c>
      <c r="B4639" s="7" t="s">
        <v>135</v>
      </c>
      <c r="C4639" s="15">
        <v>108</v>
      </c>
      <c r="D4639" s="16" t="s">
        <v>101</v>
      </c>
      <c r="E4639">
        <v>2067</v>
      </c>
      <c r="F4639" s="9">
        <v>300</v>
      </c>
      <c r="G4639" s="9">
        <f>financials[[#This Row],[Units Sold]]*financials[[#This Row],[Sale Price]]</f>
        <v>620100</v>
      </c>
      <c r="H4639" s="9">
        <f>IF(financials[[#This Row],[Discount Band]]="low",0.1,IF(financials[[#This Row],[Discount Band]]="medium",0.15,0.3))</f>
        <v>0.15</v>
      </c>
      <c r="I4639" s="9">
        <f>financials[[#This Row],[Gross Sales]]-financials[[#This Row],[Gross Sales]]*financials[[#This Row],[Discounts]]</f>
        <v>527085</v>
      </c>
      <c r="J4639" s="9">
        <f>VLOOKUP(financials[[#This Row],[productid]],Products!$B$2:$H$10,3)</f>
        <v>3.99</v>
      </c>
      <c r="K4639" s="9">
        <f>financials[[#This Row],[Sales]]-financials[[#This Row],[COGS]]</f>
        <v>527081.01</v>
      </c>
      <c r="L4639" s="17">
        <f t="shared" ca="1" si="145"/>
        <v>44876</v>
      </c>
      <c r="M4639" t="str">
        <f t="shared" ca="1" si="144"/>
        <v>A0001</v>
      </c>
    </row>
    <row r="4640" spans="1:13" x14ac:dyDescent="0.25">
      <c r="A4640" t="s">
        <v>98</v>
      </c>
      <c r="B4640" s="7" t="s">
        <v>135</v>
      </c>
      <c r="C4640" s="15">
        <v>108</v>
      </c>
      <c r="D4640" s="16" t="s">
        <v>101</v>
      </c>
      <c r="E4640">
        <v>4966</v>
      </c>
      <c r="F4640" s="9">
        <v>125</v>
      </c>
      <c r="G4640" s="9">
        <f>financials[[#This Row],[Units Sold]]*financials[[#This Row],[Sale Price]]</f>
        <v>620750</v>
      </c>
      <c r="H4640" s="9">
        <f>IF(financials[[#This Row],[Discount Band]]="low",0.1,IF(financials[[#This Row],[Discount Band]]="medium",0.15,0.3))</f>
        <v>0.15</v>
      </c>
      <c r="I4640" s="9">
        <f>financials[[#This Row],[Gross Sales]]-financials[[#This Row],[Gross Sales]]*financials[[#This Row],[Discounts]]</f>
        <v>527637.5</v>
      </c>
      <c r="J4640" s="9">
        <f>VLOOKUP(financials[[#This Row],[productid]],Products!$B$2:$H$10,3)</f>
        <v>3.99</v>
      </c>
      <c r="K4640" s="9">
        <f>financials[[#This Row],[Sales]]-financials[[#This Row],[COGS]]</f>
        <v>527633.51</v>
      </c>
      <c r="L4640" s="17">
        <f t="shared" ca="1" si="145"/>
        <v>44746</v>
      </c>
      <c r="M4640" t="str">
        <f t="shared" ca="1" si="144"/>
        <v>C0002</v>
      </c>
    </row>
    <row r="4641" spans="1:13" x14ac:dyDescent="0.25">
      <c r="A4641" t="s">
        <v>97</v>
      </c>
      <c r="B4641" s="7" t="s">
        <v>95</v>
      </c>
      <c r="C4641" s="15">
        <v>107</v>
      </c>
      <c r="D4641" s="16" t="s">
        <v>103</v>
      </c>
      <c r="E4641">
        <v>1774</v>
      </c>
      <c r="F4641" s="9">
        <v>350</v>
      </c>
      <c r="G4641" s="9">
        <f>financials[[#This Row],[Units Sold]]*financials[[#This Row],[Sale Price]]</f>
        <v>620900</v>
      </c>
      <c r="H4641" s="9">
        <f>IF(financials[[#This Row],[Discount Band]]="low",0.1,IF(financials[[#This Row],[Discount Band]]="medium",0.15,0.3))</f>
        <v>0.3</v>
      </c>
      <c r="I4641" s="9">
        <f>financials[[#This Row],[Gross Sales]]-financials[[#This Row],[Gross Sales]]*financials[[#This Row],[Discounts]]</f>
        <v>434630</v>
      </c>
      <c r="J4641" s="9">
        <f>VLOOKUP(financials[[#This Row],[productid]],Products!$B$2:$H$10,3)</f>
        <v>5.5</v>
      </c>
      <c r="K4641" s="9">
        <f>financials[[#This Row],[Sales]]-financials[[#This Row],[COGS]]</f>
        <v>434624.5</v>
      </c>
      <c r="L4641" s="17">
        <f t="shared" ca="1" si="145"/>
        <v>45383</v>
      </c>
      <c r="M4641" t="str">
        <f t="shared" ca="1" si="144"/>
        <v>B0101</v>
      </c>
    </row>
    <row r="4642" spans="1:13" x14ac:dyDescent="0.25">
      <c r="A4642" t="s">
        <v>99</v>
      </c>
      <c r="B4642" s="7" t="s">
        <v>135</v>
      </c>
      <c r="C4642" s="15">
        <v>108</v>
      </c>
      <c r="D4642" s="16" t="s">
        <v>101</v>
      </c>
      <c r="E4642">
        <v>2074</v>
      </c>
      <c r="F4642" s="9">
        <v>300</v>
      </c>
      <c r="G4642" s="9">
        <f>financials[[#This Row],[Units Sold]]*financials[[#This Row],[Sale Price]]</f>
        <v>622200</v>
      </c>
      <c r="H4642" s="9">
        <f>IF(financials[[#This Row],[Discount Band]]="low",0.1,IF(financials[[#This Row],[Discount Band]]="medium",0.15,0.3))</f>
        <v>0.15</v>
      </c>
      <c r="I4642" s="9">
        <f>financials[[#This Row],[Gross Sales]]-financials[[#This Row],[Gross Sales]]*financials[[#This Row],[Discounts]]</f>
        <v>528870</v>
      </c>
      <c r="J4642" s="9">
        <f>VLOOKUP(financials[[#This Row],[productid]],Products!$B$2:$H$10,3)</f>
        <v>3.99</v>
      </c>
      <c r="K4642" s="9">
        <f>financials[[#This Row],[Sales]]-financials[[#This Row],[COGS]]</f>
        <v>528866.01</v>
      </c>
      <c r="L4642" s="17">
        <f t="shared" ca="1" si="145"/>
        <v>45142</v>
      </c>
      <c r="M4642" t="str">
        <f t="shared" ca="1" si="144"/>
        <v>A0001</v>
      </c>
    </row>
    <row r="4643" spans="1:13" x14ac:dyDescent="0.25">
      <c r="A4643" t="s">
        <v>99</v>
      </c>
      <c r="B4643" s="7" t="s">
        <v>135</v>
      </c>
      <c r="C4643" s="15">
        <v>102</v>
      </c>
      <c r="D4643" s="16" t="s">
        <v>101</v>
      </c>
      <c r="E4643">
        <v>2076</v>
      </c>
      <c r="F4643" s="9">
        <v>300</v>
      </c>
      <c r="G4643" s="9">
        <f>financials[[#This Row],[Units Sold]]*financials[[#This Row],[Sale Price]]</f>
        <v>622800</v>
      </c>
      <c r="H4643" s="9">
        <f>IF(financials[[#This Row],[Discount Band]]="low",0.1,IF(financials[[#This Row],[Discount Band]]="medium",0.15,0.3))</f>
        <v>0.15</v>
      </c>
      <c r="I4643" s="9">
        <f>financials[[#This Row],[Gross Sales]]-financials[[#This Row],[Gross Sales]]*financials[[#This Row],[Discounts]]</f>
        <v>529380</v>
      </c>
      <c r="J4643" s="9">
        <f>VLOOKUP(financials[[#This Row],[productid]],Products!$B$2:$H$10,3)</f>
        <v>13.95</v>
      </c>
      <c r="K4643" s="9">
        <f>financials[[#This Row],[Sales]]-financials[[#This Row],[COGS]]</f>
        <v>529366.05000000005</v>
      </c>
      <c r="L4643" s="17">
        <f t="shared" ca="1" si="145"/>
        <v>44643</v>
      </c>
      <c r="M4643" t="str">
        <f t="shared" ca="1" si="144"/>
        <v>A0001</v>
      </c>
    </row>
    <row r="4644" spans="1:13" x14ac:dyDescent="0.25">
      <c r="A4644" t="s">
        <v>99</v>
      </c>
      <c r="B4644" s="7" t="s">
        <v>135</v>
      </c>
      <c r="C4644" s="15">
        <v>102</v>
      </c>
      <c r="D4644" s="16" t="s">
        <v>94</v>
      </c>
      <c r="E4644">
        <v>2085</v>
      </c>
      <c r="F4644" s="9">
        <v>300</v>
      </c>
      <c r="G4644" s="9">
        <f>financials[[#This Row],[Units Sold]]*financials[[#This Row],[Sale Price]]</f>
        <v>625500</v>
      </c>
      <c r="H4644" s="9">
        <f>IF(financials[[#This Row],[Discount Band]]="low",0.1,IF(financials[[#This Row],[Discount Band]]="medium",0.15,0.3))</f>
        <v>0.3</v>
      </c>
      <c r="I4644" s="9">
        <f>financials[[#This Row],[Gross Sales]]-financials[[#This Row],[Gross Sales]]*financials[[#This Row],[Discounts]]</f>
        <v>437850</v>
      </c>
      <c r="J4644" s="9">
        <f>VLOOKUP(financials[[#This Row],[productid]],Products!$B$2:$H$10,3)</f>
        <v>13.95</v>
      </c>
      <c r="K4644" s="9">
        <f>financials[[#This Row],[Sales]]-financials[[#This Row],[COGS]]</f>
        <v>437836.05</v>
      </c>
      <c r="L4644" s="17">
        <f t="shared" ca="1" si="145"/>
        <v>45273</v>
      </c>
      <c r="M4644" t="str">
        <f t="shared" ca="1" si="144"/>
        <v>B0001</v>
      </c>
    </row>
    <row r="4645" spans="1:13" x14ac:dyDescent="0.25">
      <c r="A4645" t="s">
        <v>97</v>
      </c>
      <c r="B4645" s="7" t="s">
        <v>170</v>
      </c>
      <c r="C4645" s="15">
        <v>108</v>
      </c>
      <c r="D4645" s="16" t="s">
        <v>102</v>
      </c>
      <c r="E4645">
        <v>1795</v>
      </c>
      <c r="F4645" s="9">
        <v>350</v>
      </c>
      <c r="G4645" s="9">
        <f>financials[[#This Row],[Units Sold]]*financials[[#This Row],[Sale Price]]</f>
        <v>628250</v>
      </c>
      <c r="H4645" s="9">
        <f>IF(financials[[#This Row],[Discount Band]]="low",0.1,IF(financials[[#This Row],[Discount Band]]="medium",0.15,0.3))</f>
        <v>0.1</v>
      </c>
      <c r="I4645" s="9">
        <f>financials[[#This Row],[Gross Sales]]-financials[[#This Row],[Gross Sales]]*financials[[#This Row],[Discounts]]</f>
        <v>565425</v>
      </c>
      <c r="J4645" s="9">
        <f>VLOOKUP(financials[[#This Row],[productid]],Products!$B$2:$H$10,3)</f>
        <v>3.99</v>
      </c>
      <c r="K4645" s="9">
        <f>financials[[#This Row],[Sales]]-financials[[#This Row],[COGS]]</f>
        <v>565421.01</v>
      </c>
      <c r="L4645" s="17">
        <f t="shared" ca="1" si="145"/>
        <v>44593</v>
      </c>
      <c r="M4645" t="str">
        <f t="shared" ca="1" si="144"/>
        <v>B0001</v>
      </c>
    </row>
    <row r="4646" spans="1:13" x14ac:dyDescent="0.25">
      <c r="A4646" t="s">
        <v>99</v>
      </c>
      <c r="B4646" s="7" t="s">
        <v>135</v>
      </c>
      <c r="C4646" s="13">
        <v>107</v>
      </c>
      <c r="D4646" s="10" t="s">
        <v>101</v>
      </c>
      <c r="E4646">
        <v>2101</v>
      </c>
      <c r="F4646" s="9">
        <v>300</v>
      </c>
      <c r="G4646" s="9">
        <f>financials[[#This Row],[Units Sold]]*financials[[#This Row],[Sale Price]]</f>
        <v>630300</v>
      </c>
      <c r="H4646" s="9">
        <f>IF(financials[[#This Row],[Discount Band]]="low",0.1,IF(financials[[#This Row],[Discount Band]]="medium",0.15,0.3))</f>
        <v>0.15</v>
      </c>
      <c r="I4646" s="9">
        <f>financials[[#This Row],[Gross Sales]]-financials[[#This Row],[Gross Sales]]*financials[[#This Row],[Discounts]]</f>
        <v>535755</v>
      </c>
      <c r="J4646" s="9">
        <f>VLOOKUP(financials[[#This Row],[productid]],Products!$B$2:$H$10,3)</f>
        <v>5.5</v>
      </c>
      <c r="K4646" s="9">
        <f>financials[[#This Row],[Sales]]-financials[[#This Row],[COGS]]</f>
        <v>535749.5</v>
      </c>
      <c r="L4646" s="17">
        <f t="shared" ca="1" si="145"/>
        <v>44785</v>
      </c>
      <c r="M4646" t="str">
        <f t="shared" ca="1" si="144"/>
        <v>A0001</v>
      </c>
    </row>
    <row r="4647" spans="1:13" x14ac:dyDescent="0.25">
      <c r="A4647" t="s">
        <v>97</v>
      </c>
      <c r="B4647" s="7" t="s">
        <v>135</v>
      </c>
      <c r="C4647" s="15">
        <v>102</v>
      </c>
      <c r="D4647" s="16" t="s">
        <v>101</v>
      </c>
      <c r="E4647">
        <v>1806</v>
      </c>
      <c r="F4647" s="9">
        <v>350</v>
      </c>
      <c r="G4647" s="9">
        <f>financials[[#This Row],[Units Sold]]*financials[[#This Row],[Sale Price]]</f>
        <v>632100</v>
      </c>
      <c r="H4647" s="9">
        <f>IF(financials[[#This Row],[Discount Band]]="low",0.1,IF(financials[[#This Row],[Discount Band]]="medium",0.15,0.3))</f>
        <v>0.15</v>
      </c>
      <c r="I4647" s="9">
        <f>financials[[#This Row],[Gross Sales]]-financials[[#This Row],[Gross Sales]]*financials[[#This Row],[Discounts]]</f>
        <v>537285</v>
      </c>
      <c r="J4647" s="9">
        <f>VLOOKUP(financials[[#This Row],[productid]],Products!$B$2:$H$10,3)</f>
        <v>13.95</v>
      </c>
      <c r="K4647" s="9">
        <f>financials[[#This Row],[Sales]]-financials[[#This Row],[COGS]]</f>
        <v>537271.05000000005</v>
      </c>
      <c r="L4647" s="17">
        <f t="shared" ca="1" si="145"/>
        <v>45460</v>
      </c>
      <c r="M4647" t="str">
        <f t="shared" ca="1" si="144"/>
        <v>B0101</v>
      </c>
    </row>
    <row r="4648" spans="1:13" x14ac:dyDescent="0.25">
      <c r="A4648" t="s">
        <v>97</v>
      </c>
      <c r="B4648" s="7" t="s">
        <v>95</v>
      </c>
      <c r="C4648" s="13">
        <v>107</v>
      </c>
      <c r="D4648" s="10" t="s">
        <v>94</v>
      </c>
      <c r="E4648">
        <v>1809</v>
      </c>
      <c r="F4648" s="9">
        <v>350</v>
      </c>
      <c r="G4648" s="9">
        <f>financials[[#This Row],[Units Sold]]*financials[[#This Row],[Sale Price]]</f>
        <v>633150</v>
      </c>
      <c r="H4648" s="9">
        <f>IF(financials[[#This Row],[Discount Band]]="low",0.1,IF(financials[[#This Row],[Discount Band]]="medium",0.15,0.3))</f>
        <v>0.3</v>
      </c>
      <c r="I4648" s="9">
        <f>financials[[#This Row],[Gross Sales]]-financials[[#This Row],[Gross Sales]]*financials[[#This Row],[Discounts]]</f>
        <v>443205</v>
      </c>
      <c r="J4648" s="9">
        <f>VLOOKUP(financials[[#This Row],[productid]],Products!$B$2:$H$10,3)</f>
        <v>5.5</v>
      </c>
      <c r="K4648" s="9">
        <f>financials[[#This Row],[Sales]]-financials[[#This Row],[COGS]]</f>
        <v>443199.5</v>
      </c>
      <c r="L4648" s="17">
        <f t="shared" ca="1" si="145"/>
        <v>45326</v>
      </c>
      <c r="M4648" t="str">
        <f t="shared" ca="1" si="144"/>
        <v>C0003</v>
      </c>
    </row>
    <row r="4649" spans="1:13" x14ac:dyDescent="0.25">
      <c r="A4649" t="s">
        <v>97</v>
      </c>
      <c r="B4649" s="7" t="s">
        <v>95</v>
      </c>
      <c r="C4649" s="15">
        <v>107</v>
      </c>
      <c r="D4649" s="16" t="s">
        <v>102</v>
      </c>
      <c r="E4649">
        <v>1811</v>
      </c>
      <c r="F4649" s="9">
        <v>350</v>
      </c>
      <c r="G4649" s="9">
        <f>financials[[#This Row],[Units Sold]]*financials[[#This Row],[Sale Price]]</f>
        <v>633850</v>
      </c>
      <c r="H4649" s="9">
        <f>IF(financials[[#This Row],[Discount Band]]="low",0.1,IF(financials[[#This Row],[Discount Band]]="medium",0.15,0.3))</f>
        <v>0.1</v>
      </c>
      <c r="I4649" s="9">
        <f>financials[[#This Row],[Gross Sales]]-financials[[#This Row],[Gross Sales]]*financials[[#This Row],[Discounts]]</f>
        <v>570465</v>
      </c>
      <c r="J4649" s="9">
        <f>VLOOKUP(financials[[#This Row],[productid]],Products!$B$2:$H$10,3)</f>
        <v>5.5</v>
      </c>
      <c r="K4649" s="9">
        <f>financials[[#This Row],[Sales]]-financials[[#This Row],[COGS]]</f>
        <v>570459.5</v>
      </c>
      <c r="L4649" s="17">
        <f t="shared" ca="1" si="145"/>
        <v>44929</v>
      </c>
      <c r="M4649" t="str">
        <f t="shared" ca="1" si="144"/>
        <v>B0001</v>
      </c>
    </row>
    <row r="4650" spans="1:13" x14ac:dyDescent="0.25">
      <c r="A4650" t="s">
        <v>97</v>
      </c>
      <c r="B4650" s="7" t="s">
        <v>135</v>
      </c>
      <c r="C4650" s="15">
        <v>103</v>
      </c>
      <c r="D4650" s="16" t="s">
        <v>101</v>
      </c>
      <c r="E4650">
        <v>1814</v>
      </c>
      <c r="F4650" s="9">
        <v>350</v>
      </c>
      <c r="G4650" s="9">
        <f>financials[[#This Row],[Units Sold]]*financials[[#This Row],[Sale Price]]</f>
        <v>634900</v>
      </c>
      <c r="H4650" s="9">
        <f>IF(financials[[#This Row],[Discount Band]]="low",0.1,IF(financials[[#This Row],[Discount Band]]="medium",0.15,0.3))</f>
        <v>0.15</v>
      </c>
      <c r="I4650" s="9">
        <f>financials[[#This Row],[Gross Sales]]-financials[[#This Row],[Gross Sales]]*financials[[#This Row],[Discounts]]</f>
        <v>539665</v>
      </c>
      <c r="J4650" s="9">
        <f>VLOOKUP(financials[[#This Row],[productid]],Products!$B$2:$H$10,3)</f>
        <v>15</v>
      </c>
      <c r="K4650" s="9">
        <f>financials[[#This Row],[Sales]]-financials[[#This Row],[COGS]]</f>
        <v>539650</v>
      </c>
      <c r="L4650" s="17">
        <f t="shared" ca="1" si="145"/>
        <v>44960</v>
      </c>
      <c r="M4650" t="str">
        <f t="shared" ca="1" si="144"/>
        <v>A0001</v>
      </c>
    </row>
    <row r="4651" spans="1:13" x14ac:dyDescent="0.25">
      <c r="A4651" t="s">
        <v>97</v>
      </c>
      <c r="B4651" s="7" t="s">
        <v>95</v>
      </c>
      <c r="C4651" s="15">
        <v>105</v>
      </c>
      <c r="D4651" s="16" t="s">
        <v>102</v>
      </c>
      <c r="E4651">
        <v>1817</v>
      </c>
      <c r="F4651" s="9">
        <v>350</v>
      </c>
      <c r="G4651" s="9">
        <f>financials[[#This Row],[Units Sold]]*financials[[#This Row],[Sale Price]]</f>
        <v>635950</v>
      </c>
      <c r="H4651" s="9">
        <f>IF(financials[[#This Row],[Discount Band]]="low",0.1,IF(financials[[#This Row],[Discount Band]]="medium",0.15,0.3))</f>
        <v>0.1</v>
      </c>
      <c r="I4651" s="9">
        <f>financials[[#This Row],[Gross Sales]]-financials[[#This Row],[Gross Sales]]*financials[[#This Row],[Discounts]]</f>
        <v>572355</v>
      </c>
      <c r="J4651" s="9">
        <f>VLOOKUP(financials[[#This Row],[productid]],Products!$B$2:$H$10,3)</f>
        <v>10</v>
      </c>
      <c r="K4651" s="9">
        <f>financials[[#This Row],[Sales]]-financials[[#This Row],[COGS]]</f>
        <v>572345</v>
      </c>
      <c r="L4651" s="17">
        <f t="shared" ca="1" si="145"/>
        <v>45424</v>
      </c>
      <c r="M4651" t="str">
        <f t="shared" ca="1" si="144"/>
        <v>C0003</v>
      </c>
    </row>
    <row r="4652" spans="1:13" x14ac:dyDescent="0.25">
      <c r="A4652" t="s">
        <v>97</v>
      </c>
      <c r="B4652" s="7" t="s">
        <v>95</v>
      </c>
      <c r="C4652" s="15">
        <v>101</v>
      </c>
      <c r="D4652" s="16" t="s">
        <v>101</v>
      </c>
      <c r="E4652">
        <v>1817</v>
      </c>
      <c r="F4652" s="9">
        <v>350</v>
      </c>
      <c r="G4652" s="9">
        <f>financials[[#This Row],[Units Sold]]*financials[[#This Row],[Sale Price]]</f>
        <v>635950</v>
      </c>
      <c r="H4652" s="9">
        <f>IF(financials[[#This Row],[Discount Band]]="low",0.1,IF(financials[[#This Row],[Discount Band]]="medium",0.15,0.3))</f>
        <v>0.15</v>
      </c>
      <c r="I4652" s="9">
        <f>financials[[#This Row],[Gross Sales]]-financials[[#This Row],[Gross Sales]]*financials[[#This Row],[Discounts]]</f>
        <v>540557.5</v>
      </c>
      <c r="J4652" s="9">
        <f>VLOOKUP(financials[[#This Row],[productid]],Products!$B$2:$H$10,3)</f>
        <v>9.9499999999999993</v>
      </c>
      <c r="K4652" s="9">
        <f>financials[[#This Row],[Sales]]-financials[[#This Row],[COGS]]</f>
        <v>540547.55000000005</v>
      </c>
      <c r="L4652" s="17">
        <f t="shared" ca="1" si="145"/>
        <v>44644</v>
      </c>
      <c r="M4652" t="str">
        <f t="shared" ca="1" si="144"/>
        <v>A0001</v>
      </c>
    </row>
    <row r="4653" spans="1:13" x14ac:dyDescent="0.25">
      <c r="A4653" t="s">
        <v>97</v>
      </c>
      <c r="B4653" s="7" t="s">
        <v>95</v>
      </c>
      <c r="C4653" s="15">
        <v>103</v>
      </c>
      <c r="D4653" s="16" t="s">
        <v>103</v>
      </c>
      <c r="E4653">
        <v>1819</v>
      </c>
      <c r="F4653" s="9">
        <v>350</v>
      </c>
      <c r="G4653" s="9">
        <f>financials[[#This Row],[Units Sold]]*financials[[#This Row],[Sale Price]]</f>
        <v>636650</v>
      </c>
      <c r="H4653" s="9">
        <f>IF(financials[[#This Row],[Discount Band]]="low",0.1,IF(financials[[#This Row],[Discount Band]]="medium",0.15,0.3))</f>
        <v>0.3</v>
      </c>
      <c r="I4653" s="9">
        <f>financials[[#This Row],[Gross Sales]]-financials[[#This Row],[Gross Sales]]*financials[[#This Row],[Discounts]]</f>
        <v>445655</v>
      </c>
      <c r="J4653" s="9">
        <f>VLOOKUP(financials[[#This Row],[productid]],Products!$B$2:$H$10,3)</f>
        <v>15</v>
      </c>
      <c r="K4653" s="9">
        <f>financials[[#This Row],[Sales]]-financials[[#This Row],[COGS]]</f>
        <v>445640</v>
      </c>
      <c r="L4653" s="17">
        <f t="shared" ca="1" si="145"/>
        <v>45520</v>
      </c>
      <c r="M4653" t="str">
        <f t="shared" ca="1" si="144"/>
        <v>C0003</v>
      </c>
    </row>
    <row r="4654" spans="1:13" x14ac:dyDescent="0.25">
      <c r="A4654" t="s">
        <v>99</v>
      </c>
      <c r="B4654" s="7" t="s">
        <v>135</v>
      </c>
      <c r="C4654" s="15">
        <v>104</v>
      </c>
      <c r="D4654" s="16" t="s">
        <v>94</v>
      </c>
      <c r="E4654">
        <v>2124</v>
      </c>
      <c r="F4654" s="9">
        <v>300</v>
      </c>
      <c r="G4654" s="9">
        <f>financials[[#This Row],[Units Sold]]*financials[[#This Row],[Sale Price]]</f>
        <v>637200</v>
      </c>
      <c r="H4654" s="9">
        <f>IF(financials[[#This Row],[Discount Band]]="low",0.1,IF(financials[[#This Row],[Discount Band]]="medium",0.15,0.3))</f>
        <v>0.3</v>
      </c>
      <c r="I4654" s="9">
        <f>financials[[#This Row],[Gross Sales]]-financials[[#This Row],[Gross Sales]]*financials[[#This Row],[Discounts]]</f>
        <v>446040</v>
      </c>
      <c r="J4654" s="9">
        <f>VLOOKUP(financials[[#This Row],[productid]],Products!$B$2:$H$10,3)</f>
        <v>2.9</v>
      </c>
      <c r="K4654" s="9">
        <f>financials[[#This Row],[Sales]]-financials[[#This Row],[COGS]]</f>
        <v>446037.1</v>
      </c>
      <c r="L4654" s="17">
        <f t="shared" ca="1" si="145"/>
        <v>45013</v>
      </c>
      <c r="M4654" t="str">
        <f t="shared" ca="1" si="144"/>
        <v>C0002</v>
      </c>
    </row>
    <row r="4655" spans="1:13" x14ac:dyDescent="0.25">
      <c r="A4655" t="s">
        <v>97</v>
      </c>
      <c r="B4655" s="7" t="s">
        <v>95</v>
      </c>
      <c r="C4655" s="13">
        <v>109</v>
      </c>
      <c r="D4655" s="10" t="s">
        <v>94</v>
      </c>
      <c r="E4655">
        <v>1831</v>
      </c>
      <c r="F4655" s="9">
        <v>350</v>
      </c>
      <c r="G4655" s="9">
        <f>financials[[#This Row],[Units Sold]]*financials[[#This Row],[Sale Price]]</f>
        <v>640850</v>
      </c>
      <c r="H4655" s="9">
        <f>IF(financials[[#This Row],[Discount Band]]="low",0.1,IF(financials[[#This Row],[Discount Band]]="medium",0.15,0.3))</f>
        <v>0.3</v>
      </c>
      <c r="I4655" s="9">
        <f>financials[[#This Row],[Gross Sales]]-financials[[#This Row],[Gross Sales]]*financials[[#This Row],[Discounts]]</f>
        <v>448595</v>
      </c>
      <c r="J4655" s="9">
        <f>VLOOKUP(financials[[#This Row],[productid]],Products!$B$2:$H$10,3)</f>
        <v>16.8</v>
      </c>
      <c r="K4655" s="9">
        <f>financials[[#This Row],[Sales]]-financials[[#This Row],[COGS]]</f>
        <v>448578.2</v>
      </c>
      <c r="L4655" s="17">
        <f t="shared" ca="1" si="145"/>
        <v>44798</v>
      </c>
      <c r="M4655" t="str">
        <f t="shared" ca="1" si="144"/>
        <v>C0003</v>
      </c>
    </row>
    <row r="4656" spans="1:13" x14ac:dyDescent="0.25">
      <c r="A4656" t="s">
        <v>97</v>
      </c>
      <c r="B4656" s="7" t="s">
        <v>170</v>
      </c>
      <c r="C4656" s="15">
        <v>106</v>
      </c>
      <c r="D4656" s="16" t="s">
        <v>94</v>
      </c>
      <c r="E4656">
        <v>1838</v>
      </c>
      <c r="F4656" s="9">
        <v>350</v>
      </c>
      <c r="G4656" s="9">
        <f>financials[[#This Row],[Units Sold]]*financials[[#This Row],[Sale Price]]</f>
        <v>643300</v>
      </c>
      <c r="H4656" s="9">
        <f>IF(financials[[#This Row],[Discount Band]]="low",0.1,IF(financials[[#This Row],[Discount Band]]="medium",0.15,0.3))</f>
        <v>0.3</v>
      </c>
      <c r="I4656" s="9">
        <f>financials[[#This Row],[Gross Sales]]-financials[[#This Row],[Gross Sales]]*financials[[#This Row],[Discounts]]</f>
        <v>450310</v>
      </c>
      <c r="J4656" s="9">
        <f>VLOOKUP(financials[[#This Row],[productid]],Products!$B$2:$H$10,3)</f>
        <v>9.1</v>
      </c>
      <c r="K4656" s="9">
        <f>financials[[#This Row],[Sales]]-financials[[#This Row],[COGS]]</f>
        <v>450300.9</v>
      </c>
      <c r="L4656" s="17">
        <f t="shared" ca="1" si="145"/>
        <v>45260</v>
      </c>
      <c r="M4656" t="str">
        <f t="shared" ca="1" si="144"/>
        <v>C0003</v>
      </c>
    </row>
    <row r="4657" spans="1:13" x14ac:dyDescent="0.25">
      <c r="A4657" t="s">
        <v>97</v>
      </c>
      <c r="B4657" s="7" t="s">
        <v>170</v>
      </c>
      <c r="C4657" s="15">
        <v>104</v>
      </c>
      <c r="D4657" s="16" t="s">
        <v>101</v>
      </c>
      <c r="E4657">
        <v>1841</v>
      </c>
      <c r="F4657" s="9">
        <v>350</v>
      </c>
      <c r="G4657" s="9">
        <f>financials[[#This Row],[Units Sold]]*financials[[#This Row],[Sale Price]]</f>
        <v>644350</v>
      </c>
      <c r="H4657" s="9">
        <f>IF(financials[[#This Row],[Discount Band]]="low",0.1,IF(financials[[#This Row],[Discount Band]]="medium",0.15,0.3))</f>
        <v>0.15</v>
      </c>
      <c r="I4657" s="9">
        <f>financials[[#This Row],[Gross Sales]]-financials[[#This Row],[Gross Sales]]*financials[[#This Row],[Discounts]]</f>
        <v>547697.5</v>
      </c>
      <c r="J4657" s="9">
        <f>VLOOKUP(financials[[#This Row],[productid]],Products!$B$2:$H$10,3)</f>
        <v>2.9</v>
      </c>
      <c r="K4657" s="9">
        <f>financials[[#This Row],[Sales]]-financials[[#This Row],[COGS]]</f>
        <v>547694.6</v>
      </c>
      <c r="L4657" s="17">
        <f t="shared" ca="1" si="145"/>
        <v>44969</v>
      </c>
      <c r="M4657" t="str">
        <f t="shared" ca="1" si="144"/>
        <v>B0101</v>
      </c>
    </row>
    <row r="4658" spans="1:13" x14ac:dyDescent="0.25">
      <c r="A4658" t="s">
        <v>97</v>
      </c>
      <c r="B4658" s="7" t="s">
        <v>95</v>
      </c>
      <c r="C4658" s="15">
        <v>101</v>
      </c>
      <c r="D4658" s="16" t="s">
        <v>94</v>
      </c>
      <c r="E4658">
        <v>1857</v>
      </c>
      <c r="F4658" s="9">
        <v>350</v>
      </c>
      <c r="G4658" s="9">
        <f>financials[[#This Row],[Units Sold]]*financials[[#This Row],[Sale Price]]</f>
        <v>649950</v>
      </c>
      <c r="H4658" s="9">
        <f>IF(financials[[#This Row],[Discount Band]]="low",0.1,IF(financials[[#This Row],[Discount Band]]="medium",0.15,0.3))</f>
        <v>0.3</v>
      </c>
      <c r="I4658" s="9">
        <f>financials[[#This Row],[Gross Sales]]-financials[[#This Row],[Gross Sales]]*financials[[#This Row],[Discounts]]</f>
        <v>454965</v>
      </c>
      <c r="J4658" s="9">
        <f>VLOOKUP(financials[[#This Row],[productid]],Products!$B$2:$H$10,3)</f>
        <v>9.9499999999999993</v>
      </c>
      <c r="K4658" s="9">
        <f>financials[[#This Row],[Sales]]-financials[[#This Row],[COGS]]</f>
        <v>454955.05</v>
      </c>
      <c r="L4658" s="17">
        <f t="shared" ca="1" si="145"/>
        <v>45204</v>
      </c>
      <c r="M4658" t="str">
        <f t="shared" ca="1" si="144"/>
        <v>A0001</v>
      </c>
    </row>
    <row r="4659" spans="1:13" x14ac:dyDescent="0.25">
      <c r="A4659" t="str">
        <f t="shared" ref="A4659:A4722" ca="1" si="146">VLOOKUP(RANDBETWEEN(1,3),rnlsegment,2)</f>
        <v>Government</v>
      </c>
      <c r="B4659" s="7" t="s">
        <v>95</v>
      </c>
      <c r="C4659" s="15">
        <v>105</v>
      </c>
      <c r="D4659" s="16" t="s">
        <v>94</v>
      </c>
      <c r="E4659">
        <v>1858</v>
      </c>
      <c r="F4659" s="9">
        <v>350</v>
      </c>
      <c r="G4659" s="9">
        <f>financials[[#This Row],[Units Sold]]*financials[[#This Row],[Sale Price]]</f>
        <v>650300</v>
      </c>
      <c r="H4659" s="9">
        <f>IF(financials[[#This Row],[Discount Band]]="low",0.1,IF(financials[[#This Row],[Discount Band]]="medium",0.15,0.3))</f>
        <v>0.3</v>
      </c>
      <c r="I4659" s="9">
        <f>financials[[#This Row],[Gross Sales]]-financials[[#This Row],[Gross Sales]]*financials[[#This Row],[Discounts]]</f>
        <v>455210</v>
      </c>
      <c r="J4659" s="9">
        <f>VLOOKUP(financials[[#This Row],[productid]],Products!$B$2:$H$10,3)</f>
        <v>10</v>
      </c>
      <c r="K4659" s="9">
        <f>financials[[#This Row],[Sales]]-financials[[#This Row],[COGS]]</f>
        <v>455200</v>
      </c>
      <c r="L4659" s="17">
        <f t="shared" ca="1" si="145"/>
        <v>45492</v>
      </c>
      <c r="M4659" t="str">
        <f t="shared" ca="1" si="144"/>
        <v>A0001</v>
      </c>
    </row>
    <row r="4660" spans="1:13" x14ac:dyDescent="0.25">
      <c r="A4660" t="str">
        <f t="shared" ca="1" si="146"/>
        <v>Government</v>
      </c>
      <c r="B4660" s="7" t="s">
        <v>95</v>
      </c>
      <c r="C4660" s="15">
        <v>102</v>
      </c>
      <c r="D4660" s="16" t="s">
        <v>94</v>
      </c>
      <c r="E4660">
        <v>1867</v>
      </c>
      <c r="F4660" s="9">
        <v>350</v>
      </c>
      <c r="G4660" s="9">
        <f>financials[[#This Row],[Units Sold]]*financials[[#This Row],[Sale Price]]</f>
        <v>653450</v>
      </c>
      <c r="H4660" s="9">
        <f>IF(financials[[#This Row],[Discount Band]]="low",0.1,IF(financials[[#This Row],[Discount Band]]="medium",0.15,0.3))</f>
        <v>0.3</v>
      </c>
      <c r="I4660" s="9">
        <f>financials[[#This Row],[Gross Sales]]-financials[[#This Row],[Gross Sales]]*financials[[#This Row],[Discounts]]</f>
        <v>457415</v>
      </c>
      <c r="J4660" s="9">
        <f>VLOOKUP(financials[[#This Row],[productid]],Products!$B$2:$H$10,3)</f>
        <v>13.95</v>
      </c>
      <c r="K4660" s="9">
        <f>financials[[#This Row],[Sales]]-financials[[#This Row],[COGS]]</f>
        <v>457401.05</v>
      </c>
      <c r="L4660" s="17">
        <f t="shared" ca="1" si="145"/>
        <v>44737</v>
      </c>
      <c r="M4660" t="str">
        <f t="shared" ca="1" si="144"/>
        <v>C0003</v>
      </c>
    </row>
    <row r="4661" spans="1:13" x14ac:dyDescent="0.25">
      <c r="A4661" t="str">
        <f t="shared" ca="1" si="146"/>
        <v>Government</v>
      </c>
      <c r="B4661" s="7" t="s">
        <v>135</v>
      </c>
      <c r="C4661" s="15">
        <v>102</v>
      </c>
      <c r="D4661" s="16" t="s">
        <v>94</v>
      </c>
      <c r="E4661">
        <v>1874</v>
      </c>
      <c r="F4661" s="9">
        <v>350</v>
      </c>
      <c r="G4661" s="9">
        <f>financials[[#This Row],[Units Sold]]*financials[[#This Row],[Sale Price]]</f>
        <v>655900</v>
      </c>
      <c r="H4661" s="9">
        <f>IF(financials[[#This Row],[Discount Band]]="low",0.1,IF(financials[[#This Row],[Discount Band]]="medium",0.15,0.3))</f>
        <v>0.3</v>
      </c>
      <c r="I4661" s="9">
        <f>financials[[#This Row],[Gross Sales]]-financials[[#This Row],[Gross Sales]]*financials[[#This Row],[Discounts]]</f>
        <v>459130</v>
      </c>
      <c r="J4661" s="9">
        <f>VLOOKUP(financials[[#This Row],[productid]],Products!$B$2:$H$10,3)</f>
        <v>13.95</v>
      </c>
      <c r="K4661" s="9">
        <f>financials[[#This Row],[Sales]]-financials[[#This Row],[COGS]]</f>
        <v>459116.05</v>
      </c>
      <c r="L4661" s="17">
        <f t="shared" ca="1" si="145"/>
        <v>44689</v>
      </c>
      <c r="M4661" t="str">
        <f t="shared" ca="1" si="144"/>
        <v>C0002</v>
      </c>
    </row>
    <row r="4662" spans="1:13" x14ac:dyDescent="0.25">
      <c r="A4662" t="str">
        <f t="shared" ca="1" si="146"/>
        <v>Government</v>
      </c>
      <c r="B4662" s="7" t="s">
        <v>95</v>
      </c>
      <c r="C4662" s="15">
        <v>102</v>
      </c>
      <c r="D4662" s="16" t="s">
        <v>102</v>
      </c>
      <c r="E4662">
        <v>1893</v>
      </c>
      <c r="F4662" s="9">
        <v>350</v>
      </c>
      <c r="G4662" s="9">
        <f>financials[[#This Row],[Units Sold]]*financials[[#This Row],[Sale Price]]</f>
        <v>662550</v>
      </c>
      <c r="H4662" s="9">
        <f>IF(financials[[#This Row],[Discount Band]]="low",0.1,IF(financials[[#This Row],[Discount Band]]="medium",0.15,0.3))</f>
        <v>0.1</v>
      </c>
      <c r="I4662" s="9">
        <f>financials[[#This Row],[Gross Sales]]-financials[[#This Row],[Gross Sales]]*financials[[#This Row],[Discounts]]</f>
        <v>596295</v>
      </c>
      <c r="J4662" s="9">
        <f>VLOOKUP(financials[[#This Row],[productid]],Products!$B$2:$H$10,3)</f>
        <v>13.95</v>
      </c>
      <c r="K4662" s="9">
        <f>financials[[#This Row],[Sales]]-financials[[#This Row],[COGS]]</f>
        <v>596281.05000000005</v>
      </c>
      <c r="L4662" s="17">
        <f t="shared" ca="1" si="145"/>
        <v>44792</v>
      </c>
      <c r="M4662" t="str">
        <f t="shared" ca="1" si="144"/>
        <v>A0001</v>
      </c>
    </row>
    <row r="4663" spans="1:13" x14ac:dyDescent="0.25">
      <c r="A4663" t="str">
        <f t="shared" ca="1" si="146"/>
        <v>Enterprise</v>
      </c>
      <c r="B4663" s="7" t="s">
        <v>95</v>
      </c>
      <c r="C4663" s="15">
        <v>109</v>
      </c>
      <c r="D4663" s="16" t="s">
        <v>94</v>
      </c>
      <c r="E4663">
        <v>1913</v>
      </c>
      <c r="F4663" s="9">
        <v>350</v>
      </c>
      <c r="G4663" s="9">
        <f>financials[[#This Row],[Units Sold]]*financials[[#This Row],[Sale Price]]</f>
        <v>669550</v>
      </c>
      <c r="H4663" s="9">
        <f>IF(financials[[#This Row],[Discount Band]]="low",0.1,IF(financials[[#This Row],[Discount Band]]="medium",0.15,0.3))</f>
        <v>0.3</v>
      </c>
      <c r="I4663" s="9">
        <f>financials[[#This Row],[Gross Sales]]-financials[[#This Row],[Gross Sales]]*financials[[#This Row],[Discounts]]</f>
        <v>468685</v>
      </c>
      <c r="J4663" s="9">
        <f>VLOOKUP(financials[[#This Row],[productid]],Products!$B$2:$H$10,3)</f>
        <v>16.8</v>
      </c>
      <c r="K4663" s="9">
        <f>financials[[#This Row],[Sales]]-financials[[#This Row],[COGS]]</f>
        <v>468668.2</v>
      </c>
      <c r="L4663" s="17">
        <f t="shared" ca="1" si="145"/>
        <v>45460</v>
      </c>
      <c r="M4663" t="str">
        <f t="shared" ca="1" si="144"/>
        <v>C0003</v>
      </c>
    </row>
    <row r="4664" spans="1:13" x14ac:dyDescent="0.25">
      <c r="A4664" t="str">
        <f t="shared" ca="1" si="146"/>
        <v>Channel Partners</v>
      </c>
      <c r="B4664" s="7" t="s">
        <v>95</v>
      </c>
      <c r="C4664" s="15">
        <v>106</v>
      </c>
      <c r="D4664" s="16" t="s">
        <v>94</v>
      </c>
      <c r="E4664">
        <v>1920</v>
      </c>
      <c r="F4664" s="9">
        <v>350</v>
      </c>
      <c r="G4664" s="9">
        <f>financials[[#This Row],[Units Sold]]*financials[[#This Row],[Sale Price]]</f>
        <v>672000</v>
      </c>
      <c r="H4664" s="9">
        <f>IF(financials[[#This Row],[Discount Band]]="low",0.1,IF(financials[[#This Row],[Discount Band]]="medium",0.15,0.3))</f>
        <v>0.3</v>
      </c>
      <c r="I4664" s="9">
        <f>financials[[#This Row],[Gross Sales]]-financials[[#This Row],[Gross Sales]]*financials[[#This Row],[Discounts]]</f>
        <v>470400</v>
      </c>
      <c r="J4664" s="9">
        <f>VLOOKUP(financials[[#This Row],[productid]],Products!$B$2:$H$10,3)</f>
        <v>9.1</v>
      </c>
      <c r="K4664" s="9">
        <f>financials[[#This Row],[Sales]]-financials[[#This Row],[COGS]]</f>
        <v>470390.9</v>
      </c>
      <c r="L4664" s="17">
        <f t="shared" ca="1" si="145"/>
        <v>45516</v>
      </c>
      <c r="M4664" t="str">
        <f t="shared" ca="1" si="144"/>
        <v>C0003</v>
      </c>
    </row>
    <row r="4665" spans="1:13" x14ac:dyDescent="0.25">
      <c r="A4665" t="str">
        <f t="shared" ca="1" si="146"/>
        <v>Government</v>
      </c>
      <c r="B4665" s="7" t="s">
        <v>170</v>
      </c>
      <c r="C4665" s="15">
        <v>101</v>
      </c>
      <c r="D4665" s="16" t="s">
        <v>101</v>
      </c>
      <c r="E4665">
        <v>2243</v>
      </c>
      <c r="F4665" s="9">
        <v>300</v>
      </c>
      <c r="G4665" s="9">
        <f>financials[[#This Row],[Units Sold]]*financials[[#This Row],[Sale Price]]</f>
        <v>672900</v>
      </c>
      <c r="H4665" s="9">
        <f>IF(financials[[#This Row],[Discount Band]]="low",0.1,IF(financials[[#This Row],[Discount Band]]="medium",0.15,0.3))</f>
        <v>0.15</v>
      </c>
      <c r="I4665" s="9">
        <f>financials[[#This Row],[Gross Sales]]-financials[[#This Row],[Gross Sales]]*financials[[#This Row],[Discounts]]</f>
        <v>571965</v>
      </c>
      <c r="J4665" s="9">
        <f>VLOOKUP(financials[[#This Row],[productid]],Products!$B$2:$H$10,3)</f>
        <v>9.9499999999999993</v>
      </c>
      <c r="K4665" s="9">
        <f>financials[[#This Row],[Sales]]-financials[[#This Row],[COGS]]</f>
        <v>571955.05000000005</v>
      </c>
      <c r="L4665" s="17">
        <f t="shared" ca="1" si="145"/>
        <v>45305</v>
      </c>
      <c r="M4665" t="str">
        <f t="shared" ca="1" si="144"/>
        <v>B0001</v>
      </c>
    </row>
    <row r="4666" spans="1:13" x14ac:dyDescent="0.25">
      <c r="A4666" t="str">
        <f t="shared" ca="1" si="146"/>
        <v>Enterprise</v>
      </c>
      <c r="B4666" s="7" t="s">
        <v>135</v>
      </c>
      <c r="C4666" s="15">
        <v>102</v>
      </c>
      <c r="D4666" s="16" t="s">
        <v>103</v>
      </c>
      <c r="E4666">
        <v>2257</v>
      </c>
      <c r="F4666" s="9">
        <v>300</v>
      </c>
      <c r="G4666" s="9">
        <f>financials[[#This Row],[Units Sold]]*financials[[#This Row],[Sale Price]]</f>
        <v>677100</v>
      </c>
      <c r="H4666" s="9">
        <f>IF(financials[[#This Row],[Discount Band]]="low",0.1,IF(financials[[#This Row],[Discount Band]]="medium",0.15,0.3))</f>
        <v>0.3</v>
      </c>
      <c r="I4666" s="9">
        <f>financials[[#This Row],[Gross Sales]]-financials[[#This Row],[Gross Sales]]*financials[[#This Row],[Discounts]]</f>
        <v>473970</v>
      </c>
      <c r="J4666" s="9">
        <f>VLOOKUP(financials[[#This Row],[productid]],Products!$B$2:$H$10,3)</f>
        <v>13.95</v>
      </c>
      <c r="K4666" s="9">
        <f>financials[[#This Row],[Sales]]-financials[[#This Row],[COGS]]</f>
        <v>473956.05</v>
      </c>
      <c r="L4666" s="17">
        <f t="shared" ca="1" si="145"/>
        <v>45239</v>
      </c>
      <c r="M4666" t="str">
        <f t="shared" ca="1" si="144"/>
        <v>C0003</v>
      </c>
    </row>
    <row r="4667" spans="1:13" x14ac:dyDescent="0.25">
      <c r="A4667" t="str">
        <f t="shared" ca="1" si="146"/>
        <v>Enterprise</v>
      </c>
      <c r="B4667" s="7" t="s">
        <v>170</v>
      </c>
      <c r="C4667" s="15">
        <v>105</v>
      </c>
      <c r="D4667" s="16" t="s">
        <v>94</v>
      </c>
      <c r="E4667">
        <v>2266</v>
      </c>
      <c r="F4667" s="9">
        <v>300</v>
      </c>
      <c r="G4667" s="9">
        <f>financials[[#This Row],[Units Sold]]*financials[[#This Row],[Sale Price]]</f>
        <v>679800</v>
      </c>
      <c r="H4667" s="9">
        <f>IF(financials[[#This Row],[Discount Band]]="low",0.1,IF(financials[[#This Row],[Discount Band]]="medium",0.15,0.3))</f>
        <v>0.3</v>
      </c>
      <c r="I4667" s="9">
        <f>financials[[#This Row],[Gross Sales]]-financials[[#This Row],[Gross Sales]]*financials[[#This Row],[Discounts]]</f>
        <v>475860</v>
      </c>
      <c r="J4667" s="9">
        <f>VLOOKUP(financials[[#This Row],[productid]],Products!$B$2:$H$10,3)</f>
        <v>10</v>
      </c>
      <c r="K4667" s="9">
        <f>financials[[#This Row],[Sales]]-financials[[#This Row],[COGS]]</f>
        <v>475850</v>
      </c>
      <c r="L4667" s="17">
        <f t="shared" ca="1" si="145"/>
        <v>45220</v>
      </c>
      <c r="M4667" t="str">
        <f t="shared" ca="1" si="144"/>
        <v>A0001</v>
      </c>
    </row>
    <row r="4668" spans="1:13" x14ac:dyDescent="0.25">
      <c r="A4668" t="str">
        <f t="shared" ca="1" si="146"/>
        <v>Government</v>
      </c>
      <c r="B4668" s="7" t="s">
        <v>170</v>
      </c>
      <c r="C4668" s="15">
        <v>101</v>
      </c>
      <c r="D4668" s="16" t="s">
        <v>101</v>
      </c>
      <c r="E4668">
        <v>2296</v>
      </c>
      <c r="F4668" s="9">
        <v>300</v>
      </c>
      <c r="G4668" s="9">
        <f>financials[[#This Row],[Units Sold]]*financials[[#This Row],[Sale Price]]</f>
        <v>688800</v>
      </c>
      <c r="H4668" s="9">
        <f>IF(financials[[#This Row],[Discount Band]]="low",0.1,IF(financials[[#This Row],[Discount Band]]="medium",0.15,0.3))</f>
        <v>0.15</v>
      </c>
      <c r="I4668" s="9">
        <f>financials[[#This Row],[Gross Sales]]-financials[[#This Row],[Gross Sales]]*financials[[#This Row],[Discounts]]</f>
        <v>585480</v>
      </c>
      <c r="J4668" s="9">
        <f>VLOOKUP(financials[[#This Row],[productid]],Products!$B$2:$H$10,3)</f>
        <v>9.9499999999999993</v>
      </c>
      <c r="K4668" s="9">
        <f>financials[[#This Row],[Sales]]-financials[[#This Row],[COGS]]</f>
        <v>585470.05000000005</v>
      </c>
      <c r="L4668" s="17">
        <f t="shared" ca="1" si="145"/>
        <v>44564</v>
      </c>
      <c r="M4668" t="str">
        <f t="shared" ca="1" si="144"/>
        <v>A0001</v>
      </c>
    </row>
    <row r="4669" spans="1:13" x14ac:dyDescent="0.25">
      <c r="A4669" t="str">
        <f t="shared" ca="1" si="146"/>
        <v>Government</v>
      </c>
      <c r="B4669" s="7" t="s">
        <v>135</v>
      </c>
      <c r="C4669" s="15">
        <v>109</v>
      </c>
      <c r="D4669" s="16" t="s">
        <v>102</v>
      </c>
      <c r="E4669">
        <v>2299</v>
      </c>
      <c r="F4669" s="9">
        <v>300</v>
      </c>
      <c r="G4669" s="9">
        <f>financials[[#This Row],[Units Sold]]*financials[[#This Row],[Sale Price]]</f>
        <v>689700</v>
      </c>
      <c r="H4669" s="9">
        <f>IF(financials[[#This Row],[Discount Band]]="low",0.1,IF(financials[[#This Row],[Discount Band]]="medium",0.15,0.3))</f>
        <v>0.1</v>
      </c>
      <c r="I4669" s="9">
        <f>financials[[#This Row],[Gross Sales]]-financials[[#This Row],[Gross Sales]]*financials[[#This Row],[Discounts]]</f>
        <v>620730</v>
      </c>
      <c r="J4669" s="9">
        <f>VLOOKUP(financials[[#This Row],[productid]],Products!$B$2:$H$10,3)</f>
        <v>16.8</v>
      </c>
      <c r="K4669" s="9">
        <f>financials[[#This Row],[Sales]]-financials[[#This Row],[COGS]]</f>
        <v>620713.19999999995</v>
      </c>
      <c r="L4669" s="17">
        <f t="shared" ca="1" si="145"/>
        <v>44650</v>
      </c>
      <c r="M4669" t="str">
        <f t="shared" ca="1" si="144"/>
        <v>C0003</v>
      </c>
    </row>
    <row r="4670" spans="1:13" x14ac:dyDescent="0.25">
      <c r="A4670" t="str">
        <f t="shared" ca="1" si="146"/>
        <v>Government</v>
      </c>
      <c r="B4670" s="7" t="s">
        <v>135</v>
      </c>
      <c r="C4670" s="15">
        <v>103</v>
      </c>
      <c r="D4670" s="16" t="s">
        <v>101</v>
      </c>
      <c r="E4670">
        <v>2323</v>
      </c>
      <c r="F4670" s="9">
        <v>300</v>
      </c>
      <c r="G4670" s="9">
        <f>financials[[#This Row],[Units Sold]]*financials[[#This Row],[Sale Price]]</f>
        <v>696900</v>
      </c>
      <c r="H4670" s="9">
        <f>IF(financials[[#This Row],[Discount Band]]="low",0.1,IF(financials[[#This Row],[Discount Band]]="medium",0.15,0.3))</f>
        <v>0.15</v>
      </c>
      <c r="I4670" s="9">
        <f>financials[[#This Row],[Gross Sales]]-financials[[#This Row],[Gross Sales]]*financials[[#This Row],[Discounts]]</f>
        <v>592365</v>
      </c>
      <c r="J4670" s="9">
        <f>VLOOKUP(financials[[#This Row],[productid]],Products!$B$2:$H$10,3)</f>
        <v>15</v>
      </c>
      <c r="K4670" s="9">
        <f>financials[[#This Row],[Sales]]-financials[[#This Row],[COGS]]</f>
        <v>592350</v>
      </c>
      <c r="L4670" s="17">
        <f t="shared" ca="1" si="145"/>
        <v>45469</v>
      </c>
      <c r="M4670" t="str">
        <f t="shared" ca="1" si="144"/>
        <v>A0001</v>
      </c>
    </row>
    <row r="4671" spans="1:13" x14ac:dyDescent="0.25">
      <c r="A4671" t="str">
        <f t="shared" ca="1" si="146"/>
        <v>Channel Partners</v>
      </c>
      <c r="B4671" s="7" t="s">
        <v>95</v>
      </c>
      <c r="C4671" s="15">
        <v>101</v>
      </c>
      <c r="D4671" s="16" t="s">
        <v>101</v>
      </c>
      <c r="E4671">
        <v>1994</v>
      </c>
      <c r="F4671" s="9">
        <v>350</v>
      </c>
      <c r="G4671" s="9">
        <f>financials[[#This Row],[Units Sold]]*financials[[#This Row],[Sale Price]]</f>
        <v>697900</v>
      </c>
      <c r="H4671" s="9">
        <f>IF(financials[[#This Row],[Discount Band]]="low",0.1,IF(financials[[#This Row],[Discount Band]]="medium",0.15,0.3))</f>
        <v>0.15</v>
      </c>
      <c r="I4671" s="9">
        <f>financials[[#This Row],[Gross Sales]]-financials[[#This Row],[Gross Sales]]*financials[[#This Row],[Discounts]]</f>
        <v>593215</v>
      </c>
      <c r="J4671" s="9">
        <f>VLOOKUP(financials[[#This Row],[productid]],Products!$B$2:$H$10,3)</f>
        <v>9.9499999999999993</v>
      </c>
      <c r="K4671" s="9">
        <f>financials[[#This Row],[Sales]]-financials[[#This Row],[COGS]]</f>
        <v>593205.05000000005</v>
      </c>
      <c r="L4671" s="17">
        <f t="shared" ca="1" si="145"/>
        <v>45174</v>
      </c>
      <c r="M4671" t="str">
        <f t="shared" ca="1" si="144"/>
        <v>C0003</v>
      </c>
    </row>
    <row r="4672" spans="1:13" x14ac:dyDescent="0.25">
      <c r="A4672" t="str">
        <f t="shared" ca="1" si="146"/>
        <v>Channel Partners</v>
      </c>
      <c r="B4672" s="7" t="s">
        <v>135</v>
      </c>
      <c r="C4672" s="15">
        <v>103</v>
      </c>
      <c r="D4672" s="16" t="s">
        <v>101</v>
      </c>
      <c r="E4672">
        <v>2356</v>
      </c>
      <c r="F4672" s="9">
        <v>300</v>
      </c>
      <c r="G4672" s="9">
        <f>financials[[#This Row],[Units Sold]]*financials[[#This Row],[Sale Price]]</f>
        <v>706800</v>
      </c>
      <c r="H4672" s="9">
        <f>IF(financials[[#This Row],[Discount Band]]="low",0.1,IF(financials[[#This Row],[Discount Band]]="medium",0.15,0.3))</f>
        <v>0.15</v>
      </c>
      <c r="I4672" s="9">
        <f>financials[[#This Row],[Gross Sales]]-financials[[#This Row],[Gross Sales]]*financials[[#This Row],[Discounts]]</f>
        <v>600780</v>
      </c>
      <c r="J4672" s="9">
        <f>VLOOKUP(financials[[#This Row],[productid]],Products!$B$2:$H$10,3)</f>
        <v>15</v>
      </c>
      <c r="K4672" s="9">
        <f>financials[[#This Row],[Sales]]-financials[[#This Row],[COGS]]</f>
        <v>600765</v>
      </c>
      <c r="L4672" s="17">
        <f t="shared" ca="1" si="145"/>
        <v>44972</v>
      </c>
      <c r="M4672" t="str">
        <f t="shared" ca="1" si="144"/>
        <v>A0001</v>
      </c>
    </row>
    <row r="4673" spans="1:13" x14ac:dyDescent="0.25">
      <c r="A4673" t="str">
        <f t="shared" ca="1" si="146"/>
        <v>Enterprise</v>
      </c>
      <c r="B4673" s="7" t="s">
        <v>135</v>
      </c>
      <c r="C4673" s="15">
        <v>103</v>
      </c>
      <c r="D4673" s="16" t="s">
        <v>101</v>
      </c>
      <c r="E4673">
        <v>2021</v>
      </c>
      <c r="F4673" s="9">
        <v>350</v>
      </c>
      <c r="G4673" s="9">
        <f>financials[[#This Row],[Units Sold]]*financials[[#This Row],[Sale Price]]</f>
        <v>707350</v>
      </c>
      <c r="H4673" s="9">
        <f>IF(financials[[#This Row],[Discount Band]]="low",0.1,IF(financials[[#This Row],[Discount Band]]="medium",0.15,0.3))</f>
        <v>0.15</v>
      </c>
      <c r="I4673" s="9">
        <f>financials[[#This Row],[Gross Sales]]-financials[[#This Row],[Gross Sales]]*financials[[#This Row],[Discounts]]</f>
        <v>601247.5</v>
      </c>
      <c r="J4673" s="9">
        <f>VLOOKUP(financials[[#This Row],[productid]],Products!$B$2:$H$10,3)</f>
        <v>15</v>
      </c>
      <c r="K4673" s="9">
        <f>financials[[#This Row],[Sales]]-financials[[#This Row],[COGS]]</f>
        <v>601232.5</v>
      </c>
      <c r="L4673" s="17">
        <f t="shared" ca="1" si="145"/>
        <v>45369</v>
      </c>
      <c r="M4673" t="str">
        <f t="shared" ca="1" si="144"/>
        <v>C0003</v>
      </c>
    </row>
    <row r="4674" spans="1:13" x14ac:dyDescent="0.25">
      <c r="A4674" t="str">
        <f t="shared" ca="1" si="146"/>
        <v>Enterprise</v>
      </c>
      <c r="B4674" s="7" t="s">
        <v>135</v>
      </c>
      <c r="C4674" s="15">
        <v>105</v>
      </c>
      <c r="D4674" s="16" t="s">
        <v>94</v>
      </c>
      <c r="E4674">
        <v>2027</v>
      </c>
      <c r="F4674" s="9">
        <v>350</v>
      </c>
      <c r="G4674" s="9">
        <f>financials[[#This Row],[Units Sold]]*financials[[#This Row],[Sale Price]]</f>
        <v>709450</v>
      </c>
      <c r="H4674" s="9">
        <f>IF(financials[[#This Row],[Discount Band]]="low",0.1,IF(financials[[#This Row],[Discount Band]]="medium",0.15,0.3))</f>
        <v>0.3</v>
      </c>
      <c r="I4674" s="9">
        <f>financials[[#This Row],[Gross Sales]]-financials[[#This Row],[Gross Sales]]*financials[[#This Row],[Discounts]]</f>
        <v>496615</v>
      </c>
      <c r="J4674" s="9">
        <f>VLOOKUP(financials[[#This Row],[productid]],Products!$B$2:$H$10,3)</f>
        <v>10</v>
      </c>
      <c r="K4674" s="9">
        <f>financials[[#This Row],[Sales]]-financials[[#This Row],[COGS]]</f>
        <v>496605</v>
      </c>
      <c r="L4674" s="17">
        <f t="shared" ca="1" si="145"/>
        <v>45025</v>
      </c>
      <c r="M4674" t="str">
        <f t="shared" ref="M4674:M4737" ca="1" si="147">VLOOKUP(RANDBETWEEN(1,5),rnlsalesperson,2)</f>
        <v>C0002</v>
      </c>
    </row>
    <row r="4675" spans="1:13" x14ac:dyDescent="0.25">
      <c r="A4675" t="str">
        <f t="shared" ca="1" si="146"/>
        <v>Channel Partners</v>
      </c>
      <c r="B4675" s="7" t="s">
        <v>170</v>
      </c>
      <c r="C4675" s="13">
        <v>104</v>
      </c>
      <c r="D4675" s="10" t="s">
        <v>102</v>
      </c>
      <c r="E4675">
        <v>2367</v>
      </c>
      <c r="F4675" s="9">
        <v>300</v>
      </c>
      <c r="G4675" s="9">
        <f>financials[[#This Row],[Units Sold]]*financials[[#This Row],[Sale Price]]</f>
        <v>710100</v>
      </c>
      <c r="H4675" s="9">
        <f>IF(financials[[#This Row],[Discount Band]]="low",0.1,IF(financials[[#This Row],[Discount Band]]="medium",0.15,0.3))</f>
        <v>0.1</v>
      </c>
      <c r="I4675" s="9">
        <f>financials[[#This Row],[Gross Sales]]-financials[[#This Row],[Gross Sales]]*financials[[#This Row],[Discounts]]</f>
        <v>639090</v>
      </c>
      <c r="J4675" s="9">
        <f>VLOOKUP(financials[[#This Row],[productid]],Products!$B$2:$H$10,3)</f>
        <v>2.9</v>
      </c>
      <c r="K4675" s="9">
        <f>financials[[#This Row],[Sales]]-financials[[#This Row],[COGS]]</f>
        <v>639087.1</v>
      </c>
      <c r="L4675" s="17">
        <f t="shared" ref="L4675:L4738" ca="1" si="148">RANDBETWEEN(44562,45534)</f>
        <v>44941</v>
      </c>
      <c r="M4675" t="str">
        <f t="shared" ca="1" si="147"/>
        <v>C0002</v>
      </c>
    </row>
    <row r="4676" spans="1:13" x14ac:dyDescent="0.25">
      <c r="A4676" t="str">
        <f t="shared" ca="1" si="146"/>
        <v>Channel Partners</v>
      </c>
      <c r="B4676" s="7" t="s">
        <v>170</v>
      </c>
      <c r="C4676" s="13">
        <v>109</v>
      </c>
      <c r="D4676" s="10" t="s">
        <v>101</v>
      </c>
      <c r="E4676">
        <v>2377</v>
      </c>
      <c r="F4676" s="9">
        <v>300</v>
      </c>
      <c r="G4676" s="9">
        <f>financials[[#This Row],[Units Sold]]*financials[[#This Row],[Sale Price]]</f>
        <v>713100</v>
      </c>
      <c r="H4676" s="9">
        <f>IF(financials[[#This Row],[Discount Band]]="low",0.1,IF(financials[[#This Row],[Discount Band]]="medium",0.15,0.3))</f>
        <v>0.15</v>
      </c>
      <c r="I4676" s="9">
        <f>financials[[#This Row],[Gross Sales]]-financials[[#This Row],[Gross Sales]]*financials[[#This Row],[Discounts]]</f>
        <v>606135</v>
      </c>
      <c r="J4676" s="9">
        <f>VLOOKUP(financials[[#This Row],[productid]],Products!$B$2:$H$10,3)</f>
        <v>16.8</v>
      </c>
      <c r="K4676" s="9">
        <f>financials[[#This Row],[Sales]]-financials[[#This Row],[COGS]]</f>
        <v>606118.19999999995</v>
      </c>
      <c r="L4676" s="17">
        <f t="shared" ca="1" si="148"/>
        <v>44771</v>
      </c>
      <c r="M4676" t="str">
        <f t="shared" ca="1" si="147"/>
        <v>C0003</v>
      </c>
    </row>
    <row r="4677" spans="1:13" x14ac:dyDescent="0.25">
      <c r="A4677" t="str">
        <f t="shared" ca="1" si="146"/>
        <v>Enterprise</v>
      </c>
      <c r="B4677" s="7" t="s">
        <v>135</v>
      </c>
      <c r="C4677" s="15">
        <v>109</v>
      </c>
      <c r="D4677" s="16" t="s">
        <v>94</v>
      </c>
      <c r="E4677">
        <v>2384</v>
      </c>
      <c r="F4677" s="9">
        <v>300</v>
      </c>
      <c r="G4677" s="9">
        <f>financials[[#This Row],[Units Sold]]*financials[[#This Row],[Sale Price]]</f>
        <v>715200</v>
      </c>
      <c r="H4677" s="9">
        <f>IF(financials[[#This Row],[Discount Band]]="low",0.1,IF(financials[[#This Row],[Discount Band]]="medium",0.15,0.3))</f>
        <v>0.3</v>
      </c>
      <c r="I4677" s="9">
        <f>financials[[#This Row],[Gross Sales]]-financials[[#This Row],[Gross Sales]]*financials[[#This Row],[Discounts]]</f>
        <v>500640</v>
      </c>
      <c r="J4677" s="9">
        <f>VLOOKUP(financials[[#This Row],[productid]],Products!$B$2:$H$10,3)</f>
        <v>16.8</v>
      </c>
      <c r="K4677" s="9">
        <f>financials[[#This Row],[Sales]]-financials[[#This Row],[COGS]]</f>
        <v>500623.2</v>
      </c>
      <c r="L4677" s="17">
        <f t="shared" ca="1" si="148"/>
        <v>45377</v>
      </c>
      <c r="M4677" t="str">
        <f t="shared" ca="1" si="147"/>
        <v>A0001</v>
      </c>
    </row>
    <row r="4678" spans="1:13" x14ac:dyDescent="0.25">
      <c r="A4678" t="str">
        <f t="shared" ca="1" si="146"/>
        <v>Channel Partners</v>
      </c>
      <c r="B4678" s="7" t="s">
        <v>170</v>
      </c>
      <c r="C4678" s="15">
        <v>107</v>
      </c>
      <c r="D4678" s="16" t="s">
        <v>102</v>
      </c>
      <c r="E4678">
        <v>2388</v>
      </c>
      <c r="F4678" s="9">
        <v>300</v>
      </c>
      <c r="G4678" s="9">
        <f>financials[[#This Row],[Units Sold]]*financials[[#This Row],[Sale Price]]</f>
        <v>716400</v>
      </c>
      <c r="H4678" s="9">
        <f>IF(financials[[#This Row],[Discount Band]]="low",0.1,IF(financials[[#This Row],[Discount Band]]="medium",0.15,0.3))</f>
        <v>0.1</v>
      </c>
      <c r="I4678" s="9">
        <f>financials[[#This Row],[Gross Sales]]-financials[[#This Row],[Gross Sales]]*financials[[#This Row],[Discounts]]</f>
        <v>644760</v>
      </c>
      <c r="J4678" s="9">
        <f>VLOOKUP(financials[[#This Row],[productid]],Products!$B$2:$H$10,3)</f>
        <v>5.5</v>
      </c>
      <c r="K4678" s="9">
        <f>financials[[#This Row],[Sales]]-financials[[#This Row],[COGS]]</f>
        <v>644754.5</v>
      </c>
      <c r="L4678" s="17">
        <f t="shared" ca="1" si="148"/>
        <v>45361</v>
      </c>
      <c r="M4678" t="str">
        <f t="shared" ca="1" si="147"/>
        <v>B0001</v>
      </c>
    </row>
    <row r="4679" spans="1:13" x14ac:dyDescent="0.25">
      <c r="A4679" t="str">
        <f t="shared" ca="1" si="146"/>
        <v>Government</v>
      </c>
      <c r="B4679" s="7" t="s">
        <v>170</v>
      </c>
      <c r="C4679" s="15">
        <v>104</v>
      </c>
      <c r="D4679" s="16" t="s">
        <v>94</v>
      </c>
      <c r="E4679">
        <v>2061</v>
      </c>
      <c r="F4679" s="9">
        <v>350</v>
      </c>
      <c r="G4679" s="9">
        <f>financials[[#This Row],[Units Sold]]*financials[[#This Row],[Sale Price]]</f>
        <v>721350</v>
      </c>
      <c r="H4679" s="9">
        <f>IF(financials[[#This Row],[Discount Band]]="low",0.1,IF(financials[[#This Row],[Discount Band]]="medium",0.15,0.3))</f>
        <v>0.3</v>
      </c>
      <c r="I4679" s="9">
        <f>financials[[#This Row],[Gross Sales]]-financials[[#This Row],[Gross Sales]]*financials[[#This Row],[Discounts]]</f>
        <v>504945</v>
      </c>
      <c r="J4679" s="9">
        <f>VLOOKUP(financials[[#This Row],[productid]],Products!$B$2:$H$10,3)</f>
        <v>2.9</v>
      </c>
      <c r="K4679" s="9">
        <f>financials[[#This Row],[Sales]]-financials[[#This Row],[COGS]]</f>
        <v>504942.1</v>
      </c>
      <c r="L4679" s="17">
        <f t="shared" ca="1" si="148"/>
        <v>45084</v>
      </c>
      <c r="M4679" t="str">
        <f t="shared" ca="1" si="147"/>
        <v>B0001</v>
      </c>
    </row>
    <row r="4680" spans="1:13" x14ac:dyDescent="0.25">
      <c r="A4680" t="str">
        <f t="shared" ca="1" si="146"/>
        <v>Government</v>
      </c>
      <c r="B4680" s="7" t="s">
        <v>170</v>
      </c>
      <c r="C4680" s="13">
        <v>103</v>
      </c>
      <c r="D4680" s="10" t="s">
        <v>94</v>
      </c>
      <c r="E4680">
        <v>2407</v>
      </c>
      <c r="F4680" s="9">
        <v>300</v>
      </c>
      <c r="G4680" s="9">
        <f>financials[[#This Row],[Units Sold]]*financials[[#This Row],[Sale Price]]</f>
        <v>722100</v>
      </c>
      <c r="H4680" s="9">
        <f>IF(financials[[#This Row],[Discount Band]]="low",0.1,IF(financials[[#This Row],[Discount Band]]="medium",0.15,0.3))</f>
        <v>0.3</v>
      </c>
      <c r="I4680" s="9">
        <f>financials[[#This Row],[Gross Sales]]-financials[[#This Row],[Gross Sales]]*financials[[#This Row],[Discounts]]</f>
        <v>505470</v>
      </c>
      <c r="J4680" s="9">
        <f>VLOOKUP(financials[[#This Row],[productid]],Products!$B$2:$H$10,3)</f>
        <v>15</v>
      </c>
      <c r="K4680" s="9">
        <f>financials[[#This Row],[Sales]]-financials[[#This Row],[COGS]]</f>
        <v>505455</v>
      </c>
      <c r="L4680" s="17">
        <f t="shared" ca="1" si="148"/>
        <v>44618</v>
      </c>
      <c r="M4680" t="str">
        <f t="shared" ca="1" si="147"/>
        <v>C0003</v>
      </c>
    </row>
    <row r="4681" spans="1:13" x14ac:dyDescent="0.25">
      <c r="A4681" t="str">
        <f t="shared" ca="1" si="146"/>
        <v>Channel Partners</v>
      </c>
      <c r="B4681" s="7" t="s">
        <v>135</v>
      </c>
      <c r="C4681" s="15">
        <v>106</v>
      </c>
      <c r="D4681" s="16" t="s">
        <v>101</v>
      </c>
      <c r="E4681">
        <v>2418</v>
      </c>
      <c r="F4681" s="9">
        <v>300</v>
      </c>
      <c r="G4681" s="9">
        <f>financials[[#This Row],[Units Sold]]*financials[[#This Row],[Sale Price]]</f>
        <v>725400</v>
      </c>
      <c r="H4681" s="9">
        <f>IF(financials[[#This Row],[Discount Band]]="low",0.1,IF(financials[[#This Row],[Discount Band]]="medium",0.15,0.3))</f>
        <v>0.15</v>
      </c>
      <c r="I4681" s="9">
        <f>financials[[#This Row],[Gross Sales]]-financials[[#This Row],[Gross Sales]]*financials[[#This Row],[Discounts]]</f>
        <v>616590</v>
      </c>
      <c r="J4681" s="9">
        <f>VLOOKUP(financials[[#This Row],[productid]],Products!$B$2:$H$10,3)</f>
        <v>9.1</v>
      </c>
      <c r="K4681" s="9">
        <f>financials[[#This Row],[Sales]]-financials[[#This Row],[COGS]]</f>
        <v>616580.9</v>
      </c>
      <c r="L4681" s="17">
        <f t="shared" ca="1" si="148"/>
        <v>44985</v>
      </c>
      <c r="M4681" t="str">
        <f t="shared" ca="1" si="147"/>
        <v>B0101</v>
      </c>
    </row>
    <row r="4682" spans="1:13" x14ac:dyDescent="0.25">
      <c r="A4682" t="str">
        <f t="shared" ca="1" si="146"/>
        <v>Government</v>
      </c>
      <c r="B4682" s="7" t="s">
        <v>135</v>
      </c>
      <c r="C4682" s="15">
        <v>107</v>
      </c>
      <c r="D4682" s="16" t="s">
        <v>102</v>
      </c>
      <c r="E4682">
        <v>2434</v>
      </c>
      <c r="F4682" s="9">
        <v>300</v>
      </c>
      <c r="G4682" s="9">
        <f>financials[[#This Row],[Units Sold]]*financials[[#This Row],[Sale Price]]</f>
        <v>730200</v>
      </c>
      <c r="H4682" s="9">
        <f>IF(financials[[#This Row],[Discount Band]]="low",0.1,IF(financials[[#This Row],[Discount Band]]="medium",0.15,0.3))</f>
        <v>0.1</v>
      </c>
      <c r="I4682" s="9">
        <f>financials[[#This Row],[Gross Sales]]-financials[[#This Row],[Gross Sales]]*financials[[#This Row],[Discounts]]</f>
        <v>657180</v>
      </c>
      <c r="J4682" s="9">
        <f>VLOOKUP(financials[[#This Row],[productid]],Products!$B$2:$H$10,3)</f>
        <v>5.5</v>
      </c>
      <c r="K4682" s="9">
        <f>financials[[#This Row],[Sales]]-financials[[#This Row],[COGS]]</f>
        <v>657174.5</v>
      </c>
      <c r="L4682" s="17">
        <f t="shared" ca="1" si="148"/>
        <v>45004</v>
      </c>
      <c r="M4682" t="str">
        <f t="shared" ca="1" si="147"/>
        <v>B0001</v>
      </c>
    </row>
    <row r="4683" spans="1:13" x14ac:dyDescent="0.25">
      <c r="A4683" t="str">
        <f t="shared" ca="1" si="146"/>
        <v>Government</v>
      </c>
      <c r="B4683" s="7" t="s">
        <v>170</v>
      </c>
      <c r="C4683" s="15">
        <v>103</v>
      </c>
      <c r="D4683" s="16" t="s">
        <v>102</v>
      </c>
      <c r="E4683">
        <v>2436</v>
      </c>
      <c r="F4683" s="9">
        <v>300</v>
      </c>
      <c r="G4683" s="9">
        <f>financials[[#This Row],[Units Sold]]*financials[[#This Row],[Sale Price]]</f>
        <v>730800</v>
      </c>
      <c r="H4683" s="9">
        <f>IF(financials[[#This Row],[Discount Band]]="low",0.1,IF(financials[[#This Row],[Discount Band]]="medium",0.15,0.3))</f>
        <v>0.1</v>
      </c>
      <c r="I4683" s="9">
        <f>financials[[#This Row],[Gross Sales]]-financials[[#This Row],[Gross Sales]]*financials[[#This Row],[Discounts]]</f>
        <v>657720</v>
      </c>
      <c r="J4683" s="9">
        <f>VLOOKUP(financials[[#This Row],[productid]],Products!$B$2:$H$10,3)</f>
        <v>15</v>
      </c>
      <c r="K4683" s="9">
        <f>financials[[#This Row],[Sales]]-financials[[#This Row],[COGS]]</f>
        <v>657705</v>
      </c>
      <c r="L4683" s="17">
        <f t="shared" ca="1" si="148"/>
        <v>44793</v>
      </c>
      <c r="M4683" t="str">
        <f t="shared" ca="1" si="147"/>
        <v>C0002</v>
      </c>
    </row>
    <row r="4684" spans="1:13" x14ac:dyDescent="0.25">
      <c r="A4684" t="str">
        <f t="shared" ca="1" si="146"/>
        <v>Enterprise</v>
      </c>
      <c r="B4684" s="7" t="s">
        <v>135</v>
      </c>
      <c r="C4684" s="15">
        <v>103</v>
      </c>
      <c r="D4684" s="16" t="s">
        <v>101</v>
      </c>
      <c r="E4684">
        <v>2487</v>
      </c>
      <c r="F4684" s="9">
        <v>300</v>
      </c>
      <c r="G4684" s="9">
        <f>financials[[#This Row],[Units Sold]]*financials[[#This Row],[Sale Price]]</f>
        <v>746100</v>
      </c>
      <c r="H4684" s="9">
        <f>IF(financials[[#This Row],[Discount Band]]="low",0.1,IF(financials[[#This Row],[Discount Band]]="medium",0.15,0.3))</f>
        <v>0.15</v>
      </c>
      <c r="I4684" s="9">
        <f>financials[[#This Row],[Gross Sales]]-financials[[#This Row],[Gross Sales]]*financials[[#This Row],[Discounts]]</f>
        <v>634185</v>
      </c>
      <c r="J4684" s="9">
        <f>VLOOKUP(financials[[#This Row],[productid]],Products!$B$2:$H$10,3)</f>
        <v>15</v>
      </c>
      <c r="K4684" s="9">
        <f>financials[[#This Row],[Sales]]-financials[[#This Row],[COGS]]</f>
        <v>634170</v>
      </c>
      <c r="L4684" s="17">
        <f t="shared" ca="1" si="148"/>
        <v>45126</v>
      </c>
      <c r="M4684" t="str">
        <f t="shared" ca="1" si="147"/>
        <v>C0002</v>
      </c>
    </row>
    <row r="4685" spans="1:13" x14ac:dyDescent="0.25">
      <c r="A4685" t="str">
        <f t="shared" ca="1" si="146"/>
        <v>Channel Partners</v>
      </c>
      <c r="B4685" s="7" t="s">
        <v>170</v>
      </c>
      <c r="C4685" s="15">
        <v>103</v>
      </c>
      <c r="D4685" s="16" t="s">
        <v>94</v>
      </c>
      <c r="E4685">
        <v>2502</v>
      </c>
      <c r="F4685" s="9">
        <v>300</v>
      </c>
      <c r="G4685" s="9">
        <f>financials[[#This Row],[Units Sold]]*financials[[#This Row],[Sale Price]]</f>
        <v>750600</v>
      </c>
      <c r="H4685" s="9">
        <f>IF(financials[[#This Row],[Discount Band]]="low",0.1,IF(financials[[#This Row],[Discount Band]]="medium",0.15,0.3))</f>
        <v>0.3</v>
      </c>
      <c r="I4685" s="9">
        <f>financials[[#This Row],[Gross Sales]]-financials[[#This Row],[Gross Sales]]*financials[[#This Row],[Discounts]]</f>
        <v>525420</v>
      </c>
      <c r="J4685" s="9">
        <f>VLOOKUP(financials[[#This Row],[productid]],Products!$B$2:$H$10,3)</f>
        <v>15</v>
      </c>
      <c r="K4685" s="9">
        <f>financials[[#This Row],[Sales]]-financials[[#This Row],[COGS]]</f>
        <v>525405</v>
      </c>
      <c r="L4685" s="17">
        <f t="shared" ca="1" si="148"/>
        <v>44834</v>
      </c>
      <c r="M4685" t="str">
        <f t="shared" ca="1" si="147"/>
        <v>C0003</v>
      </c>
    </row>
    <row r="4686" spans="1:13" x14ac:dyDescent="0.25">
      <c r="A4686" t="str">
        <f t="shared" ca="1" si="146"/>
        <v>Government</v>
      </c>
      <c r="B4686" s="7" t="s">
        <v>170</v>
      </c>
      <c r="C4686" s="15">
        <v>103</v>
      </c>
      <c r="D4686" s="16" t="s">
        <v>102</v>
      </c>
      <c r="E4686">
        <v>2158</v>
      </c>
      <c r="F4686" s="9">
        <v>350</v>
      </c>
      <c r="G4686" s="9">
        <f>financials[[#This Row],[Units Sold]]*financials[[#This Row],[Sale Price]]</f>
        <v>755300</v>
      </c>
      <c r="H4686" s="9">
        <f>IF(financials[[#This Row],[Discount Band]]="low",0.1,IF(financials[[#This Row],[Discount Band]]="medium",0.15,0.3))</f>
        <v>0.1</v>
      </c>
      <c r="I4686" s="9">
        <f>financials[[#This Row],[Gross Sales]]-financials[[#This Row],[Gross Sales]]*financials[[#This Row],[Discounts]]</f>
        <v>679770</v>
      </c>
      <c r="J4686" s="9">
        <f>VLOOKUP(financials[[#This Row],[productid]],Products!$B$2:$H$10,3)</f>
        <v>15</v>
      </c>
      <c r="K4686" s="9">
        <f>financials[[#This Row],[Sales]]-financials[[#This Row],[COGS]]</f>
        <v>679755</v>
      </c>
      <c r="L4686" s="17">
        <f t="shared" ca="1" si="148"/>
        <v>44876</v>
      </c>
      <c r="M4686" t="str">
        <f t="shared" ca="1" si="147"/>
        <v>B0001</v>
      </c>
    </row>
    <row r="4687" spans="1:13" x14ac:dyDescent="0.25">
      <c r="A4687" t="str">
        <f t="shared" ca="1" si="146"/>
        <v>Channel Partners</v>
      </c>
      <c r="B4687" s="7" t="s">
        <v>170</v>
      </c>
      <c r="C4687" s="13">
        <v>108</v>
      </c>
      <c r="D4687" s="10" t="s">
        <v>102</v>
      </c>
      <c r="E4687">
        <v>2539</v>
      </c>
      <c r="F4687" s="9">
        <v>300</v>
      </c>
      <c r="G4687" s="9">
        <f>financials[[#This Row],[Units Sold]]*financials[[#This Row],[Sale Price]]</f>
        <v>761700</v>
      </c>
      <c r="H4687" s="9">
        <f>IF(financials[[#This Row],[Discount Band]]="low",0.1,IF(financials[[#This Row],[Discount Band]]="medium",0.15,0.3))</f>
        <v>0.1</v>
      </c>
      <c r="I4687" s="9">
        <f>financials[[#This Row],[Gross Sales]]-financials[[#This Row],[Gross Sales]]*financials[[#This Row],[Discounts]]</f>
        <v>685530</v>
      </c>
      <c r="J4687" s="9">
        <f>VLOOKUP(financials[[#This Row],[productid]],Products!$B$2:$H$10,3)</f>
        <v>3.99</v>
      </c>
      <c r="K4687" s="9">
        <f>financials[[#This Row],[Sales]]-financials[[#This Row],[COGS]]</f>
        <v>685526.01</v>
      </c>
      <c r="L4687" s="17">
        <f t="shared" ca="1" si="148"/>
        <v>45400</v>
      </c>
      <c r="M4687" t="str">
        <f t="shared" ca="1" si="147"/>
        <v>C0002</v>
      </c>
    </row>
    <row r="4688" spans="1:13" x14ac:dyDescent="0.25">
      <c r="A4688" t="str">
        <f t="shared" ca="1" si="146"/>
        <v>Government</v>
      </c>
      <c r="B4688" s="7" t="s">
        <v>170</v>
      </c>
      <c r="C4688" s="15">
        <v>102</v>
      </c>
      <c r="D4688" s="16" t="s">
        <v>102</v>
      </c>
      <c r="E4688">
        <v>2585</v>
      </c>
      <c r="F4688" s="9">
        <v>300</v>
      </c>
      <c r="G4688" s="9">
        <f>financials[[#This Row],[Units Sold]]*financials[[#This Row],[Sale Price]]</f>
        <v>775500</v>
      </c>
      <c r="H4688" s="9">
        <f>IF(financials[[#This Row],[Discount Band]]="low",0.1,IF(financials[[#This Row],[Discount Band]]="medium",0.15,0.3))</f>
        <v>0.1</v>
      </c>
      <c r="I4688" s="9">
        <f>financials[[#This Row],[Gross Sales]]-financials[[#This Row],[Gross Sales]]*financials[[#This Row],[Discounts]]</f>
        <v>697950</v>
      </c>
      <c r="J4688" s="9">
        <f>VLOOKUP(financials[[#This Row],[productid]],Products!$B$2:$H$10,3)</f>
        <v>13.95</v>
      </c>
      <c r="K4688" s="9">
        <f>financials[[#This Row],[Sales]]-financials[[#This Row],[COGS]]</f>
        <v>697936.05</v>
      </c>
      <c r="L4688" s="17">
        <f t="shared" ca="1" si="148"/>
        <v>45150</v>
      </c>
      <c r="M4688" t="str">
        <f t="shared" ca="1" si="147"/>
        <v>B0001</v>
      </c>
    </row>
    <row r="4689" spans="1:13" x14ac:dyDescent="0.25">
      <c r="A4689" t="str">
        <f t="shared" ca="1" si="146"/>
        <v>Enterprise</v>
      </c>
      <c r="B4689" s="7" t="s">
        <v>135</v>
      </c>
      <c r="C4689" s="15">
        <v>106</v>
      </c>
      <c r="D4689" s="16" t="s">
        <v>101</v>
      </c>
      <c r="E4689">
        <v>2588</v>
      </c>
      <c r="F4689" s="9">
        <v>300</v>
      </c>
      <c r="G4689" s="9">
        <f>financials[[#This Row],[Units Sold]]*financials[[#This Row],[Sale Price]]</f>
        <v>776400</v>
      </c>
      <c r="H4689" s="9">
        <f>IF(financials[[#This Row],[Discount Band]]="low",0.1,IF(financials[[#This Row],[Discount Band]]="medium",0.15,0.3))</f>
        <v>0.15</v>
      </c>
      <c r="I4689" s="9">
        <f>financials[[#This Row],[Gross Sales]]-financials[[#This Row],[Gross Sales]]*financials[[#This Row],[Discounts]]</f>
        <v>659940</v>
      </c>
      <c r="J4689" s="9">
        <f>VLOOKUP(financials[[#This Row],[productid]],Products!$B$2:$H$10,3)</f>
        <v>9.1</v>
      </c>
      <c r="K4689" s="9">
        <f>financials[[#This Row],[Sales]]-financials[[#This Row],[COGS]]</f>
        <v>659930.9</v>
      </c>
      <c r="L4689" s="17">
        <f t="shared" ca="1" si="148"/>
        <v>44786</v>
      </c>
      <c r="M4689" t="str">
        <f t="shared" ca="1" si="147"/>
        <v>C0002</v>
      </c>
    </row>
    <row r="4690" spans="1:13" x14ac:dyDescent="0.25">
      <c r="A4690" t="str">
        <f t="shared" ca="1" si="146"/>
        <v>Channel Partners</v>
      </c>
      <c r="B4690" s="7" t="s">
        <v>135</v>
      </c>
      <c r="C4690" s="15">
        <v>102</v>
      </c>
      <c r="D4690" s="16" t="s">
        <v>101</v>
      </c>
      <c r="E4690">
        <v>2221</v>
      </c>
      <c r="F4690" s="9">
        <v>350</v>
      </c>
      <c r="G4690" s="9">
        <f>financials[[#This Row],[Units Sold]]*financials[[#This Row],[Sale Price]]</f>
        <v>777350</v>
      </c>
      <c r="H4690" s="9">
        <f>IF(financials[[#This Row],[Discount Band]]="low",0.1,IF(financials[[#This Row],[Discount Band]]="medium",0.15,0.3))</f>
        <v>0.15</v>
      </c>
      <c r="I4690" s="9">
        <f>financials[[#This Row],[Gross Sales]]-financials[[#This Row],[Gross Sales]]*financials[[#This Row],[Discounts]]</f>
        <v>660747.5</v>
      </c>
      <c r="J4690" s="9">
        <f>VLOOKUP(financials[[#This Row],[productid]],Products!$B$2:$H$10,3)</f>
        <v>13.95</v>
      </c>
      <c r="K4690" s="9">
        <f>financials[[#This Row],[Sales]]-financials[[#This Row],[COGS]]</f>
        <v>660733.55000000005</v>
      </c>
      <c r="L4690" s="17">
        <f t="shared" ca="1" si="148"/>
        <v>45298</v>
      </c>
      <c r="M4690" t="str">
        <f t="shared" ca="1" si="147"/>
        <v>C0003</v>
      </c>
    </row>
    <row r="4691" spans="1:13" x14ac:dyDescent="0.25">
      <c r="A4691" t="str">
        <f t="shared" ca="1" si="146"/>
        <v>Government</v>
      </c>
      <c r="B4691" s="7" t="s">
        <v>135</v>
      </c>
      <c r="C4691" s="15">
        <v>106</v>
      </c>
      <c r="D4691" s="16" t="s">
        <v>94</v>
      </c>
      <c r="E4691">
        <v>2229</v>
      </c>
      <c r="F4691" s="9">
        <v>350</v>
      </c>
      <c r="G4691" s="9">
        <f>financials[[#This Row],[Units Sold]]*financials[[#This Row],[Sale Price]]</f>
        <v>780150</v>
      </c>
      <c r="H4691" s="9">
        <f>IF(financials[[#This Row],[Discount Band]]="low",0.1,IF(financials[[#This Row],[Discount Band]]="medium",0.15,0.3))</f>
        <v>0.3</v>
      </c>
      <c r="I4691" s="9">
        <f>financials[[#This Row],[Gross Sales]]-financials[[#This Row],[Gross Sales]]*financials[[#This Row],[Discounts]]</f>
        <v>546105</v>
      </c>
      <c r="J4691" s="9">
        <f>VLOOKUP(financials[[#This Row],[productid]],Products!$B$2:$H$10,3)</f>
        <v>9.1</v>
      </c>
      <c r="K4691" s="9">
        <f>financials[[#This Row],[Sales]]-financials[[#This Row],[COGS]]</f>
        <v>546095.9</v>
      </c>
      <c r="L4691" s="17">
        <f t="shared" ca="1" si="148"/>
        <v>45250</v>
      </c>
      <c r="M4691" t="str">
        <f t="shared" ca="1" si="147"/>
        <v>B0101</v>
      </c>
    </row>
    <row r="4692" spans="1:13" x14ac:dyDescent="0.25">
      <c r="A4692" t="str">
        <f t="shared" ca="1" si="146"/>
        <v>Government</v>
      </c>
      <c r="B4692" s="7" t="s">
        <v>135</v>
      </c>
      <c r="C4692" s="15">
        <v>101</v>
      </c>
      <c r="D4692" s="16" t="s">
        <v>94</v>
      </c>
      <c r="E4692">
        <v>2231</v>
      </c>
      <c r="F4692" s="9">
        <v>350</v>
      </c>
      <c r="G4692" s="9">
        <f>financials[[#This Row],[Units Sold]]*financials[[#This Row],[Sale Price]]</f>
        <v>780850</v>
      </c>
      <c r="H4692" s="9">
        <f>IF(financials[[#This Row],[Discount Band]]="low",0.1,IF(financials[[#This Row],[Discount Band]]="medium",0.15,0.3))</f>
        <v>0.3</v>
      </c>
      <c r="I4692" s="9">
        <f>financials[[#This Row],[Gross Sales]]-financials[[#This Row],[Gross Sales]]*financials[[#This Row],[Discounts]]</f>
        <v>546595</v>
      </c>
      <c r="J4692" s="9">
        <f>VLOOKUP(financials[[#This Row],[productid]],Products!$B$2:$H$10,3)</f>
        <v>9.9499999999999993</v>
      </c>
      <c r="K4692" s="9">
        <f>financials[[#This Row],[Sales]]-financials[[#This Row],[COGS]]</f>
        <v>546585.05000000005</v>
      </c>
      <c r="L4692" s="17">
        <f t="shared" ca="1" si="148"/>
        <v>45449</v>
      </c>
      <c r="M4692" t="str">
        <f t="shared" ca="1" si="147"/>
        <v>C0003</v>
      </c>
    </row>
    <row r="4693" spans="1:13" x14ac:dyDescent="0.25">
      <c r="A4693" t="str">
        <f t="shared" ca="1" si="146"/>
        <v>Channel Partners</v>
      </c>
      <c r="B4693" s="7" t="s">
        <v>135</v>
      </c>
      <c r="C4693" s="15">
        <v>105</v>
      </c>
      <c r="D4693" s="16" t="s">
        <v>102</v>
      </c>
      <c r="E4693">
        <v>2633</v>
      </c>
      <c r="F4693" s="9">
        <v>300</v>
      </c>
      <c r="G4693" s="9">
        <f>financials[[#This Row],[Units Sold]]*financials[[#This Row],[Sale Price]]</f>
        <v>789900</v>
      </c>
      <c r="H4693" s="9">
        <f>IF(financials[[#This Row],[Discount Band]]="low",0.1,IF(financials[[#This Row],[Discount Band]]="medium",0.15,0.3))</f>
        <v>0.1</v>
      </c>
      <c r="I4693" s="9">
        <f>financials[[#This Row],[Gross Sales]]-financials[[#This Row],[Gross Sales]]*financials[[#This Row],[Discounts]]</f>
        <v>710910</v>
      </c>
      <c r="J4693" s="9">
        <f>VLOOKUP(financials[[#This Row],[productid]],Products!$B$2:$H$10,3)</f>
        <v>10</v>
      </c>
      <c r="K4693" s="9">
        <f>financials[[#This Row],[Sales]]-financials[[#This Row],[COGS]]</f>
        <v>710900</v>
      </c>
      <c r="L4693" s="17">
        <f t="shared" ca="1" si="148"/>
        <v>45142</v>
      </c>
      <c r="M4693" t="str">
        <f t="shared" ca="1" si="147"/>
        <v>C0002</v>
      </c>
    </row>
    <row r="4694" spans="1:13" x14ac:dyDescent="0.25">
      <c r="A4694" t="str">
        <f t="shared" ca="1" si="146"/>
        <v>Channel Partners</v>
      </c>
      <c r="B4694" s="7" t="s">
        <v>135</v>
      </c>
      <c r="C4694" s="15">
        <v>108</v>
      </c>
      <c r="D4694" s="16" t="s">
        <v>102</v>
      </c>
      <c r="E4694">
        <v>2259</v>
      </c>
      <c r="F4694" s="9">
        <v>350</v>
      </c>
      <c r="G4694" s="9">
        <f>financials[[#This Row],[Units Sold]]*financials[[#This Row],[Sale Price]]</f>
        <v>790650</v>
      </c>
      <c r="H4694" s="9">
        <f>IF(financials[[#This Row],[Discount Band]]="low",0.1,IF(financials[[#This Row],[Discount Band]]="medium",0.15,0.3))</f>
        <v>0.1</v>
      </c>
      <c r="I4694" s="9">
        <f>financials[[#This Row],[Gross Sales]]-financials[[#This Row],[Gross Sales]]*financials[[#This Row],[Discounts]]</f>
        <v>711585</v>
      </c>
      <c r="J4694" s="9">
        <f>VLOOKUP(financials[[#This Row],[productid]],Products!$B$2:$H$10,3)</f>
        <v>3.99</v>
      </c>
      <c r="K4694" s="9">
        <f>financials[[#This Row],[Sales]]-financials[[#This Row],[COGS]]</f>
        <v>711581.01</v>
      </c>
      <c r="L4694" s="17">
        <f t="shared" ca="1" si="148"/>
        <v>45205</v>
      </c>
      <c r="M4694" t="str">
        <f t="shared" ca="1" si="147"/>
        <v>B0101</v>
      </c>
    </row>
    <row r="4695" spans="1:13" x14ac:dyDescent="0.25">
      <c r="A4695" t="str">
        <f t="shared" ca="1" si="146"/>
        <v>Enterprise</v>
      </c>
      <c r="B4695" s="7" t="s">
        <v>170</v>
      </c>
      <c r="C4695" s="15">
        <v>106</v>
      </c>
      <c r="D4695" s="16" t="s">
        <v>94</v>
      </c>
      <c r="E4695">
        <v>2679</v>
      </c>
      <c r="F4695" s="9">
        <v>300</v>
      </c>
      <c r="G4695" s="9">
        <f>financials[[#This Row],[Units Sold]]*financials[[#This Row],[Sale Price]]</f>
        <v>803700</v>
      </c>
      <c r="H4695" s="9">
        <f>IF(financials[[#This Row],[Discount Band]]="low",0.1,IF(financials[[#This Row],[Discount Band]]="medium",0.15,0.3))</f>
        <v>0.3</v>
      </c>
      <c r="I4695" s="9">
        <f>financials[[#This Row],[Gross Sales]]-financials[[#This Row],[Gross Sales]]*financials[[#This Row],[Discounts]]</f>
        <v>562590</v>
      </c>
      <c r="J4695" s="9">
        <f>VLOOKUP(financials[[#This Row],[productid]],Products!$B$2:$H$10,3)</f>
        <v>9.1</v>
      </c>
      <c r="K4695" s="9">
        <f>financials[[#This Row],[Sales]]-financials[[#This Row],[COGS]]</f>
        <v>562580.9</v>
      </c>
      <c r="L4695" s="17">
        <f t="shared" ca="1" si="148"/>
        <v>44952</v>
      </c>
      <c r="M4695" t="str">
        <f t="shared" ca="1" si="147"/>
        <v>C0002</v>
      </c>
    </row>
    <row r="4696" spans="1:13" x14ac:dyDescent="0.25">
      <c r="A4696" t="str">
        <f t="shared" ca="1" si="146"/>
        <v>Government</v>
      </c>
      <c r="B4696" s="7" t="s">
        <v>135</v>
      </c>
      <c r="C4696" s="15">
        <v>107</v>
      </c>
      <c r="D4696" s="16" t="s">
        <v>101</v>
      </c>
      <c r="E4696">
        <v>2718</v>
      </c>
      <c r="F4696" s="9">
        <v>300</v>
      </c>
      <c r="G4696" s="9">
        <f>financials[[#This Row],[Units Sold]]*financials[[#This Row],[Sale Price]]</f>
        <v>815400</v>
      </c>
      <c r="H4696" s="9">
        <f>IF(financials[[#This Row],[Discount Band]]="low",0.1,IF(financials[[#This Row],[Discount Band]]="medium",0.15,0.3))</f>
        <v>0.15</v>
      </c>
      <c r="I4696" s="9">
        <f>financials[[#This Row],[Gross Sales]]-financials[[#This Row],[Gross Sales]]*financials[[#This Row],[Discounts]]</f>
        <v>693090</v>
      </c>
      <c r="J4696" s="9">
        <f>VLOOKUP(financials[[#This Row],[productid]],Products!$B$2:$H$10,3)</f>
        <v>5.5</v>
      </c>
      <c r="K4696" s="9">
        <f>financials[[#This Row],[Sales]]-financials[[#This Row],[COGS]]</f>
        <v>693084.5</v>
      </c>
      <c r="L4696" s="17">
        <f t="shared" ca="1" si="148"/>
        <v>45089</v>
      </c>
      <c r="M4696" t="str">
        <f t="shared" ca="1" si="147"/>
        <v>C0002</v>
      </c>
    </row>
    <row r="4697" spans="1:13" x14ac:dyDescent="0.25">
      <c r="A4697" t="str">
        <f t="shared" ca="1" si="146"/>
        <v>Channel Partners</v>
      </c>
      <c r="B4697" s="7" t="s">
        <v>170</v>
      </c>
      <c r="C4697" s="15">
        <v>103</v>
      </c>
      <c r="D4697" s="16" t="s">
        <v>102</v>
      </c>
      <c r="E4697">
        <v>2734</v>
      </c>
      <c r="F4697" s="9">
        <v>300</v>
      </c>
      <c r="G4697" s="9">
        <f>financials[[#This Row],[Units Sold]]*financials[[#This Row],[Sale Price]]</f>
        <v>820200</v>
      </c>
      <c r="H4697" s="9">
        <f>IF(financials[[#This Row],[Discount Band]]="low",0.1,IF(financials[[#This Row],[Discount Band]]="medium",0.15,0.3))</f>
        <v>0.1</v>
      </c>
      <c r="I4697" s="9">
        <f>financials[[#This Row],[Gross Sales]]-financials[[#This Row],[Gross Sales]]*financials[[#This Row],[Discounts]]</f>
        <v>738180</v>
      </c>
      <c r="J4697" s="9">
        <f>VLOOKUP(financials[[#This Row],[productid]],Products!$B$2:$H$10,3)</f>
        <v>15</v>
      </c>
      <c r="K4697" s="9">
        <f>financials[[#This Row],[Sales]]-financials[[#This Row],[COGS]]</f>
        <v>738165</v>
      </c>
      <c r="L4697" s="17">
        <f t="shared" ca="1" si="148"/>
        <v>45069</v>
      </c>
      <c r="M4697" t="str">
        <f t="shared" ca="1" si="147"/>
        <v>B0101</v>
      </c>
    </row>
    <row r="4698" spans="1:13" x14ac:dyDescent="0.25">
      <c r="A4698" t="str">
        <f t="shared" ca="1" si="146"/>
        <v>Government</v>
      </c>
      <c r="B4698" s="7" t="s">
        <v>170</v>
      </c>
      <c r="C4698" s="15">
        <v>102</v>
      </c>
      <c r="D4698" s="16" t="s">
        <v>94</v>
      </c>
      <c r="E4698">
        <v>2755</v>
      </c>
      <c r="F4698" s="9">
        <v>300</v>
      </c>
      <c r="G4698" s="9">
        <f>financials[[#This Row],[Units Sold]]*financials[[#This Row],[Sale Price]]</f>
        <v>826500</v>
      </c>
      <c r="H4698" s="9">
        <f>IF(financials[[#This Row],[Discount Band]]="low",0.1,IF(financials[[#This Row],[Discount Band]]="medium",0.15,0.3))</f>
        <v>0.3</v>
      </c>
      <c r="I4698" s="9">
        <f>financials[[#This Row],[Gross Sales]]-financials[[#This Row],[Gross Sales]]*financials[[#This Row],[Discounts]]</f>
        <v>578550</v>
      </c>
      <c r="J4698" s="9">
        <f>VLOOKUP(financials[[#This Row],[productid]],Products!$B$2:$H$10,3)</f>
        <v>13.95</v>
      </c>
      <c r="K4698" s="9">
        <f>financials[[#This Row],[Sales]]-financials[[#This Row],[COGS]]</f>
        <v>578536.05000000005</v>
      </c>
      <c r="L4698" s="17">
        <f t="shared" ca="1" si="148"/>
        <v>45124</v>
      </c>
      <c r="M4698" t="str">
        <f t="shared" ca="1" si="147"/>
        <v>B0101</v>
      </c>
    </row>
    <row r="4699" spans="1:13" x14ac:dyDescent="0.25">
      <c r="A4699" t="str">
        <f t="shared" ca="1" si="146"/>
        <v>Government</v>
      </c>
      <c r="B4699" s="7" t="s">
        <v>135</v>
      </c>
      <c r="C4699" s="15">
        <v>101</v>
      </c>
      <c r="D4699" s="16" t="s">
        <v>94</v>
      </c>
      <c r="E4699">
        <v>2363</v>
      </c>
      <c r="F4699" s="9">
        <v>350</v>
      </c>
      <c r="G4699" s="9">
        <f>financials[[#This Row],[Units Sold]]*financials[[#This Row],[Sale Price]]</f>
        <v>827050</v>
      </c>
      <c r="H4699" s="9">
        <f>IF(financials[[#This Row],[Discount Band]]="low",0.1,IF(financials[[#This Row],[Discount Band]]="medium",0.15,0.3))</f>
        <v>0.3</v>
      </c>
      <c r="I4699" s="9">
        <f>financials[[#This Row],[Gross Sales]]-financials[[#This Row],[Gross Sales]]*financials[[#This Row],[Discounts]]</f>
        <v>578935</v>
      </c>
      <c r="J4699" s="9">
        <f>VLOOKUP(financials[[#This Row],[productid]],Products!$B$2:$H$10,3)</f>
        <v>9.9499999999999993</v>
      </c>
      <c r="K4699" s="9">
        <f>financials[[#This Row],[Sales]]-financials[[#This Row],[COGS]]</f>
        <v>578925.05000000005</v>
      </c>
      <c r="L4699" s="17">
        <f t="shared" ca="1" si="148"/>
        <v>45184</v>
      </c>
      <c r="M4699" t="str">
        <f t="shared" ca="1" si="147"/>
        <v>C0002</v>
      </c>
    </row>
    <row r="4700" spans="1:13" x14ac:dyDescent="0.25">
      <c r="A4700" t="str">
        <f t="shared" ca="1" si="146"/>
        <v>Channel Partners</v>
      </c>
      <c r="B4700" s="7" t="s">
        <v>135</v>
      </c>
      <c r="C4700" s="15">
        <v>102</v>
      </c>
      <c r="D4700" s="16" t="s">
        <v>101</v>
      </c>
      <c r="E4700">
        <v>2770</v>
      </c>
      <c r="F4700" s="9">
        <v>300</v>
      </c>
      <c r="G4700" s="9">
        <f>financials[[#This Row],[Units Sold]]*financials[[#This Row],[Sale Price]]</f>
        <v>831000</v>
      </c>
      <c r="H4700" s="9">
        <f>IF(financials[[#This Row],[Discount Band]]="low",0.1,IF(financials[[#This Row],[Discount Band]]="medium",0.15,0.3))</f>
        <v>0.15</v>
      </c>
      <c r="I4700" s="9">
        <f>financials[[#This Row],[Gross Sales]]-financials[[#This Row],[Gross Sales]]*financials[[#This Row],[Discounts]]</f>
        <v>706350</v>
      </c>
      <c r="J4700" s="9">
        <f>VLOOKUP(financials[[#This Row],[productid]],Products!$B$2:$H$10,3)</f>
        <v>13.95</v>
      </c>
      <c r="K4700" s="9">
        <f>financials[[#This Row],[Sales]]-financials[[#This Row],[COGS]]</f>
        <v>706336.05</v>
      </c>
      <c r="L4700" s="17">
        <f t="shared" ca="1" si="148"/>
        <v>44737</v>
      </c>
      <c r="M4700" t="str">
        <f t="shared" ca="1" si="147"/>
        <v>C0002</v>
      </c>
    </row>
    <row r="4701" spans="1:13" x14ac:dyDescent="0.25">
      <c r="A4701" t="str">
        <f t="shared" ca="1" si="146"/>
        <v>Channel Partners</v>
      </c>
      <c r="B4701" s="7" t="s">
        <v>170</v>
      </c>
      <c r="C4701" s="15">
        <v>106</v>
      </c>
      <c r="D4701" s="16" t="s">
        <v>94</v>
      </c>
      <c r="E4701">
        <v>2376</v>
      </c>
      <c r="F4701" s="9">
        <v>350</v>
      </c>
      <c r="G4701" s="9">
        <f>financials[[#This Row],[Units Sold]]*financials[[#This Row],[Sale Price]]</f>
        <v>831600</v>
      </c>
      <c r="H4701" s="9">
        <f>IF(financials[[#This Row],[Discount Band]]="low",0.1,IF(financials[[#This Row],[Discount Band]]="medium",0.15,0.3))</f>
        <v>0.3</v>
      </c>
      <c r="I4701" s="9">
        <f>financials[[#This Row],[Gross Sales]]-financials[[#This Row],[Gross Sales]]*financials[[#This Row],[Discounts]]</f>
        <v>582120</v>
      </c>
      <c r="J4701" s="9">
        <f>VLOOKUP(financials[[#This Row],[productid]],Products!$B$2:$H$10,3)</f>
        <v>9.1</v>
      </c>
      <c r="K4701" s="9">
        <f>financials[[#This Row],[Sales]]-financials[[#This Row],[COGS]]</f>
        <v>582110.9</v>
      </c>
      <c r="L4701" s="17">
        <f t="shared" ca="1" si="148"/>
        <v>45403</v>
      </c>
      <c r="M4701" t="str">
        <f t="shared" ca="1" si="147"/>
        <v>C0003</v>
      </c>
    </row>
    <row r="4702" spans="1:13" x14ac:dyDescent="0.25">
      <c r="A4702" t="str">
        <f t="shared" ca="1" si="146"/>
        <v>Channel Partners</v>
      </c>
      <c r="B4702" s="7" t="s">
        <v>170</v>
      </c>
      <c r="C4702" s="15">
        <v>107</v>
      </c>
      <c r="D4702" s="16" t="s">
        <v>94</v>
      </c>
      <c r="E4702">
        <v>2779</v>
      </c>
      <c r="F4702" s="9">
        <v>300</v>
      </c>
      <c r="G4702" s="9">
        <f>financials[[#This Row],[Units Sold]]*financials[[#This Row],[Sale Price]]</f>
        <v>833700</v>
      </c>
      <c r="H4702" s="9">
        <f>IF(financials[[#This Row],[Discount Band]]="low",0.1,IF(financials[[#This Row],[Discount Band]]="medium",0.15,0.3))</f>
        <v>0.3</v>
      </c>
      <c r="I4702" s="9">
        <f>financials[[#This Row],[Gross Sales]]-financials[[#This Row],[Gross Sales]]*financials[[#This Row],[Discounts]]</f>
        <v>583590</v>
      </c>
      <c r="J4702" s="9">
        <f>VLOOKUP(financials[[#This Row],[productid]],Products!$B$2:$H$10,3)</f>
        <v>5.5</v>
      </c>
      <c r="K4702" s="9">
        <f>financials[[#This Row],[Sales]]-financials[[#This Row],[COGS]]</f>
        <v>583584.5</v>
      </c>
      <c r="L4702" s="17">
        <f t="shared" ca="1" si="148"/>
        <v>44836</v>
      </c>
      <c r="M4702" t="str">
        <f t="shared" ca="1" si="147"/>
        <v>C0002</v>
      </c>
    </row>
    <row r="4703" spans="1:13" x14ac:dyDescent="0.25">
      <c r="A4703" t="str">
        <f t="shared" ca="1" si="146"/>
        <v>Channel Partners</v>
      </c>
      <c r="B4703" s="7" t="s">
        <v>170</v>
      </c>
      <c r="C4703" s="15">
        <v>108</v>
      </c>
      <c r="D4703" s="16" t="s">
        <v>101</v>
      </c>
      <c r="E4703">
        <v>2785</v>
      </c>
      <c r="F4703" s="9">
        <v>300</v>
      </c>
      <c r="G4703" s="9">
        <f>financials[[#This Row],[Units Sold]]*financials[[#This Row],[Sale Price]]</f>
        <v>835500</v>
      </c>
      <c r="H4703" s="9">
        <f>IF(financials[[#This Row],[Discount Band]]="low",0.1,IF(financials[[#This Row],[Discount Band]]="medium",0.15,0.3))</f>
        <v>0.15</v>
      </c>
      <c r="I4703" s="9">
        <f>financials[[#This Row],[Gross Sales]]-financials[[#This Row],[Gross Sales]]*financials[[#This Row],[Discounts]]</f>
        <v>710175</v>
      </c>
      <c r="J4703" s="9">
        <f>VLOOKUP(financials[[#This Row],[productid]],Products!$B$2:$H$10,3)</f>
        <v>3.99</v>
      </c>
      <c r="K4703" s="9">
        <f>financials[[#This Row],[Sales]]-financials[[#This Row],[COGS]]</f>
        <v>710171.01</v>
      </c>
      <c r="L4703" s="17">
        <f t="shared" ca="1" si="148"/>
        <v>44686</v>
      </c>
      <c r="M4703" t="str">
        <f t="shared" ca="1" si="147"/>
        <v>B0001</v>
      </c>
    </row>
    <row r="4704" spans="1:13" x14ac:dyDescent="0.25">
      <c r="A4704" t="str">
        <f t="shared" ca="1" si="146"/>
        <v>Government</v>
      </c>
      <c r="B4704" s="7" t="s">
        <v>170</v>
      </c>
      <c r="C4704" s="15">
        <v>104</v>
      </c>
      <c r="D4704" s="16" t="s">
        <v>101</v>
      </c>
      <c r="E4704">
        <v>2799</v>
      </c>
      <c r="F4704" s="9">
        <v>300</v>
      </c>
      <c r="G4704" s="9">
        <f>financials[[#This Row],[Units Sold]]*financials[[#This Row],[Sale Price]]</f>
        <v>839700</v>
      </c>
      <c r="H4704" s="9">
        <f>IF(financials[[#This Row],[Discount Band]]="low",0.1,IF(financials[[#This Row],[Discount Band]]="medium",0.15,0.3))</f>
        <v>0.15</v>
      </c>
      <c r="I4704" s="9">
        <f>financials[[#This Row],[Gross Sales]]-financials[[#This Row],[Gross Sales]]*financials[[#This Row],[Discounts]]</f>
        <v>713745</v>
      </c>
      <c r="J4704" s="9">
        <f>VLOOKUP(financials[[#This Row],[productid]],Products!$B$2:$H$10,3)</f>
        <v>2.9</v>
      </c>
      <c r="K4704" s="9">
        <f>financials[[#This Row],[Sales]]-financials[[#This Row],[COGS]]</f>
        <v>713742.1</v>
      </c>
      <c r="L4704" s="17">
        <f t="shared" ca="1" si="148"/>
        <v>44772</v>
      </c>
      <c r="M4704" t="str">
        <f t="shared" ca="1" si="147"/>
        <v>B0001</v>
      </c>
    </row>
    <row r="4705" spans="1:13" x14ac:dyDescent="0.25">
      <c r="A4705" t="str">
        <f t="shared" ca="1" si="146"/>
        <v>Government</v>
      </c>
      <c r="B4705" s="7" t="s">
        <v>170</v>
      </c>
      <c r="C4705" s="15">
        <v>101</v>
      </c>
      <c r="D4705" s="16" t="s">
        <v>101</v>
      </c>
      <c r="E4705">
        <v>2808</v>
      </c>
      <c r="F4705" s="9">
        <v>300</v>
      </c>
      <c r="G4705" s="9">
        <f>financials[[#This Row],[Units Sold]]*financials[[#This Row],[Sale Price]]</f>
        <v>842400</v>
      </c>
      <c r="H4705" s="9">
        <f>IF(financials[[#This Row],[Discount Band]]="low",0.1,IF(financials[[#This Row],[Discount Band]]="medium",0.15,0.3))</f>
        <v>0.15</v>
      </c>
      <c r="I4705" s="9">
        <f>financials[[#This Row],[Gross Sales]]-financials[[#This Row],[Gross Sales]]*financials[[#This Row],[Discounts]]</f>
        <v>716040</v>
      </c>
      <c r="J4705" s="9">
        <f>VLOOKUP(financials[[#This Row],[productid]],Products!$B$2:$H$10,3)</f>
        <v>9.9499999999999993</v>
      </c>
      <c r="K4705" s="9">
        <f>financials[[#This Row],[Sales]]-financials[[#This Row],[COGS]]</f>
        <v>716030.05</v>
      </c>
      <c r="L4705" s="17">
        <f t="shared" ca="1" si="148"/>
        <v>45129</v>
      </c>
      <c r="M4705" t="str">
        <f t="shared" ca="1" si="147"/>
        <v>C0003</v>
      </c>
    </row>
    <row r="4706" spans="1:13" x14ac:dyDescent="0.25">
      <c r="A4706" t="str">
        <f t="shared" ca="1" si="146"/>
        <v>Enterprise</v>
      </c>
      <c r="B4706" s="7" t="s">
        <v>170</v>
      </c>
      <c r="C4706" s="13">
        <v>107</v>
      </c>
      <c r="D4706" s="10" t="s">
        <v>102</v>
      </c>
      <c r="E4706">
        <v>2411</v>
      </c>
      <c r="F4706" s="9">
        <v>350</v>
      </c>
      <c r="G4706" s="9">
        <f>financials[[#This Row],[Units Sold]]*financials[[#This Row],[Sale Price]]</f>
        <v>843850</v>
      </c>
      <c r="H4706" s="9">
        <f>IF(financials[[#This Row],[Discount Band]]="low",0.1,IF(financials[[#This Row],[Discount Band]]="medium",0.15,0.3))</f>
        <v>0.1</v>
      </c>
      <c r="I4706" s="9">
        <f>financials[[#This Row],[Gross Sales]]-financials[[#This Row],[Gross Sales]]*financials[[#This Row],[Discounts]]</f>
        <v>759465</v>
      </c>
      <c r="J4706" s="9">
        <f>VLOOKUP(financials[[#This Row],[productid]],Products!$B$2:$H$10,3)</f>
        <v>5.5</v>
      </c>
      <c r="K4706" s="9">
        <f>financials[[#This Row],[Sales]]-financials[[#This Row],[COGS]]</f>
        <v>759459.5</v>
      </c>
      <c r="L4706" s="17">
        <f t="shared" ca="1" si="148"/>
        <v>45037</v>
      </c>
      <c r="M4706" t="str">
        <f t="shared" ca="1" si="147"/>
        <v>B0101</v>
      </c>
    </row>
    <row r="4707" spans="1:13" x14ac:dyDescent="0.25">
      <c r="A4707" t="str">
        <f t="shared" ca="1" si="146"/>
        <v>Government</v>
      </c>
      <c r="B4707" s="7" t="s">
        <v>170</v>
      </c>
      <c r="C4707" s="15">
        <v>105</v>
      </c>
      <c r="D4707" s="16" t="s">
        <v>102</v>
      </c>
      <c r="E4707">
        <v>2819</v>
      </c>
      <c r="F4707" s="9">
        <v>300</v>
      </c>
      <c r="G4707" s="9">
        <f>financials[[#This Row],[Units Sold]]*financials[[#This Row],[Sale Price]]</f>
        <v>845700</v>
      </c>
      <c r="H4707" s="9">
        <f>IF(financials[[#This Row],[Discount Band]]="low",0.1,IF(financials[[#This Row],[Discount Band]]="medium",0.15,0.3))</f>
        <v>0.1</v>
      </c>
      <c r="I4707" s="9">
        <f>financials[[#This Row],[Gross Sales]]-financials[[#This Row],[Gross Sales]]*financials[[#This Row],[Discounts]]</f>
        <v>761130</v>
      </c>
      <c r="J4707" s="9">
        <f>VLOOKUP(financials[[#This Row],[productid]],Products!$B$2:$H$10,3)</f>
        <v>10</v>
      </c>
      <c r="K4707" s="9">
        <f>financials[[#This Row],[Sales]]-financials[[#This Row],[COGS]]</f>
        <v>761120</v>
      </c>
      <c r="L4707" s="17">
        <f t="shared" ca="1" si="148"/>
        <v>44811</v>
      </c>
      <c r="M4707" t="str">
        <f t="shared" ca="1" si="147"/>
        <v>C0002</v>
      </c>
    </row>
    <row r="4708" spans="1:13" x14ac:dyDescent="0.25">
      <c r="A4708" t="str">
        <f t="shared" ca="1" si="146"/>
        <v>Enterprise</v>
      </c>
      <c r="B4708" s="7" t="s">
        <v>170</v>
      </c>
      <c r="C4708" s="13">
        <v>101</v>
      </c>
      <c r="D4708" s="10" t="s">
        <v>101</v>
      </c>
      <c r="E4708">
        <v>2851</v>
      </c>
      <c r="F4708" s="9">
        <v>300</v>
      </c>
      <c r="G4708" s="9">
        <f>financials[[#This Row],[Units Sold]]*financials[[#This Row],[Sale Price]]</f>
        <v>855300</v>
      </c>
      <c r="H4708" s="9">
        <f>IF(financials[[#This Row],[Discount Band]]="low",0.1,IF(financials[[#This Row],[Discount Band]]="medium",0.15,0.3))</f>
        <v>0.15</v>
      </c>
      <c r="I4708" s="9">
        <f>financials[[#This Row],[Gross Sales]]-financials[[#This Row],[Gross Sales]]*financials[[#This Row],[Discounts]]</f>
        <v>727005</v>
      </c>
      <c r="J4708" s="9">
        <f>VLOOKUP(financials[[#This Row],[productid]],Products!$B$2:$H$10,3)</f>
        <v>9.9499999999999993</v>
      </c>
      <c r="K4708" s="9">
        <f>financials[[#This Row],[Sales]]-financials[[#This Row],[COGS]]</f>
        <v>726995.05</v>
      </c>
      <c r="L4708" s="17">
        <f t="shared" ca="1" si="148"/>
        <v>45046</v>
      </c>
      <c r="M4708" t="str">
        <f t="shared" ca="1" si="147"/>
        <v>B0001</v>
      </c>
    </row>
    <row r="4709" spans="1:13" x14ac:dyDescent="0.25">
      <c r="A4709" t="str">
        <f t="shared" ca="1" si="146"/>
        <v>Enterprise</v>
      </c>
      <c r="B4709" s="7" t="s">
        <v>135</v>
      </c>
      <c r="C4709" s="15">
        <v>107</v>
      </c>
      <c r="D4709" s="16" t="s">
        <v>102</v>
      </c>
      <c r="E4709">
        <v>2449</v>
      </c>
      <c r="F4709" s="9">
        <v>350</v>
      </c>
      <c r="G4709" s="9">
        <f>financials[[#This Row],[Units Sold]]*financials[[#This Row],[Sale Price]]</f>
        <v>857150</v>
      </c>
      <c r="H4709" s="9">
        <f>IF(financials[[#This Row],[Discount Band]]="low",0.1,IF(financials[[#This Row],[Discount Band]]="medium",0.15,0.3))</f>
        <v>0.1</v>
      </c>
      <c r="I4709" s="9">
        <f>financials[[#This Row],[Gross Sales]]-financials[[#This Row],[Gross Sales]]*financials[[#This Row],[Discounts]]</f>
        <v>771435</v>
      </c>
      <c r="J4709" s="9">
        <f>VLOOKUP(financials[[#This Row],[productid]],Products!$B$2:$H$10,3)</f>
        <v>5.5</v>
      </c>
      <c r="K4709" s="9">
        <f>financials[[#This Row],[Sales]]-financials[[#This Row],[COGS]]</f>
        <v>771429.5</v>
      </c>
      <c r="L4709" s="17">
        <f t="shared" ca="1" si="148"/>
        <v>44588</v>
      </c>
      <c r="M4709" t="str">
        <f t="shared" ca="1" si="147"/>
        <v>C0003</v>
      </c>
    </row>
    <row r="4710" spans="1:13" x14ac:dyDescent="0.25">
      <c r="A4710" t="str">
        <f t="shared" ca="1" si="146"/>
        <v>Government</v>
      </c>
      <c r="B4710" s="7" t="s">
        <v>135</v>
      </c>
      <c r="C4710" s="15">
        <v>102</v>
      </c>
      <c r="D4710" s="16" t="s">
        <v>101</v>
      </c>
      <c r="E4710">
        <v>2454</v>
      </c>
      <c r="F4710" s="9">
        <v>350</v>
      </c>
      <c r="G4710" s="9">
        <f>financials[[#This Row],[Units Sold]]*financials[[#This Row],[Sale Price]]</f>
        <v>858900</v>
      </c>
      <c r="H4710" s="9">
        <f>IF(financials[[#This Row],[Discount Band]]="low",0.1,IF(financials[[#This Row],[Discount Band]]="medium",0.15,0.3))</f>
        <v>0.15</v>
      </c>
      <c r="I4710" s="9">
        <f>financials[[#This Row],[Gross Sales]]-financials[[#This Row],[Gross Sales]]*financials[[#This Row],[Discounts]]</f>
        <v>730065</v>
      </c>
      <c r="J4710" s="9">
        <f>VLOOKUP(financials[[#This Row],[productid]],Products!$B$2:$H$10,3)</f>
        <v>13.95</v>
      </c>
      <c r="K4710" s="9">
        <f>financials[[#This Row],[Sales]]-financials[[#This Row],[COGS]]</f>
        <v>730051.05</v>
      </c>
      <c r="L4710" s="17">
        <f t="shared" ca="1" si="148"/>
        <v>44600</v>
      </c>
      <c r="M4710" t="str">
        <f t="shared" ca="1" si="147"/>
        <v>C0003</v>
      </c>
    </row>
    <row r="4711" spans="1:13" x14ac:dyDescent="0.25">
      <c r="A4711" t="str">
        <f t="shared" ca="1" si="146"/>
        <v>Enterprise</v>
      </c>
      <c r="B4711" s="7" t="s">
        <v>135</v>
      </c>
      <c r="C4711" s="15">
        <v>107</v>
      </c>
      <c r="D4711" s="16" t="s">
        <v>101</v>
      </c>
      <c r="E4711">
        <v>2865</v>
      </c>
      <c r="F4711" s="9">
        <v>300</v>
      </c>
      <c r="G4711" s="9">
        <f>financials[[#This Row],[Units Sold]]*financials[[#This Row],[Sale Price]]</f>
        <v>859500</v>
      </c>
      <c r="H4711" s="9">
        <f>IF(financials[[#This Row],[Discount Band]]="low",0.1,IF(financials[[#This Row],[Discount Band]]="medium",0.15,0.3))</f>
        <v>0.15</v>
      </c>
      <c r="I4711" s="9">
        <f>financials[[#This Row],[Gross Sales]]-financials[[#This Row],[Gross Sales]]*financials[[#This Row],[Discounts]]</f>
        <v>730575</v>
      </c>
      <c r="J4711" s="9">
        <f>VLOOKUP(financials[[#This Row],[productid]],Products!$B$2:$H$10,3)</f>
        <v>5.5</v>
      </c>
      <c r="K4711" s="9">
        <f>financials[[#This Row],[Sales]]-financials[[#This Row],[COGS]]</f>
        <v>730569.5</v>
      </c>
      <c r="L4711" s="17">
        <f t="shared" ca="1" si="148"/>
        <v>45274</v>
      </c>
      <c r="M4711" t="str">
        <f t="shared" ca="1" si="147"/>
        <v>B0101</v>
      </c>
    </row>
    <row r="4712" spans="1:13" x14ac:dyDescent="0.25">
      <c r="A4712" t="str">
        <f t="shared" ca="1" si="146"/>
        <v>Government</v>
      </c>
      <c r="B4712" s="7" t="s">
        <v>170</v>
      </c>
      <c r="C4712" s="15">
        <v>108</v>
      </c>
      <c r="D4712" s="16" t="s">
        <v>102</v>
      </c>
      <c r="E4712">
        <v>2467</v>
      </c>
      <c r="F4712" s="9">
        <v>350</v>
      </c>
      <c r="G4712" s="9">
        <f>financials[[#This Row],[Units Sold]]*financials[[#This Row],[Sale Price]]</f>
        <v>863450</v>
      </c>
      <c r="H4712" s="9">
        <f>IF(financials[[#This Row],[Discount Band]]="low",0.1,IF(financials[[#This Row],[Discount Band]]="medium",0.15,0.3))</f>
        <v>0.1</v>
      </c>
      <c r="I4712" s="9">
        <f>financials[[#This Row],[Gross Sales]]-financials[[#This Row],[Gross Sales]]*financials[[#This Row],[Discounts]]</f>
        <v>777105</v>
      </c>
      <c r="J4712" s="9">
        <f>VLOOKUP(financials[[#This Row],[productid]],Products!$B$2:$H$10,3)</f>
        <v>3.99</v>
      </c>
      <c r="K4712" s="9">
        <f>financials[[#This Row],[Sales]]-financials[[#This Row],[COGS]]</f>
        <v>777101.01</v>
      </c>
      <c r="L4712" s="17">
        <f t="shared" ca="1" si="148"/>
        <v>45514</v>
      </c>
      <c r="M4712" t="str">
        <f t="shared" ca="1" si="147"/>
        <v>C0002</v>
      </c>
    </row>
    <row r="4713" spans="1:13" x14ac:dyDescent="0.25">
      <c r="A4713" t="str">
        <f t="shared" ca="1" si="146"/>
        <v>Channel Partners</v>
      </c>
      <c r="B4713" s="7" t="s">
        <v>135</v>
      </c>
      <c r="C4713" s="13">
        <v>105</v>
      </c>
      <c r="D4713" s="10" t="s">
        <v>102</v>
      </c>
      <c r="E4713">
        <v>2902</v>
      </c>
      <c r="F4713" s="9">
        <v>300</v>
      </c>
      <c r="G4713" s="9">
        <f>financials[[#This Row],[Units Sold]]*financials[[#This Row],[Sale Price]]</f>
        <v>870600</v>
      </c>
      <c r="H4713" s="9">
        <f>IF(financials[[#This Row],[Discount Band]]="low",0.1,IF(financials[[#This Row],[Discount Band]]="medium",0.15,0.3))</f>
        <v>0.1</v>
      </c>
      <c r="I4713" s="9">
        <f>financials[[#This Row],[Gross Sales]]-financials[[#This Row],[Gross Sales]]*financials[[#This Row],[Discounts]]</f>
        <v>783540</v>
      </c>
      <c r="J4713" s="9">
        <f>VLOOKUP(financials[[#This Row],[productid]],Products!$B$2:$H$10,3)</f>
        <v>10</v>
      </c>
      <c r="K4713" s="9">
        <f>financials[[#This Row],[Sales]]-financials[[#This Row],[COGS]]</f>
        <v>783530</v>
      </c>
      <c r="L4713" s="17">
        <f t="shared" ca="1" si="148"/>
        <v>45053</v>
      </c>
      <c r="M4713" t="str">
        <f t="shared" ca="1" si="147"/>
        <v>B0001</v>
      </c>
    </row>
    <row r="4714" spans="1:13" x14ac:dyDescent="0.25">
      <c r="A4714" t="str">
        <f t="shared" ca="1" si="146"/>
        <v>Channel Partners</v>
      </c>
      <c r="B4714" s="7" t="s">
        <v>170</v>
      </c>
      <c r="C4714" s="15">
        <v>104</v>
      </c>
      <c r="D4714" s="16" t="s">
        <v>94</v>
      </c>
      <c r="E4714">
        <v>2909</v>
      </c>
      <c r="F4714" s="9">
        <v>300</v>
      </c>
      <c r="G4714" s="9">
        <f>financials[[#This Row],[Units Sold]]*financials[[#This Row],[Sale Price]]</f>
        <v>872700</v>
      </c>
      <c r="H4714" s="9">
        <f>IF(financials[[#This Row],[Discount Band]]="low",0.1,IF(financials[[#This Row],[Discount Band]]="medium",0.15,0.3))</f>
        <v>0.3</v>
      </c>
      <c r="I4714" s="9">
        <f>financials[[#This Row],[Gross Sales]]-financials[[#This Row],[Gross Sales]]*financials[[#This Row],[Discounts]]</f>
        <v>610890</v>
      </c>
      <c r="J4714" s="9">
        <f>VLOOKUP(financials[[#This Row],[productid]],Products!$B$2:$H$10,3)</f>
        <v>2.9</v>
      </c>
      <c r="K4714" s="9">
        <f>financials[[#This Row],[Sales]]-financials[[#This Row],[COGS]]</f>
        <v>610887.1</v>
      </c>
      <c r="L4714" s="17">
        <f t="shared" ca="1" si="148"/>
        <v>45230</v>
      </c>
      <c r="M4714" t="str">
        <f t="shared" ca="1" si="147"/>
        <v>B0101</v>
      </c>
    </row>
    <row r="4715" spans="1:13" x14ac:dyDescent="0.25">
      <c r="A4715" t="str">
        <f t="shared" ca="1" si="146"/>
        <v>Enterprise</v>
      </c>
      <c r="B4715" s="7" t="s">
        <v>170</v>
      </c>
      <c r="C4715" s="15">
        <v>106</v>
      </c>
      <c r="D4715" s="16" t="s">
        <v>101</v>
      </c>
      <c r="E4715">
        <v>2912</v>
      </c>
      <c r="F4715" s="9">
        <v>300</v>
      </c>
      <c r="G4715" s="9">
        <f>financials[[#This Row],[Units Sold]]*financials[[#This Row],[Sale Price]]</f>
        <v>873600</v>
      </c>
      <c r="H4715" s="9">
        <f>IF(financials[[#This Row],[Discount Band]]="low",0.1,IF(financials[[#This Row],[Discount Band]]="medium",0.15,0.3))</f>
        <v>0.15</v>
      </c>
      <c r="I4715" s="9">
        <f>financials[[#This Row],[Gross Sales]]-financials[[#This Row],[Gross Sales]]*financials[[#This Row],[Discounts]]</f>
        <v>742560</v>
      </c>
      <c r="J4715" s="9">
        <f>VLOOKUP(financials[[#This Row],[productid]],Products!$B$2:$H$10,3)</f>
        <v>9.1</v>
      </c>
      <c r="K4715" s="9">
        <f>financials[[#This Row],[Sales]]-financials[[#This Row],[COGS]]</f>
        <v>742550.9</v>
      </c>
      <c r="L4715" s="17">
        <f t="shared" ca="1" si="148"/>
        <v>44832</v>
      </c>
      <c r="M4715" t="str">
        <f t="shared" ca="1" si="147"/>
        <v>A0001</v>
      </c>
    </row>
    <row r="4716" spans="1:13" x14ac:dyDescent="0.25">
      <c r="A4716" t="str">
        <f t="shared" ca="1" si="146"/>
        <v>Government</v>
      </c>
      <c r="B4716" s="7" t="s">
        <v>170</v>
      </c>
      <c r="C4716" s="13">
        <v>105</v>
      </c>
      <c r="D4716" s="10" t="s">
        <v>94</v>
      </c>
      <c r="E4716">
        <v>2509</v>
      </c>
      <c r="F4716" s="9">
        <v>350</v>
      </c>
      <c r="G4716" s="9">
        <f>financials[[#This Row],[Units Sold]]*financials[[#This Row],[Sale Price]]</f>
        <v>878150</v>
      </c>
      <c r="H4716" s="9">
        <f>IF(financials[[#This Row],[Discount Band]]="low",0.1,IF(financials[[#This Row],[Discount Band]]="medium",0.15,0.3))</f>
        <v>0.3</v>
      </c>
      <c r="I4716" s="9">
        <f>financials[[#This Row],[Gross Sales]]-financials[[#This Row],[Gross Sales]]*financials[[#This Row],[Discounts]]</f>
        <v>614705</v>
      </c>
      <c r="J4716" s="9">
        <f>VLOOKUP(financials[[#This Row],[productid]],Products!$B$2:$H$10,3)</f>
        <v>10</v>
      </c>
      <c r="K4716" s="9">
        <f>financials[[#This Row],[Sales]]-financials[[#This Row],[COGS]]</f>
        <v>614695</v>
      </c>
      <c r="L4716" s="17">
        <f t="shared" ca="1" si="148"/>
        <v>45397</v>
      </c>
      <c r="M4716" t="str">
        <f t="shared" ca="1" si="147"/>
        <v>C0002</v>
      </c>
    </row>
    <row r="4717" spans="1:13" x14ac:dyDescent="0.25">
      <c r="A4717" t="str">
        <f t="shared" ca="1" si="146"/>
        <v>Channel Partners</v>
      </c>
      <c r="B4717" s="7" t="s">
        <v>170</v>
      </c>
      <c r="C4717" s="15">
        <v>108</v>
      </c>
      <c r="D4717" s="16" t="s">
        <v>102</v>
      </c>
      <c r="E4717">
        <v>2941</v>
      </c>
      <c r="F4717" s="9">
        <v>300</v>
      </c>
      <c r="G4717" s="9">
        <f>financials[[#This Row],[Units Sold]]*financials[[#This Row],[Sale Price]]</f>
        <v>882300</v>
      </c>
      <c r="H4717" s="9">
        <f>IF(financials[[#This Row],[Discount Band]]="low",0.1,IF(financials[[#This Row],[Discount Band]]="medium",0.15,0.3))</f>
        <v>0.1</v>
      </c>
      <c r="I4717" s="9">
        <f>financials[[#This Row],[Gross Sales]]-financials[[#This Row],[Gross Sales]]*financials[[#This Row],[Discounts]]</f>
        <v>794070</v>
      </c>
      <c r="J4717" s="9">
        <f>VLOOKUP(financials[[#This Row],[productid]],Products!$B$2:$H$10,3)</f>
        <v>3.99</v>
      </c>
      <c r="K4717" s="9">
        <f>financials[[#This Row],[Sales]]-financials[[#This Row],[COGS]]</f>
        <v>794066.01</v>
      </c>
      <c r="L4717" s="17">
        <f t="shared" ca="1" si="148"/>
        <v>45235</v>
      </c>
      <c r="M4717" t="str">
        <f t="shared" ca="1" si="147"/>
        <v>B0101</v>
      </c>
    </row>
    <row r="4718" spans="1:13" x14ac:dyDescent="0.25">
      <c r="A4718" t="str">
        <f t="shared" ca="1" si="146"/>
        <v>Government</v>
      </c>
      <c r="B4718" s="7" t="s">
        <v>135</v>
      </c>
      <c r="C4718" s="15">
        <v>105</v>
      </c>
      <c r="D4718" s="16" t="s">
        <v>101</v>
      </c>
      <c r="E4718">
        <v>2546</v>
      </c>
      <c r="F4718" s="9">
        <v>350</v>
      </c>
      <c r="G4718" s="9">
        <f>financials[[#This Row],[Units Sold]]*financials[[#This Row],[Sale Price]]</f>
        <v>891100</v>
      </c>
      <c r="H4718" s="9">
        <f>IF(financials[[#This Row],[Discount Band]]="low",0.1,IF(financials[[#This Row],[Discount Band]]="medium",0.15,0.3))</f>
        <v>0.15</v>
      </c>
      <c r="I4718" s="9">
        <f>financials[[#This Row],[Gross Sales]]-financials[[#This Row],[Gross Sales]]*financials[[#This Row],[Discounts]]</f>
        <v>757435</v>
      </c>
      <c r="J4718" s="9">
        <f>VLOOKUP(financials[[#This Row],[productid]],Products!$B$2:$H$10,3)</f>
        <v>10</v>
      </c>
      <c r="K4718" s="9">
        <f>financials[[#This Row],[Sales]]-financials[[#This Row],[COGS]]</f>
        <v>757425</v>
      </c>
      <c r="L4718" s="17">
        <f t="shared" ca="1" si="148"/>
        <v>45325</v>
      </c>
      <c r="M4718" t="str">
        <f t="shared" ca="1" si="147"/>
        <v>A0001</v>
      </c>
    </row>
    <row r="4719" spans="1:13" x14ac:dyDescent="0.25">
      <c r="A4719" t="str">
        <f t="shared" ca="1" si="146"/>
        <v>Enterprise</v>
      </c>
      <c r="B4719" s="7" t="s">
        <v>135</v>
      </c>
      <c r="C4719" s="15">
        <v>107</v>
      </c>
      <c r="D4719" s="16" t="s">
        <v>102</v>
      </c>
      <c r="E4719">
        <v>2975</v>
      </c>
      <c r="F4719" s="9">
        <v>300</v>
      </c>
      <c r="G4719" s="9">
        <f>financials[[#This Row],[Units Sold]]*financials[[#This Row],[Sale Price]]</f>
        <v>892500</v>
      </c>
      <c r="H4719" s="9">
        <f>IF(financials[[#This Row],[Discount Band]]="low",0.1,IF(financials[[#This Row],[Discount Band]]="medium",0.15,0.3))</f>
        <v>0.1</v>
      </c>
      <c r="I4719" s="9">
        <f>financials[[#This Row],[Gross Sales]]-financials[[#This Row],[Gross Sales]]*financials[[#This Row],[Discounts]]</f>
        <v>803250</v>
      </c>
      <c r="J4719" s="9">
        <f>VLOOKUP(financials[[#This Row],[productid]],Products!$B$2:$H$10,3)</f>
        <v>5.5</v>
      </c>
      <c r="K4719" s="9">
        <f>financials[[#This Row],[Sales]]-financials[[#This Row],[COGS]]</f>
        <v>803244.5</v>
      </c>
      <c r="L4719" s="17">
        <f t="shared" ca="1" si="148"/>
        <v>44930</v>
      </c>
      <c r="M4719" t="str">
        <f t="shared" ca="1" si="147"/>
        <v>C0002</v>
      </c>
    </row>
    <row r="4720" spans="1:13" x14ac:dyDescent="0.25">
      <c r="A4720" t="str">
        <f t="shared" ca="1" si="146"/>
        <v>Channel Partners</v>
      </c>
      <c r="B4720" s="7" t="s">
        <v>135</v>
      </c>
      <c r="C4720" s="15">
        <v>105</v>
      </c>
      <c r="D4720" s="16" t="s">
        <v>101</v>
      </c>
      <c r="E4720">
        <v>2977</v>
      </c>
      <c r="F4720" s="9">
        <v>300</v>
      </c>
      <c r="G4720" s="9">
        <f>financials[[#This Row],[Units Sold]]*financials[[#This Row],[Sale Price]]</f>
        <v>893100</v>
      </c>
      <c r="H4720" s="9">
        <f>IF(financials[[#This Row],[Discount Band]]="low",0.1,IF(financials[[#This Row],[Discount Band]]="medium",0.15,0.3))</f>
        <v>0.15</v>
      </c>
      <c r="I4720" s="9">
        <f>financials[[#This Row],[Gross Sales]]-financials[[#This Row],[Gross Sales]]*financials[[#This Row],[Discounts]]</f>
        <v>759135</v>
      </c>
      <c r="J4720" s="9">
        <f>VLOOKUP(financials[[#This Row],[productid]],Products!$B$2:$H$10,3)</f>
        <v>10</v>
      </c>
      <c r="K4720" s="9">
        <f>financials[[#This Row],[Sales]]-financials[[#This Row],[COGS]]</f>
        <v>759125</v>
      </c>
      <c r="L4720" s="17">
        <f t="shared" ca="1" si="148"/>
        <v>45271</v>
      </c>
      <c r="M4720" t="str">
        <f t="shared" ca="1" si="147"/>
        <v>C0002</v>
      </c>
    </row>
    <row r="4721" spans="1:13" x14ac:dyDescent="0.25">
      <c r="A4721" t="str">
        <f t="shared" ca="1" si="146"/>
        <v>Government</v>
      </c>
      <c r="B4721" s="7" t="s">
        <v>135</v>
      </c>
      <c r="C4721" s="15">
        <v>102</v>
      </c>
      <c r="D4721" s="16" t="s">
        <v>102</v>
      </c>
      <c r="E4721">
        <v>2552</v>
      </c>
      <c r="F4721" s="9">
        <v>350</v>
      </c>
      <c r="G4721" s="9">
        <f>financials[[#This Row],[Units Sold]]*financials[[#This Row],[Sale Price]]</f>
        <v>893200</v>
      </c>
      <c r="H4721" s="9">
        <f>IF(financials[[#This Row],[Discount Band]]="low",0.1,IF(financials[[#This Row],[Discount Band]]="medium",0.15,0.3))</f>
        <v>0.1</v>
      </c>
      <c r="I4721" s="9">
        <f>financials[[#This Row],[Gross Sales]]-financials[[#This Row],[Gross Sales]]*financials[[#This Row],[Discounts]]</f>
        <v>803880</v>
      </c>
      <c r="J4721" s="9">
        <f>VLOOKUP(financials[[#This Row],[productid]],Products!$B$2:$H$10,3)</f>
        <v>13.95</v>
      </c>
      <c r="K4721" s="9">
        <f>financials[[#This Row],[Sales]]-financials[[#This Row],[COGS]]</f>
        <v>803866.05</v>
      </c>
      <c r="L4721" s="17">
        <f t="shared" ca="1" si="148"/>
        <v>45294</v>
      </c>
      <c r="M4721" t="str">
        <f t="shared" ca="1" si="147"/>
        <v>B0101</v>
      </c>
    </row>
    <row r="4722" spans="1:13" x14ac:dyDescent="0.25">
      <c r="A4722" t="str">
        <f t="shared" ca="1" si="146"/>
        <v>Enterprise</v>
      </c>
      <c r="B4722" s="7" t="s">
        <v>135</v>
      </c>
      <c r="C4722" s="15">
        <v>103</v>
      </c>
      <c r="D4722" s="16" t="s">
        <v>101</v>
      </c>
      <c r="E4722">
        <v>2556</v>
      </c>
      <c r="F4722" s="9">
        <v>350</v>
      </c>
      <c r="G4722" s="9">
        <f>financials[[#This Row],[Units Sold]]*financials[[#This Row],[Sale Price]]</f>
        <v>894600</v>
      </c>
      <c r="H4722" s="9">
        <f>IF(financials[[#This Row],[Discount Band]]="low",0.1,IF(financials[[#This Row],[Discount Band]]="medium",0.15,0.3))</f>
        <v>0.15</v>
      </c>
      <c r="I4722" s="9">
        <f>financials[[#This Row],[Gross Sales]]-financials[[#This Row],[Gross Sales]]*financials[[#This Row],[Discounts]]</f>
        <v>760410</v>
      </c>
      <c r="J4722" s="9">
        <f>VLOOKUP(financials[[#This Row],[productid]],Products!$B$2:$H$10,3)</f>
        <v>15</v>
      </c>
      <c r="K4722" s="9">
        <f>financials[[#This Row],[Sales]]-financials[[#This Row],[COGS]]</f>
        <v>760395</v>
      </c>
      <c r="L4722" s="17">
        <f t="shared" ca="1" si="148"/>
        <v>45358</v>
      </c>
      <c r="M4722" t="str">
        <f t="shared" ca="1" si="147"/>
        <v>A0001</v>
      </c>
    </row>
    <row r="4723" spans="1:13" x14ac:dyDescent="0.25">
      <c r="A4723" t="str">
        <f t="shared" ref="A4723:A4786" ca="1" si="149">VLOOKUP(RANDBETWEEN(1,3),rnlsegment,2)</f>
        <v>Government</v>
      </c>
      <c r="B4723" s="7" t="s">
        <v>170</v>
      </c>
      <c r="C4723" s="15">
        <v>109</v>
      </c>
      <c r="D4723" s="16" t="s">
        <v>94</v>
      </c>
      <c r="E4723">
        <v>2556</v>
      </c>
      <c r="F4723" s="9">
        <v>350</v>
      </c>
      <c r="G4723" s="9">
        <f>financials[[#This Row],[Units Sold]]*financials[[#This Row],[Sale Price]]</f>
        <v>894600</v>
      </c>
      <c r="H4723" s="9">
        <f>IF(financials[[#This Row],[Discount Band]]="low",0.1,IF(financials[[#This Row],[Discount Band]]="medium",0.15,0.3))</f>
        <v>0.3</v>
      </c>
      <c r="I4723" s="9">
        <f>financials[[#This Row],[Gross Sales]]-financials[[#This Row],[Gross Sales]]*financials[[#This Row],[Discounts]]</f>
        <v>626220</v>
      </c>
      <c r="J4723" s="9">
        <f>VLOOKUP(financials[[#This Row],[productid]],Products!$B$2:$H$10,3)</f>
        <v>16.8</v>
      </c>
      <c r="K4723" s="9">
        <f>financials[[#This Row],[Sales]]-financials[[#This Row],[COGS]]</f>
        <v>626203.19999999995</v>
      </c>
      <c r="L4723" s="17">
        <f t="shared" ca="1" si="148"/>
        <v>45439</v>
      </c>
      <c r="M4723" t="str">
        <f t="shared" ca="1" si="147"/>
        <v>A0001</v>
      </c>
    </row>
    <row r="4724" spans="1:13" x14ac:dyDescent="0.25">
      <c r="A4724" t="str">
        <f t="shared" ca="1" si="149"/>
        <v>Government</v>
      </c>
      <c r="B4724" s="7" t="s">
        <v>135</v>
      </c>
      <c r="C4724" s="15">
        <v>109</v>
      </c>
      <c r="D4724" s="16" t="s">
        <v>101</v>
      </c>
      <c r="E4724">
        <v>2561</v>
      </c>
      <c r="F4724" s="9">
        <v>350</v>
      </c>
      <c r="G4724" s="9">
        <f>financials[[#This Row],[Units Sold]]*financials[[#This Row],[Sale Price]]</f>
        <v>896350</v>
      </c>
      <c r="H4724" s="9">
        <f>IF(financials[[#This Row],[Discount Band]]="low",0.1,IF(financials[[#This Row],[Discount Band]]="medium",0.15,0.3))</f>
        <v>0.15</v>
      </c>
      <c r="I4724" s="9">
        <f>financials[[#This Row],[Gross Sales]]-financials[[#This Row],[Gross Sales]]*financials[[#This Row],[Discounts]]</f>
        <v>761897.5</v>
      </c>
      <c r="J4724" s="9">
        <f>VLOOKUP(financials[[#This Row],[productid]],Products!$B$2:$H$10,3)</f>
        <v>16.8</v>
      </c>
      <c r="K4724" s="9">
        <f>financials[[#This Row],[Sales]]-financials[[#This Row],[COGS]]</f>
        <v>761880.7</v>
      </c>
      <c r="L4724" s="17">
        <f t="shared" ca="1" si="148"/>
        <v>45475</v>
      </c>
      <c r="M4724" t="str">
        <f t="shared" ca="1" si="147"/>
        <v>A0001</v>
      </c>
    </row>
    <row r="4725" spans="1:13" x14ac:dyDescent="0.25">
      <c r="A4725" t="str">
        <f t="shared" ca="1" si="149"/>
        <v>Channel Partners</v>
      </c>
      <c r="B4725" s="7" t="s">
        <v>170</v>
      </c>
      <c r="C4725" s="15">
        <v>105</v>
      </c>
      <c r="D4725" s="16" t="s">
        <v>94</v>
      </c>
      <c r="E4725">
        <v>2564</v>
      </c>
      <c r="F4725" s="9">
        <v>350</v>
      </c>
      <c r="G4725" s="9">
        <f>financials[[#This Row],[Units Sold]]*financials[[#This Row],[Sale Price]]</f>
        <v>897400</v>
      </c>
      <c r="H4725" s="9">
        <f>IF(financials[[#This Row],[Discount Band]]="low",0.1,IF(financials[[#This Row],[Discount Band]]="medium",0.15,0.3))</f>
        <v>0.3</v>
      </c>
      <c r="I4725" s="9">
        <f>financials[[#This Row],[Gross Sales]]-financials[[#This Row],[Gross Sales]]*financials[[#This Row],[Discounts]]</f>
        <v>628180</v>
      </c>
      <c r="J4725" s="9">
        <f>VLOOKUP(financials[[#This Row],[productid]],Products!$B$2:$H$10,3)</f>
        <v>10</v>
      </c>
      <c r="K4725" s="9">
        <f>financials[[#This Row],[Sales]]-financials[[#This Row],[COGS]]</f>
        <v>628170</v>
      </c>
      <c r="L4725" s="17">
        <f t="shared" ca="1" si="148"/>
        <v>45218</v>
      </c>
      <c r="M4725" t="str">
        <f t="shared" ca="1" si="147"/>
        <v>B0101</v>
      </c>
    </row>
    <row r="4726" spans="1:13" x14ac:dyDescent="0.25">
      <c r="A4726" t="str">
        <f t="shared" ca="1" si="149"/>
        <v>Enterprise</v>
      </c>
      <c r="B4726" s="7" t="s">
        <v>170</v>
      </c>
      <c r="C4726" s="15">
        <v>108</v>
      </c>
      <c r="D4726" s="16" t="s">
        <v>94</v>
      </c>
      <c r="E4726">
        <v>2564</v>
      </c>
      <c r="F4726" s="9">
        <v>350</v>
      </c>
      <c r="G4726" s="9">
        <f>financials[[#This Row],[Units Sold]]*financials[[#This Row],[Sale Price]]</f>
        <v>897400</v>
      </c>
      <c r="H4726" s="9">
        <f>IF(financials[[#This Row],[Discount Band]]="low",0.1,IF(financials[[#This Row],[Discount Band]]="medium",0.15,0.3))</f>
        <v>0.3</v>
      </c>
      <c r="I4726" s="9">
        <f>financials[[#This Row],[Gross Sales]]-financials[[#This Row],[Gross Sales]]*financials[[#This Row],[Discounts]]</f>
        <v>628180</v>
      </c>
      <c r="J4726" s="9">
        <f>VLOOKUP(financials[[#This Row],[productid]],Products!$B$2:$H$10,3)</f>
        <v>3.99</v>
      </c>
      <c r="K4726" s="9">
        <f>financials[[#This Row],[Sales]]-financials[[#This Row],[COGS]]</f>
        <v>628176.01</v>
      </c>
      <c r="L4726" s="17">
        <f t="shared" ca="1" si="148"/>
        <v>45196</v>
      </c>
      <c r="M4726" t="str">
        <f t="shared" ca="1" si="147"/>
        <v>B0101</v>
      </c>
    </row>
    <row r="4727" spans="1:13" x14ac:dyDescent="0.25">
      <c r="A4727" t="str">
        <f t="shared" ca="1" si="149"/>
        <v>Channel Partners</v>
      </c>
      <c r="B4727" s="7" t="s">
        <v>170</v>
      </c>
      <c r="C4727" s="15">
        <v>102</v>
      </c>
      <c r="D4727" s="16" t="s">
        <v>102</v>
      </c>
      <c r="E4727">
        <v>2997</v>
      </c>
      <c r="F4727" s="9">
        <v>300</v>
      </c>
      <c r="G4727" s="9">
        <f>financials[[#This Row],[Units Sold]]*financials[[#This Row],[Sale Price]]</f>
        <v>899100</v>
      </c>
      <c r="H4727" s="9">
        <f>IF(financials[[#This Row],[Discount Band]]="low",0.1,IF(financials[[#This Row],[Discount Band]]="medium",0.15,0.3))</f>
        <v>0.1</v>
      </c>
      <c r="I4727" s="9">
        <f>financials[[#This Row],[Gross Sales]]-financials[[#This Row],[Gross Sales]]*financials[[#This Row],[Discounts]]</f>
        <v>809190</v>
      </c>
      <c r="J4727" s="9">
        <f>VLOOKUP(financials[[#This Row],[productid]],Products!$B$2:$H$10,3)</f>
        <v>13.95</v>
      </c>
      <c r="K4727" s="9">
        <f>financials[[#This Row],[Sales]]-financials[[#This Row],[COGS]]</f>
        <v>809176.05</v>
      </c>
      <c r="L4727" s="17">
        <f t="shared" ca="1" si="148"/>
        <v>45515</v>
      </c>
      <c r="M4727" t="str">
        <f t="shared" ca="1" si="147"/>
        <v>C0003</v>
      </c>
    </row>
    <row r="4728" spans="1:13" x14ac:dyDescent="0.25">
      <c r="A4728" t="str">
        <f t="shared" ca="1" si="149"/>
        <v>Government</v>
      </c>
      <c r="B4728" s="7" t="s">
        <v>135</v>
      </c>
      <c r="C4728" s="15">
        <v>106</v>
      </c>
      <c r="D4728" s="16" t="s">
        <v>94</v>
      </c>
      <c r="E4728">
        <v>3007</v>
      </c>
      <c r="F4728" s="9">
        <v>300</v>
      </c>
      <c r="G4728" s="9">
        <f>financials[[#This Row],[Units Sold]]*financials[[#This Row],[Sale Price]]</f>
        <v>902100</v>
      </c>
      <c r="H4728" s="9">
        <f>IF(financials[[#This Row],[Discount Band]]="low",0.1,IF(financials[[#This Row],[Discount Band]]="medium",0.15,0.3))</f>
        <v>0.3</v>
      </c>
      <c r="I4728" s="9">
        <f>financials[[#This Row],[Gross Sales]]-financials[[#This Row],[Gross Sales]]*financials[[#This Row],[Discounts]]</f>
        <v>631470</v>
      </c>
      <c r="J4728" s="9">
        <f>VLOOKUP(financials[[#This Row],[productid]],Products!$B$2:$H$10,3)</f>
        <v>9.1</v>
      </c>
      <c r="K4728" s="9">
        <f>financials[[#This Row],[Sales]]-financials[[#This Row],[COGS]]</f>
        <v>631460.9</v>
      </c>
      <c r="L4728" s="17">
        <f t="shared" ca="1" si="148"/>
        <v>44956</v>
      </c>
      <c r="M4728" t="str">
        <f t="shared" ca="1" si="147"/>
        <v>B0001</v>
      </c>
    </row>
    <row r="4729" spans="1:13" x14ac:dyDescent="0.25">
      <c r="A4729" t="str">
        <f t="shared" ca="1" si="149"/>
        <v>Channel Partners</v>
      </c>
      <c r="B4729" s="7" t="s">
        <v>135</v>
      </c>
      <c r="C4729" s="15">
        <v>107</v>
      </c>
      <c r="D4729" s="16" t="s">
        <v>94</v>
      </c>
      <c r="E4729">
        <v>2606</v>
      </c>
      <c r="F4729" s="9">
        <v>350</v>
      </c>
      <c r="G4729" s="9">
        <f>financials[[#This Row],[Units Sold]]*financials[[#This Row],[Sale Price]]</f>
        <v>912100</v>
      </c>
      <c r="H4729" s="9">
        <f>IF(financials[[#This Row],[Discount Band]]="low",0.1,IF(financials[[#This Row],[Discount Band]]="medium",0.15,0.3))</f>
        <v>0.3</v>
      </c>
      <c r="I4729" s="9">
        <f>financials[[#This Row],[Gross Sales]]-financials[[#This Row],[Gross Sales]]*financials[[#This Row],[Discounts]]</f>
        <v>638470</v>
      </c>
      <c r="J4729" s="9">
        <f>VLOOKUP(financials[[#This Row],[productid]],Products!$B$2:$H$10,3)</f>
        <v>5.5</v>
      </c>
      <c r="K4729" s="9">
        <f>financials[[#This Row],[Sales]]-financials[[#This Row],[COGS]]</f>
        <v>638464.5</v>
      </c>
      <c r="L4729" s="17">
        <f t="shared" ca="1" si="148"/>
        <v>45328</v>
      </c>
      <c r="M4729" t="str">
        <f t="shared" ca="1" si="147"/>
        <v>C0002</v>
      </c>
    </row>
    <row r="4730" spans="1:13" x14ac:dyDescent="0.25">
      <c r="A4730" t="str">
        <f t="shared" ca="1" si="149"/>
        <v>Government</v>
      </c>
      <c r="B4730" s="7" t="s">
        <v>170</v>
      </c>
      <c r="C4730" s="15">
        <v>108</v>
      </c>
      <c r="D4730" s="16" t="s">
        <v>94</v>
      </c>
      <c r="E4730">
        <v>3063</v>
      </c>
      <c r="F4730" s="9">
        <v>300</v>
      </c>
      <c r="G4730" s="9">
        <f>financials[[#This Row],[Units Sold]]*financials[[#This Row],[Sale Price]]</f>
        <v>918900</v>
      </c>
      <c r="H4730" s="9">
        <f>IF(financials[[#This Row],[Discount Band]]="low",0.1,IF(financials[[#This Row],[Discount Band]]="medium",0.15,0.3))</f>
        <v>0.3</v>
      </c>
      <c r="I4730" s="9">
        <f>financials[[#This Row],[Gross Sales]]-financials[[#This Row],[Gross Sales]]*financials[[#This Row],[Discounts]]</f>
        <v>643230</v>
      </c>
      <c r="J4730" s="9">
        <f>VLOOKUP(financials[[#This Row],[productid]],Products!$B$2:$H$10,3)</f>
        <v>3.99</v>
      </c>
      <c r="K4730" s="9">
        <f>financials[[#This Row],[Sales]]-financials[[#This Row],[COGS]]</f>
        <v>643226.01</v>
      </c>
      <c r="L4730" s="17">
        <f t="shared" ca="1" si="148"/>
        <v>45247</v>
      </c>
      <c r="M4730" t="str">
        <f t="shared" ca="1" si="147"/>
        <v>A0001</v>
      </c>
    </row>
    <row r="4731" spans="1:13" x14ac:dyDescent="0.25">
      <c r="A4731" t="str">
        <f t="shared" ca="1" si="149"/>
        <v>Enterprise</v>
      </c>
      <c r="B4731" s="7" t="s">
        <v>135</v>
      </c>
      <c r="C4731" s="15">
        <v>102</v>
      </c>
      <c r="D4731" s="16" t="s">
        <v>94</v>
      </c>
      <c r="E4731">
        <v>2627</v>
      </c>
      <c r="F4731" s="9">
        <v>350</v>
      </c>
      <c r="G4731" s="9">
        <f>financials[[#This Row],[Units Sold]]*financials[[#This Row],[Sale Price]]</f>
        <v>919450</v>
      </c>
      <c r="H4731" s="9">
        <f>IF(financials[[#This Row],[Discount Band]]="low",0.1,IF(financials[[#This Row],[Discount Band]]="medium",0.15,0.3))</f>
        <v>0.3</v>
      </c>
      <c r="I4731" s="9">
        <f>financials[[#This Row],[Gross Sales]]-financials[[#This Row],[Gross Sales]]*financials[[#This Row],[Discounts]]</f>
        <v>643615</v>
      </c>
      <c r="J4731" s="9">
        <f>VLOOKUP(financials[[#This Row],[productid]],Products!$B$2:$H$10,3)</f>
        <v>13.95</v>
      </c>
      <c r="K4731" s="9">
        <f>financials[[#This Row],[Sales]]-financials[[#This Row],[COGS]]</f>
        <v>643601.05000000005</v>
      </c>
      <c r="L4731" s="17">
        <f t="shared" ca="1" si="148"/>
        <v>45023</v>
      </c>
      <c r="M4731" t="str">
        <f t="shared" ca="1" si="147"/>
        <v>B0001</v>
      </c>
    </row>
    <row r="4732" spans="1:13" x14ac:dyDescent="0.25">
      <c r="A4732" t="str">
        <f t="shared" ca="1" si="149"/>
        <v>Enterprise</v>
      </c>
      <c r="B4732" s="7" t="s">
        <v>170</v>
      </c>
      <c r="C4732" s="15">
        <v>107</v>
      </c>
      <c r="D4732" s="16" t="s">
        <v>103</v>
      </c>
      <c r="E4732">
        <v>3067</v>
      </c>
      <c r="F4732" s="9">
        <v>300</v>
      </c>
      <c r="G4732" s="9">
        <f>financials[[#This Row],[Units Sold]]*financials[[#This Row],[Sale Price]]</f>
        <v>920100</v>
      </c>
      <c r="H4732" s="9">
        <f>IF(financials[[#This Row],[Discount Band]]="low",0.1,IF(financials[[#This Row],[Discount Band]]="medium",0.15,0.3))</f>
        <v>0.3</v>
      </c>
      <c r="I4732" s="9">
        <f>financials[[#This Row],[Gross Sales]]-financials[[#This Row],[Gross Sales]]*financials[[#This Row],[Discounts]]</f>
        <v>644070</v>
      </c>
      <c r="J4732" s="9">
        <f>VLOOKUP(financials[[#This Row],[productid]],Products!$B$2:$H$10,3)</f>
        <v>5.5</v>
      </c>
      <c r="K4732" s="9">
        <f>financials[[#This Row],[Sales]]-financials[[#This Row],[COGS]]</f>
        <v>644064.5</v>
      </c>
      <c r="L4732" s="17">
        <f t="shared" ca="1" si="148"/>
        <v>45177</v>
      </c>
      <c r="M4732" t="str">
        <f t="shared" ca="1" si="147"/>
        <v>B0101</v>
      </c>
    </row>
    <row r="4733" spans="1:13" x14ac:dyDescent="0.25">
      <c r="A4733" t="str">
        <f t="shared" ca="1" si="149"/>
        <v>Channel Partners</v>
      </c>
      <c r="B4733" s="7" t="s">
        <v>170</v>
      </c>
      <c r="C4733" s="15">
        <v>105</v>
      </c>
      <c r="D4733" s="16" t="s">
        <v>102</v>
      </c>
      <c r="E4733">
        <v>3069</v>
      </c>
      <c r="F4733" s="9">
        <v>300</v>
      </c>
      <c r="G4733" s="9">
        <f>financials[[#This Row],[Units Sold]]*financials[[#This Row],[Sale Price]]</f>
        <v>920700</v>
      </c>
      <c r="H4733" s="9">
        <f>IF(financials[[#This Row],[Discount Band]]="low",0.1,IF(financials[[#This Row],[Discount Band]]="medium",0.15,0.3))</f>
        <v>0.1</v>
      </c>
      <c r="I4733" s="9">
        <f>financials[[#This Row],[Gross Sales]]-financials[[#This Row],[Gross Sales]]*financials[[#This Row],[Discounts]]</f>
        <v>828630</v>
      </c>
      <c r="J4733" s="9">
        <f>VLOOKUP(financials[[#This Row],[productid]],Products!$B$2:$H$10,3)</f>
        <v>10</v>
      </c>
      <c r="K4733" s="9">
        <f>financials[[#This Row],[Sales]]-financials[[#This Row],[COGS]]</f>
        <v>828620</v>
      </c>
      <c r="L4733" s="17">
        <f t="shared" ca="1" si="148"/>
        <v>45114</v>
      </c>
      <c r="M4733" t="str">
        <f t="shared" ca="1" si="147"/>
        <v>A0001</v>
      </c>
    </row>
    <row r="4734" spans="1:13" x14ac:dyDescent="0.25">
      <c r="A4734" t="str">
        <f t="shared" ca="1" si="149"/>
        <v>Government</v>
      </c>
      <c r="B4734" s="7" t="s">
        <v>170</v>
      </c>
      <c r="C4734" s="13">
        <v>101</v>
      </c>
      <c r="D4734" s="10" t="s">
        <v>94</v>
      </c>
      <c r="E4734">
        <v>3078</v>
      </c>
      <c r="F4734" s="9">
        <v>300</v>
      </c>
      <c r="G4734" s="9">
        <f>financials[[#This Row],[Units Sold]]*financials[[#This Row],[Sale Price]]</f>
        <v>923400</v>
      </c>
      <c r="H4734" s="9">
        <f>IF(financials[[#This Row],[Discount Band]]="low",0.1,IF(financials[[#This Row],[Discount Band]]="medium",0.15,0.3))</f>
        <v>0.3</v>
      </c>
      <c r="I4734" s="9">
        <f>financials[[#This Row],[Gross Sales]]-financials[[#This Row],[Gross Sales]]*financials[[#This Row],[Discounts]]</f>
        <v>646380</v>
      </c>
      <c r="J4734" s="9">
        <f>VLOOKUP(financials[[#This Row],[productid]],Products!$B$2:$H$10,3)</f>
        <v>9.9499999999999993</v>
      </c>
      <c r="K4734" s="9">
        <f>financials[[#This Row],[Sales]]-financials[[#This Row],[COGS]]</f>
        <v>646370.05000000005</v>
      </c>
      <c r="L4734" s="17">
        <f t="shared" ca="1" si="148"/>
        <v>45388</v>
      </c>
      <c r="M4734" t="str">
        <f t="shared" ca="1" si="147"/>
        <v>C0003</v>
      </c>
    </row>
    <row r="4735" spans="1:13" x14ac:dyDescent="0.25">
      <c r="A4735" t="str">
        <f t="shared" ca="1" si="149"/>
        <v>Government</v>
      </c>
      <c r="B4735" s="7" t="s">
        <v>135</v>
      </c>
      <c r="C4735" s="15">
        <v>105</v>
      </c>
      <c r="D4735" s="16" t="s">
        <v>101</v>
      </c>
      <c r="E4735">
        <v>2643</v>
      </c>
      <c r="F4735" s="9">
        <v>350</v>
      </c>
      <c r="G4735" s="9">
        <f>financials[[#This Row],[Units Sold]]*financials[[#This Row],[Sale Price]]</f>
        <v>925050</v>
      </c>
      <c r="H4735" s="9">
        <f>IF(financials[[#This Row],[Discount Band]]="low",0.1,IF(financials[[#This Row],[Discount Band]]="medium",0.15,0.3))</f>
        <v>0.15</v>
      </c>
      <c r="I4735" s="9">
        <f>financials[[#This Row],[Gross Sales]]-financials[[#This Row],[Gross Sales]]*financials[[#This Row],[Discounts]]</f>
        <v>786292.5</v>
      </c>
      <c r="J4735" s="9">
        <f>VLOOKUP(financials[[#This Row],[productid]],Products!$B$2:$H$10,3)</f>
        <v>10</v>
      </c>
      <c r="K4735" s="9">
        <f>financials[[#This Row],[Sales]]-financials[[#This Row],[COGS]]</f>
        <v>786282.5</v>
      </c>
      <c r="L4735" s="17">
        <f t="shared" ca="1" si="148"/>
        <v>45302</v>
      </c>
      <c r="M4735" t="str">
        <f t="shared" ca="1" si="147"/>
        <v>B0101</v>
      </c>
    </row>
    <row r="4736" spans="1:13" x14ac:dyDescent="0.25">
      <c r="A4736" t="str">
        <f t="shared" ca="1" si="149"/>
        <v>Enterprise</v>
      </c>
      <c r="B4736" s="7" t="s">
        <v>135</v>
      </c>
      <c r="C4736" s="15">
        <v>106</v>
      </c>
      <c r="D4736" s="16" t="s">
        <v>101</v>
      </c>
      <c r="E4736">
        <v>2645</v>
      </c>
      <c r="F4736" s="9">
        <v>350</v>
      </c>
      <c r="G4736" s="9">
        <f>financials[[#This Row],[Units Sold]]*financials[[#This Row],[Sale Price]]</f>
        <v>925750</v>
      </c>
      <c r="H4736" s="9">
        <f>IF(financials[[#This Row],[Discount Band]]="low",0.1,IF(financials[[#This Row],[Discount Band]]="medium",0.15,0.3))</f>
        <v>0.15</v>
      </c>
      <c r="I4736" s="9">
        <f>financials[[#This Row],[Gross Sales]]-financials[[#This Row],[Gross Sales]]*financials[[#This Row],[Discounts]]</f>
        <v>786887.5</v>
      </c>
      <c r="J4736" s="9">
        <f>VLOOKUP(financials[[#This Row],[productid]],Products!$B$2:$H$10,3)</f>
        <v>9.1</v>
      </c>
      <c r="K4736" s="9">
        <f>financials[[#This Row],[Sales]]-financials[[#This Row],[COGS]]</f>
        <v>786878.4</v>
      </c>
      <c r="L4736" s="17">
        <f t="shared" ca="1" si="148"/>
        <v>44575</v>
      </c>
      <c r="M4736" t="str">
        <f t="shared" ca="1" si="147"/>
        <v>B0101</v>
      </c>
    </row>
    <row r="4737" spans="1:13" x14ac:dyDescent="0.25">
      <c r="A4737" t="str">
        <f t="shared" ca="1" si="149"/>
        <v>Channel Partners</v>
      </c>
      <c r="B4737" s="7" t="s">
        <v>170</v>
      </c>
      <c r="C4737" s="15">
        <v>107</v>
      </c>
      <c r="D4737" s="16" t="s">
        <v>101</v>
      </c>
      <c r="E4737">
        <v>2645</v>
      </c>
      <c r="F4737" s="9">
        <v>350</v>
      </c>
      <c r="G4737" s="9">
        <f>financials[[#This Row],[Units Sold]]*financials[[#This Row],[Sale Price]]</f>
        <v>925750</v>
      </c>
      <c r="H4737" s="9">
        <f>IF(financials[[#This Row],[Discount Band]]="low",0.1,IF(financials[[#This Row],[Discount Band]]="medium",0.15,0.3))</f>
        <v>0.15</v>
      </c>
      <c r="I4737" s="9">
        <f>financials[[#This Row],[Gross Sales]]-financials[[#This Row],[Gross Sales]]*financials[[#This Row],[Discounts]]</f>
        <v>786887.5</v>
      </c>
      <c r="J4737" s="9">
        <f>VLOOKUP(financials[[#This Row],[productid]],Products!$B$2:$H$10,3)</f>
        <v>5.5</v>
      </c>
      <c r="K4737" s="9">
        <f>financials[[#This Row],[Sales]]-financials[[#This Row],[COGS]]</f>
        <v>786882</v>
      </c>
      <c r="L4737" s="17">
        <f t="shared" ca="1" si="148"/>
        <v>45011</v>
      </c>
      <c r="M4737" t="str">
        <f t="shared" ca="1" si="147"/>
        <v>B0101</v>
      </c>
    </row>
    <row r="4738" spans="1:13" x14ac:dyDescent="0.25">
      <c r="A4738" t="str">
        <f t="shared" ca="1" si="149"/>
        <v>Channel Partners</v>
      </c>
      <c r="B4738" s="7" t="s">
        <v>135</v>
      </c>
      <c r="C4738" s="15">
        <v>107</v>
      </c>
      <c r="D4738" s="16" t="s">
        <v>101</v>
      </c>
      <c r="E4738">
        <v>3087</v>
      </c>
      <c r="F4738" s="9">
        <v>300</v>
      </c>
      <c r="G4738" s="9">
        <f>financials[[#This Row],[Units Sold]]*financials[[#This Row],[Sale Price]]</f>
        <v>926100</v>
      </c>
      <c r="H4738" s="9">
        <f>IF(financials[[#This Row],[Discount Band]]="low",0.1,IF(financials[[#This Row],[Discount Band]]="medium",0.15,0.3))</f>
        <v>0.15</v>
      </c>
      <c r="I4738" s="9">
        <f>financials[[#This Row],[Gross Sales]]-financials[[#This Row],[Gross Sales]]*financials[[#This Row],[Discounts]]</f>
        <v>787185</v>
      </c>
      <c r="J4738" s="9">
        <f>VLOOKUP(financials[[#This Row],[productid]],Products!$B$2:$H$10,3)</f>
        <v>5.5</v>
      </c>
      <c r="K4738" s="9">
        <f>financials[[#This Row],[Sales]]-financials[[#This Row],[COGS]]</f>
        <v>787179.5</v>
      </c>
      <c r="L4738" s="17">
        <f t="shared" ca="1" si="148"/>
        <v>45009</v>
      </c>
      <c r="M4738" t="str">
        <f t="shared" ref="M4738:M4801" ca="1" si="150">VLOOKUP(RANDBETWEEN(1,5),rnlsalesperson,2)</f>
        <v>A0001</v>
      </c>
    </row>
    <row r="4739" spans="1:13" x14ac:dyDescent="0.25">
      <c r="A4739" t="str">
        <f t="shared" ca="1" si="149"/>
        <v>Government</v>
      </c>
      <c r="B4739" s="7" t="s">
        <v>170</v>
      </c>
      <c r="C4739" s="15">
        <v>102</v>
      </c>
      <c r="D4739" s="16" t="s">
        <v>101</v>
      </c>
      <c r="E4739">
        <v>3088</v>
      </c>
      <c r="F4739" s="9">
        <v>300</v>
      </c>
      <c r="G4739" s="9">
        <f>financials[[#This Row],[Units Sold]]*financials[[#This Row],[Sale Price]]</f>
        <v>926400</v>
      </c>
      <c r="H4739" s="9">
        <f>IF(financials[[#This Row],[Discount Band]]="low",0.1,IF(financials[[#This Row],[Discount Band]]="medium",0.15,0.3))</f>
        <v>0.15</v>
      </c>
      <c r="I4739" s="9">
        <f>financials[[#This Row],[Gross Sales]]-financials[[#This Row],[Gross Sales]]*financials[[#This Row],[Discounts]]</f>
        <v>787440</v>
      </c>
      <c r="J4739" s="9">
        <f>VLOOKUP(financials[[#This Row],[productid]],Products!$B$2:$H$10,3)</f>
        <v>13.95</v>
      </c>
      <c r="K4739" s="9">
        <f>financials[[#This Row],[Sales]]-financials[[#This Row],[COGS]]</f>
        <v>787426.05</v>
      </c>
      <c r="L4739" s="17">
        <f t="shared" ref="L4739:L4802" ca="1" si="151">RANDBETWEEN(44562,45534)</f>
        <v>44655</v>
      </c>
      <c r="M4739" t="str">
        <f t="shared" ca="1" si="150"/>
        <v>B0001</v>
      </c>
    </row>
    <row r="4740" spans="1:13" x14ac:dyDescent="0.25">
      <c r="A4740" t="str">
        <f t="shared" ca="1" si="149"/>
        <v>Channel Partners</v>
      </c>
      <c r="B4740" s="7" t="s">
        <v>135</v>
      </c>
      <c r="C4740" s="15">
        <v>108</v>
      </c>
      <c r="D4740" s="16" t="s">
        <v>101</v>
      </c>
      <c r="E4740">
        <v>3097</v>
      </c>
      <c r="F4740" s="9">
        <v>300</v>
      </c>
      <c r="G4740" s="9">
        <f>financials[[#This Row],[Units Sold]]*financials[[#This Row],[Sale Price]]</f>
        <v>929100</v>
      </c>
      <c r="H4740" s="9">
        <f>IF(financials[[#This Row],[Discount Band]]="low",0.1,IF(financials[[#This Row],[Discount Band]]="medium",0.15,0.3))</f>
        <v>0.15</v>
      </c>
      <c r="I4740" s="9">
        <f>financials[[#This Row],[Gross Sales]]-financials[[#This Row],[Gross Sales]]*financials[[#This Row],[Discounts]]</f>
        <v>789735</v>
      </c>
      <c r="J4740" s="9">
        <f>VLOOKUP(financials[[#This Row],[productid]],Products!$B$2:$H$10,3)</f>
        <v>3.99</v>
      </c>
      <c r="K4740" s="9">
        <f>financials[[#This Row],[Sales]]-financials[[#This Row],[COGS]]</f>
        <v>789731.01</v>
      </c>
      <c r="L4740" s="17">
        <f t="shared" ca="1" si="151"/>
        <v>45095</v>
      </c>
      <c r="M4740" t="str">
        <f t="shared" ca="1" si="150"/>
        <v>C0003</v>
      </c>
    </row>
    <row r="4741" spans="1:13" x14ac:dyDescent="0.25">
      <c r="A4741" t="str">
        <f t="shared" ca="1" si="149"/>
        <v>Enterprise</v>
      </c>
      <c r="B4741" s="7" t="s">
        <v>170</v>
      </c>
      <c r="C4741" s="15">
        <v>109</v>
      </c>
      <c r="D4741" s="16" t="s">
        <v>94</v>
      </c>
      <c r="E4741">
        <v>3120</v>
      </c>
      <c r="F4741" s="9">
        <v>300</v>
      </c>
      <c r="G4741" s="9">
        <f>financials[[#This Row],[Units Sold]]*financials[[#This Row],[Sale Price]]</f>
        <v>936000</v>
      </c>
      <c r="H4741" s="9">
        <f>IF(financials[[#This Row],[Discount Band]]="low",0.1,IF(financials[[#This Row],[Discount Band]]="medium",0.15,0.3))</f>
        <v>0.3</v>
      </c>
      <c r="I4741" s="9">
        <f>financials[[#This Row],[Gross Sales]]-financials[[#This Row],[Gross Sales]]*financials[[#This Row],[Discounts]]</f>
        <v>655200</v>
      </c>
      <c r="J4741" s="9">
        <f>VLOOKUP(financials[[#This Row],[productid]],Products!$B$2:$H$10,3)</f>
        <v>16.8</v>
      </c>
      <c r="K4741" s="9">
        <f>financials[[#This Row],[Sales]]-financials[[#This Row],[COGS]]</f>
        <v>655183.19999999995</v>
      </c>
      <c r="L4741" s="17">
        <f t="shared" ca="1" si="151"/>
        <v>44914</v>
      </c>
      <c r="M4741" t="str">
        <f t="shared" ca="1" si="150"/>
        <v>B0101</v>
      </c>
    </row>
    <row r="4742" spans="1:13" x14ac:dyDescent="0.25">
      <c r="A4742" t="str">
        <f t="shared" ca="1" si="149"/>
        <v>Channel Partners</v>
      </c>
      <c r="B4742" s="7" t="s">
        <v>170</v>
      </c>
      <c r="C4742" s="15">
        <v>106</v>
      </c>
      <c r="D4742" s="16" t="s">
        <v>94</v>
      </c>
      <c r="E4742">
        <v>2675</v>
      </c>
      <c r="F4742" s="9">
        <v>350</v>
      </c>
      <c r="G4742" s="9">
        <f>financials[[#This Row],[Units Sold]]*financials[[#This Row],[Sale Price]]</f>
        <v>936250</v>
      </c>
      <c r="H4742" s="9">
        <f>IF(financials[[#This Row],[Discount Band]]="low",0.1,IF(financials[[#This Row],[Discount Band]]="medium",0.15,0.3))</f>
        <v>0.3</v>
      </c>
      <c r="I4742" s="9">
        <f>financials[[#This Row],[Gross Sales]]-financials[[#This Row],[Gross Sales]]*financials[[#This Row],[Discounts]]</f>
        <v>655375</v>
      </c>
      <c r="J4742" s="9">
        <f>VLOOKUP(financials[[#This Row],[productid]],Products!$B$2:$H$10,3)</f>
        <v>9.1</v>
      </c>
      <c r="K4742" s="9">
        <f>financials[[#This Row],[Sales]]-financials[[#This Row],[COGS]]</f>
        <v>655365.9</v>
      </c>
      <c r="L4742" s="17">
        <f t="shared" ca="1" si="151"/>
        <v>44654</v>
      </c>
      <c r="M4742" t="str">
        <f t="shared" ca="1" si="150"/>
        <v>C0003</v>
      </c>
    </row>
    <row r="4743" spans="1:13" x14ac:dyDescent="0.25">
      <c r="A4743" t="str">
        <f t="shared" ca="1" si="149"/>
        <v>Enterprise</v>
      </c>
      <c r="B4743" s="7" t="s">
        <v>170</v>
      </c>
      <c r="C4743" s="15">
        <v>102</v>
      </c>
      <c r="D4743" s="16" t="s">
        <v>102</v>
      </c>
      <c r="E4743">
        <v>2676</v>
      </c>
      <c r="F4743" s="9">
        <v>350</v>
      </c>
      <c r="G4743" s="9">
        <f>financials[[#This Row],[Units Sold]]*financials[[#This Row],[Sale Price]]</f>
        <v>936600</v>
      </c>
      <c r="H4743" s="9">
        <f>IF(financials[[#This Row],[Discount Band]]="low",0.1,IF(financials[[#This Row],[Discount Band]]="medium",0.15,0.3))</f>
        <v>0.1</v>
      </c>
      <c r="I4743" s="9">
        <f>financials[[#This Row],[Gross Sales]]-financials[[#This Row],[Gross Sales]]*financials[[#This Row],[Discounts]]</f>
        <v>842940</v>
      </c>
      <c r="J4743" s="9">
        <f>VLOOKUP(financials[[#This Row],[productid]],Products!$B$2:$H$10,3)</f>
        <v>13.95</v>
      </c>
      <c r="K4743" s="9">
        <f>financials[[#This Row],[Sales]]-financials[[#This Row],[COGS]]</f>
        <v>842926.05</v>
      </c>
      <c r="L4743" s="17">
        <f t="shared" ca="1" si="151"/>
        <v>44976</v>
      </c>
      <c r="M4743" t="str">
        <f t="shared" ca="1" si="150"/>
        <v>A0001</v>
      </c>
    </row>
    <row r="4744" spans="1:13" x14ac:dyDescent="0.25">
      <c r="A4744" t="str">
        <f t="shared" ca="1" si="149"/>
        <v>Channel Partners</v>
      </c>
      <c r="B4744" s="7" t="s">
        <v>135</v>
      </c>
      <c r="C4744" s="15">
        <v>102</v>
      </c>
      <c r="D4744" s="16" t="s">
        <v>101</v>
      </c>
      <c r="E4744">
        <v>2684</v>
      </c>
      <c r="F4744" s="9">
        <v>350</v>
      </c>
      <c r="G4744" s="9">
        <f>financials[[#This Row],[Units Sold]]*financials[[#This Row],[Sale Price]]</f>
        <v>939400</v>
      </c>
      <c r="H4744" s="9">
        <f>IF(financials[[#This Row],[Discount Band]]="low",0.1,IF(financials[[#This Row],[Discount Band]]="medium",0.15,0.3))</f>
        <v>0.15</v>
      </c>
      <c r="I4744" s="9">
        <f>financials[[#This Row],[Gross Sales]]-financials[[#This Row],[Gross Sales]]*financials[[#This Row],[Discounts]]</f>
        <v>798490</v>
      </c>
      <c r="J4744" s="9">
        <f>VLOOKUP(financials[[#This Row],[productid]],Products!$B$2:$H$10,3)</f>
        <v>13.95</v>
      </c>
      <c r="K4744" s="9">
        <f>financials[[#This Row],[Sales]]-financials[[#This Row],[COGS]]</f>
        <v>798476.05</v>
      </c>
      <c r="L4744" s="17">
        <f t="shared" ca="1" si="151"/>
        <v>44780</v>
      </c>
      <c r="M4744" t="str">
        <f t="shared" ca="1" si="150"/>
        <v>B0101</v>
      </c>
    </row>
    <row r="4745" spans="1:13" x14ac:dyDescent="0.25">
      <c r="A4745" t="str">
        <f t="shared" ca="1" si="149"/>
        <v>Enterprise</v>
      </c>
      <c r="B4745" s="7" t="s">
        <v>170</v>
      </c>
      <c r="C4745" s="15">
        <v>101</v>
      </c>
      <c r="D4745" s="16" t="s">
        <v>94</v>
      </c>
      <c r="E4745">
        <v>3134</v>
      </c>
      <c r="F4745" s="9">
        <v>300</v>
      </c>
      <c r="G4745" s="9">
        <f>financials[[#This Row],[Units Sold]]*financials[[#This Row],[Sale Price]]</f>
        <v>940200</v>
      </c>
      <c r="H4745" s="9">
        <f>IF(financials[[#This Row],[Discount Band]]="low",0.1,IF(financials[[#This Row],[Discount Band]]="medium",0.15,0.3))</f>
        <v>0.3</v>
      </c>
      <c r="I4745" s="9">
        <f>financials[[#This Row],[Gross Sales]]-financials[[#This Row],[Gross Sales]]*financials[[#This Row],[Discounts]]</f>
        <v>658140</v>
      </c>
      <c r="J4745" s="9">
        <f>VLOOKUP(financials[[#This Row],[productid]],Products!$B$2:$H$10,3)</f>
        <v>9.9499999999999993</v>
      </c>
      <c r="K4745" s="9">
        <f>financials[[#This Row],[Sales]]-financials[[#This Row],[COGS]]</f>
        <v>658130.05000000005</v>
      </c>
      <c r="L4745" s="17">
        <f t="shared" ca="1" si="151"/>
        <v>44638</v>
      </c>
      <c r="M4745" t="str">
        <f t="shared" ca="1" si="150"/>
        <v>C0002</v>
      </c>
    </row>
    <row r="4746" spans="1:13" x14ac:dyDescent="0.25">
      <c r="A4746" t="str">
        <f t="shared" ca="1" si="149"/>
        <v>Enterprise</v>
      </c>
      <c r="B4746" s="7" t="s">
        <v>135</v>
      </c>
      <c r="C4746" s="15">
        <v>109</v>
      </c>
      <c r="D4746" s="16" t="s">
        <v>94</v>
      </c>
      <c r="E4746">
        <v>3135</v>
      </c>
      <c r="F4746" s="9">
        <v>300</v>
      </c>
      <c r="G4746" s="9">
        <f>financials[[#This Row],[Units Sold]]*financials[[#This Row],[Sale Price]]</f>
        <v>940500</v>
      </c>
      <c r="H4746" s="9">
        <f>IF(financials[[#This Row],[Discount Band]]="low",0.1,IF(financials[[#This Row],[Discount Band]]="medium",0.15,0.3))</f>
        <v>0.3</v>
      </c>
      <c r="I4746" s="9">
        <f>financials[[#This Row],[Gross Sales]]-financials[[#This Row],[Gross Sales]]*financials[[#This Row],[Discounts]]</f>
        <v>658350</v>
      </c>
      <c r="J4746" s="9">
        <f>VLOOKUP(financials[[#This Row],[productid]],Products!$B$2:$H$10,3)</f>
        <v>16.8</v>
      </c>
      <c r="K4746" s="9">
        <f>financials[[#This Row],[Sales]]-financials[[#This Row],[COGS]]</f>
        <v>658333.19999999995</v>
      </c>
      <c r="L4746" s="17">
        <f t="shared" ca="1" si="151"/>
        <v>45372</v>
      </c>
      <c r="M4746" t="str">
        <f t="shared" ca="1" si="150"/>
        <v>B0001</v>
      </c>
    </row>
    <row r="4747" spans="1:13" x14ac:dyDescent="0.25">
      <c r="A4747" t="str">
        <f t="shared" ca="1" si="149"/>
        <v>Channel Partners</v>
      </c>
      <c r="B4747" s="7" t="s">
        <v>135</v>
      </c>
      <c r="C4747" s="15">
        <v>102</v>
      </c>
      <c r="D4747" s="16" t="s">
        <v>94</v>
      </c>
      <c r="E4747">
        <v>3139</v>
      </c>
      <c r="F4747" s="9">
        <v>300</v>
      </c>
      <c r="G4747" s="9">
        <f>financials[[#This Row],[Units Sold]]*financials[[#This Row],[Sale Price]]</f>
        <v>941700</v>
      </c>
      <c r="H4747" s="9">
        <f>IF(financials[[#This Row],[Discount Band]]="low",0.1,IF(financials[[#This Row],[Discount Band]]="medium",0.15,0.3))</f>
        <v>0.3</v>
      </c>
      <c r="I4747" s="9">
        <f>financials[[#This Row],[Gross Sales]]-financials[[#This Row],[Gross Sales]]*financials[[#This Row],[Discounts]]</f>
        <v>659190</v>
      </c>
      <c r="J4747" s="9">
        <f>VLOOKUP(financials[[#This Row],[productid]],Products!$B$2:$H$10,3)</f>
        <v>13.95</v>
      </c>
      <c r="K4747" s="9">
        <f>financials[[#This Row],[Sales]]-financials[[#This Row],[COGS]]</f>
        <v>659176.05000000005</v>
      </c>
      <c r="L4747" s="17">
        <f t="shared" ca="1" si="151"/>
        <v>44923</v>
      </c>
      <c r="M4747" t="str">
        <f t="shared" ca="1" si="150"/>
        <v>B0001</v>
      </c>
    </row>
    <row r="4748" spans="1:13" x14ac:dyDescent="0.25">
      <c r="A4748" t="str">
        <f t="shared" ca="1" si="149"/>
        <v>Channel Partners</v>
      </c>
      <c r="B4748" s="7" t="s">
        <v>135</v>
      </c>
      <c r="C4748" s="15">
        <v>102</v>
      </c>
      <c r="D4748" s="16" t="s">
        <v>94</v>
      </c>
      <c r="E4748">
        <v>2697</v>
      </c>
      <c r="F4748" s="9">
        <v>350</v>
      </c>
      <c r="G4748" s="9">
        <f>financials[[#This Row],[Units Sold]]*financials[[#This Row],[Sale Price]]</f>
        <v>943950</v>
      </c>
      <c r="H4748" s="9">
        <f>IF(financials[[#This Row],[Discount Band]]="low",0.1,IF(financials[[#This Row],[Discount Band]]="medium",0.15,0.3))</f>
        <v>0.3</v>
      </c>
      <c r="I4748" s="9">
        <f>financials[[#This Row],[Gross Sales]]-financials[[#This Row],[Gross Sales]]*financials[[#This Row],[Discounts]]</f>
        <v>660765</v>
      </c>
      <c r="J4748" s="9">
        <f>VLOOKUP(financials[[#This Row],[productid]],Products!$B$2:$H$10,3)</f>
        <v>13.95</v>
      </c>
      <c r="K4748" s="9">
        <f>financials[[#This Row],[Sales]]-financials[[#This Row],[COGS]]</f>
        <v>660751.05000000005</v>
      </c>
      <c r="L4748" s="17">
        <f t="shared" ca="1" si="151"/>
        <v>45085</v>
      </c>
      <c r="M4748" t="str">
        <f t="shared" ca="1" si="150"/>
        <v>C0003</v>
      </c>
    </row>
    <row r="4749" spans="1:13" x14ac:dyDescent="0.25">
      <c r="A4749" t="str">
        <f t="shared" ca="1" si="149"/>
        <v>Government</v>
      </c>
      <c r="B4749" s="7" t="s">
        <v>170</v>
      </c>
      <c r="C4749" s="15">
        <v>108</v>
      </c>
      <c r="D4749" s="16" t="s">
        <v>101</v>
      </c>
      <c r="E4749">
        <v>3157</v>
      </c>
      <c r="F4749" s="9">
        <v>300</v>
      </c>
      <c r="G4749" s="9">
        <f>financials[[#This Row],[Units Sold]]*financials[[#This Row],[Sale Price]]</f>
        <v>947100</v>
      </c>
      <c r="H4749" s="9">
        <f>IF(financials[[#This Row],[Discount Band]]="low",0.1,IF(financials[[#This Row],[Discount Band]]="medium",0.15,0.3))</f>
        <v>0.15</v>
      </c>
      <c r="I4749" s="9">
        <f>financials[[#This Row],[Gross Sales]]-financials[[#This Row],[Gross Sales]]*financials[[#This Row],[Discounts]]</f>
        <v>805035</v>
      </c>
      <c r="J4749" s="9">
        <f>VLOOKUP(financials[[#This Row],[productid]],Products!$B$2:$H$10,3)</f>
        <v>3.99</v>
      </c>
      <c r="K4749" s="9">
        <f>financials[[#This Row],[Sales]]-financials[[#This Row],[COGS]]</f>
        <v>805031.01</v>
      </c>
      <c r="L4749" s="17">
        <f t="shared" ca="1" si="151"/>
        <v>45077</v>
      </c>
      <c r="M4749" t="str">
        <f t="shared" ca="1" si="150"/>
        <v>C0002</v>
      </c>
    </row>
    <row r="4750" spans="1:13" x14ac:dyDescent="0.25">
      <c r="A4750" t="str">
        <f t="shared" ca="1" si="149"/>
        <v>Channel Partners</v>
      </c>
      <c r="B4750" s="7" t="s">
        <v>170</v>
      </c>
      <c r="C4750" s="15">
        <v>106</v>
      </c>
      <c r="D4750" s="16" t="s">
        <v>94</v>
      </c>
      <c r="E4750">
        <v>2709</v>
      </c>
      <c r="F4750" s="9">
        <v>350</v>
      </c>
      <c r="G4750" s="9">
        <f>financials[[#This Row],[Units Sold]]*financials[[#This Row],[Sale Price]]</f>
        <v>948150</v>
      </c>
      <c r="H4750" s="9">
        <f>IF(financials[[#This Row],[Discount Band]]="low",0.1,IF(financials[[#This Row],[Discount Band]]="medium",0.15,0.3))</f>
        <v>0.3</v>
      </c>
      <c r="I4750" s="9">
        <f>financials[[#This Row],[Gross Sales]]-financials[[#This Row],[Gross Sales]]*financials[[#This Row],[Discounts]]</f>
        <v>663705</v>
      </c>
      <c r="J4750" s="9">
        <f>VLOOKUP(financials[[#This Row],[productid]],Products!$B$2:$H$10,3)</f>
        <v>9.1</v>
      </c>
      <c r="K4750" s="9">
        <f>financials[[#This Row],[Sales]]-financials[[#This Row],[COGS]]</f>
        <v>663695.9</v>
      </c>
      <c r="L4750" s="17">
        <f t="shared" ca="1" si="151"/>
        <v>45223</v>
      </c>
      <c r="M4750" t="str">
        <f t="shared" ca="1" si="150"/>
        <v>A0001</v>
      </c>
    </row>
    <row r="4751" spans="1:13" x14ac:dyDescent="0.25">
      <c r="A4751" t="str">
        <f t="shared" ca="1" si="149"/>
        <v>Channel Partners</v>
      </c>
      <c r="B4751" s="7" t="s">
        <v>170</v>
      </c>
      <c r="C4751" s="13">
        <v>104</v>
      </c>
      <c r="D4751" s="10" t="s">
        <v>94</v>
      </c>
      <c r="E4751">
        <v>2710</v>
      </c>
      <c r="F4751" s="9">
        <v>350</v>
      </c>
      <c r="G4751" s="9">
        <f>financials[[#This Row],[Units Sold]]*financials[[#This Row],[Sale Price]]</f>
        <v>948500</v>
      </c>
      <c r="H4751" s="9">
        <f>IF(financials[[#This Row],[Discount Band]]="low",0.1,IF(financials[[#This Row],[Discount Band]]="medium",0.15,0.3))</f>
        <v>0.3</v>
      </c>
      <c r="I4751" s="9">
        <f>financials[[#This Row],[Gross Sales]]-financials[[#This Row],[Gross Sales]]*financials[[#This Row],[Discounts]]</f>
        <v>663950</v>
      </c>
      <c r="J4751" s="9">
        <f>VLOOKUP(financials[[#This Row],[productid]],Products!$B$2:$H$10,3)</f>
        <v>2.9</v>
      </c>
      <c r="K4751" s="9">
        <f>financials[[#This Row],[Sales]]-financials[[#This Row],[COGS]]</f>
        <v>663947.1</v>
      </c>
      <c r="L4751" s="17">
        <f t="shared" ca="1" si="151"/>
        <v>45108</v>
      </c>
      <c r="M4751" t="str">
        <f t="shared" ca="1" si="150"/>
        <v>C0002</v>
      </c>
    </row>
    <row r="4752" spans="1:13" x14ac:dyDescent="0.25">
      <c r="A4752" t="str">
        <f t="shared" ca="1" si="149"/>
        <v>Government</v>
      </c>
      <c r="B4752" s="7" t="s">
        <v>170</v>
      </c>
      <c r="C4752" s="15">
        <v>104</v>
      </c>
      <c r="D4752" s="16" t="s">
        <v>94</v>
      </c>
      <c r="E4752">
        <v>2711</v>
      </c>
      <c r="F4752" s="9">
        <v>350</v>
      </c>
      <c r="G4752" s="9">
        <f>financials[[#This Row],[Units Sold]]*financials[[#This Row],[Sale Price]]</f>
        <v>948850</v>
      </c>
      <c r="H4752" s="9">
        <f>IF(financials[[#This Row],[Discount Band]]="low",0.1,IF(financials[[#This Row],[Discount Band]]="medium",0.15,0.3))</f>
        <v>0.3</v>
      </c>
      <c r="I4752" s="9">
        <f>financials[[#This Row],[Gross Sales]]-financials[[#This Row],[Gross Sales]]*financials[[#This Row],[Discounts]]</f>
        <v>664195</v>
      </c>
      <c r="J4752" s="9">
        <f>VLOOKUP(financials[[#This Row],[productid]],Products!$B$2:$H$10,3)</f>
        <v>2.9</v>
      </c>
      <c r="K4752" s="9">
        <f>financials[[#This Row],[Sales]]-financials[[#This Row],[COGS]]</f>
        <v>664192.1</v>
      </c>
      <c r="L4752" s="17">
        <f t="shared" ca="1" si="151"/>
        <v>45444</v>
      </c>
      <c r="M4752" t="str">
        <f t="shared" ca="1" si="150"/>
        <v>A0001</v>
      </c>
    </row>
    <row r="4753" spans="1:13" x14ac:dyDescent="0.25">
      <c r="A4753" t="str">
        <f t="shared" ca="1" si="149"/>
        <v>Government</v>
      </c>
      <c r="B4753" s="7" t="s">
        <v>170</v>
      </c>
      <c r="C4753" s="15">
        <v>105</v>
      </c>
      <c r="D4753" s="16" t="s">
        <v>94</v>
      </c>
      <c r="E4753">
        <v>3163</v>
      </c>
      <c r="F4753" s="9">
        <v>300</v>
      </c>
      <c r="G4753" s="9">
        <f>financials[[#This Row],[Units Sold]]*financials[[#This Row],[Sale Price]]</f>
        <v>948900</v>
      </c>
      <c r="H4753" s="9">
        <f>IF(financials[[#This Row],[Discount Band]]="low",0.1,IF(financials[[#This Row],[Discount Band]]="medium",0.15,0.3))</f>
        <v>0.3</v>
      </c>
      <c r="I4753" s="9">
        <f>financials[[#This Row],[Gross Sales]]-financials[[#This Row],[Gross Sales]]*financials[[#This Row],[Discounts]]</f>
        <v>664230</v>
      </c>
      <c r="J4753" s="9">
        <f>VLOOKUP(financials[[#This Row],[productid]],Products!$B$2:$H$10,3)</f>
        <v>10</v>
      </c>
      <c r="K4753" s="9">
        <f>financials[[#This Row],[Sales]]-financials[[#This Row],[COGS]]</f>
        <v>664220</v>
      </c>
      <c r="L4753" s="17">
        <f t="shared" ca="1" si="151"/>
        <v>44597</v>
      </c>
      <c r="M4753" t="str">
        <f t="shared" ca="1" si="150"/>
        <v>B0101</v>
      </c>
    </row>
    <row r="4754" spans="1:13" x14ac:dyDescent="0.25">
      <c r="A4754" t="str">
        <f t="shared" ca="1" si="149"/>
        <v>Enterprise</v>
      </c>
      <c r="B4754" s="7" t="s">
        <v>135</v>
      </c>
      <c r="C4754" s="13">
        <v>106</v>
      </c>
      <c r="D4754" s="10" t="s">
        <v>94</v>
      </c>
      <c r="E4754">
        <v>2743</v>
      </c>
      <c r="F4754" s="9">
        <v>350</v>
      </c>
      <c r="G4754" s="9">
        <f>financials[[#This Row],[Units Sold]]*financials[[#This Row],[Sale Price]]</f>
        <v>960050</v>
      </c>
      <c r="H4754" s="9">
        <f>IF(financials[[#This Row],[Discount Band]]="low",0.1,IF(financials[[#This Row],[Discount Band]]="medium",0.15,0.3))</f>
        <v>0.3</v>
      </c>
      <c r="I4754" s="9">
        <f>financials[[#This Row],[Gross Sales]]-financials[[#This Row],[Gross Sales]]*financials[[#This Row],[Discounts]]</f>
        <v>672035</v>
      </c>
      <c r="J4754" s="9">
        <f>VLOOKUP(financials[[#This Row],[productid]],Products!$B$2:$H$10,3)</f>
        <v>9.1</v>
      </c>
      <c r="K4754" s="9">
        <f>financials[[#This Row],[Sales]]-financials[[#This Row],[COGS]]</f>
        <v>672025.9</v>
      </c>
      <c r="L4754" s="17">
        <f t="shared" ca="1" si="151"/>
        <v>44644</v>
      </c>
      <c r="M4754" t="str">
        <f t="shared" ca="1" si="150"/>
        <v>C0003</v>
      </c>
    </row>
    <row r="4755" spans="1:13" x14ac:dyDescent="0.25">
      <c r="A4755" t="str">
        <f t="shared" ca="1" si="149"/>
        <v>Enterprise</v>
      </c>
      <c r="B4755" s="7" t="s">
        <v>170</v>
      </c>
      <c r="C4755" s="15">
        <v>108</v>
      </c>
      <c r="D4755" s="16" t="s">
        <v>94</v>
      </c>
      <c r="E4755">
        <v>3203</v>
      </c>
      <c r="F4755" s="9">
        <v>300</v>
      </c>
      <c r="G4755" s="9">
        <f>financials[[#This Row],[Units Sold]]*financials[[#This Row],[Sale Price]]</f>
        <v>960900</v>
      </c>
      <c r="H4755" s="9">
        <f>IF(financials[[#This Row],[Discount Band]]="low",0.1,IF(financials[[#This Row],[Discount Band]]="medium",0.15,0.3))</f>
        <v>0.3</v>
      </c>
      <c r="I4755" s="9">
        <f>financials[[#This Row],[Gross Sales]]-financials[[#This Row],[Gross Sales]]*financials[[#This Row],[Discounts]]</f>
        <v>672630</v>
      </c>
      <c r="J4755" s="9">
        <f>VLOOKUP(financials[[#This Row],[productid]],Products!$B$2:$H$10,3)</f>
        <v>3.99</v>
      </c>
      <c r="K4755" s="9">
        <f>financials[[#This Row],[Sales]]-financials[[#This Row],[COGS]]</f>
        <v>672626.01</v>
      </c>
      <c r="L4755" s="17">
        <f t="shared" ca="1" si="151"/>
        <v>45515</v>
      </c>
      <c r="M4755" t="str">
        <f t="shared" ca="1" si="150"/>
        <v>B0001</v>
      </c>
    </row>
    <row r="4756" spans="1:13" x14ac:dyDescent="0.25">
      <c r="A4756" t="str">
        <f t="shared" ca="1" si="149"/>
        <v>Enterprise</v>
      </c>
      <c r="B4756" s="7" t="s">
        <v>135</v>
      </c>
      <c r="C4756" s="15">
        <v>109</v>
      </c>
      <c r="D4756" s="16" t="s">
        <v>101</v>
      </c>
      <c r="E4756">
        <v>2763</v>
      </c>
      <c r="F4756" s="9">
        <v>350</v>
      </c>
      <c r="G4756" s="9">
        <f>financials[[#This Row],[Units Sold]]*financials[[#This Row],[Sale Price]]</f>
        <v>967050</v>
      </c>
      <c r="H4756" s="9">
        <f>IF(financials[[#This Row],[Discount Band]]="low",0.1,IF(financials[[#This Row],[Discount Band]]="medium",0.15,0.3))</f>
        <v>0.15</v>
      </c>
      <c r="I4756" s="9">
        <f>financials[[#This Row],[Gross Sales]]-financials[[#This Row],[Gross Sales]]*financials[[#This Row],[Discounts]]</f>
        <v>821992.5</v>
      </c>
      <c r="J4756" s="9">
        <f>VLOOKUP(financials[[#This Row],[productid]],Products!$B$2:$H$10,3)</f>
        <v>16.8</v>
      </c>
      <c r="K4756" s="9">
        <f>financials[[#This Row],[Sales]]-financials[[#This Row],[COGS]]</f>
        <v>821975.7</v>
      </c>
      <c r="L4756" s="17">
        <f t="shared" ca="1" si="151"/>
        <v>44636</v>
      </c>
      <c r="M4756" t="str">
        <f t="shared" ca="1" si="150"/>
        <v>C0003</v>
      </c>
    </row>
    <row r="4757" spans="1:13" x14ac:dyDescent="0.25">
      <c r="A4757" t="str">
        <f t="shared" ca="1" si="149"/>
        <v>Government</v>
      </c>
      <c r="B4757" s="7" t="s">
        <v>135</v>
      </c>
      <c r="C4757" s="15">
        <v>103</v>
      </c>
      <c r="D4757" s="16" t="s">
        <v>101</v>
      </c>
      <c r="E4757">
        <v>3267</v>
      </c>
      <c r="F4757" s="9">
        <v>300</v>
      </c>
      <c r="G4757" s="9">
        <f>financials[[#This Row],[Units Sold]]*financials[[#This Row],[Sale Price]]</f>
        <v>980100</v>
      </c>
      <c r="H4757" s="9">
        <f>IF(financials[[#This Row],[Discount Band]]="low",0.1,IF(financials[[#This Row],[Discount Band]]="medium",0.15,0.3))</f>
        <v>0.15</v>
      </c>
      <c r="I4757" s="9">
        <f>financials[[#This Row],[Gross Sales]]-financials[[#This Row],[Gross Sales]]*financials[[#This Row],[Discounts]]</f>
        <v>833085</v>
      </c>
      <c r="J4757" s="9">
        <f>VLOOKUP(financials[[#This Row],[productid]],Products!$B$2:$H$10,3)</f>
        <v>15</v>
      </c>
      <c r="K4757" s="9">
        <f>financials[[#This Row],[Sales]]-financials[[#This Row],[COGS]]</f>
        <v>833070</v>
      </c>
      <c r="L4757" s="17">
        <f t="shared" ca="1" si="151"/>
        <v>45017</v>
      </c>
      <c r="M4757" t="str">
        <f t="shared" ca="1" si="150"/>
        <v>C0003</v>
      </c>
    </row>
    <row r="4758" spans="1:13" x14ac:dyDescent="0.25">
      <c r="A4758" t="str">
        <f t="shared" ca="1" si="149"/>
        <v>Enterprise</v>
      </c>
      <c r="B4758" s="7" t="s">
        <v>135</v>
      </c>
      <c r="C4758" s="15">
        <v>102</v>
      </c>
      <c r="D4758" s="16" t="s">
        <v>103</v>
      </c>
      <c r="E4758">
        <v>2814</v>
      </c>
      <c r="F4758" s="9">
        <v>350</v>
      </c>
      <c r="G4758" s="9">
        <f>financials[[#This Row],[Units Sold]]*financials[[#This Row],[Sale Price]]</f>
        <v>984900</v>
      </c>
      <c r="H4758" s="9">
        <f>IF(financials[[#This Row],[Discount Band]]="low",0.1,IF(financials[[#This Row],[Discount Band]]="medium",0.15,0.3))</f>
        <v>0.3</v>
      </c>
      <c r="I4758" s="9">
        <f>financials[[#This Row],[Gross Sales]]-financials[[#This Row],[Gross Sales]]*financials[[#This Row],[Discounts]]</f>
        <v>689430</v>
      </c>
      <c r="J4758" s="9">
        <f>VLOOKUP(financials[[#This Row],[productid]],Products!$B$2:$H$10,3)</f>
        <v>13.95</v>
      </c>
      <c r="K4758" s="9">
        <f>financials[[#This Row],[Sales]]-financials[[#This Row],[COGS]]</f>
        <v>689416.05</v>
      </c>
      <c r="L4758" s="17">
        <f t="shared" ca="1" si="151"/>
        <v>44938</v>
      </c>
      <c r="M4758" t="str">
        <f t="shared" ca="1" si="150"/>
        <v>B0001</v>
      </c>
    </row>
    <row r="4759" spans="1:13" x14ac:dyDescent="0.25">
      <c r="A4759" t="str">
        <f t="shared" ca="1" si="149"/>
        <v>Enterprise</v>
      </c>
      <c r="B4759" s="7" t="s">
        <v>135</v>
      </c>
      <c r="C4759" s="15">
        <v>104</v>
      </c>
      <c r="D4759" s="16" t="s">
        <v>94</v>
      </c>
      <c r="E4759">
        <v>3285</v>
      </c>
      <c r="F4759" s="9">
        <v>300</v>
      </c>
      <c r="G4759" s="9">
        <f>financials[[#This Row],[Units Sold]]*financials[[#This Row],[Sale Price]]</f>
        <v>985500</v>
      </c>
      <c r="H4759" s="9">
        <f>IF(financials[[#This Row],[Discount Band]]="low",0.1,IF(financials[[#This Row],[Discount Band]]="medium",0.15,0.3))</f>
        <v>0.3</v>
      </c>
      <c r="I4759" s="9">
        <f>financials[[#This Row],[Gross Sales]]-financials[[#This Row],[Gross Sales]]*financials[[#This Row],[Discounts]]</f>
        <v>689850</v>
      </c>
      <c r="J4759" s="9">
        <f>VLOOKUP(financials[[#This Row],[productid]],Products!$B$2:$H$10,3)</f>
        <v>2.9</v>
      </c>
      <c r="K4759" s="9">
        <f>financials[[#This Row],[Sales]]-financials[[#This Row],[COGS]]</f>
        <v>689847.1</v>
      </c>
      <c r="L4759" s="17">
        <f t="shared" ca="1" si="151"/>
        <v>44894</v>
      </c>
      <c r="M4759" t="str">
        <f t="shared" ca="1" si="150"/>
        <v>A0001</v>
      </c>
    </row>
    <row r="4760" spans="1:13" x14ac:dyDescent="0.25">
      <c r="A4760" t="str">
        <f t="shared" ca="1" si="149"/>
        <v>Enterprise</v>
      </c>
      <c r="B4760" s="7" t="s">
        <v>135</v>
      </c>
      <c r="C4760" s="13">
        <v>104</v>
      </c>
      <c r="D4760" s="10" t="s">
        <v>94</v>
      </c>
      <c r="E4760">
        <v>2823</v>
      </c>
      <c r="F4760" s="9">
        <v>350</v>
      </c>
      <c r="G4760" s="9">
        <f>financials[[#This Row],[Units Sold]]*financials[[#This Row],[Sale Price]]</f>
        <v>988050</v>
      </c>
      <c r="H4760" s="9">
        <f>IF(financials[[#This Row],[Discount Band]]="low",0.1,IF(financials[[#This Row],[Discount Band]]="medium",0.15,0.3))</f>
        <v>0.3</v>
      </c>
      <c r="I4760" s="9">
        <f>financials[[#This Row],[Gross Sales]]-financials[[#This Row],[Gross Sales]]*financials[[#This Row],[Discounts]]</f>
        <v>691635</v>
      </c>
      <c r="J4760" s="9">
        <f>VLOOKUP(financials[[#This Row],[productid]],Products!$B$2:$H$10,3)</f>
        <v>2.9</v>
      </c>
      <c r="K4760" s="9">
        <f>financials[[#This Row],[Sales]]-financials[[#This Row],[COGS]]</f>
        <v>691632.1</v>
      </c>
      <c r="L4760" s="17">
        <f t="shared" ca="1" si="151"/>
        <v>44959</v>
      </c>
      <c r="M4760" t="str">
        <f t="shared" ca="1" si="150"/>
        <v>B0001</v>
      </c>
    </row>
    <row r="4761" spans="1:13" x14ac:dyDescent="0.25">
      <c r="A4761" t="str">
        <f t="shared" ca="1" si="149"/>
        <v>Channel Partners</v>
      </c>
      <c r="B4761" s="7" t="s">
        <v>170</v>
      </c>
      <c r="C4761" s="15">
        <v>102</v>
      </c>
      <c r="D4761" s="16" t="s">
        <v>101</v>
      </c>
      <c r="E4761">
        <v>2828</v>
      </c>
      <c r="F4761" s="9">
        <v>350</v>
      </c>
      <c r="G4761" s="9">
        <f>financials[[#This Row],[Units Sold]]*financials[[#This Row],[Sale Price]]</f>
        <v>989800</v>
      </c>
      <c r="H4761" s="9">
        <f>IF(financials[[#This Row],[Discount Band]]="low",0.1,IF(financials[[#This Row],[Discount Band]]="medium",0.15,0.3))</f>
        <v>0.15</v>
      </c>
      <c r="I4761" s="9">
        <f>financials[[#This Row],[Gross Sales]]-financials[[#This Row],[Gross Sales]]*financials[[#This Row],[Discounts]]</f>
        <v>841330</v>
      </c>
      <c r="J4761" s="9">
        <f>VLOOKUP(financials[[#This Row],[productid]],Products!$B$2:$H$10,3)</f>
        <v>13.95</v>
      </c>
      <c r="K4761" s="9">
        <f>financials[[#This Row],[Sales]]-financials[[#This Row],[COGS]]</f>
        <v>841316.05</v>
      </c>
      <c r="L4761" s="17">
        <f t="shared" ca="1" si="151"/>
        <v>45173</v>
      </c>
      <c r="M4761" t="str">
        <f t="shared" ca="1" si="150"/>
        <v>C0002</v>
      </c>
    </row>
    <row r="4762" spans="1:13" x14ac:dyDescent="0.25">
      <c r="A4762" t="str">
        <f t="shared" ca="1" si="149"/>
        <v>Enterprise</v>
      </c>
      <c r="B4762" s="7" t="s">
        <v>135</v>
      </c>
      <c r="C4762" s="15">
        <v>104</v>
      </c>
      <c r="D4762" s="16" t="s">
        <v>101</v>
      </c>
      <c r="E4762">
        <v>3307</v>
      </c>
      <c r="F4762" s="9">
        <v>300</v>
      </c>
      <c r="G4762" s="9">
        <f>financials[[#This Row],[Units Sold]]*financials[[#This Row],[Sale Price]]</f>
        <v>992100</v>
      </c>
      <c r="H4762" s="9">
        <f>IF(financials[[#This Row],[Discount Band]]="low",0.1,IF(financials[[#This Row],[Discount Band]]="medium",0.15,0.3))</f>
        <v>0.15</v>
      </c>
      <c r="I4762" s="9">
        <f>financials[[#This Row],[Gross Sales]]-financials[[#This Row],[Gross Sales]]*financials[[#This Row],[Discounts]]</f>
        <v>843285</v>
      </c>
      <c r="J4762" s="9">
        <f>VLOOKUP(financials[[#This Row],[productid]],Products!$B$2:$H$10,3)</f>
        <v>2.9</v>
      </c>
      <c r="K4762" s="9">
        <f>financials[[#This Row],[Sales]]-financials[[#This Row],[COGS]]</f>
        <v>843282.1</v>
      </c>
      <c r="L4762" s="17">
        <f t="shared" ca="1" si="151"/>
        <v>44861</v>
      </c>
      <c r="M4762" t="str">
        <f t="shared" ca="1" si="150"/>
        <v>A0001</v>
      </c>
    </row>
    <row r="4763" spans="1:13" x14ac:dyDescent="0.25">
      <c r="A4763" t="str">
        <f t="shared" ca="1" si="149"/>
        <v>Channel Partners</v>
      </c>
      <c r="B4763" s="7" t="s">
        <v>170</v>
      </c>
      <c r="C4763" s="15">
        <v>101</v>
      </c>
      <c r="D4763" s="16" t="s">
        <v>94</v>
      </c>
      <c r="E4763">
        <v>2837</v>
      </c>
      <c r="F4763" s="9">
        <v>350</v>
      </c>
      <c r="G4763" s="9">
        <f>financials[[#This Row],[Units Sold]]*financials[[#This Row],[Sale Price]]</f>
        <v>992950</v>
      </c>
      <c r="H4763" s="9">
        <f>IF(financials[[#This Row],[Discount Band]]="low",0.1,IF(financials[[#This Row],[Discount Band]]="medium",0.15,0.3))</f>
        <v>0.3</v>
      </c>
      <c r="I4763" s="9">
        <f>financials[[#This Row],[Gross Sales]]-financials[[#This Row],[Gross Sales]]*financials[[#This Row],[Discounts]]</f>
        <v>695065</v>
      </c>
      <c r="J4763" s="9">
        <f>VLOOKUP(financials[[#This Row],[productid]],Products!$B$2:$H$10,3)</f>
        <v>9.9499999999999993</v>
      </c>
      <c r="K4763" s="9">
        <f>financials[[#This Row],[Sales]]-financials[[#This Row],[COGS]]</f>
        <v>695055.05</v>
      </c>
      <c r="L4763" s="17">
        <f t="shared" ca="1" si="151"/>
        <v>44664</v>
      </c>
      <c r="M4763" t="str">
        <f t="shared" ca="1" si="150"/>
        <v>C0003</v>
      </c>
    </row>
    <row r="4764" spans="1:13" x14ac:dyDescent="0.25">
      <c r="A4764" t="str">
        <f t="shared" ca="1" si="149"/>
        <v>Enterprise</v>
      </c>
      <c r="B4764" s="7" t="s">
        <v>135</v>
      </c>
      <c r="C4764" s="15">
        <v>103</v>
      </c>
      <c r="D4764" s="16" t="s">
        <v>101</v>
      </c>
      <c r="E4764">
        <v>3313</v>
      </c>
      <c r="F4764" s="9">
        <v>300</v>
      </c>
      <c r="G4764" s="9">
        <f>financials[[#This Row],[Units Sold]]*financials[[#This Row],[Sale Price]]</f>
        <v>993900</v>
      </c>
      <c r="H4764" s="9">
        <f>IF(financials[[#This Row],[Discount Band]]="low",0.1,IF(financials[[#This Row],[Discount Band]]="medium",0.15,0.3))</f>
        <v>0.15</v>
      </c>
      <c r="I4764" s="9">
        <f>financials[[#This Row],[Gross Sales]]-financials[[#This Row],[Gross Sales]]*financials[[#This Row],[Discounts]]</f>
        <v>844815</v>
      </c>
      <c r="J4764" s="9">
        <f>VLOOKUP(financials[[#This Row],[productid]],Products!$B$2:$H$10,3)</f>
        <v>15</v>
      </c>
      <c r="K4764" s="9">
        <f>financials[[#This Row],[Sales]]-financials[[#This Row],[COGS]]</f>
        <v>844800</v>
      </c>
      <c r="L4764" s="17">
        <f t="shared" ca="1" si="151"/>
        <v>45524</v>
      </c>
      <c r="M4764" t="str">
        <f t="shared" ca="1" si="150"/>
        <v>A0001</v>
      </c>
    </row>
    <row r="4765" spans="1:13" x14ac:dyDescent="0.25">
      <c r="A4765" t="str">
        <f t="shared" ca="1" si="149"/>
        <v>Channel Partners</v>
      </c>
      <c r="B4765" s="7" t="s">
        <v>135</v>
      </c>
      <c r="C4765" s="15">
        <v>102</v>
      </c>
      <c r="D4765" s="16" t="s">
        <v>94</v>
      </c>
      <c r="E4765">
        <v>2844</v>
      </c>
      <c r="F4765" s="9">
        <v>350</v>
      </c>
      <c r="G4765" s="9">
        <f>financials[[#This Row],[Units Sold]]*financials[[#This Row],[Sale Price]]</f>
        <v>995400</v>
      </c>
      <c r="H4765" s="9">
        <f>IF(financials[[#This Row],[Discount Band]]="low",0.1,IF(financials[[#This Row],[Discount Band]]="medium",0.15,0.3))</f>
        <v>0.3</v>
      </c>
      <c r="I4765" s="9">
        <f>financials[[#This Row],[Gross Sales]]-financials[[#This Row],[Gross Sales]]*financials[[#This Row],[Discounts]]</f>
        <v>696780</v>
      </c>
      <c r="J4765" s="9">
        <f>VLOOKUP(financials[[#This Row],[productid]],Products!$B$2:$H$10,3)</f>
        <v>13.95</v>
      </c>
      <c r="K4765" s="9">
        <f>financials[[#This Row],[Sales]]-financials[[#This Row],[COGS]]</f>
        <v>696766.05</v>
      </c>
      <c r="L4765" s="17">
        <f t="shared" ca="1" si="151"/>
        <v>45432</v>
      </c>
      <c r="M4765" t="str">
        <f t="shared" ca="1" si="150"/>
        <v>C0002</v>
      </c>
    </row>
    <row r="4766" spans="1:13" x14ac:dyDescent="0.25">
      <c r="A4766" t="str">
        <f t="shared" ca="1" si="149"/>
        <v>Enterprise</v>
      </c>
      <c r="B4766" s="7" t="s">
        <v>135</v>
      </c>
      <c r="C4766" s="13">
        <v>105</v>
      </c>
      <c r="D4766" s="10" t="s">
        <v>102</v>
      </c>
      <c r="E4766">
        <v>2856</v>
      </c>
      <c r="F4766" s="9">
        <v>350</v>
      </c>
      <c r="G4766" s="9">
        <f>financials[[#This Row],[Units Sold]]*financials[[#This Row],[Sale Price]]</f>
        <v>999600</v>
      </c>
      <c r="H4766" s="9">
        <f>IF(financials[[#This Row],[Discount Band]]="low",0.1,IF(financials[[#This Row],[Discount Band]]="medium",0.15,0.3))</f>
        <v>0.1</v>
      </c>
      <c r="I4766" s="9">
        <f>financials[[#This Row],[Gross Sales]]-financials[[#This Row],[Gross Sales]]*financials[[#This Row],[Discounts]]</f>
        <v>899640</v>
      </c>
      <c r="J4766" s="9">
        <f>VLOOKUP(financials[[#This Row],[productid]],Products!$B$2:$H$10,3)</f>
        <v>10</v>
      </c>
      <c r="K4766" s="9">
        <f>financials[[#This Row],[Sales]]-financials[[#This Row],[COGS]]</f>
        <v>899630</v>
      </c>
      <c r="L4766" s="17">
        <f t="shared" ca="1" si="151"/>
        <v>45529</v>
      </c>
      <c r="M4766" t="str">
        <f t="shared" ca="1" si="150"/>
        <v>B0101</v>
      </c>
    </row>
    <row r="4767" spans="1:13" x14ac:dyDescent="0.25">
      <c r="A4767" t="str">
        <f t="shared" ca="1" si="149"/>
        <v>Enterprise</v>
      </c>
      <c r="B4767" s="7" t="s">
        <v>170</v>
      </c>
      <c r="C4767" s="13">
        <v>107</v>
      </c>
      <c r="D4767" s="10" t="s">
        <v>94</v>
      </c>
      <c r="E4767">
        <v>2867</v>
      </c>
      <c r="F4767" s="9">
        <v>350</v>
      </c>
      <c r="G4767" s="9">
        <f>financials[[#This Row],[Units Sold]]*financials[[#This Row],[Sale Price]]</f>
        <v>1003450</v>
      </c>
      <c r="H4767" s="9">
        <f>IF(financials[[#This Row],[Discount Band]]="low",0.1,IF(financials[[#This Row],[Discount Band]]="medium",0.15,0.3))</f>
        <v>0.3</v>
      </c>
      <c r="I4767" s="9">
        <f>financials[[#This Row],[Gross Sales]]-financials[[#This Row],[Gross Sales]]*financials[[#This Row],[Discounts]]</f>
        <v>702415</v>
      </c>
      <c r="J4767" s="9">
        <f>VLOOKUP(financials[[#This Row],[productid]],Products!$B$2:$H$10,3)</f>
        <v>5.5</v>
      </c>
      <c r="K4767" s="9">
        <f>financials[[#This Row],[Sales]]-financials[[#This Row],[COGS]]</f>
        <v>702409.5</v>
      </c>
      <c r="L4767" s="17">
        <f t="shared" ca="1" si="151"/>
        <v>45070</v>
      </c>
      <c r="M4767" t="str">
        <f t="shared" ca="1" si="150"/>
        <v>A0001</v>
      </c>
    </row>
    <row r="4768" spans="1:13" x14ac:dyDescent="0.25">
      <c r="A4768" t="str">
        <f t="shared" ca="1" si="149"/>
        <v>Enterprise</v>
      </c>
      <c r="B4768" s="7" t="s">
        <v>135</v>
      </c>
      <c r="C4768" s="15">
        <v>105</v>
      </c>
      <c r="D4768" s="16" t="s">
        <v>101</v>
      </c>
      <c r="E4768">
        <v>2867</v>
      </c>
      <c r="F4768" s="9">
        <v>350</v>
      </c>
      <c r="G4768" s="9">
        <f>financials[[#This Row],[Units Sold]]*financials[[#This Row],[Sale Price]]</f>
        <v>1003450</v>
      </c>
      <c r="H4768" s="9">
        <f>IF(financials[[#This Row],[Discount Band]]="low",0.1,IF(financials[[#This Row],[Discount Band]]="medium",0.15,0.3))</f>
        <v>0.15</v>
      </c>
      <c r="I4768" s="9">
        <f>financials[[#This Row],[Gross Sales]]-financials[[#This Row],[Gross Sales]]*financials[[#This Row],[Discounts]]</f>
        <v>852932.5</v>
      </c>
      <c r="J4768" s="9">
        <f>VLOOKUP(financials[[#This Row],[productid]],Products!$B$2:$H$10,3)</f>
        <v>10</v>
      </c>
      <c r="K4768" s="9">
        <f>financials[[#This Row],[Sales]]-financials[[#This Row],[COGS]]</f>
        <v>852922.5</v>
      </c>
      <c r="L4768" s="17">
        <f t="shared" ca="1" si="151"/>
        <v>45389</v>
      </c>
      <c r="M4768" t="str">
        <f t="shared" ca="1" si="150"/>
        <v>C0002</v>
      </c>
    </row>
    <row r="4769" spans="1:13" x14ac:dyDescent="0.25">
      <c r="A4769" t="str">
        <f t="shared" ca="1" si="149"/>
        <v>Enterprise</v>
      </c>
      <c r="B4769" s="7" t="s">
        <v>170</v>
      </c>
      <c r="C4769" s="15">
        <v>108</v>
      </c>
      <c r="D4769" s="16" t="s">
        <v>101</v>
      </c>
      <c r="E4769">
        <v>3347</v>
      </c>
      <c r="F4769" s="9">
        <v>300</v>
      </c>
      <c r="G4769" s="9">
        <f>financials[[#This Row],[Units Sold]]*financials[[#This Row],[Sale Price]]</f>
        <v>1004100</v>
      </c>
      <c r="H4769" s="9">
        <f>IF(financials[[#This Row],[Discount Band]]="low",0.1,IF(financials[[#This Row],[Discount Band]]="medium",0.15,0.3))</f>
        <v>0.15</v>
      </c>
      <c r="I4769" s="9">
        <f>financials[[#This Row],[Gross Sales]]-financials[[#This Row],[Gross Sales]]*financials[[#This Row],[Discounts]]</f>
        <v>853485</v>
      </c>
      <c r="J4769" s="9">
        <f>VLOOKUP(financials[[#This Row],[productid]],Products!$B$2:$H$10,3)</f>
        <v>3.99</v>
      </c>
      <c r="K4769" s="9">
        <f>financials[[#This Row],[Sales]]-financials[[#This Row],[COGS]]</f>
        <v>853481.01</v>
      </c>
      <c r="L4769" s="17">
        <f t="shared" ca="1" si="151"/>
        <v>45360</v>
      </c>
      <c r="M4769" t="str">
        <f t="shared" ca="1" si="150"/>
        <v>C0002</v>
      </c>
    </row>
    <row r="4770" spans="1:13" x14ac:dyDescent="0.25">
      <c r="A4770" t="str">
        <f t="shared" ca="1" si="149"/>
        <v>Enterprise</v>
      </c>
      <c r="B4770" s="7" t="s">
        <v>170</v>
      </c>
      <c r="C4770" s="13">
        <v>101</v>
      </c>
      <c r="D4770" s="10" t="s">
        <v>103</v>
      </c>
      <c r="E4770">
        <v>3365</v>
      </c>
      <c r="F4770" s="9">
        <v>300</v>
      </c>
      <c r="G4770" s="9">
        <f>financials[[#This Row],[Units Sold]]*financials[[#This Row],[Sale Price]]</f>
        <v>1009500</v>
      </c>
      <c r="H4770" s="9">
        <f>IF(financials[[#This Row],[Discount Band]]="low",0.1,IF(financials[[#This Row],[Discount Band]]="medium",0.15,0.3))</f>
        <v>0.3</v>
      </c>
      <c r="I4770" s="9">
        <f>financials[[#This Row],[Gross Sales]]-financials[[#This Row],[Gross Sales]]*financials[[#This Row],[Discounts]]</f>
        <v>706650</v>
      </c>
      <c r="J4770" s="9">
        <f>VLOOKUP(financials[[#This Row],[productid]],Products!$B$2:$H$10,3)</f>
        <v>9.9499999999999993</v>
      </c>
      <c r="K4770" s="9">
        <f>financials[[#This Row],[Sales]]-financials[[#This Row],[COGS]]</f>
        <v>706640.05</v>
      </c>
      <c r="L4770" s="17">
        <f t="shared" ca="1" si="151"/>
        <v>45149</v>
      </c>
      <c r="M4770" t="str">
        <f t="shared" ca="1" si="150"/>
        <v>A0001</v>
      </c>
    </row>
    <row r="4771" spans="1:13" x14ac:dyDescent="0.25">
      <c r="A4771" t="str">
        <f t="shared" ca="1" si="149"/>
        <v>Channel Partners</v>
      </c>
      <c r="B4771" s="7" t="s">
        <v>170</v>
      </c>
      <c r="C4771" s="15">
        <v>102</v>
      </c>
      <c r="D4771" s="16" t="s">
        <v>94</v>
      </c>
      <c r="E4771">
        <v>2898</v>
      </c>
      <c r="F4771" s="9">
        <v>350</v>
      </c>
      <c r="G4771" s="9">
        <f>financials[[#This Row],[Units Sold]]*financials[[#This Row],[Sale Price]]</f>
        <v>1014300</v>
      </c>
      <c r="H4771" s="9">
        <f>IF(financials[[#This Row],[Discount Band]]="low",0.1,IF(financials[[#This Row],[Discount Band]]="medium",0.15,0.3))</f>
        <v>0.3</v>
      </c>
      <c r="I4771" s="9">
        <f>financials[[#This Row],[Gross Sales]]-financials[[#This Row],[Gross Sales]]*financials[[#This Row],[Discounts]]</f>
        <v>710010</v>
      </c>
      <c r="J4771" s="9">
        <f>VLOOKUP(financials[[#This Row],[productid]],Products!$B$2:$H$10,3)</f>
        <v>13.95</v>
      </c>
      <c r="K4771" s="9">
        <f>financials[[#This Row],[Sales]]-financials[[#This Row],[COGS]]</f>
        <v>709996.05</v>
      </c>
      <c r="L4771" s="17">
        <f t="shared" ca="1" si="151"/>
        <v>44872</v>
      </c>
      <c r="M4771" t="str">
        <f t="shared" ca="1" si="150"/>
        <v>B0101</v>
      </c>
    </row>
    <row r="4772" spans="1:13" x14ac:dyDescent="0.25">
      <c r="A4772" t="str">
        <f t="shared" ca="1" si="149"/>
        <v>Enterprise</v>
      </c>
      <c r="B4772" s="7" t="s">
        <v>135</v>
      </c>
      <c r="C4772" s="13">
        <v>103</v>
      </c>
      <c r="D4772" s="10" t="s">
        <v>103</v>
      </c>
      <c r="E4772">
        <v>2919</v>
      </c>
      <c r="F4772" s="9">
        <v>350</v>
      </c>
      <c r="G4772" s="9">
        <f>financials[[#This Row],[Units Sold]]*financials[[#This Row],[Sale Price]]</f>
        <v>1021650</v>
      </c>
      <c r="H4772" s="9">
        <f>IF(financials[[#This Row],[Discount Band]]="low",0.1,IF(financials[[#This Row],[Discount Band]]="medium",0.15,0.3))</f>
        <v>0.3</v>
      </c>
      <c r="I4772" s="9">
        <f>financials[[#This Row],[Gross Sales]]-financials[[#This Row],[Gross Sales]]*financials[[#This Row],[Discounts]]</f>
        <v>715155</v>
      </c>
      <c r="J4772" s="9">
        <f>VLOOKUP(financials[[#This Row],[productid]],Products!$B$2:$H$10,3)</f>
        <v>15</v>
      </c>
      <c r="K4772" s="9">
        <f>financials[[#This Row],[Sales]]-financials[[#This Row],[COGS]]</f>
        <v>715140</v>
      </c>
      <c r="L4772" s="17">
        <f t="shared" ca="1" si="151"/>
        <v>44808</v>
      </c>
      <c r="M4772" t="str">
        <f t="shared" ca="1" si="150"/>
        <v>A0001</v>
      </c>
    </row>
    <row r="4773" spans="1:13" x14ac:dyDescent="0.25">
      <c r="A4773" t="str">
        <f t="shared" ca="1" si="149"/>
        <v>Channel Partners</v>
      </c>
      <c r="B4773" s="7" t="s">
        <v>135</v>
      </c>
      <c r="C4773" s="15">
        <v>109</v>
      </c>
      <c r="D4773" s="16" t="s">
        <v>94</v>
      </c>
      <c r="E4773">
        <v>3440</v>
      </c>
      <c r="F4773" s="9">
        <v>300</v>
      </c>
      <c r="G4773" s="9">
        <f>financials[[#This Row],[Units Sold]]*financials[[#This Row],[Sale Price]]</f>
        <v>1032000</v>
      </c>
      <c r="H4773" s="9">
        <f>IF(financials[[#This Row],[Discount Band]]="low",0.1,IF(financials[[#This Row],[Discount Band]]="medium",0.15,0.3))</f>
        <v>0.3</v>
      </c>
      <c r="I4773" s="9">
        <f>financials[[#This Row],[Gross Sales]]-financials[[#This Row],[Gross Sales]]*financials[[#This Row],[Discounts]]</f>
        <v>722400</v>
      </c>
      <c r="J4773" s="9">
        <f>VLOOKUP(financials[[#This Row],[productid]],Products!$B$2:$H$10,3)</f>
        <v>16.8</v>
      </c>
      <c r="K4773" s="9">
        <f>financials[[#This Row],[Sales]]-financials[[#This Row],[COGS]]</f>
        <v>722383.2</v>
      </c>
      <c r="L4773" s="17">
        <f t="shared" ca="1" si="151"/>
        <v>45478</v>
      </c>
      <c r="M4773" t="str">
        <f t="shared" ca="1" si="150"/>
        <v>C0003</v>
      </c>
    </row>
    <row r="4774" spans="1:13" x14ac:dyDescent="0.25">
      <c r="A4774" t="str">
        <f t="shared" ca="1" si="149"/>
        <v>Channel Partners</v>
      </c>
      <c r="B4774" s="7" t="s">
        <v>170</v>
      </c>
      <c r="C4774" s="15">
        <v>103</v>
      </c>
      <c r="D4774" s="16" t="s">
        <v>101</v>
      </c>
      <c r="E4774">
        <v>2955</v>
      </c>
      <c r="F4774" s="9">
        <v>350</v>
      </c>
      <c r="G4774" s="9">
        <f>financials[[#This Row],[Units Sold]]*financials[[#This Row],[Sale Price]]</f>
        <v>1034250</v>
      </c>
      <c r="H4774" s="9">
        <f>IF(financials[[#This Row],[Discount Band]]="low",0.1,IF(financials[[#This Row],[Discount Band]]="medium",0.15,0.3))</f>
        <v>0.15</v>
      </c>
      <c r="I4774" s="9">
        <f>financials[[#This Row],[Gross Sales]]-financials[[#This Row],[Gross Sales]]*financials[[#This Row],[Discounts]]</f>
        <v>879112.5</v>
      </c>
      <c r="J4774" s="9">
        <f>VLOOKUP(financials[[#This Row],[productid]],Products!$B$2:$H$10,3)</f>
        <v>15</v>
      </c>
      <c r="K4774" s="9">
        <f>financials[[#This Row],[Sales]]-financials[[#This Row],[COGS]]</f>
        <v>879097.5</v>
      </c>
      <c r="L4774" s="17">
        <f t="shared" ca="1" si="151"/>
        <v>45235</v>
      </c>
      <c r="M4774" t="str">
        <f t="shared" ca="1" si="150"/>
        <v>B0001</v>
      </c>
    </row>
    <row r="4775" spans="1:13" x14ac:dyDescent="0.25">
      <c r="A4775" t="str">
        <f t="shared" ca="1" si="149"/>
        <v>Government</v>
      </c>
      <c r="B4775" s="7" t="s">
        <v>170</v>
      </c>
      <c r="C4775" s="15">
        <v>108</v>
      </c>
      <c r="D4775" s="16" t="s">
        <v>103</v>
      </c>
      <c r="E4775">
        <v>2956</v>
      </c>
      <c r="F4775" s="9">
        <v>350</v>
      </c>
      <c r="G4775" s="9">
        <f>financials[[#This Row],[Units Sold]]*financials[[#This Row],[Sale Price]]</f>
        <v>1034600</v>
      </c>
      <c r="H4775" s="9">
        <f>IF(financials[[#This Row],[Discount Band]]="low",0.1,IF(financials[[#This Row],[Discount Band]]="medium",0.15,0.3))</f>
        <v>0.3</v>
      </c>
      <c r="I4775" s="9">
        <f>financials[[#This Row],[Gross Sales]]-financials[[#This Row],[Gross Sales]]*financials[[#This Row],[Discounts]]</f>
        <v>724220</v>
      </c>
      <c r="J4775" s="9">
        <f>VLOOKUP(financials[[#This Row],[productid]],Products!$B$2:$H$10,3)</f>
        <v>3.99</v>
      </c>
      <c r="K4775" s="9">
        <f>financials[[#This Row],[Sales]]-financials[[#This Row],[COGS]]</f>
        <v>724216.01</v>
      </c>
      <c r="L4775" s="17">
        <f t="shared" ca="1" si="151"/>
        <v>45100</v>
      </c>
      <c r="M4775" t="str">
        <f t="shared" ca="1" si="150"/>
        <v>C0002</v>
      </c>
    </row>
    <row r="4776" spans="1:13" x14ac:dyDescent="0.25">
      <c r="A4776" t="str">
        <f t="shared" ca="1" si="149"/>
        <v>Enterprise</v>
      </c>
      <c r="B4776" s="7" t="s">
        <v>135</v>
      </c>
      <c r="C4776" s="15">
        <v>107</v>
      </c>
      <c r="D4776" s="16" t="s">
        <v>94</v>
      </c>
      <c r="E4776">
        <v>2966</v>
      </c>
      <c r="F4776" s="9">
        <v>350</v>
      </c>
      <c r="G4776" s="9">
        <f>financials[[#This Row],[Units Sold]]*financials[[#This Row],[Sale Price]]</f>
        <v>1038100</v>
      </c>
      <c r="H4776" s="9">
        <f>IF(financials[[#This Row],[Discount Band]]="low",0.1,IF(financials[[#This Row],[Discount Band]]="medium",0.15,0.3))</f>
        <v>0.3</v>
      </c>
      <c r="I4776" s="9">
        <f>financials[[#This Row],[Gross Sales]]-financials[[#This Row],[Gross Sales]]*financials[[#This Row],[Discounts]]</f>
        <v>726670</v>
      </c>
      <c r="J4776" s="9">
        <f>VLOOKUP(financials[[#This Row],[productid]],Products!$B$2:$H$10,3)</f>
        <v>5.5</v>
      </c>
      <c r="K4776" s="9">
        <f>financials[[#This Row],[Sales]]-financials[[#This Row],[COGS]]</f>
        <v>726664.5</v>
      </c>
      <c r="L4776" s="17">
        <f t="shared" ca="1" si="151"/>
        <v>44811</v>
      </c>
      <c r="M4776" t="str">
        <f t="shared" ca="1" si="150"/>
        <v>B0101</v>
      </c>
    </row>
    <row r="4777" spans="1:13" x14ac:dyDescent="0.25">
      <c r="A4777" t="str">
        <f t="shared" ca="1" si="149"/>
        <v>Channel Partners</v>
      </c>
      <c r="B4777" s="7" t="s">
        <v>135</v>
      </c>
      <c r="C4777" s="15">
        <v>102</v>
      </c>
      <c r="D4777" s="16" t="s">
        <v>101</v>
      </c>
      <c r="E4777">
        <v>3471</v>
      </c>
      <c r="F4777" s="9">
        <v>300</v>
      </c>
      <c r="G4777" s="9">
        <f>financials[[#This Row],[Units Sold]]*financials[[#This Row],[Sale Price]]</f>
        <v>1041300</v>
      </c>
      <c r="H4777" s="9">
        <f>IF(financials[[#This Row],[Discount Band]]="low",0.1,IF(financials[[#This Row],[Discount Band]]="medium",0.15,0.3))</f>
        <v>0.15</v>
      </c>
      <c r="I4777" s="9">
        <f>financials[[#This Row],[Gross Sales]]-financials[[#This Row],[Gross Sales]]*financials[[#This Row],[Discounts]]</f>
        <v>885105</v>
      </c>
      <c r="J4777" s="9">
        <f>VLOOKUP(financials[[#This Row],[productid]],Products!$B$2:$H$10,3)</f>
        <v>13.95</v>
      </c>
      <c r="K4777" s="9">
        <f>financials[[#This Row],[Sales]]-financials[[#This Row],[COGS]]</f>
        <v>885091.05</v>
      </c>
      <c r="L4777" s="17">
        <f t="shared" ca="1" si="151"/>
        <v>44681</v>
      </c>
      <c r="M4777" t="str">
        <f t="shared" ca="1" si="150"/>
        <v>B0001</v>
      </c>
    </row>
    <row r="4778" spans="1:13" x14ac:dyDescent="0.25">
      <c r="A4778" t="str">
        <f t="shared" ca="1" si="149"/>
        <v>Government</v>
      </c>
      <c r="B4778" s="7" t="s">
        <v>170</v>
      </c>
      <c r="C4778" s="15">
        <v>106</v>
      </c>
      <c r="D4778" s="16" t="s">
        <v>102</v>
      </c>
      <c r="E4778">
        <v>2979</v>
      </c>
      <c r="F4778" s="9">
        <v>350</v>
      </c>
      <c r="G4778" s="9">
        <f>financials[[#This Row],[Units Sold]]*financials[[#This Row],[Sale Price]]</f>
        <v>1042650</v>
      </c>
      <c r="H4778" s="9">
        <f>IF(financials[[#This Row],[Discount Band]]="low",0.1,IF(financials[[#This Row],[Discount Band]]="medium",0.15,0.3))</f>
        <v>0.1</v>
      </c>
      <c r="I4778" s="9">
        <f>financials[[#This Row],[Gross Sales]]-financials[[#This Row],[Gross Sales]]*financials[[#This Row],[Discounts]]</f>
        <v>938385</v>
      </c>
      <c r="J4778" s="9">
        <f>VLOOKUP(financials[[#This Row],[productid]],Products!$B$2:$H$10,3)</f>
        <v>9.1</v>
      </c>
      <c r="K4778" s="9">
        <f>financials[[#This Row],[Sales]]-financials[[#This Row],[COGS]]</f>
        <v>938375.9</v>
      </c>
      <c r="L4778" s="17">
        <f t="shared" ca="1" si="151"/>
        <v>45247</v>
      </c>
      <c r="M4778" t="str">
        <f t="shared" ca="1" si="150"/>
        <v>A0001</v>
      </c>
    </row>
    <row r="4779" spans="1:13" x14ac:dyDescent="0.25">
      <c r="A4779" t="str">
        <f t="shared" ca="1" si="149"/>
        <v>Government</v>
      </c>
      <c r="B4779" s="7" t="s">
        <v>170</v>
      </c>
      <c r="C4779" s="15">
        <v>106</v>
      </c>
      <c r="D4779" s="16" t="s">
        <v>101</v>
      </c>
      <c r="E4779">
        <v>3477</v>
      </c>
      <c r="F4779" s="9">
        <v>300</v>
      </c>
      <c r="G4779" s="9">
        <f>financials[[#This Row],[Units Sold]]*financials[[#This Row],[Sale Price]]</f>
        <v>1043100</v>
      </c>
      <c r="H4779" s="9">
        <f>IF(financials[[#This Row],[Discount Band]]="low",0.1,IF(financials[[#This Row],[Discount Band]]="medium",0.15,0.3))</f>
        <v>0.15</v>
      </c>
      <c r="I4779" s="9">
        <f>financials[[#This Row],[Gross Sales]]-financials[[#This Row],[Gross Sales]]*financials[[#This Row],[Discounts]]</f>
        <v>886635</v>
      </c>
      <c r="J4779" s="9">
        <f>VLOOKUP(financials[[#This Row],[productid]],Products!$B$2:$H$10,3)</f>
        <v>9.1</v>
      </c>
      <c r="K4779" s="9">
        <f>financials[[#This Row],[Sales]]-financials[[#This Row],[COGS]]</f>
        <v>886625.9</v>
      </c>
      <c r="L4779" s="17">
        <f t="shared" ca="1" si="151"/>
        <v>44635</v>
      </c>
      <c r="M4779" t="str">
        <f t="shared" ca="1" si="150"/>
        <v>B0001</v>
      </c>
    </row>
    <row r="4780" spans="1:13" x14ac:dyDescent="0.25">
      <c r="A4780" t="str">
        <f t="shared" ca="1" si="149"/>
        <v>Government</v>
      </c>
      <c r="B4780" s="7" t="s">
        <v>170</v>
      </c>
      <c r="C4780" s="15">
        <v>108</v>
      </c>
      <c r="D4780" s="16" t="s">
        <v>101</v>
      </c>
      <c r="E4780">
        <v>2983</v>
      </c>
      <c r="F4780" s="9">
        <v>350</v>
      </c>
      <c r="G4780" s="9">
        <f>financials[[#This Row],[Units Sold]]*financials[[#This Row],[Sale Price]]</f>
        <v>1044050</v>
      </c>
      <c r="H4780" s="9">
        <f>IF(financials[[#This Row],[Discount Band]]="low",0.1,IF(financials[[#This Row],[Discount Band]]="medium",0.15,0.3))</f>
        <v>0.15</v>
      </c>
      <c r="I4780" s="9">
        <f>financials[[#This Row],[Gross Sales]]-financials[[#This Row],[Gross Sales]]*financials[[#This Row],[Discounts]]</f>
        <v>887442.5</v>
      </c>
      <c r="J4780" s="9">
        <f>VLOOKUP(financials[[#This Row],[productid]],Products!$B$2:$H$10,3)</f>
        <v>3.99</v>
      </c>
      <c r="K4780" s="9">
        <f>financials[[#This Row],[Sales]]-financials[[#This Row],[COGS]]</f>
        <v>887438.51</v>
      </c>
      <c r="L4780" s="17">
        <f t="shared" ca="1" si="151"/>
        <v>44814</v>
      </c>
      <c r="M4780" t="str">
        <f t="shared" ca="1" si="150"/>
        <v>A0001</v>
      </c>
    </row>
    <row r="4781" spans="1:13" x14ac:dyDescent="0.25">
      <c r="A4781" t="str">
        <f t="shared" ca="1" si="149"/>
        <v>Channel Partners</v>
      </c>
      <c r="B4781" s="7" t="s">
        <v>170</v>
      </c>
      <c r="C4781" s="15">
        <v>109</v>
      </c>
      <c r="D4781" s="16" t="s">
        <v>101</v>
      </c>
      <c r="E4781">
        <v>2997</v>
      </c>
      <c r="F4781" s="9">
        <v>350</v>
      </c>
      <c r="G4781" s="9">
        <f>financials[[#This Row],[Units Sold]]*financials[[#This Row],[Sale Price]]</f>
        <v>1048950</v>
      </c>
      <c r="H4781" s="9">
        <f>IF(financials[[#This Row],[Discount Band]]="low",0.1,IF(financials[[#This Row],[Discount Band]]="medium",0.15,0.3))</f>
        <v>0.15</v>
      </c>
      <c r="I4781" s="9">
        <f>financials[[#This Row],[Gross Sales]]-financials[[#This Row],[Gross Sales]]*financials[[#This Row],[Discounts]]</f>
        <v>891607.5</v>
      </c>
      <c r="J4781" s="9">
        <f>VLOOKUP(financials[[#This Row],[productid]],Products!$B$2:$H$10,3)</f>
        <v>16.8</v>
      </c>
      <c r="K4781" s="9">
        <f>financials[[#This Row],[Sales]]-financials[[#This Row],[COGS]]</f>
        <v>891590.7</v>
      </c>
      <c r="L4781" s="17">
        <f t="shared" ca="1" si="151"/>
        <v>45294</v>
      </c>
      <c r="M4781" t="str">
        <f t="shared" ca="1" si="150"/>
        <v>C0003</v>
      </c>
    </row>
    <row r="4782" spans="1:13" x14ac:dyDescent="0.25">
      <c r="A4782" t="str">
        <f t="shared" ca="1" si="149"/>
        <v>Channel Partners</v>
      </c>
      <c r="B4782" s="7" t="s">
        <v>170</v>
      </c>
      <c r="C4782" s="15">
        <v>101</v>
      </c>
      <c r="D4782" s="16" t="s">
        <v>102</v>
      </c>
      <c r="E4782">
        <v>2999</v>
      </c>
      <c r="F4782" s="9">
        <v>350</v>
      </c>
      <c r="G4782" s="9">
        <f>financials[[#This Row],[Units Sold]]*financials[[#This Row],[Sale Price]]</f>
        <v>1049650</v>
      </c>
      <c r="H4782" s="9">
        <f>IF(financials[[#This Row],[Discount Band]]="low",0.1,IF(financials[[#This Row],[Discount Band]]="medium",0.15,0.3))</f>
        <v>0.1</v>
      </c>
      <c r="I4782" s="9">
        <f>financials[[#This Row],[Gross Sales]]-financials[[#This Row],[Gross Sales]]*financials[[#This Row],[Discounts]]</f>
        <v>944685</v>
      </c>
      <c r="J4782" s="9">
        <f>VLOOKUP(financials[[#This Row],[productid]],Products!$B$2:$H$10,3)</f>
        <v>9.9499999999999993</v>
      </c>
      <c r="K4782" s="9">
        <f>financials[[#This Row],[Sales]]-financials[[#This Row],[COGS]]</f>
        <v>944675.05</v>
      </c>
      <c r="L4782" s="17">
        <f t="shared" ca="1" si="151"/>
        <v>45035</v>
      </c>
      <c r="M4782" t="str">
        <f t="shared" ca="1" si="150"/>
        <v>B0101</v>
      </c>
    </row>
    <row r="4783" spans="1:13" x14ac:dyDescent="0.25">
      <c r="A4783" t="str">
        <f t="shared" ca="1" si="149"/>
        <v>Government</v>
      </c>
      <c r="B4783" s="7" t="s">
        <v>170</v>
      </c>
      <c r="C4783" s="15">
        <v>106</v>
      </c>
      <c r="D4783" s="16" t="s">
        <v>94</v>
      </c>
      <c r="E4783">
        <v>3512</v>
      </c>
      <c r="F4783" s="9">
        <v>300</v>
      </c>
      <c r="G4783" s="9">
        <f>financials[[#This Row],[Units Sold]]*financials[[#This Row],[Sale Price]]</f>
        <v>1053600</v>
      </c>
      <c r="H4783" s="9">
        <f>IF(financials[[#This Row],[Discount Band]]="low",0.1,IF(financials[[#This Row],[Discount Band]]="medium",0.15,0.3))</f>
        <v>0.3</v>
      </c>
      <c r="I4783" s="9">
        <f>financials[[#This Row],[Gross Sales]]-financials[[#This Row],[Gross Sales]]*financials[[#This Row],[Discounts]]</f>
        <v>737520</v>
      </c>
      <c r="J4783" s="9">
        <f>VLOOKUP(financials[[#This Row],[productid]],Products!$B$2:$H$10,3)</f>
        <v>9.1</v>
      </c>
      <c r="K4783" s="9">
        <f>financials[[#This Row],[Sales]]-financials[[#This Row],[COGS]]</f>
        <v>737510.9</v>
      </c>
      <c r="L4783" s="17">
        <f t="shared" ca="1" si="151"/>
        <v>44724</v>
      </c>
      <c r="M4783" t="str">
        <f t="shared" ca="1" si="150"/>
        <v>A0001</v>
      </c>
    </row>
    <row r="4784" spans="1:13" x14ac:dyDescent="0.25">
      <c r="A4784" t="str">
        <f t="shared" ca="1" si="149"/>
        <v>Government</v>
      </c>
      <c r="B4784" s="7" t="s">
        <v>170</v>
      </c>
      <c r="C4784" s="15">
        <v>106</v>
      </c>
      <c r="D4784" s="16" t="s">
        <v>101</v>
      </c>
      <c r="E4784">
        <v>3012</v>
      </c>
      <c r="F4784" s="9">
        <v>350</v>
      </c>
      <c r="G4784" s="9">
        <f>financials[[#This Row],[Units Sold]]*financials[[#This Row],[Sale Price]]</f>
        <v>1054200</v>
      </c>
      <c r="H4784" s="9">
        <f>IF(financials[[#This Row],[Discount Band]]="low",0.1,IF(financials[[#This Row],[Discount Band]]="medium",0.15,0.3))</f>
        <v>0.15</v>
      </c>
      <c r="I4784" s="9">
        <f>financials[[#This Row],[Gross Sales]]-financials[[#This Row],[Gross Sales]]*financials[[#This Row],[Discounts]]</f>
        <v>896070</v>
      </c>
      <c r="J4784" s="9">
        <f>VLOOKUP(financials[[#This Row],[productid]],Products!$B$2:$H$10,3)</f>
        <v>9.1</v>
      </c>
      <c r="K4784" s="9">
        <f>financials[[#This Row],[Sales]]-financials[[#This Row],[COGS]]</f>
        <v>896060.9</v>
      </c>
      <c r="L4784" s="17">
        <f t="shared" ca="1" si="151"/>
        <v>45366</v>
      </c>
      <c r="M4784" t="str">
        <f t="shared" ca="1" si="150"/>
        <v>B0101</v>
      </c>
    </row>
    <row r="4785" spans="1:13" x14ac:dyDescent="0.25">
      <c r="A4785" t="str">
        <f t="shared" ca="1" si="149"/>
        <v>Enterprise</v>
      </c>
      <c r="B4785" s="7" t="s">
        <v>170</v>
      </c>
      <c r="C4785" s="15">
        <v>109</v>
      </c>
      <c r="D4785" s="16" t="s">
        <v>102</v>
      </c>
      <c r="E4785">
        <v>3520</v>
      </c>
      <c r="F4785" s="9">
        <v>300</v>
      </c>
      <c r="G4785" s="9">
        <f>financials[[#This Row],[Units Sold]]*financials[[#This Row],[Sale Price]]</f>
        <v>1056000</v>
      </c>
      <c r="H4785" s="9">
        <f>IF(financials[[#This Row],[Discount Band]]="low",0.1,IF(financials[[#This Row],[Discount Band]]="medium",0.15,0.3))</f>
        <v>0.1</v>
      </c>
      <c r="I4785" s="9">
        <f>financials[[#This Row],[Gross Sales]]-financials[[#This Row],[Gross Sales]]*financials[[#This Row],[Discounts]]</f>
        <v>950400</v>
      </c>
      <c r="J4785" s="9">
        <f>VLOOKUP(financials[[#This Row],[productid]],Products!$B$2:$H$10,3)</f>
        <v>16.8</v>
      </c>
      <c r="K4785" s="9">
        <f>financials[[#This Row],[Sales]]-financials[[#This Row],[COGS]]</f>
        <v>950383.2</v>
      </c>
      <c r="L4785" s="17">
        <f t="shared" ca="1" si="151"/>
        <v>45095</v>
      </c>
      <c r="M4785" t="str">
        <f t="shared" ca="1" si="150"/>
        <v>A0001</v>
      </c>
    </row>
    <row r="4786" spans="1:13" x14ac:dyDescent="0.25">
      <c r="A4786" t="str">
        <f t="shared" ca="1" si="149"/>
        <v>Channel Partners</v>
      </c>
      <c r="B4786" s="7" t="s">
        <v>135</v>
      </c>
      <c r="C4786" s="15">
        <v>102</v>
      </c>
      <c r="D4786" s="16" t="s">
        <v>102</v>
      </c>
      <c r="E4786">
        <v>3556</v>
      </c>
      <c r="F4786" s="9">
        <v>300</v>
      </c>
      <c r="G4786" s="9">
        <f>financials[[#This Row],[Units Sold]]*financials[[#This Row],[Sale Price]]</f>
        <v>1066800</v>
      </c>
      <c r="H4786" s="9">
        <f>IF(financials[[#This Row],[Discount Band]]="low",0.1,IF(financials[[#This Row],[Discount Band]]="medium",0.15,0.3))</f>
        <v>0.1</v>
      </c>
      <c r="I4786" s="9">
        <f>financials[[#This Row],[Gross Sales]]-financials[[#This Row],[Gross Sales]]*financials[[#This Row],[Discounts]]</f>
        <v>960120</v>
      </c>
      <c r="J4786" s="9">
        <f>VLOOKUP(financials[[#This Row],[productid]],Products!$B$2:$H$10,3)</f>
        <v>13.95</v>
      </c>
      <c r="K4786" s="9">
        <f>financials[[#This Row],[Sales]]-financials[[#This Row],[COGS]]</f>
        <v>960106.05</v>
      </c>
      <c r="L4786" s="17">
        <f t="shared" ca="1" si="151"/>
        <v>44654</v>
      </c>
      <c r="M4786" t="str">
        <f t="shared" ca="1" si="150"/>
        <v>B0101</v>
      </c>
    </row>
    <row r="4787" spans="1:13" x14ac:dyDescent="0.25">
      <c r="A4787" t="str">
        <f t="shared" ref="A4787:A4850" ca="1" si="152">VLOOKUP(RANDBETWEEN(1,3),rnlsegment,2)</f>
        <v>Government</v>
      </c>
      <c r="B4787" s="7" t="s">
        <v>170</v>
      </c>
      <c r="C4787" s="15">
        <v>108</v>
      </c>
      <c r="D4787" s="16" t="s">
        <v>94</v>
      </c>
      <c r="E4787">
        <v>3563</v>
      </c>
      <c r="F4787" s="9">
        <v>300</v>
      </c>
      <c r="G4787" s="9">
        <f>financials[[#This Row],[Units Sold]]*financials[[#This Row],[Sale Price]]</f>
        <v>1068900</v>
      </c>
      <c r="H4787" s="9">
        <f>IF(financials[[#This Row],[Discount Band]]="low",0.1,IF(financials[[#This Row],[Discount Band]]="medium",0.15,0.3))</f>
        <v>0.3</v>
      </c>
      <c r="I4787" s="9">
        <f>financials[[#This Row],[Gross Sales]]-financials[[#This Row],[Gross Sales]]*financials[[#This Row],[Discounts]]</f>
        <v>748230</v>
      </c>
      <c r="J4787" s="9">
        <f>VLOOKUP(financials[[#This Row],[productid]],Products!$B$2:$H$10,3)</f>
        <v>3.99</v>
      </c>
      <c r="K4787" s="9">
        <f>financials[[#This Row],[Sales]]-financials[[#This Row],[COGS]]</f>
        <v>748226.01</v>
      </c>
      <c r="L4787" s="17">
        <f t="shared" ca="1" si="151"/>
        <v>45248</v>
      </c>
      <c r="M4787" t="str">
        <f t="shared" ca="1" si="150"/>
        <v>C0002</v>
      </c>
    </row>
    <row r="4788" spans="1:13" x14ac:dyDescent="0.25">
      <c r="A4788" t="str">
        <f t="shared" ca="1" si="152"/>
        <v>Enterprise</v>
      </c>
      <c r="B4788" s="7" t="s">
        <v>135</v>
      </c>
      <c r="C4788" s="15">
        <v>109</v>
      </c>
      <c r="D4788" s="16" t="s">
        <v>101</v>
      </c>
      <c r="E4788">
        <v>3568</v>
      </c>
      <c r="F4788" s="9">
        <v>300</v>
      </c>
      <c r="G4788" s="9">
        <f>financials[[#This Row],[Units Sold]]*financials[[#This Row],[Sale Price]]</f>
        <v>1070400</v>
      </c>
      <c r="H4788" s="9">
        <f>IF(financials[[#This Row],[Discount Band]]="low",0.1,IF(financials[[#This Row],[Discount Band]]="medium",0.15,0.3))</f>
        <v>0.15</v>
      </c>
      <c r="I4788" s="9">
        <f>financials[[#This Row],[Gross Sales]]-financials[[#This Row],[Gross Sales]]*financials[[#This Row],[Discounts]]</f>
        <v>909840</v>
      </c>
      <c r="J4788" s="9">
        <f>VLOOKUP(financials[[#This Row],[productid]],Products!$B$2:$H$10,3)</f>
        <v>16.8</v>
      </c>
      <c r="K4788" s="9">
        <f>financials[[#This Row],[Sales]]-financials[[#This Row],[COGS]]</f>
        <v>909823.2</v>
      </c>
      <c r="L4788" s="17">
        <f t="shared" ca="1" si="151"/>
        <v>45530</v>
      </c>
      <c r="M4788" t="str">
        <f t="shared" ca="1" si="150"/>
        <v>A0001</v>
      </c>
    </row>
    <row r="4789" spans="1:13" x14ac:dyDescent="0.25">
      <c r="A4789" t="str">
        <f t="shared" ca="1" si="152"/>
        <v>Enterprise</v>
      </c>
      <c r="B4789" s="7" t="s">
        <v>170</v>
      </c>
      <c r="C4789" s="15">
        <v>101</v>
      </c>
      <c r="D4789" s="16" t="s">
        <v>103</v>
      </c>
      <c r="E4789">
        <v>3070</v>
      </c>
      <c r="F4789" s="9">
        <v>350</v>
      </c>
      <c r="G4789" s="9">
        <f>financials[[#This Row],[Units Sold]]*financials[[#This Row],[Sale Price]]</f>
        <v>1074500</v>
      </c>
      <c r="H4789" s="9">
        <f>IF(financials[[#This Row],[Discount Band]]="low",0.1,IF(financials[[#This Row],[Discount Band]]="medium",0.15,0.3))</f>
        <v>0.3</v>
      </c>
      <c r="I4789" s="9">
        <f>financials[[#This Row],[Gross Sales]]-financials[[#This Row],[Gross Sales]]*financials[[#This Row],[Discounts]]</f>
        <v>752150</v>
      </c>
      <c r="J4789" s="9">
        <f>VLOOKUP(financials[[#This Row],[productid]],Products!$B$2:$H$10,3)</f>
        <v>9.9499999999999993</v>
      </c>
      <c r="K4789" s="9">
        <f>financials[[#This Row],[Sales]]-financials[[#This Row],[COGS]]</f>
        <v>752140.05</v>
      </c>
      <c r="L4789" s="17">
        <f t="shared" ca="1" si="151"/>
        <v>44944</v>
      </c>
      <c r="M4789" t="str">
        <f t="shared" ca="1" si="150"/>
        <v>B0101</v>
      </c>
    </row>
    <row r="4790" spans="1:13" x14ac:dyDescent="0.25">
      <c r="A4790" t="str">
        <f t="shared" ca="1" si="152"/>
        <v>Channel Partners</v>
      </c>
      <c r="B4790" s="7" t="s">
        <v>135</v>
      </c>
      <c r="C4790" s="15">
        <v>103</v>
      </c>
      <c r="D4790" s="16" t="s">
        <v>102</v>
      </c>
      <c r="E4790">
        <v>3601</v>
      </c>
      <c r="F4790" s="9">
        <v>300</v>
      </c>
      <c r="G4790" s="9">
        <f>financials[[#This Row],[Units Sold]]*financials[[#This Row],[Sale Price]]</f>
        <v>1080300</v>
      </c>
      <c r="H4790" s="9">
        <f>IF(financials[[#This Row],[Discount Band]]="low",0.1,IF(financials[[#This Row],[Discount Band]]="medium",0.15,0.3))</f>
        <v>0.1</v>
      </c>
      <c r="I4790" s="9">
        <f>financials[[#This Row],[Gross Sales]]-financials[[#This Row],[Gross Sales]]*financials[[#This Row],[Discounts]]</f>
        <v>972270</v>
      </c>
      <c r="J4790" s="9">
        <f>VLOOKUP(financials[[#This Row],[productid]],Products!$B$2:$H$10,3)</f>
        <v>15</v>
      </c>
      <c r="K4790" s="9">
        <f>financials[[#This Row],[Sales]]-financials[[#This Row],[COGS]]</f>
        <v>972255</v>
      </c>
      <c r="L4790" s="17">
        <f t="shared" ca="1" si="151"/>
        <v>44615</v>
      </c>
      <c r="M4790" t="str">
        <f t="shared" ca="1" si="150"/>
        <v>B0001</v>
      </c>
    </row>
    <row r="4791" spans="1:13" x14ac:dyDescent="0.25">
      <c r="A4791" t="str">
        <f t="shared" ca="1" si="152"/>
        <v>Government</v>
      </c>
      <c r="B4791" s="7" t="s">
        <v>170</v>
      </c>
      <c r="C4791" s="13">
        <v>105</v>
      </c>
      <c r="D4791" s="10" t="s">
        <v>94</v>
      </c>
      <c r="E4791">
        <v>3088</v>
      </c>
      <c r="F4791" s="9">
        <v>350</v>
      </c>
      <c r="G4791" s="9">
        <f>financials[[#This Row],[Units Sold]]*financials[[#This Row],[Sale Price]]</f>
        <v>1080800</v>
      </c>
      <c r="H4791" s="9">
        <f>IF(financials[[#This Row],[Discount Band]]="low",0.1,IF(financials[[#This Row],[Discount Band]]="medium",0.15,0.3))</f>
        <v>0.3</v>
      </c>
      <c r="I4791" s="9">
        <f>financials[[#This Row],[Gross Sales]]-financials[[#This Row],[Gross Sales]]*financials[[#This Row],[Discounts]]</f>
        <v>756560</v>
      </c>
      <c r="J4791" s="9">
        <f>VLOOKUP(financials[[#This Row],[productid]],Products!$B$2:$H$10,3)</f>
        <v>10</v>
      </c>
      <c r="K4791" s="9">
        <f>financials[[#This Row],[Sales]]-financials[[#This Row],[COGS]]</f>
        <v>756550</v>
      </c>
      <c r="L4791" s="17">
        <f t="shared" ca="1" si="151"/>
        <v>45305</v>
      </c>
      <c r="M4791" t="str">
        <f t="shared" ca="1" si="150"/>
        <v>A0001</v>
      </c>
    </row>
    <row r="4792" spans="1:13" x14ac:dyDescent="0.25">
      <c r="A4792" t="str">
        <f t="shared" ca="1" si="152"/>
        <v>Government</v>
      </c>
      <c r="B4792" s="7" t="s">
        <v>170</v>
      </c>
      <c r="C4792" s="15">
        <v>102</v>
      </c>
      <c r="D4792" s="16" t="s">
        <v>101</v>
      </c>
      <c r="E4792">
        <v>3608</v>
      </c>
      <c r="F4792" s="9">
        <v>300</v>
      </c>
      <c r="G4792" s="9">
        <f>financials[[#This Row],[Units Sold]]*financials[[#This Row],[Sale Price]]</f>
        <v>1082400</v>
      </c>
      <c r="H4792" s="9">
        <f>IF(financials[[#This Row],[Discount Band]]="low",0.1,IF(financials[[#This Row],[Discount Band]]="medium",0.15,0.3))</f>
        <v>0.15</v>
      </c>
      <c r="I4792" s="9">
        <f>financials[[#This Row],[Gross Sales]]-financials[[#This Row],[Gross Sales]]*financials[[#This Row],[Discounts]]</f>
        <v>920040</v>
      </c>
      <c r="J4792" s="9">
        <f>VLOOKUP(financials[[#This Row],[productid]],Products!$B$2:$H$10,3)</f>
        <v>13.95</v>
      </c>
      <c r="K4792" s="9">
        <f>financials[[#This Row],[Sales]]-financials[[#This Row],[COGS]]</f>
        <v>920026.05</v>
      </c>
      <c r="L4792" s="17">
        <f t="shared" ca="1" si="151"/>
        <v>45232</v>
      </c>
      <c r="M4792" t="str">
        <f t="shared" ca="1" si="150"/>
        <v>A0001</v>
      </c>
    </row>
    <row r="4793" spans="1:13" x14ac:dyDescent="0.25">
      <c r="A4793" t="str">
        <f t="shared" ca="1" si="152"/>
        <v>Government</v>
      </c>
      <c r="B4793" s="7" t="s">
        <v>135</v>
      </c>
      <c r="C4793" s="15">
        <v>102</v>
      </c>
      <c r="D4793" s="16" t="s">
        <v>101</v>
      </c>
      <c r="E4793">
        <v>3612</v>
      </c>
      <c r="F4793" s="9">
        <v>300</v>
      </c>
      <c r="G4793" s="9">
        <f>financials[[#This Row],[Units Sold]]*financials[[#This Row],[Sale Price]]</f>
        <v>1083600</v>
      </c>
      <c r="H4793" s="9">
        <f>IF(financials[[#This Row],[Discount Band]]="low",0.1,IF(financials[[#This Row],[Discount Band]]="medium",0.15,0.3))</f>
        <v>0.15</v>
      </c>
      <c r="I4793" s="9">
        <f>financials[[#This Row],[Gross Sales]]-financials[[#This Row],[Gross Sales]]*financials[[#This Row],[Discounts]]</f>
        <v>921060</v>
      </c>
      <c r="J4793" s="9">
        <f>VLOOKUP(financials[[#This Row],[productid]],Products!$B$2:$H$10,3)</f>
        <v>13.95</v>
      </c>
      <c r="K4793" s="9">
        <f>financials[[#This Row],[Sales]]-financials[[#This Row],[COGS]]</f>
        <v>921046.05</v>
      </c>
      <c r="L4793" s="17">
        <f t="shared" ca="1" si="151"/>
        <v>45463</v>
      </c>
      <c r="M4793" t="str">
        <f t="shared" ca="1" si="150"/>
        <v>B0001</v>
      </c>
    </row>
    <row r="4794" spans="1:13" x14ac:dyDescent="0.25">
      <c r="A4794" t="str">
        <f t="shared" ca="1" si="152"/>
        <v>Enterprise</v>
      </c>
      <c r="B4794" s="7" t="s">
        <v>170</v>
      </c>
      <c r="C4794" s="15">
        <v>106</v>
      </c>
      <c r="D4794" s="16" t="s">
        <v>101</v>
      </c>
      <c r="E4794">
        <v>3613</v>
      </c>
      <c r="F4794" s="9">
        <v>300</v>
      </c>
      <c r="G4794" s="9">
        <f>financials[[#This Row],[Units Sold]]*financials[[#This Row],[Sale Price]]</f>
        <v>1083900</v>
      </c>
      <c r="H4794" s="9">
        <f>IF(financials[[#This Row],[Discount Band]]="low",0.1,IF(financials[[#This Row],[Discount Band]]="medium",0.15,0.3))</f>
        <v>0.15</v>
      </c>
      <c r="I4794" s="9">
        <f>financials[[#This Row],[Gross Sales]]-financials[[#This Row],[Gross Sales]]*financials[[#This Row],[Discounts]]</f>
        <v>921315</v>
      </c>
      <c r="J4794" s="9">
        <f>VLOOKUP(financials[[#This Row],[productid]],Products!$B$2:$H$10,3)</f>
        <v>9.1</v>
      </c>
      <c r="K4794" s="9">
        <f>financials[[#This Row],[Sales]]-financials[[#This Row],[COGS]]</f>
        <v>921305.9</v>
      </c>
      <c r="L4794" s="17">
        <f t="shared" ca="1" si="151"/>
        <v>44677</v>
      </c>
      <c r="M4794" t="str">
        <f t="shared" ca="1" si="150"/>
        <v>B0101</v>
      </c>
    </row>
    <row r="4795" spans="1:13" x14ac:dyDescent="0.25">
      <c r="A4795" t="str">
        <f t="shared" ca="1" si="152"/>
        <v>Enterprise</v>
      </c>
      <c r="B4795" s="7" t="s">
        <v>135</v>
      </c>
      <c r="C4795" s="15">
        <v>106</v>
      </c>
      <c r="D4795" s="16" t="s">
        <v>94</v>
      </c>
      <c r="E4795">
        <v>3638</v>
      </c>
      <c r="F4795" s="9">
        <v>300</v>
      </c>
      <c r="G4795" s="9">
        <f>financials[[#This Row],[Units Sold]]*financials[[#This Row],[Sale Price]]</f>
        <v>1091400</v>
      </c>
      <c r="H4795" s="9">
        <f>IF(financials[[#This Row],[Discount Band]]="low",0.1,IF(financials[[#This Row],[Discount Band]]="medium",0.15,0.3))</f>
        <v>0.3</v>
      </c>
      <c r="I4795" s="9">
        <f>financials[[#This Row],[Gross Sales]]-financials[[#This Row],[Gross Sales]]*financials[[#This Row],[Discounts]]</f>
        <v>763980</v>
      </c>
      <c r="J4795" s="9">
        <f>VLOOKUP(financials[[#This Row],[productid]],Products!$B$2:$H$10,3)</f>
        <v>9.1</v>
      </c>
      <c r="K4795" s="9">
        <f>financials[[#This Row],[Sales]]-financials[[#This Row],[COGS]]</f>
        <v>763970.9</v>
      </c>
      <c r="L4795" s="17">
        <f t="shared" ca="1" si="151"/>
        <v>44606</v>
      </c>
      <c r="M4795" t="str">
        <f t="shared" ca="1" si="150"/>
        <v>B0001</v>
      </c>
    </row>
    <row r="4796" spans="1:13" x14ac:dyDescent="0.25">
      <c r="A4796" t="str">
        <f t="shared" ca="1" si="152"/>
        <v>Government</v>
      </c>
      <c r="B4796" s="7" t="s">
        <v>170</v>
      </c>
      <c r="C4796" s="15">
        <v>101</v>
      </c>
      <c r="D4796" s="16" t="s">
        <v>101</v>
      </c>
      <c r="E4796">
        <v>3641</v>
      </c>
      <c r="F4796" s="9">
        <v>300</v>
      </c>
      <c r="G4796" s="9">
        <f>financials[[#This Row],[Units Sold]]*financials[[#This Row],[Sale Price]]</f>
        <v>1092300</v>
      </c>
      <c r="H4796" s="9">
        <f>IF(financials[[#This Row],[Discount Band]]="low",0.1,IF(financials[[#This Row],[Discount Band]]="medium",0.15,0.3))</f>
        <v>0.15</v>
      </c>
      <c r="I4796" s="9">
        <f>financials[[#This Row],[Gross Sales]]-financials[[#This Row],[Gross Sales]]*financials[[#This Row],[Discounts]]</f>
        <v>928455</v>
      </c>
      <c r="J4796" s="9">
        <f>VLOOKUP(financials[[#This Row],[productid]],Products!$B$2:$H$10,3)</f>
        <v>9.9499999999999993</v>
      </c>
      <c r="K4796" s="9">
        <f>financials[[#This Row],[Sales]]-financials[[#This Row],[COGS]]</f>
        <v>928445.05</v>
      </c>
      <c r="L4796" s="17">
        <f t="shared" ca="1" si="151"/>
        <v>44770</v>
      </c>
      <c r="M4796" t="str">
        <f t="shared" ca="1" si="150"/>
        <v>C0003</v>
      </c>
    </row>
    <row r="4797" spans="1:13" x14ac:dyDescent="0.25">
      <c r="A4797" t="str">
        <f t="shared" ca="1" si="152"/>
        <v>Enterprise</v>
      </c>
      <c r="B4797" s="7" t="s">
        <v>135</v>
      </c>
      <c r="C4797" s="15">
        <v>108</v>
      </c>
      <c r="D4797" s="16" t="s">
        <v>94</v>
      </c>
      <c r="E4797">
        <v>3646</v>
      </c>
      <c r="F4797" s="9">
        <v>300</v>
      </c>
      <c r="G4797" s="9">
        <f>financials[[#This Row],[Units Sold]]*financials[[#This Row],[Sale Price]]</f>
        <v>1093800</v>
      </c>
      <c r="H4797" s="9">
        <f>IF(financials[[#This Row],[Discount Band]]="low",0.1,IF(financials[[#This Row],[Discount Band]]="medium",0.15,0.3))</f>
        <v>0.3</v>
      </c>
      <c r="I4797" s="9">
        <f>financials[[#This Row],[Gross Sales]]-financials[[#This Row],[Gross Sales]]*financials[[#This Row],[Discounts]]</f>
        <v>765660</v>
      </c>
      <c r="J4797" s="9">
        <f>VLOOKUP(financials[[#This Row],[productid]],Products!$B$2:$H$10,3)</f>
        <v>3.99</v>
      </c>
      <c r="K4797" s="9">
        <f>financials[[#This Row],[Sales]]-financials[[#This Row],[COGS]]</f>
        <v>765656.01</v>
      </c>
      <c r="L4797" s="17">
        <f t="shared" ca="1" si="151"/>
        <v>45502</v>
      </c>
      <c r="M4797" t="str">
        <f t="shared" ca="1" si="150"/>
        <v>C0002</v>
      </c>
    </row>
    <row r="4798" spans="1:13" x14ac:dyDescent="0.25">
      <c r="A4798" t="str">
        <f t="shared" ca="1" si="152"/>
        <v>Channel Partners</v>
      </c>
      <c r="B4798" s="7" t="s">
        <v>170</v>
      </c>
      <c r="C4798" s="15">
        <v>101</v>
      </c>
      <c r="D4798" s="16" t="s">
        <v>101</v>
      </c>
      <c r="E4798">
        <v>3647</v>
      </c>
      <c r="F4798" s="9">
        <v>300</v>
      </c>
      <c r="G4798" s="9">
        <f>financials[[#This Row],[Units Sold]]*financials[[#This Row],[Sale Price]]</f>
        <v>1094100</v>
      </c>
      <c r="H4798" s="9">
        <f>IF(financials[[#This Row],[Discount Band]]="low",0.1,IF(financials[[#This Row],[Discount Band]]="medium",0.15,0.3))</f>
        <v>0.15</v>
      </c>
      <c r="I4798" s="9">
        <f>financials[[#This Row],[Gross Sales]]-financials[[#This Row],[Gross Sales]]*financials[[#This Row],[Discounts]]</f>
        <v>929985</v>
      </c>
      <c r="J4798" s="9">
        <f>VLOOKUP(financials[[#This Row],[productid]],Products!$B$2:$H$10,3)</f>
        <v>9.9499999999999993</v>
      </c>
      <c r="K4798" s="9">
        <f>financials[[#This Row],[Sales]]-financials[[#This Row],[COGS]]</f>
        <v>929975.05</v>
      </c>
      <c r="L4798" s="17">
        <f t="shared" ca="1" si="151"/>
        <v>45234</v>
      </c>
      <c r="M4798" t="str">
        <f t="shared" ca="1" si="150"/>
        <v>A0001</v>
      </c>
    </row>
    <row r="4799" spans="1:13" x14ac:dyDescent="0.25">
      <c r="A4799" t="str">
        <f t="shared" ca="1" si="152"/>
        <v>Channel Partners</v>
      </c>
      <c r="B4799" s="7" t="s">
        <v>170</v>
      </c>
      <c r="C4799" s="15">
        <v>105</v>
      </c>
      <c r="D4799" s="16" t="s">
        <v>94</v>
      </c>
      <c r="E4799">
        <v>3159</v>
      </c>
      <c r="F4799" s="9">
        <v>350</v>
      </c>
      <c r="G4799" s="9">
        <f>financials[[#This Row],[Units Sold]]*financials[[#This Row],[Sale Price]]</f>
        <v>1105650</v>
      </c>
      <c r="H4799" s="9">
        <f>IF(financials[[#This Row],[Discount Band]]="low",0.1,IF(financials[[#This Row],[Discount Band]]="medium",0.15,0.3))</f>
        <v>0.3</v>
      </c>
      <c r="I4799" s="9">
        <f>financials[[#This Row],[Gross Sales]]-financials[[#This Row],[Gross Sales]]*financials[[#This Row],[Discounts]]</f>
        <v>773955</v>
      </c>
      <c r="J4799" s="9">
        <f>VLOOKUP(financials[[#This Row],[productid]],Products!$B$2:$H$10,3)</f>
        <v>10</v>
      </c>
      <c r="K4799" s="9">
        <f>financials[[#This Row],[Sales]]-financials[[#This Row],[COGS]]</f>
        <v>773945</v>
      </c>
      <c r="L4799" s="17">
        <f t="shared" ca="1" si="151"/>
        <v>45155</v>
      </c>
      <c r="M4799" t="str">
        <f t="shared" ca="1" si="150"/>
        <v>B0101</v>
      </c>
    </row>
    <row r="4800" spans="1:13" x14ac:dyDescent="0.25">
      <c r="A4800" t="str">
        <f t="shared" ca="1" si="152"/>
        <v>Government</v>
      </c>
      <c r="B4800" s="7" t="s">
        <v>135</v>
      </c>
      <c r="C4800" s="13">
        <v>105</v>
      </c>
      <c r="D4800" s="10" t="s">
        <v>94</v>
      </c>
      <c r="E4800">
        <v>3169</v>
      </c>
      <c r="F4800" s="9">
        <v>350</v>
      </c>
      <c r="G4800" s="9">
        <f>financials[[#This Row],[Units Sold]]*financials[[#This Row],[Sale Price]]</f>
        <v>1109150</v>
      </c>
      <c r="H4800" s="9">
        <f>IF(financials[[#This Row],[Discount Band]]="low",0.1,IF(financials[[#This Row],[Discount Band]]="medium",0.15,0.3))</f>
        <v>0.3</v>
      </c>
      <c r="I4800" s="9">
        <f>financials[[#This Row],[Gross Sales]]-financials[[#This Row],[Gross Sales]]*financials[[#This Row],[Discounts]]</f>
        <v>776405</v>
      </c>
      <c r="J4800" s="9">
        <f>VLOOKUP(financials[[#This Row],[productid]],Products!$B$2:$H$10,3)</f>
        <v>10</v>
      </c>
      <c r="K4800" s="9">
        <f>financials[[#This Row],[Sales]]-financials[[#This Row],[COGS]]</f>
        <v>776395</v>
      </c>
      <c r="L4800" s="17">
        <f t="shared" ca="1" si="151"/>
        <v>44971</v>
      </c>
      <c r="M4800" t="str">
        <f t="shared" ca="1" si="150"/>
        <v>B0101</v>
      </c>
    </row>
    <row r="4801" spans="1:13" x14ac:dyDescent="0.25">
      <c r="A4801" t="str">
        <f t="shared" ca="1" si="152"/>
        <v>Channel Partners</v>
      </c>
      <c r="B4801" s="7" t="s">
        <v>170</v>
      </c>
      <c r="C4801" s="15">
        <v>108</v>
      </c>
      <c r="D4801" s="16" t="s">
        <v>101</v>
      </c>
      <c r="E4801">
        <v>3182</v>
      </c>
      <c r="F4801" s="9">
        <v>350</v>
      </c>
      <c r="G4801" s="9">
        <f>financials[[#This Row],[Units Sold]]*financials[[#This Row],[Sale Price]]</f>
        <v>1113700</v>
      </c>
      <c r="H4801" s="9">
        <f>IF(financials[[#This Row],[Discount Band]]="low",0.1,IF(financials[[#This Row],[Discount Band]]="medium",0.15,0.3))</f>
        <v>0.15</v>
      </c>
      <c r="I4801" s="9">
        <f>financials[[#This Row],[Gross Sales]]-financials[[#This Row],[Gross Sales]]*financials[[#This Row],[Discounts]]</f>
        <v>946645</v>
      </c>
      <c r="J4801" s="9">
        <f>VLOOKUP(financials[[#This Row],[productid]],Products!$B$2:$H$10,3)</f>
        <v>3.99</v>
      </c>
      <c r="K4801" s="9">
        <f>financials[[#This Row],[Sales]]-financials[[#This Row],[COGS]]</f>
        <v>946641.01</v>
      </c>
      <c r="L4801" s="17">
        <f t="shared" ca="1" si="151"/>
        <v>45005</v>
      </c>
      <c r="M4801" t="str">
        <f t="shared" ca="1" si="150"/>
        <v>C0002</v>
      </c>
    </row>
    <row r="4802" spans="1:13" x14ac:dyDescent="0.25">
      <c r="A4802" t="str">
        <f t="shared" ca="1" si="152"/>
        <v>Government</v>
      </c>
      <c r="B4802" s="7" t="s">
        <v>170</v>
      </c>
      <c r="C4802" s="13">
        <v>109</v>
      </c>
      <c r="D4802" s="10" t="s">
        <v>102</v>
      </c>
      <c r="E4802">
        <v>3713</v>
      </c>
      <c r="F4802" s="9">
        <v>300</v>
      </c>
      <c r="G4802" s="9">
        <f>financials[[#This Row],[Units Sold]]*financials[[#This Row],[Sale Price]]</f>
        <v>1113900</v>
      </c>
      <c r="H4802" s="9">
        <f>IF(financials[[#This Row],[Discount Band]]="low",0.1,IF(financials[[#This Row],[Discount Band]]="medium",0.15,0.3))</f>
        <v>0.1</v>
      </c>
      <c r="I4802" s="9">
        <f>financials[[#This Row],[Gross Sales]]-financials[[#This Row],[Gross Sales]]*financials[[#This Row],[Discounts]]</f>
        <v>1002510</v>
      </c>
      <c r="J4802" s="9">
        <f>VLOOKUP(financials[[#This Row],[productid]],Products!$B$2:$H$10,3)</f>
        <v>16.8</v>
      </c>
      <c r="K4802" s="9">
        <f>financials[[#This Row],[Sales]]-financials[[#This Row],[COGS]]</f>
        <v>1002493.2</v>
      </c>
      <c r="L4802" s="17">
        <f t="shared" ca="1" si="151"/>
        <v>44831</v>
      </c>
      <c r="M4802" t="str">
        <f t="shared" ref="M4802:M4865" ca="1" si="153">VLOOKUP(RANDBETWEEN(1,5),rnlsalesperson,2)</f>
        <v>B0001</v>
      </c>
    </row>
    <row r="4803" spans="1:13" x14ac:dyDescent="0.25">
      <c r="A4803" t="str">
        <f t="shared" ca="1" si="152"/>
        <v>Channel Partners</v>
      </c>
      <c r="B4803" s="7" t="s">
        <v>170</v>
      </c>
      <c r="C4803" s="15">
        <v>108</v>
      </c>
      <c r="D4803" s="16" t="s">
        <v>101</v>
      </c>
      <c r="E4803">
        <v>3185</v>
      </c>
      <c r="F4803" s="9">
        <v>350</v>
      </c>
      <c r="G4803" s="9">
        <f>financials[[#This Row],[Units Sold]]*financials[[#This Row],[Sale Price]]</f>
        <v>1114750</v>
      </c>
      <c r="H4803" s="9">
        <f>IF(financials[[#This Row],[Discount Band]]="low",0.1,IF(financials[[#This Row],[Discount Band]]="medium",0.15,0.3))</f>
        <v>0.15</v>
      </c>
      <c r="I4803" s="9">
        <f>financials[[#This Row],[Gross Sales]]-financials[[#This Row],[Gross Sales]]*financials[[#This Row],[Discounts]]</f>
        <v>947537.5</v>
      </c>
      <c r="J4803" s="9">
        <f>VLOOKUP(financials[[#This Row],[productid]],Products!$B$2:$H$10,3)</f>
        <v>3.99</v>
      </c>
      <c r="K4803" s="9">
        <f>financials[[#This Row],[Sales]]-financials[[#This Row],[COGS]]</f>
        <v>947533.51</v>
      </c>
      <c r="L4803" s="17">
        <f t="shared" ref="L4803:L4866" ca="1" si="154">RANDBETWEEN(44562,45534)</f>
        <v>44693</v>
      </c>
      <c r="M4803" t="str">
        <f t="shared" ca="1" si="153"/>
        <v>A0001</v>
      </c>
    </row>
    <row r="4804" spans="1:13" x14ac:dyDescent="0.25">
      <c r="A4804" t="str">
        <f t="shared" ca="1" si="152"/>
        <v>Channel Partners</v>
      </c>
      <c r="B4804" s="7" t="s">
        <v>170</v>
      </c>
      <c r="C4804" s="13">
        <v>101</v>
      </c>
      <c r="D4804" s="10" t="s">
        <v>103</v>
      </c>
      <c r="E4804">
        <v>3190</v>
      </c>
      <c r="F4804" s="9">
        <v>350</v>
      </c>
      <c r="G4804" s="9">
        <f>financials[[#This Row],[Units Sold]]*financials[[#This Row],[Sale Price]]</f>
        <v>1116500</v>
      </c>
      <c r="H4804" s="9">
        <f>IF(financials[[#This Row],[Discount Band]]="low",0.1,IF(financials[[#This Row],[Discount Band]]="medium",0.15,0.3))</f>
        <v>0.3</v>
      </c>
      <c r="I4804" s="9">
        <f>financials[[#This Row],[Gross Sales]]-financials[[#This Row],[Gross Sales]]*financials[[#This Row],[Discounts]]</f>
        <v>781550</v>
      </c>
      <c r="J4804" s="9">
        <f>VLOOKUP(financials[[#This Row],[productid]],Products!$B$2:$H$10,3)</f>
        <v>9.9499999999999993</v>
      </c>
      <c r="K4804" s="9">
        <f>financials[[#This Row],[Sales]]-financials[[#This Row],[COGS]]</f>
        <v>781540.05</v>
      </c>
      <c r="L4804" s="17">
        <f t="shared" ca="1" si="154"/>
        <v>45495</v>
      </c>
      <c r="M4804" t="str">
        <f t="shared" ca="1" si="153"/>
        <v>C0002</v>
      </c>
    </row>
    <row r="4805" spans="1:13" x14ac:dyDescent="0.25">
      <c r="A4805" t="str">
        <f t="shared" ca="1" si="152"/>
        <v>Enterprise</v>
      </c>
      <c r="B4805" s="7" t="s">
        <v>135</v>
      </c>
      <c r="C4805" s="15">
        <v>107</v>
      </c>
      <c r="D4805" s="16" t="s">
        <v>102</v>
      </c>
      <c r="E4805">
        <v>3194</v>
      </c>
      <c r="F4805" s="9">
        <v>350</v>
      </c>
      <c r="G4805" s="9">
        <f>financials[[#This Row],[Units Sold]]*financials[[#This Row],[Sale Price]]</f>
        <v>1117900</v>
      </c>
      <c r="H4805" s="9">
        <f>IF(financials[[#This Row],[Discount Band]]="low",0.1,IF(financials[[#This Row],[Discount Band]]="medium",0.15,0.3))</f>
        <v>0.1</v>
      </c>
      <c r="I4805" s="9">
        <f>financials[[#This Row],[Gross Sales]]-financials[[#This Row],[Gross Sales]]*financials[[#This Row],[Discounts]]</f>
        <v>1006110</v>
      </c>
      <c r="J4805" s="9">
        <f>VLOOKUP(financials[[#This Row],[productid]],Products!$B$2:$H$10,3)</f>
        <v>5.5</v>
      </c>
      <c r="K4805" s="9">
        <f>financials[[#This Row],[Sales]]-financials[[#This Row],[COGS]]</f>
        <v>1006104.5</v>
      </c>
      <c r="L4805" s="17">
        <f t="shared" ca="1" si="154"/>
        <v>44780</v>
      </c>
      <c r="M4805" t="str">
        <f t="shared" ca="1" si="153"/>
        <v>C0003</v>
      </c>
    </row>
    <row r="4806" spans="1:13" x14ac:dyDescent="0.25">
      <c r="A4806" t="str">
        <f t="shared" ca="1" si="152"/>
        <v>Enterprise</v>
      </c>
      <c r="B4806" s="7" t="s">
        <v>170</v>
      </c>
      <c r="C4806" s="15">
        <v>109</v>
      </c>
      <c r="D4806" s="16" t="s">
        <v>101</v>
      </c>
      <c r="E4806">
        <v>3740</v>
      </c>
      <c r="F4806" s="9">
        <v>300</v>
      </c>
      <c r="G4806" s="9">
        <f>financials[[#This Row],[Units Sold]]*financials[[#This Row],[Sale Price]]</f>
        <v>1122000</v>
      </c>
      <c r="H4806" s="9">
        <f>IF(financials[[#This Row],[Discount Band]]="low",0.1,IF(financials[[#This Row],[Discount Band]]="medium",0.15,0.3))</f>
        <v>0.15</v>
      </c>
      <c r="I4806" s="9">
        <f>financials[[#This Row],[Gross Sales]]-financials[[#This Row],[Gross Sales]]*financials[[#This Row],[Discounts]]</f>
        <v>953700</v>
      </c>
      <c r="J4806" s="9">
        <f>VLOOKUP(financials[[#This Row],[productid]],Products!$B$2:$H$10,3)</f>
        <v>16.8</v>
      </c>
      <c r="K4806" s="9">
        <f>financials[[#This Row],[Sales]]-financials[[#This Row],[COGS]]</f>
        <v>953683.2</v>
      </c>
      <c r="L4806" s="17">
        <f t="shared" ca="1" si="154"/>
        <v>44584</v>
      </c>
      <c r="M4806" t="str">
        <f t="shared" ca="1" si="153"/>
        <v>B0001</v>
      </c>
    </row>
    <row r="4807" spans="1:13" x14ac:dyDescent="0.25">
      <c r="A4807" t="str">
        <f t="shared" ca="1" si="152"/>
        <v>Government</v>
      </c>
      <c r="B4807" s="7" t="s">
        <v>170</v>
      </c>
      <c r="C4807" s="15">
        <v>108</v>
      </c>
      <c r="D4807" s="16" t="s">
        <v>101</v>
      </c>
      <c r="E4807">
        <v>3256</v>
      </c>
      <c r="F4807" s="9">
        <v>350</v>
      </c>
      <c r="G4807" s="9">
        <f>financials[[#This Row],[Units Sold]]*financials[[#This Row],[Sale Price]]</f>
        <v>1139600</v>
      </c>
      <c r="H4807" s="9">
        <f>IF(financials[[#This Row],[Discount Band]]="low",0.1,IF(financials[[#This Row],[Discount Band]]="medium",0.15,0.3))</f>
        <v>0.15</v>
      </c>
      <c r="I4807" s="9">
        <f>financials[[#This Row],[Gross Sales]]-financials[[#This Row],[Gross Sales]]*financials[[#This Row],[Discounts]]</f>
        <v>968660</v>
      </c>
      <c r="J4807" s="9">
        <f>VLOOKUP(financials[[#This Row],[productid]],Products!$B$2:$H$10,3)</f>
        <v>3.99</v>
      </c>
      <c r="K4807" s="9">
        <f>financials[[#This Row],[Sales]]-financials[[#This Row],[COGS]]</f>
        <v>968656.01</v>
      </c>
      <c r="L4807" s="17">
        <f t="shared" ca="1" si="154"/>
        <v>45259</v>
      </c>
      <c r="M4807" t="str">
        <f t="shared" ca="1" si="153"/>
        <v>C0003</v>
      </c>
    </row>
    <row r="4808" spans="1:13" x14ac:dyDescent="0.25">
      <c r="A4808" t="str">
        <f t="shared" ca="1" si="152"/>
        <v>Government</v>
      </c>
      <c r="B4808" s="7" t="s">
        <v>170</v>
      </c>
      <c r="C4808" s="13">
        <v>109</v>
      </c>
      <c r="D4808" s="10" t="s">
        <v>94</v>
      </c>
      <c r="E4808">
        <v>3261</v>
      </c>
      <c r="F4808" s="9">
        <v>350</v>
      </c>
      <c r="G4808" s="9">
        <f>financials[[#This Row],[Units Sold]]*financials[[#This Row],[Sale Price]]</f>
        <v>1141350</v>
      </c>
      <c r="H4808" s="9">
        <f>IF(financials[[#This Row],[Discount Band]]="low",0.1,IF(financials[[#This Row],[Discount Band]]="medium",0.15,0.3))</f>
        <v>0.3</v>
      </c>
      <c r="I4808" s="9">
        <f>financials[[#This Row],[Gross Sales]]-financials[[#This Row],[Gross Sales]]*financials[[#This Row],[Discounts]]</f>
        <v>798945</v>
      </c>
      <c r="J4808" s="9">
        <f>VLOOKUP(financials[[#This Row],[productid]],Products!$B$2:$H$10,3)</f>
        <v>16.8</v>
      </c>
      <c r="K4808" s="9">
        <f>financials[[#This Row],[Sales]]-financials[[#This Row],[COGS]]</f>
        <v>798928.2</v>
      </c>
      <c r="L4808" s="17">
        <f t="shared" ca="1" si="154"/>
        <v>44576</v>
      </c>
      <c r="M4808" t="str">
        <f t="shared" ca="1" si="153"/>
        <v>B0101</v>
      </c>
    </row>
    <row r="4809" spans="1:13" x14ac:dyDescent="0.25">
      <c r="A4809" t="str">
        <f t="shared" ca="1" si="152"/>
        <v>Government</v>
      </c>
      <c r="B4809" s="7" t="s">
        <v>135</v>
      </c>
      <c r="C4809" s="15">
        <v>101</v>
      </c>
      <c r="D4809" s="16" t="s">
        <v>101</v>
      </c>
      <c r="E4809">
        <v>3267</v>
      </c>
      <c r="F4809" s="9">
        <v>350</v>
      </c>
      <c r="G4809" s="9">
        <f>financials[[#This Row],[Units Sold]]*financials[[#This Row],[Sale Price]]</f>
        <v>1143450</v>
      </c>
      <c r="H4809" s="9">
        <f>IF(financials[[#This Row],[Discount Band]]="low",0.1,IF(financials[[#This Row],[Discount Band]]="medium",0.15,0.3))</f>
        <v>0.15</v>
      </c>
      <c r="I4809" s="9">
        <f>financials[[#This Row],[Gross Sales]]-financials[[#This Row],[Gross Sales]]*financials[[#This Row],[Discounts]]</f>
        <v>971932.5</v>
      </c>
      <c r="J4809" s="9">
        <f>VLOOKUP(financials[[#This Row],[productid]],Products!$B$2:$H$10,3)</f>
        <v>9.9499999999999993</v>
      </c>
      <c r="K4809" s="9">
        <f>financials[[#This Row],[Sales]]-financials[[#This Row],[COGS]]</f>
        <v>971922.55</v>
      </c>
      <c r="L4809" s="17">
        <f t="shared" ca="1" si="154"/>
        <v>45213</v>
      </c>
      <c r="M4809" t="str">
        <f t="shared" ca="1" si="153"/>
        <v>C0003</v>
      </c>
    </row>
    <row r="4810" spans="1:13" x14ac:dyDescent="0.25">
      <c r="A4810" t="str">
        <f t="shared" ca="1" si="152"/>
        <v>Enterprise</v>
      </c>
      <c r="B4810" s="7" t="s">
        <v>135</v>
      </c>
      <c r="C4810" s="13">
        <v>104</v>
      </c>
      <c r="D4810" s="10" t="s">
        <v>94</v>
      </c>
      <c r="E4810">
        <v>3270</v>
      </c>
      <c r="F4810" s="9">
        <v>350</v>
      </c>
      <c r="G4810" s="9">
        <f>financials[[#This Row],[Units Sold]]*financials[[#This Row],[Sale Price]]</f>
        <v>1144500</v>
      </c>
      <c r="H4810" s="9">
        <f>IF(financials[[#This Row],[Discount Band]]="low",0.1,IF(financials[[#This Row],[Discount Band]]="medium",0.15,0.3))</f>
        <v>0.3</v>
      </c>
      <c r="I4810" s="9">
        <f>financials[[#This Row],[Gross Sales]]-financials[[#This Row],[Gross Sales]]*financials[[#This Row],[Discounts]]</f>
        <v>801150</v>
      </c>
      <c r="J4810" s="9">
        <f>VLOOKUP(financials[[#This Row],[productid]],Products!$B$2:$H$10,3)</f>
        <v>2.9</v>
      </c>
      <c r="K4810" s="9">
        <f>financials[[#This Row],[Sales]]-financials[[#This Row],[COGS]]</f>
        <v>801147.1</v>
      </c>
      <c r="L4810" s="17">
        <f t="shared" ca="1" si="154"/>
        <v>44583</v>
      </c>
      <c r="M4810" t="str">
        <f t="shared" ca="1" si="153"/>
        <v>B0101</v>
      </c>
    </row>
    <row r="4811" spans="1:13" x14ac:dyDescent="0.25">
      <c r="A4811" t="str">
        <f t="shared" ca="1" si="152"/>
        <v>Channel Partners</v>
      </c>
      <c r="B4811" s="7" t="s">
        <v>135</v>
      </c>
      <c r="C4811" s="13">
        <v>108</v>
      </c>
      <c r="D4811" s="10" t="s">
        <v>94</v>
      </c>
      <c r="E4811">
        <v>3824</v>
      </c>
      <c r="F4811" s="9">
        <v>300</v>
      </c>
      <c r="G4811" s="9">
        <f>financials[[#This Row],[Units Sold]]*financials[[#This Row],[Sale Price]]</f>
        <v>1147200</v>
      </c>
      <c r="H4811" s="9">
        <f>IF(financials[[#This Row],[Discount Band]]="low",0.1,IF(financials[[#This Row],[Discount Band]]="medium",0.15,0.3))</f>
        <v>0.3</v>
      </c>
      <c r="I4811" s="9">
        <f>financials[[#This Row],[Gross Sales]]-financials[[#This Row],[Gross Sales]]*financials[[#This Row],[Discounts]]</f>
        <v>803040</v>
      </c>
      <c r="J4811" s="9">
        <f>VLOOKUP(financials[[#This Row],[productid]],Products!$B$2:$H$10,3)</f>
        <v>3.99</v>
      </c>
      <c r="K4811" s="9">
        <f>financials[[#This Row],[Sales]]-financials[[#This Row],[COGS]]</f>
        <v>803036.01</v>
      </c>
      <c r="L4811" s="17">
        <f t="shared" ca="1" si="154"/>
        <v>44767</v>
      </c>
      <c r="M4811" t="str">
        <f t="shared" ca="1" si="153"/>
        <v>A0001</v>
      </c>
    </row>
    <row r="4812" spans="1:13" x14ac:dyDescent="0.25">
      <c r="A4812" t="str">
        <f t="shared" ca="1" si="152"/>
        <v>Enterprise</v>
      </c>
      <c r="B4812" s="7" t="s">
        <v>135</v>
      </c>
      <c r="C4812" s="15">
        <v>108</v>
      </c>
      <c r="D4812" s="16" t="s">
        <v>94</v>
      </c>
      <c r="E4812">
        <v>3826</v>
      </c>
      <c r="F4812" s="9">
        <v>300</v>
      </c>
      <c r="G4812" s="9">
        <f>financials[[#This Row],[Units Sold]]*financials[[#This Row],[Sale Price]]</f>
        <v>1147800</v>
      </c>
      <c r="H4812" s="9">
        <f>IF(financials[[#This Row],[Discount Band]]="low",0.1,IF(financials[[#This Row],[Discount Band]]="medium",0.15,0.3))</f>
        <v>0.3</v>
      </c>
      <c r="I4812" s="9">
        <f>financials[[#This Row],[Gross Sales]]-financials[[#This Row],[Gross Sales]]*financials[[#This Row],[Discounts]]</f>
        <v>803460</v>
      </c>
      <c r="J4812" s="9">
        <f>VLOOKUP(financials[[#This Row],[productid]],Products!$B$2:$H$10,3)</f>
        <v>3.99</v>
      </c>
      <c r="K4812" s="9">
        <f>financials[[#This Row],[Sales]]-financials[[#This Row],[COGS]]</f>
        <v>803456.01</v>
      </c>
      <c r="L4812" s="17">
        <f t="shared" ca="1" si="154"/>
        <v>45206</v>
      </c>
      <c r="M4812" t="str">
        <f t="shared" ca="1" si="153"/>
        <v>B0101</v>
      </c>
    </row>
    <row r="4813" spans="1:13" x14ac:dyDescent="0.25">
      <c r="A4813" t="str">
        <f t="shared" ca="1" si="152"/>
        <v>Government</v>
      </c>
      <c r="B4813" s="7" t="s">
        <v>170</v>
      </c>
      <c r="C4813" s="15">
        <v>106</v>
      </c>
      <c r="D4813" s="16" t="s">
        <v>94</v>
      </c>
      <c r="E4813">
        <v>3840</v>
      </c>
      <c r="F4813" s="9">
        <v>300</v>
      </c>
      <c r="G4813" s="9">
        <f>financials[[#This Row],[Units Sold]]*financials[[#This Row],[Sale Price]]</f>
        <v>1152000</v>
      </c>
      <c r="H4813" s="9">
        <f>IF(financials[[#This Row],[Discount Band]]="low",0.1,IF(financials[[#This Row],[Discount Band]]="medium",0.15,0.3))</f>
        <v>0.3</v>
      </c>
      <c r="I4813" s="9">
        <f>financials[[#This Row],[Gross Sales]]-financials[[#This Row],[Gross Sales]]*financials[[#This Row],[Discounts]]</f>
        <v>806400</v>
      </c>
      <c r="J4813" s="9">
        <f>VLOOKUP(financials[[#This Row],[productid]],Products!$B$2:$H$10,3)</f>
        <v>9.1</v>
      </c>
      <c r="K4813" s="9">
        <f>financials[[#This Row],[Sales]]-financials[[#This Row],[COGS]]</f>
        <v>806390.9</v>
      </c>
      <c r="L4813" s="17">
        <f t="shared" ca="1" si="154"/>
        <v>44791</v>
      </c>
      <c r="M4813" t="str">
        <f t="shared" ca="1" si="153"/>
        <v>C0003</v>
      </c>
    </row>
    <row r="4814" spans="1:13" x14ac:dyDescent="0.25">
      <c r="A4814" t="str">
        <f t="shared" ca="1" si="152"/>
        <v>Channel Partners</v>
      </c>
      <c r="B4814" s="7" t="s">
        <v>170</v>
      </c>
      <c r="C4814" s="15">
        <v>103</v>
      </c>
      <c r="D4814" s="16" t="s">
        <v>94</v>
      </c>
      <c r="E4814">
        <v>3840</v>
      </c>
      <c r="F4814" s="9">
        <v>300</v>
      </c>
      <c r="G4814" s="9">
        <f>financials[[#This Row],[Units Sold]]*financials[[#This Row],[Sale Price]]</f>
        <v>1152000</v>
      </c>
      <c r="H4814" s="9">
        <f>IF(financials[[#This Row],[Discount Band]]="low",0.1,IF(financials[[#This Row],[Discount Band]]="medium",0.15,0.3))</f>
        <v>0.3</v>
      </c>
      <c r="I4814" s="9">
        <f>financials[[#This Row],[Gross Sales]]-financials[[#This Row],[Gross Sales]]*financials[[#This Row],[Discounts]]</f>
        <v>806400</v>
      </c>
      <c r="J4814" s="9">
        <f>VLOOKUP(financials[[#This Row],[productid]],Products!$B$2:$H$10,3)</f>
        <v>15</v>
      </c>
      <c r="K4814" s="9">
        <f>financials[[#This Row],[Sales]]-financials[[#This Row],[COGS]]</f>
        <v>806385</v>
      </c>
      <c r="L4814" s="17">
        <f t="shared" ca="1" si="154"/>
        <v>44951</v>
      </c>
      <c r="M4814" t="str">
        <f t="shared" ca="1" si="153"/>
        <v>C0003</v>
      </c>
    </row>
    <row r="4815" spans="1:13" x14ac:dyDescent="0.25">
      <c r="A4815" t="str">
        <f t="shared" ca="1" si="152"/>
        <v>Enterprise</v>
      </c>
      <c r="B4815" s="7" t="s">
        <v>170</v>
      </c>
      <c r="C4815" s="15">
        <v>102</v>
      </c>
      <c r="D4815" s="16" t="s">
        <v>101</v>
      </c>
      <c r="E4815">
        <v>3840</v>
      </c>
      <c r="F4815" s="9">
        <v>300</v>
      </c>
      <c r="G4815" s="9">
        <f>financials[[#This Row],[Units Sold]]*financials[[#This Row],[Sale Price]]</f>
        <v>1152000</v>
      </c>
      <c r="H4815" s="9">
        <f>IF(financials[[#This Row],[Discount Band]]="low",0.1,IF(financials[[#This Row],[Discount Band]]="medium",0.15,0.3))</f>
        <v>0.15</v>
      </c>
      <c r="I4815" s="9">
        <f>financials[[#This Row],[Gross Sales]]-financials[[#This Row],[Gross Sales]]*financials[[#This Row],[Discounts]]</f>
        <v>979200</v>
      </c>
      <c r="J4815" s="9">
        <f>VLOOKUP(financials[[#This Row],[productid]],Products!$B$2:$H$10,3)</f>
        <v>13.95</v>
      </c>
      <c r="K4815" s="9">
        <f>financials[[#This Row],[Sales]]-financials[[#This Row],[COGS]]</f>
        <v>979186.05</v>
      </c>
      <c r="L4815" s="17">
        <f t="shared" ca="1" si="154"/>
        <v>44612</v>
      </c>
      <c r="M4815" t="str">
        <f t="shared" ca="1" si="153"/>
        <v>C0002</v>
      </c>
    </row>
    <row r="4816" spans="1:13" x14ac:dyDescent="0.25">
      <c r="A4816" t="str">
        <f t="shared" ca="1" si="152"/>
        <v>Enterprise</v>
      </c>
      <c r="B4816" s="7" t="s">
        <v>170</v>
      </c>
      <c r="C4816" s="13">
        <v>101</v>
      </c>
      <c r="D4816" s="10" t="s">
        <v>101</v>
      </c>
      <c r="E4816">
        <v>3853</v>
      </c>
      <c r="F4816" s="9">
        <v>300</v>
      </c>
      <c r="G4816" s="9">
        <f>financials[[#This Row],[Units Sold]]*financials[[#This Row],[Sale Price]]</f>
        <v>1155900</v>
      </c>
      <c r="H4816" s="9">
        <f>IF(financials[[#This Row],[Discount Band]]="low",0.1,IF(financials[[#This Row],[Discount Band]]="medium",0.15,0.3))</f>
        <v>0.15</v>
      </c>
      <c r="I4816" s="9">
        <f>financials[[#This Row],[Gross Sales]]-financials[[#This Row],[Gross Sales]]*financials[[#This Row],[Discounts]]</f>
        <v>982515</v>
      </c>
      <c r="J4816" s="9">
        <f>VLOOKUP(financials[[#This Row],[productid]],Products!$B$2:$H$10,3)</f>
        <v>9.9499999999999993</v>
      </c>
      <c r="K4816" s="9">
        <f>financials[[#This Row],[Sales]]-financials[[#This Row],[COGS]]</f>
        <v>982505.05</v>
      </c>
      <c r="L4816" s="17">
        <f t="shared" ca="1" si="154"/>
        <v>44568</v>
      </c>
      <c r="M4816" t="str">
        <f t="shared" ca="1" si="153"/>
        <v>A0001</v>
      </c>
    </row>
    <row r="4817" spans="1:13" x14ac:dyDescent="0.25">
      <c r="A4817" t="str">
        <f t="shared" ca="1" si="152"/>
        <v>Enterprise</v>
      </c>
      <c r="B4817" s="7" t="s">
        <v>170</v>
      </c>
      <c r="C4817" s="15">
        <v>107</v>
      </c>
      <c r="D4817" s="16" t="s">
        <v>101</v>
      </c>
      <c r="E4817">
        <v>3336</v>
      </c>
      <c r="F4817" s="9">
        <v>350</v>
      </c>
      <c r="G4817" s="9">
        <f>financials[[#This Row],[Units Sold]]*financials[[#This Row],[Sale Price]]</f>
        <v>1167600</v>
      </c>
      <c r="H4817" s="9">
        <f>IF(financials[[#This Row],[Discount Band]]="low",0.1,IF(financials[[#This Row],[Discount Band]]="medium",0.15,0.3))</f>
        <v>0.15</v>
      </c>
      <c r="I4817" s="9">
        <f>financials[[#This Row],[Gross Sales]]-financials[[#This Row],[Gross Sales]]*financials[[#This Row],[Discounts]]</f>
        <v>992460</v>
      </c>
      <c r="J4817" s="9">
        <f>VLOOKUP(financials[[#This Row],[productid]],Products!$B$2:$H$10,3)</f>
        <v>5.5</v>
      </c>
      <c r="K4817" s="9">
        <f>financials[[#This Row],[Sales]]-financials[[#This Row],[COGS]]</f>
        <v>992454.5</v>
      </c>
      <c r="L4817" s="17">
        <f t="shared" ca="1" si="154"/>
        <v>45333</v>
      </c>
      <c r="M4817" t="str">
        <f t="shared" ca="1" si="153"/>
        <v>C0002</v>
      </c>
    </row>
    <row r="4818" spans="1:13" x14ac:dyDescent="0.25">
      <c r="A4818" t="str">
        <f t="shared" ca="1" si="152"/>
        <v>Government</v>
      </c>
      <c r="B4818" s="7" t="s">
        <v>135</v>
      </c>
      <c r="C4818" s="15">
        <v>104</v>
      </c>
      <c r="D4818" s="16" t="s">
        <v>101</v>
      </c>
      <c r="E4818">
        <v>3340</v>
      </c>
      <c r="F4818" s="9">
        <v>350</v>
      </c>
      <c r="G4818" s="9">
        <f>financials[[#This Row],[Units Sold]]*financials[[#This Row],[Sale Price]]</f>
        <v>1169000</v>
      </c>
      <c r="H4818" s="9">
        <f>IF(financials[[#This Row],[Discount Band]]="low",0.1,IF(financials[[#This Row],[Discount Band]]="medium",0.15,0.3))</f>
        <v>0.15</v>
      </c>
      <c r="I4818" s="9">
        <f>financials[[#This Row],[Gross Sales]]-financials[[#This Row],[Gross Sales]]*financials[[#This Row],[Discounts]]</f>
        <v>993650</v>
      </c>
      <c r="J4818" s="9">
        <f>VLOOKUP(financials[[#This Row],[productid]],Products!$B$2:$H$10,3)</f>
        <v>2.9</v>
      </c>
      <c r="K4818" s="9">
        <f>financials[[#This Row],[Sales]]-financials[[#This Row],[COGS]]</f>
        <v>993647.1</v>
      </c>
      <c r="L4818" s="17">
        <f t="shared" ca="1" si="154"/>
        <v>45383</v>
      </c>
      <c r="M4818" t="str">
        <f t="shared" ca="1" si="153"/>
        <v>B0101</v>
      </c>
    </row>
    <row r="4819" spans="1:13" x14ac:dyDescent="0.25">
      <c r="A4819" t="str">
        <f t="shared" ca="1" si="152"/>
        <v>Government</v>
      </c>
      <c r="B4819" s="7" t="s">
        <v>170</v>
      </c>
      <c r="C4819" s="15">
        <v>104</v>
      </c>
      <c r="D4819" s="16" t="s">
        <v>94</v>
      </c>
      <c r="E4819">
        <v>3344</v>
      </c>
      <c r="F4819" s="9">
        <v>350</v>
      </c>
      <c r="G4819" s="9">
        <f>financials[[#This Row],[Units Sold]]*financials[[#This Row],[Sale Price]]</f>
        <v>1170400</v>
      </c>
      <c r="H4819" s="9">
        <f>IF(financials[[#This Row],[Discount Band]]="low",0.1,IF(financials[[#This Row],[Discount Band]]="medium",0.15,0.3))</f>
        <v>0.3</v>
      </c>
      <c r="I4819" s="9">
        <f>financials[[#This Row],[Gross Sales]]-financials[[#This Row],[Gross Sales]]*financials[[#This Row],[Discounts]]</f>
        <v>819280</v>
      </c>
      <c r="J4819" s="9">
        <f>VLOOKUP(financials[[#This Row],[productid]],Products!$B$2:$H$10,3)</f>
        <v>2.9</v>
      </c>
      <c r="K4819" s="9">
        <f>financials[[#This Row],[Sales]]-financials[[#This Row],[COGS]]</f>
        <v>819277.1</v>
      </c>
      <c r="L4819" s="17">
        <f t="shared" ca="1" si="154"/>
        <v>44639</v>
      </c>
      <c r="M4819" t="str">
        <f t="shared" ca="1" si="153"/>
        <v>B0001</v>
      </c>
    </row>
    <row r="4820" spans="1:13" x14ac:dyDescent="0.25">
      <c r="A4820" t="str">
        <f t="shared" ca="1" si="152"/>
        <v>Enterprise</v>
      </c>
      <c r="B4820" s="7" t="s">
        <v>135</v>
      </c>
      <c r="C4820" s="13">
        <v>103</v>
      </c>
      <c r="D4820" s="10" t="s">
        <v>102</v>
      </c>
      <c r="E4820">
        <v>3363</v>
      </c>
      <c r="F4820" s="9">
        <v>350</v>
      </c>
      <c r="G4820" s="9">
        <f>financials[[#This Row],[Units Sold]]*financials[[#This Row],[Sale Price]]</f>
        <v>1177050</v>
      </c>
      <c r="H4820" s="9">
        <f>IF(financials[[#This Row],[Discount Band]]="low",0.1,IF(financials[[#This Row],[Discount Band]]="medium",0.15,0.3))</f>
        <v>0.1</v>
      </c>
      <c r="I4820" s="9">
        <f>financials[[#This Row],[Gross Sales]]-financials[[#This Row],[Gross Sales]]*financials[[#This Row],[Discounts]]</f>
        <v>1059345</v>
      </c>
      <c r="J4820" s="9">
        <f>VLOOKUP(financials[[#This Row],[productid]],Products!$B$2:$H$10,3)</f>
        <v>15</v>
      </c>
      <c r="K4820" s="9">
        <f>financials[[#This Row],[Sales]]-financials[[#This Row],[COGS]]</f>
        <v>1059330</v>
      </c>
      <c r="L4820" s="17">
        <f t="shared" ca="1" si="154"/>
        <v>44900</v>
      </c>
      <c r="M4820" t="str">
        <f t="shared" ca="1" si="153"/>
        <v>B0101</v>
      </c>
    </row>
    <row r="4821" spans="1:13" x14ac:dyDescent="0.25">
      <c r="A4821" t="str">
        <f t="shared" ca="1" si="152"/>
        <v>Enterprise</v>
      </c>
      <c r="B4821" s="7" t="s">
        <v>135</v>
      </c>
      <c r="C4821" s="15">
        <v>106</v>
      </c>
      <c r="D4821" s="16" t="s">
        <v>94</v>
      </c>
      <c r="E4821">
        <v>3365</v>
      </c>
      <c r="F4821" s="9">
        <v>350</v>
      </c>
      <c r="G4821" s="9">
        <f>financials[[#This Row],[Units Sold]]*financials[[#This Row],[Sale Price]]</f>
        <v>1177750</v>
      </c>
      <c r="H4821" s="9">
        <f>IF(financials[[#This Row],[Discount Band]]="low",0.1,IF(financials[[#This Row],[Discount Band]]="medium",0.15,0.3))</f>
        <v>0.3</v>
      </c>
      <c r="I4821" s="9">
        <f>financials[[#This Row],[Gross Sales]]-financials[[#This Row],[Gross Sales]]*financials[[#This Row],[Discounts]]</f>
        <v>824425</v>
      </c>
      <c r="J4821" s="9">
        <f>VLOOKUP(financials[[#This Row],[productid]],Products!$B$2:$H$10,3)</f>
        <v>9.1</v>
      </c>
      <c r="K4821" s="9">
        <f>financials[[#This Row],[Sales]]-financials[[#This Row],[COGS]]</f>
        <v>824415.9</v>
      </c>
      <c r="L4821" s="17">
        <f t="shared" ca="1" si="154"/>
        <v>45450</v>
      </c>
      <c r="M4821" t="str">
        <f t="shared" ca="1" si="153"/>
        <v>B0101</v>
      </c>
    </row>
    <row r="4822" spans="1:13" x14ac:dyDescent="0.25">
      <c r="A4822" t="str">
        <f t="shared" ca="1" si="152"/>
        <v>Government</v>
      </c>
      <c r="B4822" s="7" t="s">
        <v>170</v>
      </c>
      <c r="C4822" s="15">
        <v>105</v>
      </c>
      <c r="D4822" s="16" t="s">
        <v>94</v>
      </c>
      <c r="E4822">
        <v>3936</v>
      </c>
      <c r="F4822" s="9">
        <v>300</v>
      </c>
      <c r="G4822" s="9">
        <f>financials[[#This Row],[Units Sold]]*financials[[#This Row],[Sale Price]]</f>
        <v>1180800</v>
      </c>
      <c r="H4822" s="9">
        <f>IF(financials[[#This Row],[Discount Band]]="low",0.1,IF(financials[[#This Row],[Discount Band]]="medium",0.15,0.3))</f>
        <v>0.3</v>
      </c>
      <c r="I4822" s="9">
        <f>financials[[#This Row],[Gross Sales]]-financials[[#This Row],[Gross Sales]]*financials[[#This Row],[Discounts]]</f>
        <v>826560</v>
      </c>
      <c r="J4822" s="9">
        <f>VLOOKUP(financials[[#This Row],[productid]],Products!$B$2:$H$10,3)</f>
        <v>10</v>
      </c>
      <c r="K4822" s="9">
        <f>financials[[#This Row],[Sales]]-financials[[#This Row],[COGS]]</f>
        <v>826550</v>
      </c>
      <c r="L4822" s="17">
        <f t="shared" ca="1" si="154"/>
        <v>45345</v>
      </c>
      <c r="M4822" t="str">
        <f t="shared" ca="1" si="153"/>
        <v>C0003</v>
      </c>
    </row>
    <row r="4823" spans="1:13" x14ac:dyDescent="0.25">
      <c r="A4823" t="str">
        <f t="shared" ca="1" si="152"/>
        <v>Enterprise</v>
      </c>
      <c r="B4823" s="7" t="s">
        <v>170</v>
      </c>
      <c r="C4823" s="15">
        <v>101</v>
      </c>
      <c r="D4823" s="16" t="s">
        <v>102</v>
      </c>
      <c r="E4823">
        <v>3962</v>
      </c>
      <c r="F4823" s="9">
        <v>300</v>
      </c>
      <c r="G4823" s="9">
        <f>financials[[#This Row],[Units Sold]]*financials[[#This Row],[Sale Price]]</f>
        <v>1188600</v>
      </c>
      <c r="H4823" s="9">
        <f>IF(financials[[#This Row],[Discount Band]]="low",0.1,IF(financials[[#This Row],[Discount Band]]="medium",0.15,0.3))</f>
        <v>0.1</v>
      </c>
      <c r="I4823" s="9">
        <f>financials[[#This Row],[Gross Sales]]-financials[[#This Row],[Gross Sales]]*financials[[#This Row],[Discounts]]</f>
        <v>1069740</v>
      </c>
      <c r="J4823" s="9">
        <f>VLOOKUP(financials[[#This Row],[productid]],Products!$B$2:$H$10,3)</f>
        <v>9.9499999999999993</v>
      </c>
      <c r="K4823" s="9">
        <f>financials[[#This Row],[Sales]]-financials[[#This Row],[COGS]]</f>
        <v>1069730.05</v>
      </c>
      <c r="L4823" s="17">
        <f t="shared" ca="1" si="154"/>
        <v>44604</v>
      </c>
      <c r="M4823" t="str">
        <f t="shared" ca="1" si="153"/>
        <v>C0002</v>
      </c>
    </row>
    <row r="4824" spans="1:13" x14ac:dyDescent="0.25">
      <c r="A4824" t="str">
        <f t="shared" ca="1" si="152"/>
        <v>Channel Partners</v>
      </c>
      <c r="B4824" s="7" t="s">
        <v>135</v>
      </c>
      <c r="C4824" s="15">
        <v>106</v>
      </c>
      <c r="D4824" s="16" t="s">
        <v>94</v>
      </c>
      <c r="E4824">
        <v>4029</v>
      </c>
      <c r="F4824" s="9">
        <v>300</v>
      </c>
      <c r="G4824" s="9">
        <f>financials[[#This Row],[Units Sold]]*financials[[#This Row],[Sale Price]]</f>
        <v>1208700</v>
      </c>
      <c r="H4824" s="9">
        <f>IF(financials[[#This Row],[Discount Band]]="low",0.1,IF(financials[[#This Row],[Discount Band]]="medium",0.15,0.3))</f>
        <v>0.3</v>
      </c>
      <c r="I4824" s="9">
        <f>financials[[#This Row],[Gross Sales]]-financials[[#This Row],[Gross Sales]]*financials[[#This Row],[Discounts]]</f>
        <v>846090</v>
      </c>
      <c r="J4824" s="9">
        <f>VLOOKUP(financials[[#This Row],[productid]],Products!$B$2:$H$10,3)</f>
        <v>9.1</v>
      </c>
      <c r="K4824" s="9">
        <f>financials[[#This Row],[Sales]]-financials[[#This Row],[COGS]]</f>
        <v>846080.9</v>
      </c>
      <c r="L4824" s="17">
        <f t="shared" ca="1" si="154"/>
        <v>44763</v>
      </c>
      <c r="M4824" t="str">
        <f t="shared" ca="1" si="153"/>
        <v>B0101</v>
      </c>
    </row>
    <row r="4825" spans="1:13" x14ac:dyDescent="0.25">
      <c r="A4825" t="str">
        <f t="shared" ca="1" si="152"/>
        <v>Channel Partners</v>
      </c>
      <c r="B4825" s="7" t="s">
        <v>135</v>
      </c>
      <c r="C4825" s="15">
        <v>106</v>
      </c>
      <c r="D4825" s="16" t="s">
        <v>101</v>
      </c>
      <c r="E4825">
        <v>4083</v>
      </c>
      <c r="F4825" s="9">
        <v>300</v>
      </c>
      <c r="G4825" s="9">
        <f>financials[[#This Row],[Units Sold]]*financials[[#This Row],[Sale Price]]</f>
        <v>1224900</v>
      </c>
      <c r="H4825" s="9">
        <f>IF(financials[[#This Row],[Discount Band]]="low",0.1,IF(financials[[#This Row],[Discount Band]]="medium",0.15,0.3))</f>
        <v>0.15</v>
      </c>
      <c r="I4825" s="9">
        <f>financials[[#This Row],[Gross Sales]]-financials[[#This Row],[Gross Sales]]*financials[[#This Row],[Discounts]]</f>
        <v>1041165</v>
      </c>
      <c r="J4825" s="9">
        <f>VLOOKUP(financials[[#This Row],[productid]],Products!$B$2:$H$10,3)</f>
        <v>9.1</v>
      </c>
      <c r="K4825" s="9">
        <f>financials[[#This Row],[Sales]]-financials[[#This Row],[COGS]]</f>
        <v>1041155.9</v>
      </c>
      <c r="L4825" s="17">
        <f t="shared" ca="1" si="154"/>
        <v>44647</v>
      </c>
      <c r="M4825" t="str">
        <f t="shared" ca="1" si="153"/>
        <v>B0101</v>
      </c>
    </row>
    <row r="4826" spans="1:13" x14ac:dyDescent="0.25">
      <c r="A4826" t="str">
        <f t="shared" ca="1" si="152"/>
        <v>Enterprise</v>
      </c>
      <c r="B4826" s="7" t="s">
        <v>170</v>
      </c>
      <c r="C4826" s="15">
        <v>101</v>
      </c>
      <c r="D4826" s="16" t="s">
        <v>102</v>
      </c>
      <c r="E4826">
        <v>3503</v>
      </c>
      <c r="F4826" s="9">
        <v>350</v>
      </c>
      <c r="G4826" s="9">
        <f>financials[[#This Row],[Units Sold]]*financials[[#This Row],[Sale Price]]</f>
        <v>1226050</v>
      </c>
      <c r="H4826" s="9">
        <f>IF(financials[[#This Row],[Discount Band]]="low",0.1,IF(financials[[#This Row],[Discount Band]]="medium",0.15,0.3))</f>
        <v>0.1</v>
      </c>
      <c r="I4826" s="9">
        <f>financials[[#This Row],[Gross Sales]]-financials[[#This Row],[Gross Sales]]*financials[[#This Row],[Discounts]]</f>
        <v>1103445</v>
      </c>
      <c r="J4826" s="9">
        <f>VLOOKUP(financials[[#This Row],[productid]],Products!$B$2:$H$10,3)</f>
        <v>9.9499999999999993</v>
      </c>
      <c r="K4826" s="9">
        <f>financials[[#This Row],[Sales]]-financials[[#This Row],[COGS]]</f>
        <v>1103435.05</v>
      </c>
      <c r="L4826" s="17">
        <f t="shared" ca="1" si="154"/>
        <v>44615</v>
      </c>
      <c r="M4826" t="str">
        <f t="shared" ca="1" si="153"/>
        <v>A0001</v>
      </c>
    </row>
    <row r="4827" spans="1:13" x14ac:dyDescent="0.25">
      <c r="A4827" t="str">
        <f t="shared" ca="1" si="152"/>
        <v>Government</v>
      </c>
      <c r="B4827" s="7" t="s">
        <v>170</v>
      </c>
      <c r="C4827" s="15">
        <v>108</v>
      </c>
      <c r="D4827" s="16" t="s">
        <v>102</v>
      </c>
      <c r="E4827">
        <v>3521</v>
      </c>
      <c r="F4827" s="9">
        <v>350</v>
      </c>
      <c r="G4827" s="9">
        <f>financials[[#This Row],[Units Sold]]*financials[[#This Row],[Sale Price]]</f>
        <v>1232350</v>
      </c>
      <c r="H4827" s="9">
        <f>IF(financials[[#This Row],[Discount Band]]="low",0.1,IF(financials[[#This Row],[Discount Band]]="medium",0.15,0.3))</f>
        <v>0.1</v>
      </c>
      <c r="I4827" s="9">
        <f>financials[[#This Row],[Gross Sales]]-financials[[#This Row],[Gross Sales]]*financials[[#This Row],[Discounts]]</f>
        <v>1109115</v>
      </c>
      <c r="J4827" s="9">
        <f>VLOOKUP(financials[[#This Row],[productid]],Products!$B$2:$H$10,3)</f>
        <v>3.99</v>
      </c>
      <c r="K4827" s="9">
        <f>financials[[#This Row],[Sales]]-financials[[#This Row],[COGS]]</f>
        <v>1109111.01</v>
      </c>
      <c r="L4827" s="17">
        <f t="shared" ca="1" si="154"/>
        <v>45429</v>
      </c>
      <c r="M4827" t="str">
        <f t="shared" ca="1" si="153"/>
        <v>C0003</v>
      </c>
    </row>
    <row r="4828" spans="1:13" x14ac:dyDescent="0.25">
      <c r="A4828" t="str">
        <f t="shared" ca="1" si="152"/>
        <v>Government</v>
      </c>
      <c r="B4828" s="7" t="s">
        <v>135</v>
      </c>
      <c r="C4828" s="13">
        <v>103</v>
      </c>
      <c r="D4828" s="10" t="s">
        <v>94</v>
      </c>
      <c r="E4828">
        <v>3526</v>
      </c>
      <c r="F4828" s="9">
        <v>350</v>
      </c>
      <c r="G4828" s="9">
        <f>financials[[#This Row],[Units Sold]]*financials[[#This Row],[Sale Price]]</f>
        <v>1234100</v>
      </c>
      <c r="H4828" s="9">
        <f>IF(financials[[#This Row],[Discount Band]]="low",0.1,IF(financials[[#This Row],[Discount Band]]="medium",0.15,0.3))</f>
        <v>0.3</v>
      </c>
      <c r="I4828" s="9">
        <f>financials[[#This Row],[Gross Sales]]-financials[[#This Row],[Gross Sales]]*financials[[#This Row],[Discounts]]</f>
        <v>863870</v>
      </c>
      <c r="J4828" s="9">
        <f>VLOOKUP(financials[[#This Row],[productid]],Products!$B$2:$H$10,3)</f>
        <v>15</v>
      </c>
      <c r="K4828" s="9">
        <f>financials[[#This Row],[Sales]]-financials[[#This Row],[COGS]]</f>
        <v>863855</v>
      </c>
      <c r="L4828" s="17">
        <f t="shared" ca="1" si="154"/>
        <v>44746</v>
      </c>
      <c r="M4828" t="str">
        <f t="shared" ca="1" si="153"/>
        <v>B0001</v>
      </c>
    </row>
    <row r="4829" spans="1:13" x14ac:dyDescent="0.25">
      <c r="A4829" t="str">
        <f t="shared" ca="1" si="152"/>
        <v>Channel Partners</v>
      </c>
      <c r="B4829" s="7" t="s">
        <v>170</v>
      </c>
      <c r="C4829" s="15">
        <v>109</v>
      </c>
      <c r="D4829" s="16" t="s">
        <v>101</v>
      </c>
      <c r="E4829">
        <v>3527</v>
      </c>
      <c r="F4829" s="9">
        <v>350</v>
      </c>
      <c r="G4829" s="9">
        <f>financials[[#This Row],[Units Sold]]*financials[[#This Row],[Sale Price]]</f>
        <v>1234450</v>
      </c>
      <c r="H4829" s="9">
        <f>IF(financials[[#This Row],[Discount Band]]="low",0.1,IF(financials[[#This Row],[Discount Band]]="medium",0.15,0.3))</f>
        <v>0.15</v>
      </c>
      <c r="I4829" s="9">
        <f>financials[[#This Row],[Gross Sales]]-financials[[#This Row],[Gross Sales]]*financials[[#This Row],[Discounts]]</f>
        <v>1049282.5</v>
      </c>
      <c r="J4829" s="9">
        <f>VLOOKUP(financials[[#This Row],[productid]],Products!$B$2:$H$10,3)</f>
        <v>16.8</v>
      </c>
      <c r="K4829" s="9">
        <f>financials[[#This Row],[Sales]]-financials[[#This Row],[COGS]]</f>
        <v>1049265.7</v>
      </c>
      <c r="L4829" s="17">
        <f t="shared" ca="1" si="154"/>
        <v>45015</v>
      </c>
      <c r="M4829" t="str">
        <f t="shared" ca="1" si="153"/>
        <v>C0003</v>
      </c>
    </row>
    <row r="4830" spans="1:13" x14ac:dyDescent="0.25">
      <c r="A4830" t="str">
        <f t="shared" ca="1" si="152"/>
        <v>Enterprise</v>
      </c>
      <c r="B4830" s="7" t="s">
        <v>135</v>
      </c>
      <c r="C4830" s="15">
        <v>104</v>
      </c>
      <c r="D4830" s="16" t="s">
        <v>102</v>
      </c>
      <c r="E4830">
        <v>4132</v>
      </c>
      <c r="F4830" s="9">
        <v>300</v>
      </c>
      <c r="G4830" s="9">
        <f>financials[[#This Row],[Units Sold]]*financials[[#This Row],[Sale Price]]</f>
        <v>1239600</v>
      </c>
      <c r="H4830" s="9">
        <f>IF(financials[[#This Row],[Discount Band]]="low",0.1,IF(financials[[#This Row],[Discount Band]]="medium",0.15,0.3))</f>
        <v>0.1</v>
      </c>
      <c r="I4830" s="9">
        <f>financials[[#This Row],[Gross Sales]]-financials[[#This Row],[Gross Sales]]*financials[[#This Row],[Discounts]]</f>
        <v>1115640</v>
      </c>
      <c r="J4830" s="9">
        <f>VLOOKUP(financials[[#This Row],[productid]],Products!$B$2:$H$10,3)</f>
        <v>2.9</v>
      </c>
      <c r="K4830" s="9">
        <f>financials[[#This Row],[Sales]]-financials[[#This Row],[COGS]]</f>
        <v>1115637.1000000001</v>
      </c>
      <c r="L4830" s="17">
        <f t="shared" ca="1" si="154"/>
        <v>45424</v>
      </c>
      <c r="M4830" t="str">
        <f t="shared" ca="1" si="153"/>
        <v>C0002</v>
      </c>
    </row>
    <row r="4831" spans="1:13" x14ac:dyDescent="0.25">
      <c r="A4831" t="str">
        <f t="shared" ca="1" si="152"/>
        <v>Government</v>
      </c>
      <c r="B4831" s="7" t="s">
        <v>135</v>
      </c>
      <c r="C4831" s="15">
        <v>109</v>
      </c>
      <c r="D4831" s="16" t="s">
        <v>101</v>
      </c>
      <c r="E4831">
        <v>3542</v>
      </c>
      <c r="F4831" s="9">
        <v>350</v>
      </c>
      <c r="G4831" s="9">
        <f>financials[[#This Row],[Units Sold]]*financials[[#This Row],[Sale Price]]</f>
        <v>1239700</v>
      </c>
      <c r="H4831" s="9">
        <f>IF(financials[[#This Row],[Discount Band]]="low",0.1,IF(financials[[#This Row],[Discount Band]]="medium",0.15,0.3))</f>
        <v>0.15</v>
      </c>
      <c r="I4831" s="9">
        <f>financials[[#This Row],[Gross Sales]]-financials[[#This Row],[Gross Sales]]*financials[[#This Row],[Discounts]]</f>
        <v>1053745</v>
      </c>
      <c r="J4831" s="9">
        <f>VLOOKUP(financials[[#This Row],[productid]],Products!$B$2:$H$10,3)</f>
        <v>16.8</v>
      </c>
      <c r="K4831" s="9">
        <f>financials[[#This Row],[Sales]]-financials[[#This Row],[COGS]]</f>
        <v>1053728.2</v>
      </c>
      <c r="L4831" s="17">
        <f t="shared" ca="1" si="154"/>
        <v>45502</v>
      </c>
      <c r="M4831" t="str">
        <f t="shared" ca="1" si="153"/>
        <v>C0003</v>
      </c>
    </row>
    <row r="4832" spans="1:13" x14ac:dyDescent="0.25">
      <c r="A4832" t="str">
        <f t="shared" ca="1" si="152"/>
        <v>Government</v>
      </c>
      <c r="B4832" s="7" t="s">
        <v>170</v>
      </c>
      <c r="C4832" s="15">
        <v>103</v>
      </c>
      <c r="D4832" s="16" t="s">
        <v>94</v>
      </c>
      <c r="E4832">
        <v>3544</v>
      </c>
      <c r="F4832" s="9">
        <v>350</v>
      </c>
      <c r="G4832" s="9">
        <f>financials[[#This Row],[Units Sold]]*financials[[#This Row],[Sale Price]]</f>
        <v>1240400</v>
      </c>
      <c r="H4832" s="9">
        <f>IF(financials[[#This Row],[Discount Band]]="low",0.1,IF(financials[[#This Row],[Discount Band]]="medium",0.15,0.3))</f>
        <v>0.3</v>
      </c>
      <c r="I4832" s="9">
        <f>financials[[#This Row],[Gross Sales]]-financials[[#This Row],[Gross Sales]]*financials[[#This Row],[Discounts]]</f>
        <v>868280</v>
      </c>
      <c r="J4832" s="9">
        <f>VLOOKUP(financials[[#This Row],[productid]],Products!$B$2:$H$10,3)</f>
        <v>15</v>
      </c>
      <c r="K4832" s="9">
        <f>financials[[#This Row],[Sales]]-financials[[#This Row],[COGS]]</f>
        <v>868265</v>
      </c>
      <c r="L4832" s="17">
        <f t="shared" ca="1" si="154"/>
        <v>44875</v>
      </c>
      <c r="M4832" t="str">
        <f t="shared" ca="1" si="153"/>
        <v>B0001</v>
      </c>
    </row>
    <row r="4833" spans="1:13" x14ac:dyDescent="0.25">
      <c r="A4833" t="str">
        <f t="shared" ca="1" si="152"/>
        <v>Government</v>
      </c>
      <c r="B4833" s="7" t="s">
        <v>135</v>
      </c>
      <c r="C4833" s="15">
        <v>107</v>
      </c>
      <c r="D4833" s="16" t="s">
        <v>94</v>
      </c>
      <c r="E4833">
        <v>3545</v>
      </c>
      <c r="F4833" s="9">
        <v>350</v>
      </c>
      <c r="G4833" s="9">
        <f>financials[[#This Row],[Units Sold]]*financials[[#This Row],[Sale Price]]</f>
        <v>1240750</v>
      </c>
      <c r="H4833" s="9">
        <f>IF(financials[[#This Row],[Discount Band]]="low",0.1,IF(financials[[#This Row],[Discount Band]]="medium",0.15,0.3))</f>
        <v>0.3</v>
      </c>
      <c r="I4833" s="9">
        <f>financials[[#This Row],[Gross Sales]]-financials[[#This Row],[Gross Sales]]*financials[[#This Row],[Discounts]]</f>
        <v>868525</v>
      </c>
      <c r="J4833" s="9">
        <f>VLOOKUP(financials[[#This Row],[productid]],Products!$B$2:$H$10,3)</f>
        <v>5.5</v>
      </c>
      <c r="K4833" s="9">
        <f>financials[[#This Row],[Sales]]-financials[[#This Row],[COGS]]</f>
        <v>868519.5</v>
      </c>
      <c r="L4833" s="17">
        <f t="shared" ca="1" si="154"/>
        <v>45273</v>
      </c>
      <c r="M4833" t="str">
        <f t="shared" ca="1" si="153"/>
        <v>B0001</v>
      </c>
    </row>
    <row r="4834" spans="1:13" x14ac:dyDescent="0.25">
      <c r="A4834" t="str">
        <f t="shared" ca="1" si="152"/>
        <v>Channel Partners</v>
      </c>
      <c r="B4834" s="7" t="s">
        <v>135</v>
      </c>
      <c r="C4834" s="15">
        <v>107</v>
      </c>
      <c r="D4834" s="16" t="s">
        <v>102</v>
      </c>
      <c r="E4834">
        <v>3553</v>
      </c>
      <c r="F4834" s="9">
        <v>350</v>
      </c>
      <c r="G4834" s="9">
        <f>financials[[#This Row],[Units Sold]]*financials[[#This Row],[Sale Price]]</f>
        <v>1243550</v>
      </c>
      <c r="H4834" s="9">
        <f>IF(financials[[#This Row],[Discount Band]]="low",0.1,IF(financials[[#This Row],[Discount Band]]="medium",0.15,0.3))</f>
        <v>0.1</v>
      </c>
      <c r="I4834" s="9">
        <f>financials[[#This Row],[Gross Sales]]-financials[[#This Row],[Gross Sales]]*financials[[#This Row],[Discounts]]</f>
        <v>1119195</v>
      </c>
      <c r="J4834" s="9">
        <f>VLOOKUP(financials[[#This Row],[productid]],Products!$B$2:$H$10,3)</f>
        <v>5.5</v>
      </c>
      <c r="K4834" s="9">
        <f>financials[[#This Row],[Sales]]-financials[[#This Row],[COGS]]</f>
        <v>1119189.5</v>
      </c>
      <c r="L4834" s="17">
        <f t="shared" ca="1" si="154"/>
        <v>44704</v>
      </c>
      <c r="M4834" t="str">
        <f t="shared" ca="1" si="153"/>
        <v>C0002</v>
      </c>
    </row>
    <row r="4835" spans="1:13" x14ac:dyDescent="0.25">
      <c r="A4835" t="str">
        <f t="shared" ca="1" si="152"/>
        <v>Enterprise</v>
      </c>
      <c r="B4835" s="7" t="s">
        <v>170</v>
      </c>
      <c r="C4835" s="15">
        <v>107</v>
      </c>
      <c r="D4835" s="16" t="s">
        <v>102</v>
      </c>
      <c r="E4835">
        <v>3555</v>
      </c>
      <c r="F4835" s="9">
        <v>350</v>
      </c>
      <c r="G4835" s="9">
        <f>financials[[#This Row],[Units Sold]]*financials[[#This Row],[Sale Price]]</f>
        <v>1244250</v>
      </c>
      <c r="H4835" s="9">
        <f>IF(financials[[#This Row],[Discount Band]]="low",0.1,IF(financials[[#This Row],[Discount Band]]="medium",0.15,0.3))</f>
        <v>0.1</v>
      </c>
      <c r="I4835" s="9">
        <f>financials[[#This Row],[Gross Sales]]-financials[[#This Row],[Gross Sales]]*financials[[#This Row],[Discounts]]</f>
        <v>1119825</v>
      </c>
      <c r="J4835" s="9">
        <f>VLOOKUP(financials[[#This Row],[productid]],Products!$B$2:$H$10,3)</f>
        <v>5.5</v>
      </c>
      <c r="K4835" s="9">
        <f>financials[[#This Row],[Sales]]-financials[[#This Row],[COGS]]</f>
        <v>1119819.5</v>
      </c>
      <c r="L4835" s="17">
        <f t="shared" ca="1" si="154"/>
        <v>45231</v>
      </c>
      <c r="M4835" t="str">
        <f t="shared" ca="1" si="153"/>
        <v>C0002</v>
      </c>
    </row>
    <row r="4836" spans="1:13" x14ac:dyDescent="0.25">
      <c r="A4836" t="str">
        <f t="shared" ca="1" si="152"/>
        <v>Enterprise</v>
      </c>
      <c r="B4836" s="7" t="s">
        <v>135</v>
      </c>
      <c r="C4836" s="15">
        <v>101</v>
      </c>
      <c r="D4836" s="16" t="s">
        <v>101</v>
      </c>
      <c r="E4836">
        <v>4164</v>
      </c>
      <c r="F4836" s="9">
        <v>300</v>
      </c>
      <c r="G4836" s="9">
        <f>financials[[#This Row],[Units Sold]]*financials[[#This Row],[Sale Price]]</f>
        <v>1249200</v>
      </c>
      <c r="H4836" s="9">
        <f>IF(financials[[#This Row],[Discount Band]]="low",0.1,IF(financials[[#This Row],[Discount Band]]="medium",0.15,0.3))</f>
        <v>0.15</v>
      </c>
      <c r="I4836" s="9">
        <f>financials[[#This Row],[Gross Sales]]-financials[[#This Row],[Gross Sales]]*financials[[#This Row],[Discounts]]</f>
        <v>1061820</v>
      </c>
      <c r="J4836" s="9">
        <f>VLOOKUP(financials[[#This Row],[productid]],Products!$B$2:$H$10,3)</f>
        <v>9.9499999999999993</v>
      </c>
      <c r="K4836" s="9">
        <f>financials[[#This Row],[Sales]]-financials[[#This Row],[COGS]]</f>
        <v>1061810.05</v>
      </c>
      <c r="L4836" s="17">
        <f t="shared" ca="1" si="154"/>
        <v>44844</v>
      </c>
      <c r="M4836" t="str">
        <f t="shared" ca="1" si="153"/>
        <v>C0002</v>
      </c>
    </row>
    <row r="4837" spans="1:13" x14ac:dyDescent="0.25">
      <c r="A4837" t="str">
        <f t="shared" ca="1" si="152"/>
        <v>Government</v>
      </c>
      <c r="B4837" s="7" t="s">
        <v>170</v>
      </c>
      <c r="C4837" s="15">
        <v>109</v>
      </c>
      <c r="D4837" s="16" t="s">
        <v>101</v>
      </c>
      <c r="E4837">
        <v>3587</v>
      </c>
      <c r="F4837" s="9">
        <v>350</v>
      </c>
      <c r="G4837" s="9">
        <f>financials[[#This Row],[Units Sold]]*financials[[#This Row],[Sale Price]]</f>
        <v>1255450</v>
      </c>
      <c r="H4837" s="9">
        <f>IF(financials[[#This Row],[Discount Band]]="low",0.1,IF(financials[[#This Row],[Discount Band]]="medium",0.15,0.3))</f>
        <v>0.15</v>
      </c>
      <c r="I4837" s="9">
        <f>financials[[#This Row],[Gross Sales]]-financials[[#This Row],[Gross Sales]]*financials[[#This Row],[Discounts]]</f>
        <v>1067132.5</v>
      </c>
      <c r="J4837" s="9">
        <f>VLOOKUP(financials[[#This Row],[productid]],Products!$B$2:$H$10,3)</f>
        <v>16.8</v>
      </c>
      <c r="K4837" s="9">
        <f>financials[[#This Row],[Sales]]-financials[[#This Row],[COGS]]</f>
        <v>1067115.7</v>
      </c>
      <c r="L4837" s="17">
        <f t="shared" ca="1" si="154"/>
        <v>44653</v>
      </c>
      <c r="M4837" t="str">
        <f t="shared" ca="1" si="153"/>
        <v>B0101</v>
      </c>
    </row>
    <row r="4838" spans="1:13" x14ac:dyDescent="0.25">
      <c r="A4838" t="str">
        <f t="shared" ca="1" si="152"/>
        <v>Government</v>
      </c>
      <c r="B4838" s="7" t="s">
        <v>135</v>
      </c>
      <c r="C4838" s="15">
        <v>102</v>
      </c>
      <c r="D4838" s="16" t="s">
        <v>94</v>
      </c>
      <c r="E4838">
        <v>4185</v>
      </c>
      <c r="F4838" s="9">
        <v>300</v>
      </c>
      <c r="G4838" s="9">
        <f>financials[[#This Row],[Units Sold]]*financials[[#This Row],[Sale Price]]</f>
        <v>1255500</v>
      </c>
      <c r="H4838" s="9">
        <f>IF(financials[[#This Row],[Discount Band]]="low",0.1,IF(financials[[#This Row],[Discount Band]]="medium",0.15,0.3))</f>
        <v>0.3</v>
      </c>
      <c r="I4838" s="9">
        <f>financials[[#This Row],[Gross Sales]]-financials[[#This Row],[Gross Sales]]*financials[[#This Row],[Discounts]]</f>
        <v>878850</v>
      </c>
      <c r="J4838" s="9">
        <f>VLOOKUP(financials[[#This Row],[productid]],Products!$B$2:$H$10,3)</f>
        <v>13.95</v>
      </c>
      <c r="K4838" s="9">
        <f>financials[[#This Row],[Sales]]-financials[[#This Row],[COGS]]</f>
        <v>878836.05</v>
      </c>
      <c r="L4838" s="17">
        <f t="shared" ca="1" si="154"/>
        <v>45318</v>
      </c>
      <c r="M4838" t="str">
        <f t="shared" ca="1" si="153"/>
        <v>A0001</v>
      </c>
    </row>
    <row r="4839" spans="1:13" x14ac:dyDescent="0.25">
      <c r="A4839" t="str">
        <f t="shared" ca="1" si="152"/>
        <v>Channel Partners</v>
      </c>
      <c r="B4839" s="7" t="s">
        <v>170</v>
      </c>
      <c r="C4839" s="15">
        <v>105</v>
      </c>
      <c r="D4839" s="16" t="s">
        <v>94</v>
      </c>
      <c r="E4839">
        <v>3590</v>
      </c>
      <c r="F4839" s="9">
        <v>350</v>
      </c>
      <c r="G4839" s="9">
        <f>financials[[#This Row],[Units Sold]]*financials[[#This Row],[Sale Price]]</f>
        <v>1256500</v>
      </c>
      <c r="H4839" s="9">
        <f>IF(financials[[#This Row],[Discount Band]]="low",0.1,IF(financials[[#This Row],[Discount Band]]="medium",0.15,0.3))</f>
        <v>0.3</v>
      </c>
      <c r="I4839" s="9">
        <f>financials[[#This Row],[Gross Sales]]-financials[[#This Row],[Gross Sales]]*financials[[#This Row],[Discounts]]</f>
        <v>879550</v>
      </c>
      <c r="J4839" s="9">
        <f>VLOOKUP(financials[[#This Row],[productid]],Products!$B$2:$H$10,3)</f>
        <v>10</v>
      </c>
      <c r="K4839" s="9">
        <f>financials[[#This Row],[Sales]]-financials[[#This Row],[COGS]]</f>
        <v>879540</v>
      </c>
      <c r="L4839" s="17">
        <f t="shared" ca="1" si="154"/>
        <v>44964</v>
      </c>
      <c r="M4839" t="str">
        <f t="shared" ca="1" si="153"/>
        <v>C0002</v>
      </c>
    </row>
    <row r="4840" spans="1:13" x14ac:dyDescent="0.25">
      <c r="A4840" t="str">
        <f t="shared" ca="1" si="152"/>
        <v>Channel Partners</v>
      </c>
      <c r="B4840" s="7" t="s">
        <v>135</v>
      </c>
      <c r="C4840" s="15">
        <v>107</v>
      </c>
      <c r="D4840" s="16" t="s">
        <v>101</v>
      </c>
      <c r="E4840">
        <v>3596</v>
      </c>
      <c r="F4840" s="9">
        <v>350</v>
      </c>
      <c r="G4840" s="9">
        <f>financials[[#This Row],[Units Sold]]*financials[[#This Row],[Sale Price]]</f>
        <v>1258600</v>
      </c>
      <c r="H4840" s="9">
        <f>IF(financials[[#This Row],[Discount Band]]="low",0.1,IF(financials[[#This Row],[Discount Band]]="medium",0.15,0.3))</f>
        <v>0.15</v>
      </c>
      <c r="I4840" s="9">
        <f>financials[[#This Row],[Gross Sales]]-financials[[#This Row],[Gross Sales]]*financials[[#This Row],[Discounts]]</f>
        <v>1069810</v>
      </c>
      <c r="J4840" s="9">
        <f>VLOOKUP(financials[[#This Row],[productid]],Products!$B$2:$H$10,3)</f>
        <v>5.5</v>
      </c>
      <c r="K4840" s="9">
        <f>financials[[#This Row],[Sales]]-financials[[#This Row],[COGS]]</f>
        <v>1069804.5</v>
      </c>
      <c r="L4840" s="17">
        <f t="shared" ca="1" si="154"/>
        <v>44567</v>
      </c>
      <c r="M4840" t="str">
        <f t="shared" ca="1" si="153"/>
        <v>B0001</v>
      </c>
    </row>
    <row r="4841" spans="1:13" x14ac:dyDescent="0.25">
      <c r="A4841" t="str">
        <f t="shared" ca="1" si="152"/>
        <v>Enterprise</v>
      </c>
      <c r="B4841" s="7" t="s">
        <v>170</v>
      </c>
      <c r="C4841" s="15">
        <v>107</v>
      </c>
      <c r="D4841" s="16" t="s">
        <v>102</v>
      </c>
      <c r="E4841">
        <v>3606</v>
      </c>
      <c r="F4841" s="9">
        <v>350</v>
      </c>
      <c r="G4841" s="9">
        <f>financials[[#This Row],[Units Sold]]*financials[[#This Row],[Sale Price]]</f>
        <v>1262100</v>
      </c>
      <c r="H4841" s="9">
        <f>IF(financials[[#This Row],[Discount Band]]="low",0.1,IF(financials[[#This Row],[Discount Band]]="medium",0.15,0.3))</f>
        <v>0.1</v>
      </c>
      <c r="I4841" s="9">
        <f>financials[[#This Row],[Gross Sales]]-financials[[#This Row],[Gross Sales]]*financials[[#This Row],[Discounts]]</f>
        <v>1135890</v>
      </c>
      <c r="J4841" s="9">
        <f>VLOOKUP(financials[[#This Row],[productid]],Products!$B$2:$H$10,3)</f>
        <v>5.5</v>
      </c>
      <c r="K4841" s="9">
        <f>financials[[#This Row],[Sales]]-financials[[#This Row],[COGS]]</f>
        <v>1135884.5</v>
      </c>
      <c r="L4841" s="17">
        <f t="shared" ca="1" si="154"/>
        <v>45030</v>
      </c>
      <c r="M4841" t="str">
        <f t="shared" ca="1" si="153"/>
        <v>A0001</v>
      </c>
    </row>
    <row r="4842" spans="1:13" x14ac:dyDescent="0.25">
      <c r="A4842" t="str">
        <f t="shared" ca="1" si="152"/>
        <v>Channel Partners</v>
      </c>
      <c r="B4842" s="7" t="s">
        <v>170</v>
      </c>
      <c r="C4842" s="15">
        <v>105</v>
      </c>
      <c r="D4842" s="16" t="s">
        <v>94</v>
      </c>
      <c r="E4842">
        <v>3607</v>
      </c>
      <c r="F4842" s="9">
        <v>350</v>
      </c>
      <c r="G4842" s="9">
        <f>financials[[#This Row],[Units Sold]]*financials[[#This Row],[Sale Price]]</f>
        <v>1262450</v>
      </c>
      <c r="H4842" s="9">
        <f>IF(financials[[#This Row],[Discount Band]]="low",0.1,IF(financials[[#This Row],[Discount Band]]="medium",0.15,0.3))</f>
        <v>0.3</v>
      </c>
      <c r="I4842" s="9">
        <f>financials[[#This Row],[Gross Sales]]-financials[[#This Row],[Gross Sales]]*financials[[#This Row],[Discounts]]</f>
        <v>883715</v>
      </c>
      <c r="J4842" s="9">
        <f>VLOOKUP(financials[[#This Row],[productid]],Products!$B$2:$H$10,3)</f>
        <v>10</v>
      </c>
      <c r="K4842" s="9">
        <f>financials[[#This Row],[Sales]]-financials[[#This Row],[COGS]]</f>
        <v>883705</v>
      </c>
      <c r="L4842" s="17">
        <f t="shared" ca="1" si="154"/>
        <v>45183</v>
      </c>
      <c r="M4842" t="str">
        <f t="shared" ca="1" si="153"/>
        <v>B0101</v>
      </c>
    </row>
    <row r="4843" spans="1:13" x14ac:dyDescent="0.25">
      <c r="A4843" t="str">
        <f t="shared" ca="1" si="152"/>
        <v>Enterprise</v>
      </c>
      <c r="B4843" s="7" t="s">
        <v>170</v>
      </c>
      <c r="C4843" s="15">
        <v>109</v>
      </c>
      <c r="D4843" s="16" t="s">
        <v>102</v>
      </c>
      <c r="E4843">
        <v>3643</v>
      </c>
      <c r="F4843" s="9">
        <v>350</v>
      </c>
      <c r="G4843" s="9">
        <f>financials[[#This Row],[Units Sold]]*financials[[#This Row],[Sale Price]]</f>
        <v>1275050</v>
      </c>
      <c r="H4843" s="9">
        <f>IF(financials[[#This Row],[Discount Band]]="low",0.1,IF(financials[[#This Row],[Discount Band]]="medium",0.15,0.3))</f>
        <v>0.1</v>
      </c>
      <c r="I4843" s="9">
        <f>financials[[#This Row],[Gross Sales]]-financials[[#This Row],[Gross Sales]]*financials[[#This Row],[Discounts]]</f>
        <v>1147545</v>
      </c>
      <c r="J4843" s="9">
        <f>VLOOKUP(financials[[#This Row],[productid]],Products!$B$2:$H$10,3)</f>
        <v>16.8</v>
      </c>
      <c r="K4843" s="9">
        <f>financials[[#This Row],[Sales]]-financials[[#This Row],[COGS]]</f>
        <v>1147528.2</v>
      </c>
      <c r="L4843" s="17">
        <f t="shared" ca="1" si="154"/>
        <v>44675</v>
      </c>
      <c r="M4843" t="str">
        <f t="shared" ca="1" si="153"/>
        <v>C0003</v>
      </c>
    </row>
    <row r="4844" spans="1:13" x14ac:dyDescent="0.25">
      <c r="A4844" t="str">
        <f t="shared" ca="1" si="152"/>
        <v>Channel Partners</v>
      </c>
      <c r="B4844" s="7" t="s">
        <v>135</v>
      </c>
      <c r="C4844" s="13">
        <v>102</v>
      </c>
      <c r="D4844" s="10" t="s">
        <v>102</v>
      </c>
      <c r="E4844">
        <v>4253</v>
      </c>
      <c r="F4844" s="9">
        <v>300</v>
      </c>
      <c r="G4844" s="9">
        <f>financials[[#This Row],[Units Sold]]*financials[[#This Row],[Sale Price]]</f>
        <v>1275900</v>
      </c>
      <c r="H4844" s="9">
        <f>IF(financials[[#This Row],[Discount Band]]="low",0.1,IF(financials[[#This Row],[Discount Band]]="medium",0.15,0.3))</f>
        <v>0.1</v>
      </c>
      <c r="I4844" s="9">
        <f>financials[[#This Row],[Gross Sales]]-financials[[#This Row],[Gross Sales]]*financials[[#This Row],[Discounts]]</f>
        <v>1148310</v>
      </c>
      <c r="J4844" s="9">
        <f>VLOOKUP(financials[[#This Row],[productid]],Products!$B$2:$H$10,3)</f>
        <v>13.95</v>
      </c>
      <c r="K4844" s="9">
        <f>financials[[#This Row],[Sales]]-financials[[#This Row],[COGS]]</f>
        <v>1148296.05</v>
      </c>
      <c r="L4844" s="17">
        <f t="shared" ca="1" si="154"/>
        <v>45099</v>
      </c>
      <c r="M4844" t="str">
        <f t="shared" ca="1" si="153"/>
        <v>B0101</v>
      </c>
    </row>
    <row r="4845" spans="1:13" x14ac:dyDescent="0.25">
      <c r="A4845" t="str">
        <f t="shared" ca="1" si="152"/>
        <v>Government</v>
      </c>
      <c r="B4845" s="7" t="s">
        <v>135</v>
      </c>
      <c r="C4845" s="15">
        <v>106</v>
      </c>
      <c r="D4845" s="16" t="s">
        <v>101</v>
      </c>
      <c r="E4845">
        <v>4287</v>
      </c>
      <c r="F4845" s="9">
        <v>300</v>
      </c>
      <c r="G4845" s="9">
        <f>financials[[#This Row],[Units Sold]]*financials[[#This Row],[Sale Price]]</f>
        <v>1286100</v>
      </c>
      <c r="H4845" s="9">
        <f>IF(financials[[#This Row],[Discount Band]]="low",0.1,IF(financials[[#This Row],[Discount Band]]="medium",0.15,0.3))</f>
        <v>0.15</v>
      </c>
      <c r="I4845" s="9">
        <f>financials[[#This Row],[Gross Sales]]-financials[[#This Row],[Gross Sales]]*financials[[#This Row],[Discounts]]</f>
        <v>1093185</v>
      </c>
      <c r="J4845" s="9">
        <f>VLOOKUP(financials[[#This Row],[productid]],Products!$B$2:$H$10,3)</f>
        <v>9.1</v>
      </c>
      <c r="K4845" s="9">
        <f>financials[[#This Row],[Sales]]-financials[[#This Row],[COGS]]</f>
        <v>1093175.8999999999</v>
      </c>
      <c r="L4845" s="17">
        <f t="shared" ca="1" si="154"/>
        <v>45098</v>
      </c>
      <c r="M4845" t="str">
        <f t="shared" ca="1" si="153"/>
        <v>B0101</v>
      </c>
    </row>
    <row r="4846" spans="1:13" x14ac:dyDescent="0.25">
      <c r="A4846" t="str">
        <f t="shared" ca="1" si="152"/>
        <v>Government</v>
      </c>
      <c r="B4846" s="7" t="s">
        <v>135</v>
      </c>
      <c r="C4846" s="15">
        <v>101</v>
      </c>
      <c r="D4846" s="16" t="s">
        <v>101</v>
      </c>
      <c r="E4846">
        <v>3713</v>
      </c>
      <c r="F4846" s="9">
        <v>350</v>
      </c>
      <c r="G4846" s="9">
        <f>financials[[#This Row],[Units Sold]]*financials[[#This Row],[Sale Price]]</f>
        <v>1299550</v>
      </c>
      <c r="H4846" s="9">
        <f>IF(financials[[#This Row],[Discount Band]]="low",0.1,IF(financials[[#This Row],[Discount Band]]="medium",0.15,0.3))</f>
        <v>0.15</v>
      </c>
      <c r="I4846" s="9">
        <f>financials[[#This Row],[Gross Sales]]-financials[[#This Row],[Gross Sales]]*financials[[#This Row],[Discounts]]</f>
        <v>1104617.5</v>
      </c>
      <c r="J4846" s="9">
        <f>VLOOKUP(financials[[#This Row],[productid]],Products!$B$2:$H$10,3)</f>
        <v>9.9499999999999993</v>
      </c>
      <c r="K4846" s="9">
        <f>financials[[#This Row],[Sales]]-financials[[#This Row],[COGS]]</f>
        <v>1104607.55</v>
      </c>
      <c r="L4846" s="17">
        <f t="shared" ca="1" si="154"/>
        <v>45464</v>
      </c>
      <c r="M4846" t="str">
        <f t="shared" ca="1" si="153"/>
        <v>B0001</v>
      </c>
    </row>
    <row r="4847" spans="1:13" x14ac:dyDescent="0.25">
      <c r="A4847" t="str">
        <f t="shared" ca="1" si="152"/>
        <v>Enterprise</v>
      </c>
      <c r="B4847" s="7" t="s">
        <v>135</v>
      </c>
      <c r="C4847" s="15">
        <v>103</v>
      </c>
      <c r="D4847" s="16" t="s">
        <v>101</v>
      </c>
      <c r="E4847">
        <v>4332</v>
      </c>
      <c r="F4847" s="9">
        <v>300</v>
      </c>
      <c r="G4847" s="9">
        <f>financials[[#This Row],[Units Sold]]*financials[[#This Row],[Sale Price]]</f>
        <v>1299600</v>
      </c>
      <c r="H4847" s="9">
        <f>IF(financials[[#This Row],[Discount Band]]="low",0.1,IF(financials[[#This Row],[Discount Band]]="medium",0.15,0.3))</f>
        <v>0.15</v>
      </c>
      <c r="I4847" s="9">
        <f>financials[[#This Row],[Gross Sales]]-financials[[#This Row],[Gross Sales]]*financials[[#This Row],[Discounts]]</f>
        <v>1104660</v>
      </c>
      <c r="J4847" s="9">
        <f>VLOOKUP(financials[[#This Row],[productid]],Products!$B$2:$H$10,3)</f>
        <v>15</v>
      </c>
      <c r="K4847" s="9">
        <f>financials[[#This Row],[Sales]]-financials[[#This Row],[COGS]]</f>
        <v>1104645</v>
      </c>
      <c r="L4847" s="17">
        <f t="shared" ca="1" si="154"/>
        <v>44689</v>
      </c>
      <c r="M4847" t="str">
        <f t="shared" ca="1" si="153"/>
        <v>A0001</v>
      </c>
    </row>
    <row r="4848" spans="1:13" x14ac:dyDescent="0.25">
      <c r="A4848" t="str">
        <f t="shared" ca="1" si="152"/>
        <v>Channel Partners</v>
      </c>
      <c r="B4848" s="7" t="s">
        <v>135</v>
      </c>
      <c r="C4848" s="15">
        <v>104</v>
      </c>
      <c r="D4848" s="16" t="s">
        <v>94</v>
      </c>
      <c r="E4848">
        <v>3714</v>
      </c>
      <c r="F4848" s="9">
        <v>350</v>
      </c>
      <c r="G4848" s="9">
        <f>financials[[#This Row],[Units Sold]]*financials[[#This Row],[Sale Price]]</f>
        <v>1299900</v>
      </c>
      <c r="H4848" s="9">
        <f>IF(financials[[#This Row],[Discount Band]]="low",0.1,IF(financials[[#This Row],[Discount Band]]="medium",0.15,0.3))</f>
        <v>0.3</v>
      </c>
      <c r="I4848" s="9">
        <f>financials[[#This Row],[Gross Sales]]-financials[[#This Row],[Gross Sales]]*financials[[#This Row],[Discounts]]</f>
        <v>909930</v>
      </c>
      <c r="J4848" s="9">
        <f>VLOOKUP(financials[[#This Row],[productid]],Products!$B$2:$H$10,3)</f>
        <v>2.9</v>
      </c>
      <c r="K4848" s="9">
        <f>financials[[#This Row],[Sales]]-financials[[#This Row],[COGS]]</f>
        <v>909927.1</v>
      </c>
      <c r="L4848" s="17">
        <f t="shared" ca="1" si="154"/>
        <v>44581</v>
      </c>
      <c r="M4848" t="str">
        <f t="shared" ca="1" si="153"/>
        <v>A0001</v>
      </c>
    </row>
    <row r="4849" spans="1:13" x14ac:dyDescent="0.25">
      <c r="A4849" t="str">
        <f t="shared" ca="1" si="152"/>
        <v>Enterprise</v>
      </c>
      <c r="B4849" s="7" t="s">
        <v>135</v>
      </c>
      <c r="C4849" s="15">
        <v>106</v>
      </c>
      <c r="D4849" s="16" t="s">
        <v>94</v>
      </c>
      <c r="E4849">
        <v>4343</v>
      </c>
      <c r="F4849" s="9">
        <v>300</v>
      </c>
      <c r="G4849" s="9">
        <f>financials[[#This Row],[Units Sold]]*financials[[#This Row],[Sale Price]]</f>
        <v>1302900</v>
      </c>
      <c r="H4849" s="9">
        <f>IF(financials[[#This Row],[Discount Band]]="low",0.1,IF(financials[[#This Row],[Discount Band]]="medium",0.15,0.3))</f>
        <v>0.3</v>
      </c>
      <c r="I4849" s="9">
        <f>financials[[#This Row],[Gross Sales]]-financials[[#This Row],[Gross Sales]]*financials[[#This Row],[Discounts]]</f>
        <v>912030</v>
      </c>
      <c r="J4849" s="9">
        <f>VLOOKUP(financials[[#This Row],[productid]],Products!$B$2:$H$10,3)</f>
        <v>9.1</v>
      </c>
      <c r="K4849" s="9">
        <f>financials[[#This Row],[Sales]]-financials[[#This Row],[COGS]]</f>
        <v>912020.9</v>
      </c>
      <c r="L4849" s="17">
        <f t="shared" ca="1" si="154"/>
        <v>44581</v>
      </c>
      <c r="M4849" t="str">
        <f t="shared" ca="1" si="153"/>
        <v>C0003</v>
      </c>
    </row>
    <row r="4850" spans="1:13" x14ac:dyDescent="0.25">
      <c r="A4850" t="str">
        <f t="shared" ca="1" si="152"/>
        <v>Enterprise</v>
      </c>
      <c r="B4850" s="7" t="s">
        <v>135</v>
      </c>
      <c r="C4850" s="15">
        <v>105</v>
      </c>
      <c r="D4850" s="16" t="s">
        <v>101</v>
      </c>
      <c r="E4850">
        <v>4357</v>
      </c>
      <c r="F4850" s="9">
        <v>300</v>
      </c>
      <c r="G4850" s="9">
        <f>financials[[#This Row],[Units Sold]]*financials[[#This Row],[Sale Price]]</f>
        <v>1307100</v>
      </c>
      <c r="H4850" s="9">
        <f>IF(financials[[#This Row],[Discount Band]]="low",0.1,IF(financials[[#This Row],[Discount Band]]="medium",0.15,0.3))</f>
        <v>0.15</v>
      </c>
      <c r="I4850" s="9">
        <f>financials[[#This Row],[Gross Sales]]-financials[[#This Row],[Gross Sales]]*financials[[#This Row],[Discounts]]</f>
        <v>1111035</v>
      </c>
      <c r="J4850" s="9">
        <f>VLOOKUP(financials[[#This Row],[productid]],Products!$B$2:$H$10,3)</f>
        <v>10</v>
      </c>
      <c r="K4850" s="9">
        <f>financials[[#This Row],[Sales]]-financials[[#This Row],[COGS]]</f>
        <v>1111025</v>
      </c>
      <c r="L4850" s="17">
        <f t="shared" ca="1" si="154"/>
        <v>45082</v>
      </c>
      <c r="M4850" t="str">
        <f t="shared" ca="1" si="153"/>
        <v>B0101</v>
      </c>
    </row>
    <row r="4851" spans="1:13" x14ac:dyDescent="0.25">
      <c r="A4851" t="str">
        <f t="shared" ref="A4851:A4901" ca="1" si="155">VLOOKUP(RANDBETWEEN(1,3),rnlsegment,2)</f>
        <v>Enterprise</v>
      </c>
      <c r="B4851" s="7" t="s">
        <v>170</v>
      </c>
      <c r="C4851" s="15">
        <v>107</v>
      </c>
      <c r="D4851" s="16" t="s">
        <v>94</v>
      </c>
      <c r="E4851">
        <v>3757</v>
      </c>
      <c r="F4851" s="9">
        <v>350</v>
      </c>
      <c r="G4851" s="9">
        <f>financials[[#This Row],[Units Sold]]*financials[[#This Row],[Sale Price]]</f>
        <v>1314950</v>
      </c>
      <c r="H4851" s="9">
        <f>IF(financials[[#This Row],[Discount Band]]="low",0.1,IF(financials[[#This Row],[Discount Band]]="medium",0.15,0.3))</f>
        <v>0.3</v>
      </c>
      <c r="I4851" s="9">
        <f>financials[[#This Row],[Gross Sales]]-financials[[#This Row],[Gross Sales]]*financials[[#This Row],[Discounts]]</f>
        <v>920465</v>
      </c>
      <c r="J4851" s="9">
        <f>VLOOKUP(financials[[#This Row],[productid]],Products!$B$2:$H$10,3)</f>
        <v>5.5</v>
      </c>
      <c r="K4851" s="9">
        <f>financials[[#This Row],[Sales]]-financials[[#This Row],[COGS]]</f>
        <v>920459.5</v>
      </c>
      <c r="L4851" s="17">
        <f t="shared" ca="1" si="154"/>
        <v>45268</v>
      </c>
      <c r="M4851" t="str">
        <f t="shared" ca="1" si="153"/>
        <v>A0001</v>
      </c>
    </row>
    <row r="4852" spans="1:13" x14ac:dyDescent="0.25">
      <c r="A4852" t="str">
        <f t="shared" ca="1" si="155"/>
        <v>Government</v>
      </c>
      <c r="B4852" s="7" t="s">
        <v>135</v>
      </c>
      <c r="C4852" s="15">
        <v>109</v>
      </c>
      <c r="D4852" s="16" t="s">
        <v>101</v>
      </c>
      <c r="E4852">
        <v>4387</v>
      </c>
      <c r="F4852" s="9">
        <v>300</v>
      </c>
      <c r="G4852" s="9">
        <f>financials[[#This Row],[Units Sold]]*financials[[#This Row],[Sale Price]]</f>
        <v>1316100</v>
      </c>
      <c r="H4852" s="9">
        <f>IF(financials[[#This Row],[Discount Band]]="low",0.1,IF(financials[[#This Row],[Discount Band]]="medium",0.15,0.3))</f>
        <v>0.15</v>
      </c>
      <c r="I4852" s="9">
        <f>financials[[#This Row],[Gross Sales]]-financials[[#This Row],[Gross Sales]]*financials[[#This Row],[Discounts]]</f>
        <v>1118685</v>
      </c>
      <c r="J4852" s="9">
        <f>VLOOKUP(financials[[#This Row],[productid]],Products!$B$2:$H$10,3)</f>
        <v>16.8</v>
      </c>
      <c r="K4852" s="9">
        <f>financials[[#This Row],[Sales]]-financials[[#This Row],[COGS]]</f>
        <v>1118668.2</v>
      </c>
      <c r="L4852" s="17">
        <f t="shared" ca="1" si="154"/>
        <v>44625</v>
      </c>
      <c r="M4852" t="str">
        <f t="shared" ca="1" si="153"/>
        <v>C0002</v>
      </c>
    </row>
    <row r="4853" spans="1:13" x14ac:dyDescent="0.25">
      <c r="A4853" t="str">
        <f t="shared" ca="1" si="155"/>
        <v>Enterprise</v>
      </c>
      <c r="B4853" s="7" t="s">
        <v>135</v>
      </c>
      <c r="C4853" s="13">
        <v>109</v>
      </c>
      <c r="D4853" s="10" t="s">
        <v>101</v>
      </c>
      <c r="E4853">
        <v>4430</v>
      </c>
      <c r="F4853" s="9">
        <v>300</v>
      </c>
      <c r="G4853" s="9">
        <f>financials[[#This Row],[Units Sold]]*financials[[#This Row],[Sale Price]]</f>
        <v>1329000</v>
      </c>
      <c r="H4853" s="9">
        <f>IF(financials[[#This Row],[Discount Band]]="low",0.1,IF(financials[[#This Row],[Discount Band]]="medium",0.15,0.3))</f>
        <v>0.15</v>
      </c>
      <c r="I4853" s="9">
        <f>financials[[#This Row],[Gross Sales]]-financials[[#This Row],[Gross Sales]]*financials[[#This Row],[Discounts]]</f>
        <v>1129650</v>
      </c>
      <c r="J4853" s="9">
        <f>VLOOKUP(financials[[#This Row],[productid]],Products!$B$2:$H$10,3)</f>
        <v>16.8</v>
      </c>
      <c r="K4853" s="9">
        <f>financials[[#This Row],[Sales]]-financials[[#This Row],[COGS]]</f>
        <v>1129633.2</v>
      </c>
      <c r="L4853" s="17">
        <f t="shared" ca="1" si="154"/>
        <v>45191</v>
      </c>
      <c r="M4853" t="str">
        <f t="shared" ca="1" si="153"/>
        <v>C0003</v>
      </c>
    </row>
    <row r="4854" spans="1:13" x14ac:dyDescent="0.25">
      <c r="A4854" t="str">
        <f t="shared" ca="1" si="155"/>
        <v>Government</v>
      </c>
      <c r="B4854" s="7" t="s">
        <v>135</v>
      </c>
      <c r="C4854" s="15">
        <v>108</v>
      </c>
      <c r="D4854" s="16" t="s">
        <v>94</v>
      </c>
      <c r="E4854">
        <v>3799</v>
      </c>
      <c r="F4854" s="9">
        <v>350</v>
      </c>
      <c r="G4854" s="9">
        <f>financials[[#This Row],[Units Sold]]*financials[[#This Row],[Sale Price]]</f>
        <v>1329650</v>
      </c>
      <c r="H4854" s="9">
        <f>IF(financials[[#This Row],[Discount Band]]="low",0.1,IF(financials[[#This Row],[Discount Band]]="medium",0.15,0.3))</f>
        <v>0.3</v>
      </c>
      <c r="I4854" s="9">
        <f>financials[[#This Row],[Gross Sales]]-financials[[#This Row],[Gross Sales]]*financials[[#This Row],[Discounts]]</f>
        <v>930755</v>
      </c>
      <c r="J4854" s="9">
        <f>VLOOKUP(financials[[#This Row],[productid]],Products!$B$2:$H$10,3)</f>
        <v>3.99</v>
      </c>
      <c r="K4854" s="9">
        <f>financials[[#This Row],[Sales]]-financials[[#This Row],[COGS]]</f>
        <v>930751.01</v>
      </c>
      <c r="L4854" s="17">
        <f t="shared" ca="1" si="154"/>
        <v>44628</v>
      </c>
      <c r="M4854" t="str">
        <f t="shared" ca="1" si="153"/>
        <v>C0003</v>
      </c>
    </row>
    <row r="4855" spans="1:13" x14ac:dyDescent="0.25">
      <c r="A4855" t="str">
        <f t="shared" ca="1" si="155"/>
        <v>Channel Partners</v>
      </c>
      <c r="B4855" s="7" t="s">
        <v>135</v>
      </c>
      <c r="C4855" s="15">
        <v>102</v>
      </c>
      <c r="D4855" s="16" t="s">
        <v>102</v>
      </c>
      <c r="E4855">
        <v>3823</v>
      </c>
      <c r="F4855" s="9">
        <v>350</v>
      </c>
      <c r="G4855" s="9">
        <f>financials[[#This Row],[Units Sold]]*financials[[#This Row],[Sale Price]]</f>
        <v>1338050</v>
      </c>
      <c r="H4855" s="9">
        <f>IF(financials[[#This Row],[Discount Band]]="low",0.1,IF(financials[[#This Row],[Discount Band]]="medium",0.15,0.3))</f>
        <v>0.1</v>
      </c>
      <c r="I4855" s="9">
        <f>financials[[#This Row],[Gross Sales]]-financials[[#This Row],[Gross Sales]]*financials[[#This Row],[Discounts]]</f>
        <v>1204245</v>
      </c>
      <c r="J4855" s="9">
        <f>VLOOKUP(financials[[#This Row],[productid]],Products!$B$2:$H$10,3)</f>
        <v>13.95</v>
      </c>
      <c r="K4855" s="9">
        <f>financials[[#This Row],[Sales]]-financials[[#This Row],[COGS]]</f>
        <v>1204231.05</v>
      </c>
      <c r="L4855" s="17">
        <f t="shared" ca="1" si="154"/>
        <v>44770</v>
      </c>
      <c r="M4855" t="str">
        <f t="shared" ca="1" si="153"/>
        <v>A0001</v>
      </c>
    </row>
    <row r="4856" spans="1:13" x14ac:dyDescent="0.25">
      <c r="A4856" t="str">
        <f t="shared" ca="1" si="155"/>
        <v>Government</v>
      </c>
      <c r="B4856" s="7" t="s">
        <v>170</v>
      </c>
      <c r="C4856" s="15">
        <v>105</v>
      </c>
      <c r="D4856" s="16" t="s">
        <v>94</v>
      </c>
      <c r="E4856">
        <v>3840</v>
      </c>
      <c r="F4856" s="9">
        <v>350</v>
      </c>
      <c r="G4856" s="9">
        <f>financials[[#This Row],[Units Sold]]*financials[[#This Row],[Sale Price]]</f>
        <v>1344000</v>
      </c>
      <c r="H4856" s="9">
        <f>IF(financials[[#This Row],[Discount Band]]="low",0.1,IF(financials[[#This Row],[Discount Band]]="medium",0.15,0.3))</f>
        <v>0.3</v>
      </c>
      <c r="I4856" s="9">
        <f>financials[[#This Row],[Gross Sales]]-financials[[#This Row],[Gross Sales]]*financials[[#This Row],[Discounts]]</f>
        <v>940800</v>
      </c>
      <c r="J4856" s="9">
        <f>VLOOKUP(financials[[#This Row],[productid]],Products!$B$2:$H$10,3)</f>
        <v>10</v>
      </c>
      <c r="K4856" s="9">
        <f>financials[[#This Row],[Sales]]-financials[[#This Row],[COGS]]</f>
        <v>940790</v>
      </c>
      <c r="L4856" s="17">
        <f t="shared" ca="1" si="154"/>
        <v>45361</v>
      </c>
      <c r="M4856" t="str">
        <f t="shared" ca="1" si="153"/>
        <v>B0001</v>
      </c>
    </row>
    <row r="4857" spans="1:13" x14ac:dyDescent="0.25">
      <c r="A4857" t="str">
        <f t="shared" ca="1" si="155"/>
        <v>Enterprise</v>
      </c>
      <c r="B4857" s="7" t="s">
        <v>135</v>
      </c>
      <c r="C4857" s="15">
        <v>107</v>
      </c>
      <c r="D4857" s="16" t="s">
        <v>94</v>
      </c>
      <c r="E4857">
        <v>3844</v>
      </c>
      <c r="F4857" s="9">
        <v>350</v>
      </c>
      <c r="G4857" s="9">
        <f>financials[[#This Row],[Units Sold]]*financials[[#This Row],[Sale Price]]</f>
        <v>1345400</v>
      </c>
      <c r="H4857" s="9">
        <f>IF(financials[[#This Row],[Discount Band]]="low",0.1,IF(financials[[#This Row],[Discount Band]]="medium",0.15,0.3))</f>
        <v>0.3</v>
      </c>
      <c r="I4857" s="9">
        <f>financials[[#This Row],[Gross Sales]]-financials[[#This Row],[Gross Sales]]*financials[[#This Row],[Discounts]]</f>
        <v>941780</v>
      </c>
      <c r="J4857" s="9">
        <f>VLOOKUP(financials[[#This Row],[productid]],Products!$B$2:$H$10,3)</f>
        <v>5.5</v>
      </c>
      <c r="K4857" s="9">
        <f>financials[[#This Row],[Sales]]-financials[[#This Row],[COGS]]</f>
        <v>941774.5</v>
      </c>
      <c r="L4857" s="17">
        <f t="shared" ca="1" si="154"/>
        <v>45492</v>
      </c>
      <c r="M4857" t="str">
        <f t="shared" ca="1" si="153"/>
        <v>C0003</v>
      </c>
    </row>
    <row r="4858" spans="1:13" x14ac:dyDescent="0.25">
      <c r="A4858" t="str">
        <f t="shared" ca="1" si="155"/>
        <v>Channel Partners</v>
      </c>
      <c r="B4858" s="7" t="s">
        <v>170</v>
      </c>
      <c r="C4858" s="15">
        <v>102</v>
      </c>
      <c r="D4858" s="16" t="s">
        <v>94</v>
      </c>
      <c r="E4858">
        <v>3873</v>
      </c>
      <c r="F4858" s="9">
        <v>350</v>
      </c>
      <c r="G4858" s="9">
        <f>financials[[#This Row],[Units Sold]]*financials[[#This Row],[Sale Price]]</f>
        <v>1355550</v>
      </c>
      <c r="H4858" s="9">
        <f>IF(financials[[#This Row],[Discount Band]]="low",0.1,IF(financials[[#This Row],[Discount Band]]="medium",0.15,0.3))</f>
        <v>0.3</v>
      </c>
      <c r="I4858" s="9">
        <f>financials[[#This Row],[Gross Sales]]-financials[[#This Row],[Gross Sales]]*financials[[#This Row],[Discounts]]</f>
        <v>948885</v>
      </c>
      <c r="J4858" s="9">
        <f>VLOOKUP(financials[[#This Row],[productid]],Products!$B$2:$H$10,3)</f>
        <v>13.95</v>
      </c>
      <c r="K4858" s="9">
        <f>financials[[#This Row],[Sales]]-financials[[#This Row],[COGS]]</f>
        <v>948871.05</v>
      </c>
      <c r="L4858" s="17">
        <f t="shared" ca="1" si="154"/>
        <v>45034</v>
      </c>
      <c r="M4858" t="str">
        <f t="shared" ca="1" si="153"/>
        <v>B0101</v>
      </c>
    </row>
    <row r="4859" spans="1:13" x14ac:dyDescent="0.25">
      <c r="A4859" t="str">
        <f t="shared" ca="1" si="155"/>
        <v>Government</v>
      </c>
      <c r="B4859" s="7" t="s">
        <v>135</v>
      </c>
      <c r="C4859" s="15">
        <v>101</v>
      </c>
      <c r="D4859" s="16" t="s">
        <v>94</v>
      </c>
      <c r="E4859">
        <v>4525</v>
      </c>
      <c r="F4859" s="9">
        <v>300</v>
      </c>
      <c r="G4859" s="9">
        <f>financials[[#This Row],[Units Sold]]*financials[[#This Row],[Sale Price]]</f>
        <v>1357500</v>
      </c>
      <c r="H4859" s="9">
        <f>IF(financials[[#This Row],[Discount Band]]="low",0.1,IF(financials[[#This Row],[Discount Band]]="medium",0.15,0.3))</f>
        <v>0.3</v>
      </c>
      <c r="I4859" s="9">
        <f>financials[[#This Row],[Gross Sales]]-financials[[#This Row],[Gross Sales]]*financials[[#This Row],[Discounts]]</f>
        <v>950250</v>
      </c>
      <c r="J4859" s="9">
        <f>VLOOKUP(financials[[#This Row],[productid]],Products!$B$2:$H$10,3)</f>
        <v>9.9499999999999993</v>
      </c>
      <c r="K4859" s="9">
        <f>financials[[#This Row],[Sales]]-financials[[#This Row],[COGS]]</f>
        <v>950240.05</v>
      </c>
      <c r="L4859" s="17">
        <f t="shared" ca="1" si="154"/>
        <v>44643</v>
      </c>
      <c r="M4859" t="str">
        <f t="shared" ca="1" si="153"/>
        <v>C0002</v>
      </c>
    </row>
    <row r="4860" spans="1:13" x14ac:dyDescent="0.25">
      <c r="A4860" t="str">
        <f t="shared" ca="1" si="155"/>
        <v>Channel Partners</v>
      </c>
      <c r="B4860" s="7" t="s">
        <v>135</v>
      </c>
      <c r="C4860" s="15">
        <v>109</v>
      </c>
      <c r="D4860" s="16" t="s">
        <v>101</v>
      </c>
      <c r="E4860">
        <v>3889</v>
      </c>
      <c r="F4860" s="9">
        <v>350</v>
      </c>
      <c r="G4860" s="9">
        <f>financials[[#This Row],[Units Sold]]*financials[[#This Row],[Sale Price]]</f>
        <v>1361150</v>
      </c>
      <c r="H4860" s="9">
        <f>IF(financials[[#This Row],[Discount Band]]="low",0.1,IF(financials[[#This Row],[Discount Band]]="medium",0.15,0.3))</f>
        <v>0.15</v>
      </c>
      <c r="I4860" s="9">
        <f>financials[[#This Row],[Gross Sales]]-financials[[#This Row],[Gross Sales]]*financials[[#This Row],[Discounts]]</f>
        <v>1156977.5</v>
      </c>
      <c r="J4860" s="9">
        <f>VLOOKUP(financials[[#This Row],[productid]],Products!$B$2:$H$10,3)</f>
        <v>16.8</v>
      </c>
      <c r="K4860" s="9">
        <f>financials[[#This Row],[Sales]]-financials[[#This Row],[COGS]]</f>
        <v>1156960.7</v>
      </c>
      <c r="L4860" s="17">
        <f t="shared" ca="1" si="154"/>
        <v>45097</v>
      </c>
      <c r="M4860" t="str">
        <f t="shared" ca="1" si="153"/>
        <v>B0001</v>
      </c>
    </row>
    <row r="4861" spans="1:13" x14ac:dyDescent="0.25">
      <c r="A4861" t="str">
        <f t="shared" ca="1" si="155"/>
        <v>Enterprise</v>
      </c>
      <c r="B4861" s="7" t="s">
        <v>170</v>
      </c>
      <c r="C4861" s="15">
        <v>109</v>
      </c>
      <c r="D4861" s="16" t="s">
        <v>101</v>
      </c>
      <c r="E4861">
        <v>3916</v>
      </c>
      <c r="F4861" s="9">
        <v>350</v>
      </c>
      <c r="G4861" s="9">
        <f>financials[[#This Row],[Units Sold]]*financials[[#This Row],[Sale Price]]</f>
        <v>1370600</v>
      </c>
      <c r="H4861" s="9">
        <f>IF(financials[[#This Row],[Discount Band]]="low",0.1,IF(financials[[#This Row],[Discount Band]]="medium",0.15,0.3))</f>
        <v>0.15</v>
      </c>
      <c r="I4861" s="9">
        <f>financials[[#This Row],[Gross Sales]]-financials[[#This Row],[Gross Sales]]*financials[[#This Row],[Discounts]]</f>
        <v>1165010</v>
      </c>
      <c r="J4861" s="9">
        <f>VLOOKUP(financials[[#This Row],[productid]],Products!$B$2:$H$10,3)</f>
        <v>16.8</v>
      </c>
      <c r="K4861" s="9">
        <f>financials[[#This Row],[Sales]]-financials[[#This Row],[COGS]]</f>
        <v>1164993.2</v>
      </c>
      <c r="L4861" s="17">
        <f t="shared" ca="1" si="154"/>
        <v>44831</v>
      </c>
      <c r="M4861" t="str">
        <f t="shared" ca="1" si="153"/>
        <v>A0001</v>
      </c>
    </row>
    <row r="4862" spans="1:13" x14ac:dyDescent="0.25">
      <c r="A4862" t="str">
        <f t="shared" ca="1" si="155"/>
        <v>Enterprise</v>
      </c>
      <c r="B4862" s="7" t="s">
        <v>170</v>
      </c>
      <c r="C4862" s="15">
        <v>108</v>
      </c>
      <c r="D4862" s="16" t="s">
        <v>101</v>
      </c>
      <c r="E4862">
        <v>3931</v>
      </c>
      <c r="F4862" s="9">
        <v>350</v>
      </c>
      <c r="G4862" s="9">
        <f>financials[[#This Row],[Units Sold]]*financials[[#This Row],[Sale Price]]</f>
        <v>1375850</v>
      </c>
      <c r="H4862" s="9">
        <f>IF(financials[[#This Row],[Discount Band]]="low",0.1,IF(financials[[#This Row],[Discount Band]]="medium",0.15,0.3))</f>
        <v>0.15</v>
      </c>
      <c r="I4862" s="9">
        <f>financials[[#This Row],[Gross Sales]]-financials[[#This Row],[Gross Sales]]*financials[[#This Row],[Discounts]]</f>
        <v>1169472.5</v>
      </c>
      <c r="J4862" s="9">
        <f>VLOOKUP(financials[[#This Row],[productid]],Products!$B$2:$H$10,3)</f>
        <v>3.99</v>
      </c>
      <c r="K4862" s="9">
        <f>financials[[#This Row],[Sales]]-financials[[#This Row],[COGS]]</f>
        <v>1169468.51</v>
      </c>
      <c r="L4862" s="17">
        <f t="shared" ca="1" si="154"/>
        <v>45470</v>
      </c>
      <c r="M4862" t="str">
        <f t="shared" ca="1" si="153"/>
        <v>C0003</v>
      </c>
    </row>
    <row r="4863" spans="1:13" x14ac:dyDescent="0.25">
      <c r="A4863" t="str">
        <f t="shared" ca="1" si="155"/>
        <v>Government</v>
      </c>
      <c r="B4863" s="7" t="s">
        <v>135</v>
      </c>
      <c r="C4863" s="15">
        <v>104</v>
      </c>
      <c r="D4863" s="16" t="s">
        <v>101</v>
      </c>
      <c r="E4863">
        <v>4588</v>
      </c>
      <c r="F4863" s="9">
        <v>300</v>
      </c>
      <c r="G4863" s="9">
        <f>financials[[#This Row],[Units Sold]]*financials[[#This Row],[Sale Price]]</f>
        <v>1376400</v>
      </c>
      <c r="H4863" s="9">
        <f>IF(financials[[#This Row],[Discount Band]]="low",0.1,IF(financials[[#This Row],[Discount Band]]="medium",0.15,0.3))</f>
        <v>0.15</v>
      </c>
      <c r="I4863" s="9">
        <f>financials[[#This Row],[Gross Sales]]-financials[[#This Row],[Gross Sales]]*financials[[#This Row],[Discounts]]</f>
        <v>1169940</v>
      </c>
      <c r="J4863" s="9">
        <f>VLOOKUP(financials[[#This Row],[productid]],Products!$B$2:$H$10,3)</f>
        <v>2.9</v>
      </c>
      <c r="K4863" s="9">
        <f>financials[[#This Row],[Sales]]-financials[[#This Row],[COGS]]</f>
        <v>1169937.1000000001</v>
      </c>
      <c r="L4863" s="17">
        <f t="shared" ca="1" si="154"/>
        <v>44643</v>
      </c>
      <c r="M4863" t="str">
        <f t="shared" ca="1" si="153"/>
        <v>C0003</v>
      </c>
    </row>
    <row r="4864" spans="1:13" x14ac:dyDescent="0.25">
      <c r="A4864" t="str">
        <f t="shared" ca="1" si="155"/>
        <v>Government</v>
      </c>
      <c r="B4864" s="7" t="s">
        <v>135</v>
      </c>
      <c r="C4864" s="15">
        <v>103</v>
      </c>
      <c r="D4864" s="16" t="s">
        <v>101</v>
      </c>
      <c r="E4864">
        <v>4591</v>
      </c>
      <c r="F4864" s="9">
        <v>300</v>
      </c>
      <c r="G4864" s="9">
        <f>financials[[#This Row],[Units Sold]]*financials[[#This Row],[Sale Price]]</f>
        <v>1377300</v>
      </c>
      <c r="H4864" s="9">
        <f>IF(financials[[#This Row],[Discount Band]]="low",0.1,IF(financials[[#This Row],[Discount Band]]="medium",0.15,0.3))</f>
        <v>0.15</v>
      </c>
      <c r="I4864" s="9">
        <f>financials[[#This Row],[Gross Sales]]-financials[[#This Row],[Gross Sales]]*financials[[#This Row],[Discounts]]</f>
        <v>1170705</v>
      </c>
      <c r="J4864" s="9">
        <f>VLOOKUP(financials[[#This Row],[productid]],Products!$B$2:$H$10,3)</f>
        <v>15</v>
      </c>
      <c r="K4864" s="9">
        <f>financials[[#This Row],[Sales]]-financials[[#This Row],[COGS]]</f>
        <v>1170690</v>
      </c>
      <c r="L4864" s="17">
        <f t="shared" ca="1" si="154"/>
        <v>44774</v>
      </c>
      <c r="M4864" t="str">
        <f t="shared" ca="1" si="153"/>
        <v>B0101</v>
      </c>
    </row>
    <row r="4865" spans="1:13" x14ac:dyDescent="0.25">
      <c r="A4865" t="str">
        <f t="shared" ca="1" si="155"/>
        <v>Government</v>
      </c>
      <c r="B4865" s="7" t="s">
        <v>170</v>
      </c>
      <c r="C4865" s="15">
        <v>109</v>
      </c>
      <c r="D4865" s="16" t="s">
        <v>102</v>
      </c>
      <c r="E4865">
        <v>3945</v>
      </c>
      <c r="F4865" s="9">
        <v>350</v>
      </c>
      <c r="G4865" s="9">
        <f>financials[[#This Row],[Units Sold]]*financials[[#This Row],[Sale Price]]</f>
        <v>1380750</v>
      </c>
      <c r="H4865" s="9">
        <f>IF(financials[[#This Row],[Discount Band]]="low",0.1,IF(financials[[#This Row],[Discount Band]]="medium",0.15,0.3))</f>
        <v>0.1</v>
      </c>
      <c r="I4865" s="9">
        <f>financials[[#This Row],[Gross Sales]]-financials[[#This Row],[Gross Sales]]*financials[[#This Row],[Discounts]]</f>
        <v>1242675</v>
      </c>
      <c r="J4865" s="9">
        <f>VLOOKUP(financials[[#This Row],[productid]],Products!$B$2:$H$10,3)</f>
        <v>16.8</v>
      </c>
      <c r="K4865" s="9">
        <f>financials[[#This Row],[Sales]]-financials[[#This Row],[COGS]]</f>
        <v>1242658.2</v>
      </c>
      <c r="L4865" s="17">
        <f t="shared" ca="1" si="154"/>
        <v>44720</v>
      </c>
      <c r="M4865" t="str">
        <f t="shared" ca="1" si="153"/>
        <v>B0101</v>
      </c>
    </row>
    <row r="4866" spans="1:13" x14ac:dyDescent="0.25">
      <c r="A4866" t="str">
        <f t="shared" ca="1" si="155"/>
        <v>Enterprise</v>
      </c>
      <c r="B4866" s="7" t="s">
        <v>170</v>
      </c>
      <c r="C4866" s="15">
        <v>107</v>
      </c>
      <c r="D4866" s="16" t="s">
        <v>102</v>
      </c>
      <c r="E4866">
        <v>3988</v>
      </c>
      <c r="F4866" s="9">
        <v>350</v>
      </c>
      <c r="G4866" s="9">
        <f>financials[[#This Row],[Units Sold]]*financials[[#This Row],[Sale Price]]</f>
        <v>1395800</v>
      </c>
      <c r="H4866" s="9">
        <f>IF(financials[[#This Row],[Discount Band]]="low",0.1,IF(financials[[#This Row],[Discount Band]]="medium",0.15,0.3))</f>
        <v>0.1</v>
      </c>
      <c r="I4866" s="9">
        <f>financials[[#This Row],[Gross Sales]]-financials[[#This Row],[Gross Sales]]*financials[[#This Row],[Discounts]]</f>
        <v>1256220</v>
      </c>
      <c r="J4866" s="9">
        <f>VLOOKUP(financials[[#This Row],[productid]],Products!$B$2:$H$10,3)</f>
        <v>5.5</v>
      </c>
      <c r="K4866" s="9">
        <f>financials[[#This Row],[Sales]]-financials[[#This Row],[COGS]]</f>
        <v>1256214.5</v>
      </c>
      <c r="L4866" s="17">
        <f t="shared" ca="1" si="154"/>
        <v>45521</v>
      </c>
      <c r="M4866" t="str">
        <f t="shared" ref="M4866:M4901" ca="1" si="156">VLOOKUP(RANDBETWEEN(1,5),rnlsalesperson,2)</f>
        <v>B0101</v>
      </c>
    </row>
    <row r="4867" spans="1:13" x14ac:dyDescent="0.25">
      <c r="A4867" t="str">
        <f t="shared" ca="1" si="155"/>
        <v>Government</v>
      </c>
      <c r="B4867" s="7" t="s">
        <v>135</v>
      </c>
      <c r="C4867" s="13">
        <v>109</v>
      </c>
      <c r="D4867" s="10" t="s">
        <v>94</v>
      </c>
      <c r="E4867">
        <v>3996</v>
      </c>
      <c r="F4867" s="9">
        <v>350</v>
      </c>
      <c r="G4867" s="9">
        <f>financials[[#This Row],[Units Sold]]*financials[[#This Row],[Sale Price]]</f>
        <v>1398600</v>
      </c>
      <c r="H4867" s="9">
        <f>IF(financials[[#This Row],[Discount Band]]="low",0.1,IF(financials[[#This Row],[Discount Band]]="medium",0.15,0.3))</f>
        <v>0.3</v>
      </c>
      <c r="I4867" s="9">
        <f>financials[[#This Row],[Gross Sales]]-financials[[#This Row],[Gross Sales]]*financials[[#This Row],[Discounts]]</f>
        <v>979020</v>
      </c>
      <c r="J4867" s="9">
        <f>VLOOKUP(financials[[#This Row],[productid]],Products!$B$2:$H$10,3)</f>
        <v>16.8</v>
      </c>
      <c r="K4867" s="9">
        <f>financials[[#This Row],[Sales]]-financials[[#This Row],[COGS]]</f>
        <v>979003.2</v>
      </c>
      <c r="L4867" s="17">
        <f t="shared" ref="L4867:L4901" ca="1" si="157">RANDBETWEEN(44562,45534)</f>
        <v>44698</v>
      </c>
      <c r="M4867" t="str">
        <f t="shared" ca="1" si="156"/>
        <v>B0001</v>
      </c>
    </row>
    <row r="4868" spans="1:13" x14ac:dyDescent="0.25">
      <c r="A4868" t="str">
        <f t="shared" ca="1" si="155"/>
        <v>Government</v>
      </c>
      <c r="B4868" s="7" t="s">
        <v>135</v>
      </c>
      <c r="C4868" s="15">
        <v>107</v>
      </c>
      <c r="D4868" s="16" t="s">
        <v>101</v>
      </c>
      <c r="E4868">
        <v>4667</v>
      </c>
      <c r="F4868" s="9">
        <v>300</v>
      </c>
      <c r="G4868" s="9">
        <f>financials[[#This Row],[Units Sold]]*financials[[#This Row],[Sale Price]]</f>
        <v>1400100</v>
      </c>
      <c r="H4868" s="9">
        <f>IF(financials[[#This Row],[Discount Band]]="low",0.1,IF(financials[[#This Row],[Discount Band]]="medium",0.15,0.3))</f>
        <v>0.15</v>
      </c>
      <c r="I4868" s="9">
        <f>financials[[#This Row],[Gross Sales]]-financials[[#This Row],[Gross Sales]]*financials[[#This Row],[Discounts]]</f>
        <v>1190085</v>
      </c>
      <c r="J4868" s="9">
        <f>VLOOKUP(financials[[#This Row],[productid]],Products!$B$2:$H$10,3)</f>
        <v>5.5</v>
      </c>
      <c r="K4868" s="9">
        <f>financials[[#This Row],[Sales]]-financials[[#This Row],[COGS]]</f>
        <v>1190079.5</v>
      </c>
      <c r="L4868" s="17">
        <f t="shared" ca="1" si="157"/>
        <v>45068</v>
      </c>
      <c r="M4868" t="str">
        <f t="shared" ca="1" si="156"/>
        <v>A0001</v>
      </c>
    </row>
    <row r="4869" spans="1:13" x14ac:dyDescent="0.25">
      <c r="A4869" t="str">
        <f t="shared" ca="1" si="155"/>
        <v>Channel Partners</v>
      </c>
      <c r="B4869" s="7" t="s">
        <v>135</v>
      </c>
      <c r="C4869" s="13">
        <v>103</v>
      </c>
      <c r="D4869" s="10" t="s">
        <v>101</v>
      </c>
      <c r="E4869">
        <v>4018</v>
      </c>
      <c r="F4869" s="9">
        <v>350</v>
      </c>
      <c r="G4869" s="9">
        <f>financials[[#This Row],[Units Sold]]*financials[[#This Row],[Sale Price]]</f>
        <v>1406300</v>
      </c>
      <c r="H4869" s="9">
        <f>IF(financials[[#This Row],[Discount Band]]="low",0.1,IF(financials[[#This Row],[Discount Band]]="medium",0.15,0.3))</f>
        <v>0.15</v>
      </c>
      <c r="I4869" s="9">
        <f>financials[[#This Row],[Gross Sales]]-financials[[#This Row],[Gross Sales]]*financials[[#This Row],[Discounts]]</f>
        <v>1195355</v>
      </c>
      <c r="J4869" s="9">
        <f>VLOOKUP(financials[[#This Row],[productid]],Products!$B$2:$H$10,3)</f>
        <v>15</v>
      </c>
      <c r="K4869" s="9">
        <f>financials[[#This Row],[Sales]]-financials[[#This Row],[COGS]]</f>
        <v>1195340</v>
      </c>
      <c r="L4869" s="17">
        <f t="shared" ca="1" si="157"/>
        <v>45446</v>
      </c>
      <c r="M4869" t="str">
        <f t="shared" ca="1" si="156"/>
        <v>A0001</v>
      </c>
    </row>
    <row r="4870" spans="1:13" x14ac:dyDescent="0.25">
      <c r="A4870" t="str">
        <f t="shared" ca="1" si="155"/>
        <v>Enterprise</v>
      </c>
      <c r="B4870" s="7" t="s">
        <v>135</v>
      </c>
      <c r="C4870" s="15">
        <v>104</v>
      </c>
      <c r="D4870" s="16" t="s">
        <v>101</v>
      </c>
      <c r="E4870">
        <v>4104</v>
      </c>
      <c r="F4870" s="9">
        <v>350</v>
      </c>
      <c r="G4870" s="9">
        <f>financials[[#This Row],[Units Sold]]*financials[[#This Row],[Sale Price]]</f>
        <v>1436400</v>
      </c>
      <c r="H4870" s="9">
        <f>IF(financials[[#This Row],[Discount Band]]="low",0.1,IF(financials[[#This Row],[Discount Band]]="medium",0.15,0.3))</f>
        <v>0.15</v>
      </c>
      <c r="I4870" s="9">
        <f>financials[[#This Row],[Gross Sales]]-financials[[#This Row],[Gross Sales]]*financials[[#This Row],[Discounts]]</f>
        <v>1220940</v>
      </c>
      <c r="J4870" s="9">
        <f>VLOOKUP(financials[[#This Row],[productid]],Products!$B$2:$H$10,3)</f>
        <v>2.9</v>
      </c>
      <c r="K4870" s="9">
        <f>financials[[#This Row],[Sales]]-financials[[#This Row],[COGS]]</f>
        <v>1220937.1000000001</v>
      </c>
      <c r="L4870" s="17">
        <f t="shared" ca="1" si="157"/>
        <v>45093</v>
      </c>
      <c r="M4870" t="str">
        <f t="shared" ca="1" si="156"/>
        <v>C0002</v>
      </c>
    </row>
    <row r="4871" spans="1:13" x14ac:dyDescent="0.25">
      <c r="A4871" t="str">
        <f t="shared" ca="1" si="155"/>
        <v>Enterprise</v>
      </c>
      <c r="B4871" s="7" t="s">
        <v>135</v>
      </c>
      <c r="C4871" s="15">
        <v>109</v>
      </c>
      <c r="D4871" s="16" t="s">
        <v>101</v>
      </c>
      <c r="E4871">
        <v>4810</v>
      </c>
      <c r="F4871" s="9">
        <v>300</v>
      </c>
      <c r="G4871" s="9">
        <f>financials[[#This Row],[Units Sold]]*financials[[#This Row],[Sale Price]]</f>
        <v>1443000</v>
      </c>
      <c r="H4871" s="9">
        <f>IF(financials[[#This Row],[Discount Band]]="low",0.1,IF(financials[[#This Row],[Discount Band]]="medium",0.15,0.3))</f>
        <v>0.15</v>
      </c>
      <c r="I4871" s="9">
        <f>financials[[#This Row],[Gross Sales]]-financials[[#This Row],[Gross Sales]]*financials[[#This Row],[Discounts]]</f>
        <v>1226550</v>
      </c>
      <c r="J4871" s="9">
        <f>VLOOKUP(financials[[#This Row],[productid]],Products!$B$2:$H$10,3)</f>
        <v>16.8</v>
      </c>
      <c r="K4871" s="9">
        <f>financials[[#This Row],[Sales]]-financials[[#This Row],[COGS]]</f>
        <v>1226533.2</v>
      </c>
      <c r="L4871" s="17">
        <f t="shared" ca="1" si="157"/>
        <v>44670</v>
      </c>
      <c r="M4871" t="str">
        <f t="shared" ca="1" si="156"/>
        <v>C0003</v>
      </c>
    </row>
    <row r="4872" spans="1:13" x14ac:dyDescent="0.25">
      <c r="A4872" t="str">
        <f t="shared" ca="1" si="155"/>
        <v>Government</v>
      </c>
      <c r="B4872" s="7" t="s">
        <v>135</v>
      </c>
      <c r="C4872" s="15">
        <v>105</v>
      </c>
      <c r="D4872" s="16" t="s">
        <v>102</v>
      </c>
      <c r="E4872">
        <v>4810</v>
      </c>
      <c r="F4872" s="9">
        <v>300</v>
      </c>
      <c r="G4872" s="9">
        <f>financials[[#This Row],[Units Sold]]*financials[[#This Row],[Sale Price]]</f>
        <v>1443000</v>
      </c>
      <c r="H4872" s="9">
        <f>IF(financials[[#This Row],[Discount Band]]="low",0.1,IF(financials[[#This Row],[Discount Band]]="medium",0.15,0.3))</f>
        <v>0.1</v>
      </c>
      <c r="I4872" s="9">
        <f>financials[[#This Row],[Gross Sales]]-financials[[#This Row],[Gross Sales]]*financials[[#This Row],[Discounts]]</f>
        <v>1298700</v>
      </c>
      <c r="J4872" s="9">
        <f>VLOOKUP(financials[[#This Row],[productid]],Products!$B$2:$H$10,3)</f>
        <v>10</v>
      </c>
      <c r="K4872" s="9">
        <f>financials[[#This Row],[Sales]]-financials[[#This Row],[COGS]]</f>
        <v>1298690</v>
      </c>
      <c r="L4872" s="17">
        <f t="shared" ca="1" si="157"/>
        <v>45021</v>
      </c>
      <c r="M4872" t="str">
        <f t="shared" ca="1" si="156"/>
        <v>C0002</v>
      </c>
    </row>
    <row r="4873" spans="1:13" x14ac:dyDescent="0.25">
      <c r="A4873" t="str">
        <f t="shared" ca="1" si="155"/>
        <v>Channel Partners</v>
      </c>
      <c r="B4873" s="7" t="s">
        <v>135</v>
      </c>
      <c r="C4873" s="15">
        <v>105</v>
      </c>
      <c r="D4873" s="16" t="s">
        <v>94</v>
      </c>
      <c r="E4873">
        <v>4123</v>
      </c>
      <c r="F4873" s="9">
        <v>350</v>
      </c>
      <c r="G4873" s="9">
        <f>financials[[#This Row],[Units Sold]]*financials[[#This Row],[Sale Price]]</f>
        <v>1443050</v>
      </c>
      <c r="H4873" s="9">
        <f>IF(financials[[#This Row],[Discount Band]]="low",0.1,IF(financials[[#This Row],[Discount Band]]="medium",0.15,0.3))</f>
        <v>0.3</v>
      </c>
      <c r="I4873" s="9">
        <f>financials[[#This Row],[Gross Sales]]-financials[[#This Row],[Gross Sales]]*financials[[#This Row],[Discounts]]</f>
        <v>1010135</v>
      </c>
      <c r="J4873" s="9">
        <f>VLOOKUP(financials[[#This Row],[productid]],Products!$B$2:$H$10,3)</f>
        <v>10</v>
      </c>
      <c r="K4873" s="9">
        <f>financials[[#This Row],[Sales]]-financials[[#This Row],[COGS]]</f>
        <v>1010125</v>
      </c>
      <c r="L4873" s="17">
        <f t="shared" ca="1" si="157"/>
        <v>45504</v>
      </c>
      <c r="M4873" t="str">
        <f t="shared" ca="1" si="156"/>
        <v>A0001</v>
      </c>
    </row>
    <row r="4874" spans="1:13" x14ac:dyDescent="0.25">
      <c r="A4874" t="str">
        <f t="shared" ca="1" si="155"/>
        <v>Government</v>
      </c>
      <c r="B4874" s="7" t="s">
        <v>135</v>
      </c>
      <c r="C4874" s="15">
        <v>107</v>
      </c>
      <c r="D4874" s="16" t="s">
        <v>102</v>
      </c>
      <c r="E4874">
        <v>4825</v>
      </c>
      <c r="F4874" s="9">
        <v>300</v>
      </c>
      <c r="G4874" s="9">
        <f>financials[[#This Row],[Units Sold]]*financials[[#This Row],[Sale Price]]</f>
        <v>1447500</v>
      </c>
      <c r="H4874" s="9">
        <f>IF(financials[[#This Row],[Discount Band]]="low",0.1,IF(financials[[#This Row],[Discount Band]]="medium",0.15,0.3))</f>
        <v>0.1</v>
      </c>
      <c r="I4874" s="9">
        <f>financials[[#This Row],[Gross Sales]]-financials[[#This Row],[Gross Sales]]*financials[[#This Row],[Discounts]]</f>
        <v>1302750</v>
      </c>
      <c r="J4874" s="9">
        <f>VLOOKUP(financials[[#This Row],[productid]],Products!$B$2:$H$10,3)</f>
        <v>5.5</v>
      </c>
      <c r="K4874" s="9">
        <f>financials[[#This Row],[Sales]]-financials[[#This Row],[COGS]]</f>
        <v>1302744.5</v>
      </c>
      <c r="L4874" s="17">
        <f t="shared" ca="1" si="157"/>
        <v>45090</v>
      </c>
      <c r="M4874" t="str">
        <f t="shared" ca="1" si="156"/>
        <v>B0101</v>
      </c>
    </row>
    <row r="4875" spans="1:13" x14ac:dyDescent="0.25">
      <c r="A4875" t="str">
        <f t="shared" ca="1" si="155"/>
        <v>Government</v>
      </c>
      <c r="B4875" s="7" t="s">
        <v>135</v>
      </c>
      <c r="C4875" s="15">
        <v>106</v>
      </c>
      <c r="D4875" s="16" t="s">
        <v>101</v>
      </c>
      <c r="E4875">
        <v>4153</v>
      </c>
      <c r="F4875" s="9">
        <v>350</v>
      </c>
      <c r="G4875" s="9">
        <f>financials[[#This Row],[Units Sold]]*financials[[#This Row],[Sale Price]]</f>
        <v>1453550</v>
      </c>
      <c r="H4875" s="9">
        <f>IF(financials[[#This Row],[Discount Band]]="low",0.1,IF(financials[[#This Row],[Discount Band]]="medium",0.15,0.3))</f>
        <v>0.15</v>
      </c>
      <c r="I4875" s="9">
        <f>financials[[#This Row],[Gross Sales]]-financials[[#This Row],[Gross Sales]]*financials[[#This Row],[Discounts]]</f>
        <v>1235517.5</v>
      </c>
      <c r="J4875" s="9">
        <f>VLOOKUP(financials[[#This Row],[productid]],Products!$B$2:$H$10,3)</f>
        <v>9.1</v>
      </c>
      <c r="K4875" s="9">
        <f>financials[[#This Row],[Sales]]-financials[[#This Row],[COGS]]</f>
        <v>1235508.3999999999</v>
      </c>
      <c r="L4875" s="17">
        <f t="shared" ca="1" si="157"/>
        <v>44629</v>
      </c>
      <c r="M4875" t="str">
        <f t="shared" ca="1" si="156"/>
        <v>A0001</v>
      </c>
    </row>
    <row r="4876" spans="1:13" x14ac:dyDescent="0.25">
      <c r="A4876" t="str">
        <f t="shared" ca="1" si="155"/>
        <v>Enterprise</v>
      </c>
      <c r="B4876" s="7" t="s">
        <v>135</v>
      </c>
      <c r="C4876" s="15">
        <v>101</v>
      </c>
      <c r="D4876" s="16" t="s">
        <v>101</v>
      </c>
      <c r="E4876">
        <v>4909</v>
      </c>
      <c r="F4876" s="9">
        <v>300</v>
      </c>
      <c r="G4876" s="9">
        <f>financials[[#This Row],[Units Sold]]*financials[[#This Row],[Sale Price]]</f>
        <v>1472700</v>
      </c>
      <c r="H4876" s="9">
        <f>IF(financials[[#This Row],[Discount Band]]="low",0.1,IF(financials[[#This Row],[Discount Band]]="medium",0.15,0.3))</f>
        <v>0.15</v>
      </c>
      <c r="I4876" s="9">
        <f>financials[[#This Row],[Gross Sales]]-financials[[#This Row],[Gross Sales]]*financials[[#This Row],[Discounts]]</f>
        <v>1251795</v>
      </c>
      <c r="J4876" s="9">
        <f>VLOOKUP(financials[[#This Row],[productid]],Products!$B$2:$H$10,3)</f>
        <v>9.9499999999999993</v>
      </c>
      <c r="K4876" s="9">
        <f>financials[[#This Row],[Sales]]-financials[[#This Row],[COGS]]</f>
        <v>1251785.05</v>
      </c>
      <c r="L4876" s="17">
        <f t="shared" ca="1" si="157"/>
        <v>45112</v>
      </c>
      <c r="M4876" t="str">
        <f t="shared" ca="1" si="156"/>
        <v>A0001</v>
      </c>
    </row>
    <row r="4877" spans="1:13" x14ac:dyDescent="0.25">
      <c r="A4877" t="str">
        <f t="shared" ca="1" si="155"/>
        <v>Enterprise</v>
      </c>
      <c r="B4877" s="7" t="s">
        <v>135</v>
      </c>
      <c r="C4877" s="15">
        <v>105</v>
      </c>
      <c r="D4877" s="16" t="s">
        <v>94</v>
      </c>
      <c r="E4877">
        <v>4919</v>
      </c>
      <c r="F4877" s="9">
        <v>300</v>
      </c>
      <c r="G4877" s="9">
        <f>financials[[#This Row],[Units Sold]]*financials[[#This Row],[Sale Price]]</f>
        <v>1475700</v>
      </c>
      <c r="H4877" s="9">
        <f>IF(financials[[#This Row],[Discount Band]]="low",0.1,IF(financials[[#This Row],[Discount Band]]="medium",0.15,0.3))</f>
        <v>0.3</v>
      </c>
      <c r="I4877" s="9">
        <f>financials[[#This Row],[Gross Sales]]-financials[[#This Row],[Gross Sales]]*financials[[#This Row],[Discounts]]</f>
        <v>1032990</v>
      </c>
      <c r="J4877" s="9">
        <f>VLOOKUP(financials[[#This Row],[productid]],Products!$B$2:$H$10,3)</f>
        <v>10</v>
      </c>
      <c r="K4877" s="9">
        <f>financials[[#This Row],[Sales]]-financials[[#This Row],[COGS]]</f>
        <v>1032980</v>
      </c>
      <c r="L4877" s="17">
        <f t="shared" ca="1" si="157"/>
        <v>45126</v>
      </c>
      <c r="M4877" t="str">
        <f t="shared" ca="1" si="156"/>
        <v>A0001</v>
      </c>
    </row>
    <row r="4878" spans="1:13" x14ac:dyDescent="0.25">
      <c r="A4878" t="str">
        <f t="shared" ca="1" si="155"/>
        <v>Enterprise</v>
      </c>
      <c r="B4878" s="7" t="s">
        <v>135</v>
      </c>
      <c r="C4878" s="15">
        <v>105</v>
      </c>
      <c r="D4878" s="16" t="s">
        <v>94</v>
      </c>
      <c r="E4878">
        <v>4226</v>
      </c>
      <c r="F4878" s="9">
        <v>350</v>
      </c>
      <c r="G4878" s="9">
        <f>financials[[#This Row],[Units Sold]]*financials[[#This Row],[Sale Price]]</f>
        <v>1479100</v>
      </c>
      <c r="H4878" s="9">
        <f>IF(financials[[#This Row],[Discount Band]]="low",0.1,IF(financials[[#This Row],[Discount Band]]="medium",0.15,0.3))</f>
        <v>0.3</v>
      </c>
      <c r="I4878" s="9">
        <f>financials[[#This Row],[Gross Sales]]-financials[[#This Row],[Gross Sales]]*financials[[#This Row],[Discounts]]</f>
        <v>1035370</v>
      </c>
      <c r="J4878" s="9">
        <f>VLOOKUP(financials[[#This Row],[productid]],Products!$B$2:$H$10,3)</f>
        <v>10</v>
      </c>
      <c r="K4878" s="9">
        <f>financials[[#This Row],[Sales]]-financials[[#This Row],[COGS]]</f>
        <v>1035360</v>
      </c>
      <c r="L4878" s="17">
        <f t="shared" ca="1" si="157"/>
        <v>45514</v>
      </c>
      <c r="M4878" t="str">
        <f t="shared" ca="1" si="156"/>
        <v>A0001</v>
      </c>
    </row>
    <row r="4879" spans="1:13" x14ac:dyDescent="0.25">
      <c r="A4879" t="str">
        <f t="shared" ca="1" si="155"/>
        <v>Government</v>
      </c>
      <c r="B4879" s="7" t="s">
        <v>135</v>
      </c>
      <c r="C4879" s="15">
        <v>104</v>
      </c>
      <c r="D4879" s="16" t="s">
        <v>94</v>
      </c>
      <c r="E4879">
        <v>4942</v>
      </c>
      <c r="F4879" s="9">
        <v>300</v>
      </c>
      <c r="G4879" s="9">
        <f>financials[[#This Row],[Units Sold]]*financials[[#This Row],[Sale Price]]</f>
        <v>1482600</v>
      </c>
      <c r="H4879" s="9">
        <f>IF(financials[[#This Row],[Discount Band]]="low",0.1,IF(financials[[#This Row],[Discount Band]]="medium",0.15,0.3))</f>
        <v>0.3</v>
      </c>
      <c r="I4879" s="9">
        <f>financials[[#This Row],[Gross Sales]]-financials[[#This Row],[Gross Sales]]*financials[[#This Row],[Discounts]]</f>
        <v>1037820</v>
      </c>
      <c r="J4879" s="9">
        <f>VLOOKUP(financials[[#This Row],[productid]],Products!$B$2:$H$10,3)</f>
        <v>2.9</v>
      </c>
      <c r="K4879" s="9">
        <f>financials[[#This Row],[Sales]]-financials[[#This Row],[COGS]]</f>
        <v>1037817.1</v>
      </c>
      <c r="L4879" s="17">
        <f t="shared" ca="1" si="157"/>
        <v>45426</v>
      </c>
      <c r="M4879" t="str">
        <f t="shared" ca="1" si="156"/>
        <v>B0001</v>
      </c>
    </row>
    <row r="4880" spans="1:13" x14ac:dyDescent="0.25">
      <c r="A4880" t="str">
        <f t="shared" ca="1" si="155"/>
        <v>Channel Partners</v>
      </c>
      <c r="B4880" s="7" t="s">
        <v>135</v>
      </c>
      <c r="C4880" s="15">
        <v>107</v>
      </c>
      <c r="D4880" s="16" t="s">
        <v>103</v>
      </c>
      <c r="E4880">
        <v>4951</v>
      </c>
      <c r="F4880" s="9">
        <v>300</v>
      </c>
      <c r="G4880" s="9">
        <f>financials[[#This Row],[Units Sold]]*financials[[#This Row],[Sale Price]]</f>
        <v>1485300</v>
      </c>
      <c r="H4880" s="9">
        <f>IF(financials[[#This Row],[Discount Band]]="low",0.1,IF(financials[[#This Row],[Discount Band]]="medium",0.15,0.3))</f>
        <v>0.3</v>
      </c>
      <c r="I4880" s="9">
        <f>financials[[#This Row],[Gross Sales]]-financials[[#This Row],[Gross Sales]]*financials[[#This Row],[Discounts]]</f>
        <v>1039710</v>
      </c>
      <c r="J4880" s="9">
        <f>VLOOKUP(financials[[#This Row],[productid]],Products!$B$2:$H$10,3)</f>
        <v>5.5</v>
      </c>
      <c r="K4880" s="9">
        <f>financials[[#This Row],[Sales]]-financials[[#This Row],[COGS]]</f>
        <v>1039704.5</v>
      </c>
      <c r="L4880" s="17">
        <f t="shared" ca="1" si="157"/>
        <v>44932</v>
      </c>
      <c r="M4880" t="str">
        <f t="shared" ca="1" si="156"/>
        <v>C0002</v>
      </c>
    </row>
    <row r="4881" spans="1:13" x14ac:dyDescent="0.25">
      <c r="A4881" t="str">
        <f t="shared" ca="1" si="155"/>
        <v>Government</v>
      </c>
      <c r="B4881" s="7" t="s">
        <v>135</v>
      </c>
      <c r="C4881" s="15">
        <v>109</v>
      </c>
      <c r="D4881" s="16" t="s">
        <v>102</v>
      </c>
      <c r="E4881">
        <v>4975</v>
      </c>
      <c r="F4881" s="9">
        <v>300</v>
      </c>
      <c r="G4881" s="9">
        <f>financials[[#This Row],[Units Sold]]*financials[[#This Row],[Sale Price]]</f>
        <v>1492500</v>
      </c>
      <c r="H4881" s="9">
        <f>IF(financials[[#This Row],[Discount Band]]="low",0.1,IF(financials[[#This Row],[Discount Band]]="medium",0.15,0.3))</f>
        <v>0.1</v>
      </c>
      <c r="I4881" s="9">
        <f>financials[[#This Row],[Gross Sales]]-financials[[#This Row],[Gross Sales]]*financials[[#This Row],[Discounts]]</f>
        <v>1343250</v>
      </c>
      <c r="J4881" s="9">
        <f>VLOOKUP(financials[[#This Row],[productid]],Products!$B$2:$H$10,3)</f>
        <v>16.8</v>
      </c>
      <c r="K4881" s="9">
        <f>financials[[#This Row],[Sales]]-financials[[#This Row],[COGS]]</f>
        <v>1343233.2</v>
      </c>
      <c r="L4881" s="17">
        <f t="shared" ca="1" si="157"/>
        <v>45058</v>
      </c>
      <c r="M4881" t="str">
        <f t="shared" ca="1" si="156"/>
        <v>A0001</v>
      </c>
    </row>
    <row r="4882" spans="1:13" x14ac:dyDescent="0.25">
      <c r="A4882" t="str">
        <f t="shared" ca="1" si="155"/>
        <v>Enterprise</v>
      </c>
      <c r="B4882" s="7" t="s">
        <v>135</v>
      </c>
      <c r="C4882" s="15">
        <v>102</v>
      </c>
      <c r="D4882" s="16" t="s">
        <v>101</v>
      </c>
      <c r="E4882">
        <v>4984</v>
      </c>
      <c r="F4882" s="9">
        <v>300</v>
      </c>
      <c r="G4882" s="9">
        <f>financials[[#This Row],[Units Sold]]*financials[[#This Row],[Sale Price]]</f>
        <v>1495200</v>
      </c>
      <c r="H4882" s="9">
        <f>IF(financials[[#This Row],[Discount Band]]="low",0.1,IF(financials[[#This Row],[Discount Band]]="medium",0.15,0.3))</f>
        <v>0.15</v>
      </c>
      <c r="I4882" s="9">
        <f>financials[[#This Row],[Gross Sales]]-financials[[#This Row],[Gross Sales]]*financials[[#This Row],[Discounts]]</f>
        <v>1270920</v>
      </c>
      <c r="J4882" s="9">
        <f>VLOOKUP(financials[[#This Row],[productid]],Products!$B$2:$H$10,3)</f>
        <v>13.95</v>
      </c>
      <c r="K4882" s="9">
        <f>financials[[#This Row],[Sales]]-financials[[#This Row],[COGS]]</f>
        <v>1270906.05</v>
      </c>
      <c r="L4882" s="17">
        <f t="shared" ca="1" si="157"/>
        <v>44942</v>
      </c>
      <c r="M4882" t="str">
        <f t="shared" ca="1" si="156"/>
        <v>A0001</v>
      </c>
    </row>
    <row r="4883" spans="1:13" x14ac:dyDescent="0.25">
      <c r="A4883" t="str">
        <f t="shared" ca="1" si="155"/>
        <v>Enterprise</v>
      </c>
      <c r="B4883" s="7" t="s">
        <v>135</v>
      </c>
      <c r="C4883" s="15">
        <v>108</v>
      </c>
      <c r="D4883" s="16" t="s">
        <v>101</v>
      </c>
      <c r="E4883">
        <v>4280</v>
      </c>
      <c r="F4883" s="9">
        <v>350</v>
      </c>
      <c r="G4883" s="9">
        <f>financials[[#This Row],[Units Sold]]*financials[[#This Row],[Sale Price]]</f>
        <v>1498000</v>
      </c>
      <c r="H4883" s="9">
        <f>IF(financials[[#This Row],[Discount Band]]="low",0.1,IF(financials[[#This Row],[Discount Band]]="medium",0.15,0.3))</f>
        <v>0.15</v>
      </c>
      <c r="I4883" s="9">
        <f>financials[[#This Row],[Gross Sales]]-financials[[#This Row],[Gross Sales]]*financials[[#This Row],[Discounts]]</f>
        <v>1273300</v>
      </c>
      <c r="J4883" s="9">
        <f>VLOOKUP(financials[[#This Row],[productid]],Products!$B$2:$H$10,3)</f>
        <v>3.99</v>
      </c>
      <c r="K4883" s="9">
        <f>financials[[#This Row],[Sales]]-financials[[#This Row],[COGS]]</f>
        <v>1273296.01</v>
      </c>
      <c r="L4883" s="17">
        <f t="shared" ca="1" si="157"/>
        <v>45498</v>
      </c>
      <c r="M4883" t="str">
        <f t="shared" ca="1" si="156"/>
        <v>A0001</v>
      </c>
    </row>
    <row r="4884" spans="1:13" x14ac:dyDescent="0.25">
      <c r="A4884" t="str">
        <f t="shared" ca="1" si="155"/>
        <v>Channel Partners</v>
      </c>
      <c r="B4884" s="7" t="s">
        <v>135</v>
      </c>
      <c r="C4884" s="15">
        <v>104</v>
      </c>
      <c r="D4884" s="16" t="s">
        <v>102</v>
      </c>
      <c r="E4884">
        <v>4337</v>
      </c>
      <c r="F4884" s="9">
        <v>350</v>
      </c>
      <c r="G4884" s="9">
        <f>financials[[#This Row],[Units Sold]]*financials[[#This Row],[Sale Price]]</f>
        <v>1517950</v>
      </c>
      <c r="H4884" s="9">
        <f>IF(financials[[#This Row],[Discount Band]]="low",0.1,IF(financials[[#This Row],[Discount Band]]="medium",0.15,0.3))</f>
        <v>0.1</v>
      </c>
      <c r="I4884" s="9">
        <f>financials[[#This Row],[Gross Sales]]-financials[[#This Row],[Gross Sales]]*financials[[#This Row],[Discounts]]</f>
        <v>1366155</v>
      </c>
      <c r="J4884" s="9">
        <f>VLOOKUP(financials[[#This Row],[productid]],Products!$B$2:$H$10,3)</f>
        <v>2.9</v>
      </c>
      <c r="K4884" s="9">
        <f>financials[[#This Row],[Sales]]-financials[[#This Row],[COGS]]</f>
        <v>1366152.1</v>
      </c>
      <c r="L4884" s="17">
        <f t="shared" ca="1" si="157"/>
        <v>45351</v>
      </c>
      <c r="M4884" t="str">
        <f t="shared" ca="1" si="156"/>
        <v>A0001</v>
      </c>
    </row>
    <row r="4885" spans="1:13" x14ac:dyDescent="0.25">
      <c r="A4885" t="str">
        <f t="shared" ca="1" si="155"/>
        <v>Enterprise</v>
      </c>
      <c r="B4885" s="7" t="s">
        <v>135</v>
      </c>
      <c r="C4885" s="15">
        <v>106</v>
      </c>
      <c r="D4885" s="16" t="s">
        <v>101</v>
      </c>
      <c r="E4885">
        <v>4343</v>
      </c>
      <c r="F4885" s="9">
        <v>350</v>
      </c>
      <c r="G4885" s="9">
        <f>financials[[#This Row],[Units Sold]]*financials[[#This Row],[Sale Price]]</f>
        <v>1520050</v>
      </c>
      <c r="H4885" s="9">
        <f>IF(financials[[#This Row],[Discount Band]]="low",0.1,IF(financials[[#This Row],[Discount Band]]="medium",0.15,0.3))</f>
        <v>0.15</v>
      </c>
      <c r="I4885" s="9">
        <f>financials[[#This Row],[Gross Sales]]-financials[[#This Row],[Gross Sales]]*financials[[#This Row],[Discounts]]</f>
        <v>1292042.5</v>
      </c>
      <c r="J4885" s="9">
        <f>VLOOKUP(financials[[#This Row],[productid]],Products!$B$2:$H$10,3)</f>
        <v>9.1</v>
      </c>
      <c r="K4885" s="9">
        <f>financials[[#This Row],[Sales]]-financials[[#This Row],[COGS]]</f>
        <v>1292033.3999999999</v>
      </c>
      <c r="L4885" s="17">
        <f t="shared" ca="1" si="157"/>
        <v>44702</v>
      </c>
      <c r="M4885" t="str">
        <f t="shared" ca="1" si="156"/>
        <v>B0101</v>
      </c>
    </row>
    <row r="4886" spans="1:13" x14ac:dyDescent="0.25">
      <c r="A4886" t="str">
        <f t="shared" ca="1" si="155"/>
        <v>Channel Partners</v>
      </c>
      <c r="B4886" s="7" t="s">
        <v>135</v>
      </c>
      <c r="C4886" s="15">
        <v>104</v>
      </c>
      <c r="D4886" s="16" t="s">
        <v>101</v>
      </c>
      <c r="E4886">
        <v>4411</v>
      </c>
      <c r="F4886" s="9">
        <v>350</v>
      </c>
      <c r="G4886" s="9">
        <f>financials[[#This Row],[Units Sold]]*financials[[#This Row],[Sale Price]]</f>
        <v>1543850</v>
      </c>
      <c r="H4886" s="9">
        <f>IF(financials[[#This Row],[Discount Band]]="low",0.1,IF(financials[[#This Row],[Discount Band]]="medium",0.15,0.3))</f>
        <v>0.15</v>
      </c>
      <c r="I4886" s="9">
        <f>financials[[#This Row],[Gross Sales]]-financials[[#This Row],[Gross Sales]]*financials[[#This Row],[Discounts]]</f>
        <v>1312272.5</v>
      </c>
      <c r="J4886" s="9">
        <f>VLOOKUP(financials[[#This Row],[productid]],Products!$B$2:$H$10,3)</f>
        <v>2.9</v>
      </c>
      <c r="K4886" s="9">
        <f>financials[[#This Row],[Sales]]-financials[[#This Row],[COGS]]</f>
        <v>1312269.6000000001</v>
      </c>
      <c r="L4886" s="17">
        <f t="shared" ca="1" si="157"/>
        <v>44841</v>
      </c>
      <c r="M4886" t="str">
        <f t="shared" ca="1" si="156"/>
        <v>C0003</v>
      </c>
    </row>
    <row r="4887" spans="1:13" x14ac:dyDescent="0.25">
      <c r="A4887" t="str">
        <f t="shared" ca="1" si="155"/>
        <v>Enterprise</v>
      </c>
      <c r="B4887" s="7" t="s">
        <v>135</v>
      </c>
      <c r="C4887" s="15">
        <v>109</v>
      </c>
      <c r="D4887" s="16" t="s">
        <v>101</v>
      </c>
      <c r="E4887">
        <v>4420</v>
      </c>
      <c r="F4887" s="9">
        <v>350</v>
      </c>
      <c r="G4887" s="9">
        <f>financials[[#This Row],[Units Sold]]*financials[[#This Row],[Sale Price]]</f>
        <v>1547000</v>
      </c>
      <c r="H4887" s="9">
        <f>IF(financials[[#This Row],[Discount Band]]="low",0.1,IF(financials[[#This Row],[Discount Band]]="medium",0.15,0.3))</f>
        <v>0.15</v>
      </c>
      <c r="I4887" s="9">
        <f>financials[[#This Row],[Gross Sales]]-financials[[#This Row],[Gross Sales]]*financials[[#This Row],[Discounts]]</f>
        <v>1314950</v>
      </c>
      <c r="J4887" s="9">
        <f>VLOOKUP(financials[[#This Row],[productid]],Products!$B$2:$H$10,3)</f>
        <v>16.8</v>
      </c>
      <c r="K4887" s="9">
        <f>financials[[#This Row],[Sales]]-financials[[#This Row],[COGS]]</f>
        <v>1314933.2</v>
      </c>
      <c r="L4887" s="17">
        <f t="shared" ca="1" si="157"/>
        <v>45298</v>
      </c>
      <c r="M4887" t="str">
        <f t="shared" ca="1" si="156"/>
        <v>A0001</v>
      </c>
    </row>
    <row r="4888" spans="1:13" x14ac:dyDescent="0.25">
      <c r="A4888" t="str">
        <f t="shared" ca="1" si="155"/>
        <v>Government</v>
      </c>
      <c r="B4888" s="7" t="s">
        <v>135</v>
      </c>
      <c r="C4888" s="15">
        <v>103</v>
      </c>
      <c r="D4888" s="16" t="s">
        <v>94</v>
      </c>
      <c r="E4888">
        <v>4523</v>
      </c>
      <c r="F4888" s="9">
        <v>350</v>
      </c>
      <c r="G4888" s="9">
        <f>financials[[#This Row],[Units Sold]]*financials[[#This Row],[Sale Price]]</f>
        <v>1583050</v>
      </c>
      <c r="H4888" s="9">
        <f>IF(financials[[#This Row],[Discount Band]]="low",0.1,IF(financials[[#This Row],[Discount Band]]="medium",0.15,0.3))</f>
        <v>0.3</v>
      </c>
      <c r="I4888" s="9">
        <f>financials[[#This Row],[Gross Sales]]-financials[[#This Row],[Gross Sales]]*financials[[#This Row],[Discounts]]</f>
        <v>1108135</v>
      </c>
      <c r="J4888" s="9">
        <f>VLOOKUP(financials[[#This Row],[productid]],Products!$B$2:$H$10,3)</f>
        <v>15</v>
      </c>
      <c r="K4888" s="9">
        <f>financials[[#This Row],[Sales]]-financials[[#This Row],[COGS]]</f>
        <v>1108120</v>
      </c>
      <c r="L4888" s="17">
        <f t="shared" ca="1" si="157"/>
        <v>44735</v>
      </c>
      <c r="M4888" t="str">
        <f t="shared" ca="1" si="156"/>
        <v>B0001</v>
      </c>
    </row>
    <row r="4889" spans="1:13" x14ac:dyDescent="0.25">
      <c r="A4889" t="str">
        <f t="shared" ca="1" si="155"/>
        <v>Government</v>
      </c>
      <c r="B4889" s="7" t="s">
        <v>135</v>
      </c>
      <c r="C4889" s="15">
        <v>104</v>
      </c>
      <c r="D4889" s="16" t="s">
        <v>94</v>
      </c>
      <c r="E4889">
        <v>4538</v>
      </c>
      <c r="F4889" s="9">
        <v>350</v>
      </c>
      <c r="G4889" s="9">
        <f>financials[[#This Row],[Units Sold]]*financials[[#This Row],[Sale Price]]</f>
        <v>1588300</v>
      </c>
      <c r="H4889" s="9">
        <f>IF(financials[[#This Row],[Discount Band]]="low",0.1,IF(financials[[#This Row],[Discount Band]]="medium",0.15,0.3))</f>
        <v>0.3</v>
      </c>
      <c r="I4889" s="9">
        <f>financials[[#This Row],[Gross Sales]]-financials[[#This Row],[Gross Sales]]*financials[[#This Row],[Discounts]]</f>
        <v>1111810</v>
      </c>
      <c r="J4889" s="9">
        <f>VLOOKUP(financials[[#This Row],[productid]],Products!$B$2:$H$10,3)</f>
        <v>2.9</v>
      </c>
      <c r="K4889" s="9">
        <f>financials[[#This Row],[Sales]]-financials[[#This Row],[COGS]]</f>
        <v>1111807.1000000001</v>
      </c>
      <c r="L4889" s="17">
        <f t="shared" ca="1" si="157"/>
        <v>45136</v>
      </c>
      <c r="M4889" t="str">
        <f t="shared" ca="1" si="156"/>
        <v>B0001</v>
      </c>
    </row>
    <row r="4890" spans="1:13" x14ac:dyDescent="0.25">
      <c r="A4890" t="str">
        <f t="shared" ca="1" si="155"/>
        <v>Enterprise</v>
      </c>
      <c r="B4890" s="7" t="s">
        <v>135</v>
      </c>
      <c r="C4890" s="15">
        <v>102</v>
      </c>
      <c r="D4890" s="16" t="s">
        <v>101</v>
      </c>
      <c r="E4890">
        <v>4599</v>
      </c>
      <c r="F4890" s="9">
        <v>350</v>
      </c>
      <c r="G4890" s="9">
        <f>financials[[#This Row],[Units Sold]]*financials[[#This Row],[Sale Price]]</f>
        <v>1609650</v>
      </c>
      <c r="H4890" s="9">
        <f>IF(financials[[#This Row],[Discount Band]]="low",0.1,IF(financials[[#This Row],[Discount Band]]="medium",0.15,0.3))</f>
        <v>0.15</v>
      </c>
      <c r="I4890" s="9">
        <f>financials[[#This Row],[Gross Sales]]-financials[[#This Row],[Gross Sales]]*financials[[#This Row],[Discounts]]</f>
        <v>1368202.5</v>
      </c>
      <c r="J4890" s="9">
        <f>VLOOKUP(financials[[#This Row],[productid]],Products!$B$2:$H$10,3)</f>
        <v>13.95</v>
      </c>
      <c r="K4890" s="9">
        <f>financials[[#This Row],[Sales]]-financials[[#This Row],[COGS]]</f>
        <v>1368188.55</v>
      </c>
      <c r="L4890" s="17">
        <f t="shared" ca="1" si="157"/>
        <v>45439</v>
      </c>
      <c r="M4890" t="str">
        <f t="shared" ca="1" si="156"/>
        <v>A0001</v>
      </c>
    </row>
    <row r="4891" spans="1:13" x14ac:dyDescent="0.25">
      <c r="A4891" t="str">
        <f t="shared" ca="1" si="155"/>
        <v>Enterprise</v>
      </c>
      <c r="B4891" s="7" t="s">
        <v>135</v>
      </c>
      <c r="C4891" s="15">
        <v>105</v>
      </c>
      <c r="D4891" s="16" t="s">
        <v>94</v>
      </c>
      <c r="E4891">
        <v>4602</v>
      </c>
      <c r="F4891" s="9">
        <v>350</v>
      </c>
      <c r="G4891" s="9">
        <f>financials[[#This Row],[Units Sold]]*financials[[#This Row],[Sale Price]]</f>
        <v>1610700</v>
      </c>
      <c r="H4891" s="9">
        <f>IF(financials[[#This Row],[Discount Band]]="low",0.1,IF(financials[[#This Row],[Discount Band]]="medium",0.15,0.3))</f>
        <v>0.3</v>
      </c>
      <c r="I4891" s="9">
        <f>financials[[#This Row],[Gross Sales]]-financials[[#This Row],[Gross Sales]]*financials[[#This Row],[Discounts]]</f>
        <v>1127490</v>
      </c>
      <c r="J4891" s="9">
        <f>VLOOKUP(financials[[#This Row],[productid]],Products!$B$2:$H$10,3)</f>
        <v>10</v>
      </c>
      <c r="K4891" s="9">
        <f>financials[[#This Row],[Sales]]-financials[[#This Row],[COGS]]</f>
        <v>1127480</v>
      </c>
      <c r="L4891" s="17">
        <f t="shared" ca="1" si="157"/>
        <v>44961</v>
      </c>
      <c r="M4891" t="str">
        <f t="shared" ca="1" si="156"/>
        <v>B0001</v>
      </c>
    </row>
    <row r="4892" spans="1:13" x14ac:dyDescent="0.25">
      <c r="A4892" t="str">
        <f t="shared" ca="1" si="155"/>
        <v>Enterprise</v>
      </c>
      <c r="B4892" s="7" t="s">
        <v>135</v>
      </c>
      <c r="C4892" s="15">
        <v>106</v>
      </c>
      <c r="D4892" s="16" t="s">
        <v>94</v>
      </c>
      <c r="E4892">
        <v>4652</v>
      </c>
      <c r="F4892" s="9">
        <v>350</v>
      </c>
      <c r="G4892" s="9">
        <f>financials[[#This Row],[Units Sold]]*financials[[#This Row],[Sale Price]]</f>
        <v>1628200</v>
      </c>
      <c r="H4892" s="9">
        <f>IF(financials[[#This Row],[Discount Band]]="low",0.1,IF(financials[[#This Row],[Discount Band]]="medium",0.15,0.3))</f>
        <v>0.3</v>
      </c>
      <c r="I4892" s="9">
        <f>financials[[#This Row],[Gross Sales]]-financials[[#This Row],[Gross Sales]]*financials[[#This Row],[Discounts]]</f>
        <v>1139740</v>
      </c>
      <c r="J4892" s="9">
        <f>VLOOKUP(financials[[#This Row],[productid]],Products!$B$2:$H$10,3)</f>
        <v>9.1</v>
      </c>
      <c r="K4892" s="9">
        <f>financials[[#This Row],[Sales]]-financials[[#This Row],[COGS]]</f>
        <v>1139730.8999999999</v>
      </c>
      <c r="L4892" s="17">
        <f t="shared" ca="1" si="157"/>
        <v>44705</v>
      </c>
      <c r="M4892" t="str">
        <f t="shared" ca="1" si="156"/>
        <v>B0101</v>
      </c>
    </row>
    <row r="4893" spans="1:13" x14ac:dyDescent="0.25">
      <c r="A4893" t="str">
        <f t="shared" ca="1" si="155"/>
        <v>Channel Partners</v>
      </c>
      <c r="B4893" s="7" t="s">
        <v>135</v>
      </c>
      <c r="C4893" s="15">
        <v>101</v>
      </c>
      <c r="D4893" s="16" t="s">
        <v>94</v>
      </c>
      <c r="E4893">
        <v>4753</v>
      </c>
      <c r="F4893" s="9">
        <v>350</v>
      </c>
      <c r="G4893" s="9">
        <f>financials[[#This Row],[Units Sold]]*financials[[#This Row],[Sale Price]]</f>
        <v>1663550</v>
      </c>
      <c r="H4893" s="9">
        <f>IF(financials[[#This Row],[Discount Band]]="low",0.1,IF(financials[[#This Row],[Discount Band]]="medium",0.15,0.3))</f>
        <v>0.3</v>
      </c>
      <c r="I4893" s="9">
        <f>financials[[#This Row],[Gross Sales]]-financials[[#This Row],[Gross Sales]]*financials[[#This Row],[Discounts]]</f>
        <v>1164485</v>
      </c>
      <c r="J4893" s="9">
        <f>VLOOKUP(financials[[#This Row],[productid]],Products!$B$2:$H$10,3)</f>
        <v>9.9499999999999993</v>
      </c>
      <c r="K4893" s="9">
        <f>financials[[#This Row],[Sales]]-financials[[#This Row],[COGS]]</f>
        <v>1164475.05</v>
      </c>
      <c r="L4893" s="17">
        <f t="shared" ca="1" si="157"/>
        <v>44810</v>
      </c>
      <c r="M4893" t="str">
        <f t="shared" ca="1" si="156"/>
        <v>A0001</v>
      </c>
    </row>
    <row r="4894" spans="1:13" x14ac:dyDescent="0.25">
      <c r="A4894" t="str">
        <f t="shared" ca="1" si="155"/>
        <v>Enterprise</v>
      </c>
      <c r="B4894" s="7" t="s">
        <v>135</v>
      </c>
      <c r="C4894" s="13">
        <v>105</v>
      </c>
      <c r="D4894" s="10" t="s">
        <v>103</v>
      </c>
      <c r="E4894">
        <v>4803</v>
      </c>
      <c r="F4894" s="9">
        <v>350</v>
      </c>
      <c r="G4894" s="9">
        <f>financials[[#This Row],[Units Sold]]*financials[[#This Row],[Sale Price]]</f>
        <v>1681050</v>
      </c>
      <c r="H4894" s="9">
        <f>IF(financials[[#This Row],[Discount Band]]="low",0.1,IF(financials[[#This Row],[Discount Band]]="medium",0.15,0.3))</f>
        <v>0.3</v>
      </c>
      <c r="I4894" s="9">
        <f>financials[[#This Row],[Gross Sales]]-financials[[#This Row],[Gross Sales]]*financials[[#This Row],[Discounts]]</f>
        <v>1176735</v>
      </c>
      <c r="J4894" s="9">
        <f>VLOOKUP(financials[[#This Row],[productid]],Products!$B$2:$H$10,3)</f>
        <v>10</v>
      </c>
      <c r="K4894" s="9">
        <f>financials[[#This Row],[Sales]]-financials[[#This Row],[COGS]]</f>
        <v>1176725</v>
      </c>
      <c r="L4894" s="17">
        <f t="shared" ca="1" si="157"/>
        <v>45025</v>
      </c>
      <c r="M4894" t="str">
        <f t="shared" ca="1" si="156"/>
        <v>C0002</v>
      </c>
    </row>
    <row r="4895" spans="1:13" x14ac:dyDescent="0.25">
      <c r="A4895" t="str">
        <f t="shared" ca="1" si="155"/>
        <v>Enterprise</v>
      </c>
      <c r="B4895" s="7" t="s">
        <v>135</v>
      </c>
      <c r="C4895" s="15">
        <v>105</v>
      </c>
      <c r="D4895" s="16" t="s">
        <v>101</v>
      </c>
      <c r="E4895">
        <v>4832</v>
      </c>
      <c r="F4895" s="9">
        <v>350</v>
      </c>
      <c r="G4895" s="9">
        <f>financials[[#This Row],[Units Sold]]*financials[[#This Row],[Sale Price]]</f>
        <v>1691200</v>
      </c>
      <c r="H4895" s="9">
        <f>IF(financials[[#This Row],[Discount Band]]="low",0.1,IF(financials[[#This Row],[Discount Band]]="medium",0.15,0.3))</f>
        <v>0.15</v>
      </c>
      <c r="I4895" s="9">
        <f>financials[[#This Row],[Gross Sales]]-financials[[#This Row],[Gross Sales]]*financials[[#This Row],[Discounts]]</f>
        <v>1437520</v>
      </c>
      <c r="J4895" s="9">
        <f>VLOOKUP(financials[[#This Row],[productid]],Products!$B$2:$H$10,3)</f>
        <v>10</v>
      </c>
      <c r="K4895" s="9">
        <f>financials[[#This Row],[Sales]]-financials[[#This Row],[COGS]]</f>
        <v>1437510</v>
      </c>
      <c r="L4895" s="17">
        <f t="shared" ca="1" si="157"/>
        <v>44616</v>
      </c>
      <c r="M4895" t="str">
        <f t="shared" ca="1" si="156"/>
        <v>C0003</v>
      </c>
    </row>
    <row r="4896" spans="1:13" x14ac:dyDescent="0.25">
      <c r="A4896" t="str">
        <f t="shared" ca="1" si="155"/>
        <v>Government</v>
      </c>
      <c r="B4896" s="7" t="s">
        <v>135</v>
      </c>
      <c r="C4896" s="15">
        <v>103</v>
      </c>
      <c r="D4896" s="16" t="s">
        <v>103</v>
      </c>
      <c r="E4896">
        <v>4851</v>
      </c>
      <c r="F4896" s="9">
        <v>350</v>
      </c>
      <c r="G4896" s="9">
        <f>financials[[#This Row],[Units Sold]]*financials[[#This Row],[Sale Price]]</f>
        <v>1697850</v>
      </c>
      <c r="H4896" s="9">
        <f>IF(financials[[#This Row],[Discount Band]]="low",0.1,IF(financials[[#This Row],[Discount Band]]="medium",0.15,0.3))</f>
        <v>0.3</v>
      </c>
      <c r="I4896" s="9">
        <f>financials[[#This Row],[Gross Sales]]-financials[[#This Row],[Gross Sales]]*financials[[#This Row],[Discounts]]</f>
        <v>1188495</v>
      </c>
      <c r="J4896" s="9">
        <f>VLOOKUP(financials[[#This Row],[productid]],Products!$B$2:$H$10,3)</f>
        <v>15</v>
      </c>
      <c r="K4896" s="9">
        <f>financials[[#This Row],[Sales]]-financials[[#This Row],[COGS]]</f>
        <v>1188480</v>
      </c>
      <c r="L4896" s="17">
        <f t="shared" ca="1" si="157"/>
        <v>45278</v>
      </c>
      <c r="M4896" t="str">
        <f t="shared" ca="1" si="156"/>
        <v>C0003</v>
      </c>
    </row>
    <row r="4897" spans="1:13" x14ac:dyDescent="0.25">
      <c r="A4897" t="str">
        <f t="shared" ca="1" si="155"/>
        <v>Channel Partners</v>
      </c>
      <c r="B4897" s="7" t="s">
        <v>135</v>
      </c>
      <c r="C4897" s="15">
        <v>107</v>
      </c>
      <c r="D4897" s="16" t="s">
        <v>94</v>
      </c>
      <c r="E4897">
        <v>4881</v>
      </c>
      <c r="F4897" s="9">
        <v>350</v>
      </c>
      <c r="G4897" s="9">
        <f>financials[[#This Row],[Units Sold]]*financials[[#This Row],[Sale Price]]</f>
        <v>1708350</v>
      </c>
      <c r="H4897" s="9">
        <f>IF(financials[[#This Row],[Discount Band]]="low",0.1,IF(financials[[#This Row],[Discount Band]]="medium",0.15,0.3))</f>
        <v>0.3</v>
      </c>
      <c r="I4897" s="9">
        <f>financials[[#This Row],[Gross Sales]]-financials[[#This Row],[Gross Sales]]*financials[[#This Row],[Discounts]]</f>
        <v>1195845</v>
      </c>
      <c r="J4897" s="9">
        <f>VLOOKUP(financials[[#This Row],[productid]],Products!$B$2:$H$10,3)</f>
        <v>5.5</v>
      </c>
      <c r="K4897" s="9">
        <f>financials[[#This Row],[Sales]]-financials[[#This Row],[COGS]]</f>
        <v>1195839.5</v>
      </c>
      <c r="L4897" s="17">
        <f t="shared" ca="1" si="157"/>
        <v>45058</v>
      </c>
      <c r="M4897" t="str">
        <f t="shared" ca="1" si="156"/>
        <v>C0002</v>
      </c>
    </row>
    <row r="4898" spans="1:13" x14ac:dyDescent="0.25">
      <c r="A4898" t="str">
        <f t="shared" ca="1" si="155"/>
        <v>Government</v>
      </c>
      <c r="B4898" s="7" t="s">
        <v>135</v>
      </c>
      <c r="C4898" s="15">
        <v>103</v>
      </c>
      <c r="D4898" s="16" t="s">
        <v>101</v>
      </c>
      <c r="E4898">
        <v>4883</v>
      </c>
      <c r="F4898" s="9">
        <v>350</v>
      </c>
      <c r="G4898" s="9">
        <f>financials[[#This Row],[Units Sold]]*financials[[#This Row],[Sale Price]]</f>
        <v>1709050</v>
      </c>
      <c r="H4898" s="9">
        <f>IF(financials[[#This Row],[Discount Band]]="low",0.1,IF(financials[[#This Row],[Discount Band]]="medium",0.15,0.3))</f>
        <v>0.15</v>
      </c>
      <c r="I4898" s="9">
        <f>financials[[#This Row],[Gross Sales]]-financials[[#This Row],[Gross Sales]]*financials[[#This Row],[Discounts]]</f>
        <v>1452692.5</v>
      </c>
      <c r="J4898" s="9">
        <f>VLOOKUP(financials[[#This Row],[productid]],Products!$B$2:$H$10,3)</f>
        <v>15</v>
      </c>
      <c r="K4898" s="9">
        <f>financials[[#This Row],[Sales]]-financials[[#This Row],[COGS]]</f>
        <v>1452677.5</v>
      </c>
      <c r="L4898" s="17">
        <f t="shared" ca="1" si="157"/>
        <v>45403</v>
      </c>
      <c r="M4898" t="str">
        <f t="shared" ca="1" si="156"/>
        <v>C0003</v>
      </c>
    </row>
    <row r="4899" spans="1:13" x14ac:dyDescent="0.25">
      <c r="A4899" t="str">
        <f t="shared" ca="1" si="155"/>
        <v>Channel Partners</v>
      </c>
      <c r="B4899" s="7" t="s">
        <v>135</v>
      </c>
      <c r="C4899" s="15">
        <v>106</v>
      </c>
      <c r="D4899" s="16" t="s">
        <v>94</v>
      </c>
      <c r="E4899">
        <v>4936</v>
      </c>
      <c r="F4899" s="9">
        <v>350</v>
      </c>
      <c r="G4899" s="9">
        <f>financials[[#This Row],[Units Sold]]*financials[[#This Row],[Sale Price]]</f>
        <v>1727600</v>
      </c>
      <c r="H4899" s="9">
        <f>IF(financials[[#This Row],[Discount Band]]="low",0.1,IF(financials[[#This Row],[Discount Band]]="medium",0.15,0.3))</f>
        <v>0.3</v>
      </c>
      <c r="I4899" s="9">
        <f>financials[[#This Row],[Gross Sales]]-financials[[#This Row],[Gross Sales]]*financials[[#This Row],[Discounts]]</f>
        <v>1209320</v>
      </c>
      <c r="J4899" s="9">
        <f>VLOOKUP(financials[[#This Row],[productid]],Products!$B$2:$H$10,3)</f>
        <v>9.1</v>
      </c>
      <c r="K4899" s="9">
        <f>financials[[#This Row],[Sales]]-financials[[#This Row],[COGS]]</f>
        <v>1209310.8999999999</v>
      </c>
      <c r="L4899" s="17">
        <f t="shared" ca="1" si="157"/>
        <v>44937</v>
      </c>
      <c r="M4899" t="str">
        <f t="shared" ca="1" si="156"/>
        <v>B0001</v>
      </c>
    </row>
    <row r="4900" spans="1:13" x14ac:dyDescent="0.25">
      <c r="A4900" t="str">
        <f t="shared" ca="1" si="155"/>
        <v>Enterprise</v>
      </c>
      <c r="B4900" s="7" t="s">
        <v>135</v>
      </c>
      <c r="C4900" s="13">
        <v>107</v>
      </c>
      <c r="D4900" s="10" t="s">
        <v>102</v>
      </c>
      <c r="E4900">
        <v>4954</v>
      </c>
      <c r="F4900" s="9">
        <v>350</v>
      </c>
      <c r="G4900" s="9">
        <f>financials[[#This Row],[Units Sold]]*financials[[#This Row],[Sale Price]]</f>
        <v>1733900</v>
      </c>
      <c r="H4900" s="9">
        <f>IF(financials[[#This Row],[Discount Band]]="low",0.1,IF(financials[[#This Row],[Discount Band]]="medium",0.15,0.3))</f>
        <v>0.1</v>
      </c>
      <c r="I4900" s="9">
        <f>financials[[#This Row],[Gross Sales]]-financials[[#This Row],[Gross Sales]]*financials[[#This Row],[Discounts]]</f>
        <v>1560510</v>
      </c>
      <c r="J4900" s="9">
        <f>VLOOKUP(financials[[#This Row],[productid]],Products!$B$2:$H$10,3)</f>
        <v>5.5</v>
      </c>
      <c r="K4900" s="9">
        <f>financials[[#This Row],[Sales]]-financials[[#This Row],[COGS]]</f>
        <v>1560504.5</v>
      </c>
      <c r="L4900" s="17">
        <f t="shared" ca="1" si="157"/>
        <v>45442</v>
      </c>
      <c r="M4900" t="str">
        <f t="shared" ca="1" si="156"/>
        <v>C0002</v>
      </c>
    </row>
    <row r="4901" spans="1:13" x14ac:dyDescent="0.25">
      <c r="A4901" t="str">
        <f t="shared" ca="1" si="155"/>
        <v>Enterprise</v>
      </c>
      <c r="B4901" s="7" t="s">
        <v>135</v>
      </c>
      <c r="C4901" s="15">
        <v>106</v>
      </c>
      <c r="D4901" s="16" t="s">
        <v>94</v>
      </c>
      <c r="E4901">
        <v>4956</v>
      </c>
      <c r="F4901" s="9">
        <v>350</v>
      </c>
      <c r="G4901" s="9">
        <f>financials[[#This Row],[Units Sold]]*financials[[#This Row],[Sale Price]]</f>
        <v>1734600</v>
      </c>
      <c r="H4901" s="9">
        <f>IF(financials[[#This Row],[Discount Band]]="low",0.1,IF(financials[[#This Row],[Discount Band]]="medium",0.15,0.3))</f>
        <v>0.3</v>
      </c>
      <c r="I4901" s="9">
        <f>financials[[#This Row],[Gross Sales]]-financials[[#This Row],[Gross Sales]]*financials[[#This Row],[Discounts]]</f>
        <v>1214220</v>
      </c>
      <c r="J4901" s="9">
        <f>VLOOKUP(financials[[#This Row],[productid]],Products!$B$2:$H$10,3)</f>
        <v>9.1</v>
      </c>
      <c r="K4901" s="9">
        <f>financials[[#This Row],[Sales]]-financials[[#This Row],[COGS]]</f>
        <v>1214210.8999999999</v>
      </c>
      <c r="L4901" s="17">
        <f t="shared" ca="1" si="157"/>
        <v>45326</v>
      </c>
      <c r="M4901" t="str">
        <f t="shared" ca="1" si="156"/>
        <v>A0001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551A-A9B5-4127-811C-908733F01DC1}">
  <dimension ref="A1:H2197"/>
  <sheetViews>
    <sheetView workbookViewId="0">
      <selection activeCell="D1" sqref="D1"/>
    </sheetView>
  </sheetViews>
  <sheetFormatPr defaultRowHeight="15" x14ac:dyDescent="0.25"/>
  <cols>
    <col min="2" max="2" width="9.7109375" bestFit="1" customWidth="1"/>
    <col min="5" max="5" width="12.85546875" bestFit="1" customWidth="1"/>
  </cols>
  <sheetData>
    <row r="1" spans="1:8" x14ac:dyDescent="0.25">
      <c r="A1" t="s">
        <v>17</v>
      </c>
      <c r="B1" t="s">
        <v>35</v>
      </c>
      <c r="C1" t="s">
        <v>22</v>
      </c>
      <c r="D1" t="s">
        <v>33</v>
      </c>
      <c r="E1" t="s">
        <v>34</v>
      </c>
      <c r="H1" t="s">
        <v>77</v>
      </c>
    </row>
    <row r="2" spans="1:8" x14ac:dyDescent="0.25">
      <c r="A2">
        <v>1</v>
      </c>
      <c r="B2" s="1" t="s">
        <v>39</v>
      </c>
      <c r="C2" t="s">
        <v>707</v>
      </c>
      <c r="D2">
        <v>103</v>
      </c>
      <c r="E2">
        <v>33538</v>
      </c>
      <c r="H2" s="7" t="s">
        <v>78</v>
      </c>
    </row>
    <row r="3" spans="1:8" x14ac:dyDescent="0.25">
      <c r="A3">
        <v>1</v>
      </c>
      <c r="B3" s="1" t="s">
        <v>36</v>
      </c>
      <c r="C3" t="s">
        <v>704</v>
      </c>
      <c r="D3">
        <v>102</v>
      </c>
      <c r="E3">
        <v>13602</v>
      </c>
    </row>
    <row r="4" spans="1:8" x14ac:dyDescent="0.25">
      <c r="A4">
        <v>2</v>
      </c>
      <c r="B4" s="1" t="s">
        <v>39</v>
      </c>
      <c r="C4" t="s">
        <v>714</v>
      </c>
      <c r="D4">
        <v>101</v>
      </c>
      <c r="E4">
        <v>26867</v>
      </c>
    </row>
    <row r="5" spans="1:8" x14ac:dyDescent="0.25">
      <c r="A5">
        <v>2</v>
      </c>
      <c r="B5" s="1" t="s">
        <v>37</v>
      </c>
      <c r="C5" t="s">
        <v>711</v>
      </c>
      <c r="D5">
        <v>103</v>
      </c>
      <c r="E5">
        <v>23275</v>
      </c>
    </row>
    <row r="6" spans="1:8" x14ac:dyDescent="0.25">
      <c r="A6">
        <v>2</v>
      </c>
      <c r="B6" s="1" t="s">
        <v>39</v>
      </c>
      <c r="C6" t="s">
        <v>712</v>
      </c>
      <c r="D6">
        <v>107</v>
      </c>
      <c r="E6">
        <v>5400</v>
      </c>
    </row>
    <row r="7" spans="1:8" x14ac:dyDescent="0.25">
      <c r="A7">
        <v>2</v>
      </c>
      <c r="B7" s="1" t="s">
        <v>37</v>
      </c>
      <c r="C7" t="s">
        <v>711</v>
      </c>
      <c r="D7">
        <v>108</v>
      </c>
      <c r="E7">
        <v>13383</v>
      </c>
    </row>
    <row r="8" spans="1:8" x14ac:dyDescent="0.25">
      <c r="A8">
        <v>3</v>
      </c>
      <c r="B8" s="1" t="s">
        <v>36</v>
      </c>
      <c r="C8" t="s">
        <v>709</v>
      </c>
      <c r="D8">
        <v>107</v>
      </c>
      <c r="E8">
        <v>20608</v>
      </c>
    </row>
    <row r="9" spans="1:8" x14ac:dyDescent="0.25">
      <c r="A9">
        <v>4</v>
      </c>
      <c r="B9" s="1" t="s">
        <v>38</v>
      </c>
      <c r="C9" t="s">
        <v>704</v>
      </c>
      <c r="D9">
        <v>108</v>
      </c>
      <c r="E9">
        <v>22770</v>
      </c>
    </row>
    <row r="10" spans="1:8" x14ac:dyDescent="0.25">
      <c r="A10">
        <v>5</v>
      </c>
      <c r="B10" s="1" t="s">
        <v>39</v>
      </c>
      <c r="C10" t="s">
        <v>709</v>
      </c>
      <c r="D10">
        <v>102</v>
      </c>
      <c r="E10">
        <v>33821</v>
      </c>
    </row>
    <row r="11" spans="1:8" x14ac:dyDescent="0.25">
      <c r="A11">
        <v>5</v>
      </c>
      <c r="B11" s="1" t="s">
        <v>39</v>
      </c>
      <c r="C11" t="s">
        <v>710</v>
      </c>
      <c r="D11">
        <v>101</v>
      </c>
      <c r="E11">
        <v>3777</v>
      </c>
    </row>
    <row r="12" spans="1:8" x14ac:dyDescent="0.25">
      <c r="A12">
        <v>6</v>
      </c>
      <c r="B12" s="1" t="s">
        <v>39</v>
      </c>
      <c r="C12" t="s">
        <v>714</v>
      </c>
      <c r="D12">
        <v>108</v>
      </c>
      <c r="E12">
        <v>10015</v>
      </c>
    </row>
    <row r="13" spans="1:8" x14ac:dyDescent="0.25">
      <c r="A13">
        <v>7</v>
      </c>
      <c r="B13" s="1" t="s">
        <v>39</v>
      </c>
      <c r="C13" t="s">
        <v>711</v>
      </c>
      <c r="D13">
        <v>108</v>
      </c>
      <c r="E13">
        <v>8724</v>
      </c>
    </row>
    <row r="14" spans="1:8" x14ac:dyDescent="0.25">
      <c r="A14">
        <v>7</v>
      </c>
      <c r="B14" s="1" t="s">
        <v>39</v>
      </c>
      <c r="C14" t="s">
        <v>706</v>
      </c>
      <c r="D14">
        <v>102</v>
      </c>
      <c r="E14">
        <v>30423</v>
      </c>
    </row>
    <row r="15" spans="1:8" x14ac:dyDescent="0.25">
      <c r="A15">
        <v>10</v>
      </c>
      <c r="B15" s="1" t="s">
        <v>36</v>
      </c>
      <c r="C15" t="s">
        <v>705</v>
      </c>
      <c r="D15">
        <v>105</v>
      </c>
      <c r="E15">
        <v>8029</v>
      </c>
    </row>
    <row r="16" spans="1:8" x14ac:dyDescent="0.25">
      <c r="A16">
        <v>10</v>
      </c>
      <c r="B16" s="1" t="s">
        <v>36</v>
      </c>
      <c r="C16" t="s">
        <v>713</v>
      </c>
      <c r="D16">
        <v>104</v>
      </c>
      <c r="E16">
        <v>12531</v>
      </c>
    </row>
    <row r="17" spans="1:5" x14ac:dyDescent="0.25">
      <c r="A17">
        <v>11</v>
      </c>
      <c r="B17" s="1" t="s">
        <v>37</v>
      </c>
      <c r="C17" t="s">
        <v>704</v>
      </c>
      <c r="D17">
        <v>101</v>
      </c>
      <c r="E17">
        <v>26282</v>
      </c>
    </row>
    <row r="18" spans="1:5" x14ac:dyDescent="0.25">
      <c r="A18">
        <v>13</v>
      </c>
      <c r="B18" s="1" t="s">
        <v>39</v>
      </c>
      <c r="C18" t="s">
        <v>704</v>
      </c>
      <c r="D18">
        <v>102</v>
      </c>
      <c r="E18">
        <v>14111</v>
      </c>
    </row>
    <row r="19" spans="1:5" x14ac:dyDescent="0.25">
      <c r="A19">
        <v>15</v>
      </c>
      <c r="B19" s="1" t="s">
        <v>37</v>
      </c>
      <c r="C19" t="s">
        <v>714</v>
      </c>
      <c r="D19">
        <v>104</v>
      </c>
      <c r="E19">
        <v>30348</v>
      </c>
    </row>
    <row r="20" spans="1:5" x14ac:dyDescent="0.25">
      <c r="A20">
        <v>15</v>
      </c>
      <c r="B20" s="1" t="s">
        <v>39</v>
      </c>
      <c r="C20" t="s">
        <v>709</v>
      </c>
      <c r="D20">
        <v>106</v>
      </c>
      <c r="E20">
        <v>21065</v>
      </c>
    </row>
    <row r="21" spans="1:5" x14ac:dyDescent="0.25">
      <c r="A21">
        <v>17</v>
      </c>
      <c r="B21" s="1" t="s">
        <v>38</v>
      </c>
      <c r="C21" t="s">
        <v>709</v>
      </c>
      <c r="D21">
        <v>103</v>
      </c>
      <c r="E21">
        <v>13697</v>
      </c>
    </row>
    <row r="22" spans="1:5" x14ac:dyDescent="0.25">
      <c r="A22">
        <v>18</v>
      </c>
      <c r="B22" s="1" t="s">
        <v>37</v>
      </c>
      <c r="C22" t="s">
        <v>707</v>
      </c>
      <c r="D22">
        <v>102</v>
      </c>
      <c r="E22">
        <v>9925</v>
      </c>
    </row>
    <row r="23" spans="1:5" x14ac:dyDescent="0.25">
      <c r="A23">
        <v>20</v>
      </c>
      <c r="B23" s="1" t="s">
        <v>38</v>
      </c>
      <c r="C23" t="s">
        <v>710</v>
      </c>
      <c r="D23">
        <v>107</v>
      </c>
      <c r="E23">
        <v>16848</v>
      </c>
    </row>
    <row r="24" spans="1:5" x14ac:dyDescent="0.25">
      <c r="A24">
        <v>20</v>
      </c>
      <c r="B24" s="1" t="s">
        <v>36</v>
      </c>
      <c r="C24" t="s">
        <v>705</v>
      </c>
      <c r="D24">
        <v>105</v>
      </c>
      <c r="E24">
        <v>15469</v>
      </c>
    </row>
    <row r="25" spans="1:5" x14ac:dyDescent="0.25">
      <c r="A25">
        <v>22</v>
      </c>
      <c r="B25" s="1" t="s">
        <v>37</v>
      </c>
      <c r="C25" t="s">
        <v>707</v>
      </c>
      <c r="D25">
        <v>105</v>
      </c>
      <c r="E25">
        <v>12800</v>
      </c>
    </row>
    <row r="26" spans="1:5" x14ac:dyDescent="0.25">
      <c r="A26">
        <v>22</v>
      </c>
      <c r="B26" s="1" t="s">
        <v>39</v>
      </c>
      <c r="C26" t="s">
        <v>707</v>
      </c>
      <c r="D26">
        <v>107</v>
      </c>
      <c r="E26">
        <v>27598</v>
      </c>
    </row>
    <row r="27" spans="1:5" x14ac:dyDescent="0.25">
      <c r="A27">
        <v>23</v>
      </c>
      <c r="B27" s="1" t="s">
        <v>38</v>
      </c>
      <c r="C27" t="s">
        <v>709</v>
      </c>
      <c r="D27">
        <v>101</v>
      </c>
      <c r="E27">
        <v>2395</v>
      </c>
    </row>
    <row r="28" spans="1:5" x14ac:dyDescent="0.25">
      <c r="A28">
        <v>24</v>
      </c>
      <c r="B28" s="1" t="s">
        <v>37</v>
      </c>
      <c r="C28" t="s">
        <v>704</v>
      </c>
      <c r="D28">
        <v>108</v>
      </c>
      <c r="E28">
        <v>17971</v>
      </c>
    </row>
    <row r="29" spans="1:5" x14ac:dyDescent="0.25">
      <c r="A29">
        <v>24</v>
      </c>
      <c r="B29" s="1" t="s">
        <v>37</v>
      </c>
      <c r="C29" t="s">
        <v>704</v>
      </c>
      <c r="D29">
        <v>102</v>
      </c>
      <c r="E29">
        <v>7431</v>
      </c>
    </row>
    <row r="30" spans="1:5" x14ac:dyDescent="0.25">
      <c r="A30">
        <v>24</v>
      </c>
      <c r="B30" s="1" t="s">
        <v>37</v>
      </c>
      <c r="C30" t="s">
        <v>706</v>
      </c>
      <c r="D30">
        <v>108</v>
      </c>
      <c r="E30">
        <v>24656</v>
      </c>
    </row>
    <row r="31" spans="1:5" x14ac:dyDescent="0.25">
      <c r="A31">
        <v>25</v>
      </c>
      <c r="B31" s="1" t="s">
        <v>36</v>
      </c>
      <c r="C31" t="s">
        <v>705</v>
      </c>
      <c r="D31">
        <v>108</v>
      </c>
      <c r="E31">
        <v>25100</v>
      </c>
    </row>
    <row r="32" spans="1:5" x14ac:dyDescent="0.25">
      <c r="A32">
        <v>25</v>
      </c>
      <c r="B32" s="1" t="s">
        <v>37</v>
      </c>
      <c r="C32" t="s">
        <v>714</v>
      </c>
      <c r="D32">
        <v>108</v>
      </c>
      <c r="E32">
        <v>21848</v>
      </c>
    </row>
    <row r="33" spans="1:5" x14ac:dyDescent="0.25">
      <c r="A33">
        <v>25</v>
      </c>
      <c r="B33" s="1" t="s">
        <v>37</v>
      </c>
      <c r="C33" t="s">
        <v>714</v>
      </c>
      <c r="D33">
        <v>103</v>
      </c>
      <c r="E33">
        <v>31991</v>
      </c>
    </row>
    <row r="34" spans="1:5" x14ac:dyDescent="0.25">
      <c r="A34">
        <v>26</v>
      </c>
      <c r="B34" s="1" t="s">
        <v>38</v>
      </c>
      <c r="C34" t="s">
        <v>710</v>
      </c>
      <c r="D34">
        <v>103</v>
      </c>
      <c r="E34">
        <v>10354</v>
      </c>
    </row>
    <row r="35" spans="1:5" x14ac:dyDescent="0.25">
      <c r="A35">
        <v>28</v>
      </c>
      <c r="B35" s="1" t="s">
        <v>39</v>
      </c>
      <c r="C35" t="s">
        <v>704</v>
      </c>
      <c r="D35">
        <v>109</v>
      </c>
      <c r="E35">
        <v>29724</v>
      </c>
    </row>
    <row r="36" spans="1:5" x14ac:dyDescent="0.25">
      <c r="A36">
        <v>28</v>
      </c>
      <c r="B36" s="1" t="s">
        <v>37</v>
      </c>
      <c r="C36" t="s">
        <v>709</v>
      </c>
      <c r="D36">
        <v>101</v>
      </c>
      <c r="E36">
        <v>16671</v>
      </c>
    </row>
    <row r="37" spans="1:5" x14ac:dyDescent="0.25">
      <c r="A37">
        <v>28</v>
      </c>
      <c r="B37" s="1" t="s">
        <v>38</v>
      </c>
      <c r="C37" t="s">
        <v>704</v>
      </c>
      <c r="D37">
        <v>104</v>
      </c>
      <c r="E37">
        <v>3874</v>
      </c>
    </row>
    <row r="38" spans="1:5" x14ac:dyDescent="0.25">
      <c r="A38">
        <v>1</v>
      </c>
      <c r="B38" s="1" t="s">
        <v>37</v>
      </c>
      <c r="C38" t="s">
        <v>704</v>
      </c>
      <c r="D38">
        <v>102</v>
      </c>
      <c r="E38">
        <v>25854</v>
      </c>
    </row>
    <row r="39" spans="1:5" x14ac:dyDescent="0.25">
      <c r="A39">
        <v>1</v>
      </c>
      <c r="B39" s="1" t="s">
        <v>36</v>
      </c>
      <c r="C39" t="s">
        <v>704</v>
      </c>
      <c r="D39">
        <v>107</v>
      </c>
      <c r="E39">
        <v>22096</v>
      </c>
    </row>
    <row r="40" spans="1:5" x14ac:dyDescent="0.25">
      <c r="A40">
        <v>1</v>
      </c>
      <c r="B40" s="1" t="s">
        <v>38</v>
      </c>
      <c r="C40" t="s">
        <v>712</v>
      </c>
      <c r="D40">
        <v>103</v>
      </c>
      <c r="E40">
        <v>19207</v>
      </c>
    </row>
    <row r="41" spans="1:5" x14ac:dyDescent="0.25">
      <c r="A41">
        <v>2</v>
      </c>
      <c r="B41" s="1" t="s">
        <v>38</v>
      </c>
      <c r="C41" t="s">
        <v>705</v>
      </c>
      <c r="D41">
        <v>109</v>
      </c>
      <c r="E41">
        <v>18608</v>
      </c>
    </row>
    <row r="42" spans="1:5" x14ac:dyDescent="0.25">
      <c r="A42">
        <v>3</v>
      </c>
      <c r="B42" s="1" t="s">
        <v>39</v>
      </c>
      <c r="C42" t="s">
        <v>709</v>
      </c>
      <c r="D42">
        <v>106</v>
      </c>
      <c r="E42">
        <v>15758</v>
      </c>
    </row>
    <row r="43" spans="1:5" x14ac:dyDescent="0.25">
      <c r="A43">
        <v>3</v>
      </c>
      <c r="B43" s="1" t="s">
        <v>37</v>
      </c>
      <c r="C43" t="s">
        <v>705</v>
      </c>
      <c r="D43">
        <v>106</v>
      </c>
      <c r="E43">
        <v>33856</v>
      </c>
    </row>
    <row r="44" spans="1:5" x14ac:dyDescent="0.25">
      <c r="A44">
        <v>3</v>
      </c>
      <c r="B44" s="1" t="s">
        <v>39</v>
      </c>
      <c r="C44" t="s">
        <v>707</v>
      </c>
      <c r="D44">
        <v>103</v>
      </c>
      <c r="E44">
        <v>30233</v>
      </c>
    </row>
    <row r="45" spans="1:5" x14ac:dyDescent="0.25">
      <c r="A45">
        <v>4</v>
      </c>
      <c r="B45" s="1" t="s">
        <v>36</v>
      </c>
      <c r="C45" t="s">
        <v>707</v>
      </c>
      <c r="D45">
        <v>102</v>
      </c>
      <c r="E45">
        <v>20979</v>
      </c>
    </row>
    <row r="46" spans="1:5" x14ac:dyDescent="0.25">
      <c r="A46">
        <v>5</v>
      </c>
      <c r="B46" s="1" t="s">
        <v>36</v>
      </c>
      <c r="C46" t="s">
        <v>709</v>
      </c>
      <c r="D46">
        <v>108</v>
      </c>
      <c r="E46">
        <v>23205</v>
      </c>
    </row>
    <row r="47" spans="1:5" x14ac:dyDescent="0.25">
      <c r="A47">
        <v>5</v>
      </c>
      <c r="B47" s="1" t="s">
        <v>36</v>
      </c>
      <c r="C47" t="s">
        <v>707</v>
      </c>
      <c r="D47">
        <v>107</v>
      </c>
      <c r="E47">
        <v>24814</v>
      </c>
    </row>
    <row r="48" spans="1:5" x14ac:dyDescent="0.25">
      <c r="A48">
        <v>5</v>
      </c>
      <c r="B48" s="1" t="s">
        <v>38</v>
      </c>
      <c r="C48" t="s">
        <v>707</v>
      </c>
      <c r="D48">
        <v>103</v>
      </c>
      <c r="E48">
        <v>26438</v>
      </c>
    </row>
    <row r="49" spans="1:5" x14ac:dyDescent="0.25">
      <c r="A49">
        <v>5</v>
      </c>
      <c r="B49" s="1" t="s">
        <v>37</v>
      </c>
      <c r="C49" t="s">
        <v>709</v>
      </c>
      <c r="D49">
        <v>104</v>
      </c>
      <c r="E49">
        <v>11328</v>
      </c>
    </row>
    <row r="50" spans="1:5" x14ac:dyDescent="0.25">
      <c r="A50">
        <v>6</v>
      </c>
      <c r="B50" s="1" t="s">
        <v>36</v>
      </c>
      <c r="C50" t="s">
        <v>712</v>
      </c>
      <c r="D50">
        <v>102</v>
      </c>
      <c r="E50">
        <v>26238</v>
      </c>
    </row>
    <row r="51" spans="1:5" x14ac:dyDescent="0.25">
      <c r="A51">
        <v>6</v>
      </c>
      <c r="B51" s="1" t="s">
        <v>38</v>
      </c>
      <c r="C51" t="s">
        <v>711</v>
      </c>
      <c r="D51">
        <v>103</v>
      </c>
      <c r="E51">
        <v>5342</v>
      </c>
    </row>
    <row r="52" spans="1:5" x14ac:dyDescent="0.25">
      <c r="A52">
        <v>6</v>
      </c>
      <c r="B52" s="1" t="s">
        <v>36</v>
      </c>
      <c r="C52" t="s">
        <v>713</v>
      </c>
      <c r="D52">
        <v>101</v>
      </c>
      <c r="E52">
        <v>27787</v>
      </c>
    </row>
    <row r="53" spans="1:5" x14ac:dyDescent="0.25">
      <c r="A53">
        <v>9</v>
      </c>
      <c r="B53" s="1" t="s">
        <v>37</v>
      </c>
      <c r="C53" t="s">
        <v>713</v>
      </c>
      <c r="D53">
        <v>104</v>
      </c>
      <c r="E53">
        <v>3302</v>
      </c>
    </row>
    <row r="54" spans="1:5" x14ac:dyDescent="0.25">
      <c r="A54">
        <v>10</v>
      </c>
      <c r="B54" s="1" t="s">
        <v>39</v>
      </c>
      <c r="C54" t="s">
        <v>707</v>
      </c>
      <c r="D54">
        <v>104</v>
      </c>
      <c r="E54">
        <v>12939</v>
      </c>
    </row>
    <row r="55" spans="1:5" x14ac:dyDescent="0.25">
      <c r="A55">
        <v>11</v>
      </c>
      <c r="B55" s="1" t="s">
        <v>38</v>
      </c>
      <c r="C55" t="s">
        <v>709</v>
      </c>
      <c r="D55">
        <v>107</v>
      </c>
      <c r="E55">
        <v>5800</v>
      </c>
    </row>
    <row r="56" spans="1:5" x14ac:dyDescent="0.25">
      <c r="A56">
        <v>12</v>
      </c>
      <c r="B56" s="1" t="s">
        <v>37</v>
      </c>
      <c r="C56" t="s">
        <v>711</v>
      </c>
      <c r="D56">
        <v>109</v>
      </c>
      <c r="E56">
        <v>3781</v>
      </c>
    </row>
    <row r="57" spans="1:5" x14ac:dyDescent="0.25">
      <c r="A57">
        <v>14</v>
      </c>
      <c r="B57" s="1" t="s">
        <v>38</v>
      </c>
      <c r="C57" t="s">
        <v>707</v>
      </c>
      <c r="D57">
        <v>102</v>
      </c>
      <c r="E57">
        <v>26479</v>
      </c>
    </row>
    <row r="58" spans="1:5" x14ac:dyDescent="0.25">
      <c r="A58">
        <v>15</v>
      </c>
      <c r="B58" s="1" t="s">
        <v>37</v>
      </c>
      <c r="C58" t="s">
        <v>706</v>
      </c>
      <c r="D58">
        <v>106</v>
      </c>
      <c r="E58">
        <v>10428</v>
      </c>
    </row>
    <row r="59" spans="1:5" x14ac:dyDescent="0.25">
      <c r="A59">
        <v>15</v>
      </c>
      <c r="B59" s="1" t="s">
        <v>38</v>
      </c>
      <c r="C59" t="s">
        <v>707</v>
      </c>
      <c r="D59">
        <v>103</v>
      </c>
      <c r="E59">
        <v>27897</v>
      </c>
    </row>
    <row r="60" spans="1:5" x14ac:dyDescent="0.25">
      <c r="A60">
        <v>15</v>
      </c>
      <c r="B60" s="1" t="s">
        <v>39</v>
      </c>
      <c r="C60" t="s">
        <v>711</v>
      </c>
      <c r="D60">
        <v>109</v>
      </c>
      <c r="E60">
        <v>3707</v>
      </c>
    </row>
    <row r="61" spans="1:5" x14ac:dyDescent="0.25">
      <c r="A61">
        <v>15</v>
      </c>
      <c r="B61" s="1" t="s">
        <v>36</v>
      </c>
      <c r="C61" t="s">
        <v>708</v>
      </c>
      <c r="D61">
        <v>108</v>
      </c>
      <c r="E61">
        <v>18881</v>
      </c>
    </row>
    <row r="62" spans="1:5" x14ac:dyDescent="0.25">
      <c r="A62">
        <v>15</v>
      </c>
      <c r="B62" s="1" t="s">
        <v>37</v>
      </c>
      <c r="C62" t="s">
        <v>709</v>
      </c>
      <c r="D62">
        <v>105</v>
      </c>
      <c r="E62">
        <v>22885</v>
      </c>
    </row>
    <row r="63" spans="1:5" x14ac:dyDescent="0.25">
      <c r="A63">
        <v>16</v>
      </c>
      <c r="B63" s="1" t="s">
        <v>37</v>
      </c>
      <c r="C63" t="s">
        <v>709</v>
      </c>
      <c r="D63">
        <v>101</v>
      </c>
      <c r="E63">
        <v>16986</v>
      </c>
    </row>
    <row r="64" spans="1:5" x14ac:dyDescent="0.25">
      <c r="A64">
        <v>16</v>
      </c>
      <c r="B64" s="1" t="s">
        <v>36</v>
      </c>
      <c r="C64" t="s">
        <v>714</v>
      </c>
      <c r="D64">
        <v>102</v>
      </c>
      <c r="E64">
        <v>26472</v>
      </c>
    </row>
    <row r="65" spans="1:5" x14ac:dyDescent="0.25">
      <c r="A65">
        <v>17</v>
      </c>
      <c r="B65" s="1" t="s">
        <v>38</v>
      </c>
      <c r="C65" t="s">
        <v>708</v>
      </c>
      <c r="D65">
        <v>109</v>
      </c>
      <c r="E65">
        <v>14992</v>
      </c>
    </row>
    <row r="66" spans="1:5" x14ac:dyDescent="0.25">
      <c r="A66">
        <v>17</v>
      </c>
      <c r="B66" s="1" t="s">
        <v>39</v>
      </c>
      <c r="C66" t="s">
        <v>712</v>
      </c>
      <c r="D66">
        <v>109</v>
      </c>
      <c r="E66">
        <v>29868</v>
      </c>
    </row>
    <row r="67" spans="1:5" x14ac:dyDescent="0.25">
      <c r="A67">
        <v>17</v>
      </c>
      <c r="B67" s="1" t="s">
        <v>38</v>
      </c>
      <c r="C67" t="s">
        <v>714</v>
      </c>
      <c r="D67">
        <v>107</v>
      </c>
      <c r="E67">
        <v>19348</v>
      </c>
    </row>
    <row r="68" spans="1:5" x14ac:dyDescent="0.25">
      <c r="A68">
        <v>18</v>
      </c>
      <c r="B68" s="1" t="s">
        <v>37</v>
      </c>
      <c r="C68" t="s">
        <v>711</v>
      </c>
      <c r="D68">
        <v>109</v>
      </c>
      <c r="E68">
        <v>30393</v>
      </c>
    </row>
    <row r="69" spans="1:5" x14ac:dyDescent="0.25">
      <c r="A69">
        <v>18</v>
      </c>
      <c r="B69" s="1" t="s">
        <v>38</v>
      </c>
      <c r="C69" t="s">
        <v>713</v>
      </c>
      <c r="D69">
        <v>105</v>
      </c>
      <c r="E69">
        <v>27553</v>
      </c>
    </row>
    <row r="70" spans="1:5" x14ac:dyDescent="0.25">
      <c r="A70">
        <v>19</v>
      </c>
      <c r="B70" s="1" t="s">
        <v>37</v>
      </c>
      <c r="C70" t="s">
        <v>713</v>
      </c>
      <c r="D70">
        <v>103</v>
      </c>
      <c r="E70">
        <v>26296</v>
      </c>
    </row>
    <row r="71" spans="1:5" x14ac:dyDescent="0.25">
      <c r="A71">
        <v>19</v>
      </c>
      <c r="B71" s="1" t="s">
        <v>38</v>
      </c>
      <c r="C71" t="s">
        <v>707</v>
      </c>
      <c r="D71">
        <v>104</v>
      </c>
      <c r="E71">
        <v>7051</v>
      </c>
    </row>
    <row r="72" spans="1:5" x14ac:dyDescent="0.25">
      <c r="A72">
        <v>20</v>
      </c>
      <c r="B72" s="1" t="s">
        <v>37</v>
      </c>
      <c r="C72" t="s">
        <v>707</v>
      </c>
      <c r="D72">
        <v>108</v>
      </c>
      <c r="E72">
        <v>19004</v>
      </c>
    </row>
    <row r="73" spans="1:5" x14ac:dyDescent="0.25">
      <c r="A73">
        <v>20</v>
      </c>
      <c r="B73" s="1" t="s">
        <v>38</v>
      </c>
      <c r="C73" t="s">
        <v>706</v>
      </c>
      <c r="D73">
        <v>104</v>
      </c>
      <c r="E73">
        <v>21822</v>
      </c>
    </row>
    <row r="74" spans="1:5" x14ac:dyDescent="0.25">
      <c r="A74">
        <v>21</v>
      </c>
      <c r="B74" s="1" t="s">
        <v>37</v>
      </c>
      <c r="C74" t="s">
        <v>710</v>
      </c>
      <c r="D74">
        <v>109</v>
      </c>
      <c r="E74">
        <v>18773</v>
      </c>
    </row>
    <row r="75" spans="1:5" x14ac:dyDescent="0.25">
      <c r="A75">
        <v>21</v>
      </c>
      <c r="B75" s="1" t="s">
        <v>36</v>
      </c>
      <c r="C75" t="s">
        <v>709</v>
      </c>
      <c r="D75">
        <v>102</v>
      </c>
      <c r="E75">
        <v>32812</v>
      </c>
    </row>
    <row r="76" spans="1:5" x14ac:dyDescent="0.25">
      <c r="A76">
        <v>22</v>
      </c>
      <c r="B76" s="1" t="s">
        <v>36</v>
      </c>
      <c r="C76" t="s">
        <v>704</v>
      </c>
      <c r="D76">
        <v>102</v>
      </c>
      <c r="E76">
        <v>34271</v>
      </c>
    </row>
    <row r="77" spans="1:5" x14ac:dyDescent="0.25">
      <c r="A77">
        <v>22</v>
      </c>
      <c r="B77" s="1" t="s">
        <v>39</v>
      </c>
      <c r="C77" t="s">
        <v>704</v>
      </c>
      <c r="D77">
        <v>104</v>
      </c>
      <c r="E77">
        <v>22493</v>
      </c>
    </row>
    <row r="78" spans="1:5" x14ac:dyDescent="0.25">
      <c r="A78">
        <v>22</v>
      </c>
      <c r="B78" s="1" t="s">
        <v>38</v>
      </c>
      <c r="C78" t="s">
        <v>711</v>
      </c>
      <c r="D78">
        <v>106</v>
      </c>
      <c r="E78">
        <v>18657</v>
      </c>
    </row>
    <row r="79" spans="1:5" x14ac:dyDescent="0.25">
      <c r="A79">
        <v>23</v>
      </c>
      <c r="B79" s="1" t="s">
        <v>38</v>
      </c>
      <c r="C79" t="s">
        <v>713</v>
      </c>
      <c r="D79">
        <v>101</v>
      </c>
      <c r="E79">
        <v>3971</v>
      </c>
    </row>
    <row r="80" spans="1:5" x14ac:dyDescent="0.25">
      <c r="A80">
        <v>23</v>
      </c>
      <c r="B80" s="1" t="s">
        <v>36</v>
      </c>
      <c r="C80" t="s">
        <v>710</v>
      </c>
      <c r="D80">
        <v>103</v>
      </c>
      <c r="E80">
        <v>28677</v>
      </c>
    </row>
    <row r="81" spans="1:5" x14ac:dyDescent="0.25">
      <c r="A81">
        <v>25</v>
      </c>
      <c r="B81" s="1" t="s">
        <v>37</v>
      </c>
      <c r="C81" t="s">
        <v>708</v>
      </c>
      <c r="D81">
        <v>103</v>
      </c>
      <c r="E81">
        <v>12292</v>
      </c>
    </row>
    <row r="82" spans="1:5" x14ac:dyDescent="0.25">
      <c r="A82">
        <v>26</v>
      </c>
      <c r="B82" s="1" t="s">
        <v>38</v>
      </c>
      <c r="C82" t="s">
        <v>706</v>
      </c>
      <c r="D82">
        <v>102</v>
      </c>
      <c r="E82">
        <v>26958</v>
      </c>
    </row>
    <row r="83" spans="1:5" x14ac:dyDescent="0.25">
      <c r="A83">
        <v>26</v>
      </c>
      <c r="B83" s="1" t="s">
        <v>38</v>
      </c>
      <c r="C83" t="s">
        <v>709</v>
      </c>
      <c r="D83">
        <v>109</v>
      </c>
      <c r="E83">
        <v>11807</v>
      </c>
    </row>
    <row r="84" spans="1:5" x14ac:dyDescent="0.25">
      <c r="A84">
        <v>28</v>
      </c>
      <c r="B84" s="1" t="s">
        <v>36</v>
      </c>
      <c r="C84" t="s">
        <v>704</v>
      </c>
      <c r="D84">
        <v>101</v>
      </c>
      <c r="E84">
        <v>34336</v>
      </c>
    </row>
    <row r="85" spans="1:5" x14ac:dyDescent="0.25">
      <c r="A85">
        <v>28</v>
      </c>
      <c r="B85" s="1" t="s">
        <v>38</v>
      </c>
      <c r="C85" t="s">
        <v>707</v>
      </c>
      <c r="D85">
        <v>103</v>
      </c>
      <c r="E85">
        <v>22665</v>
      </c>
    </row>
    <row r="86" spans="1:5" x14ac:dyDescent="0.25">
      <c r="A86">
        <v>1</v>
      </c>
      <c r="B86" s="1" t="s">
        <v>37</v>
      </c>
      <c r="C86" t="s">
        <v>714</v>
      </c>
      <c r="D86">
        <v>101</v>
      </c>
      <c r="E86">
        <v>7484</v>
      </c>
    </row>
    <row r="87" spans="1:5" x14ac:dyDescent="0.25">
      <c r="A87">
        <v>1</v>
      </c>
      <c r="B87" s="1" t="s">
        <v>39</v>
      </c>
      <c r="C87" t="s">
        <v>713</v>
      </c>
      <c r="D87">
        <v>109</v>
      </c>
      <c r="E87">
        <v>34238</v>
      </c>
    </row>
    <row r="88" spans="1:5" x14ac:dyDescent="0.25">
      <c r="A88">
        <v>2</v>
      </c>
      <c r="B88" s="1" t="s">
        <v>36</v>
      </c>
      <c r="C88" t="s">
        <v>708</v>
      </c>
      <c r="D88">
        <v>108</v>
      </c>
      <c r="E88">
        <v>6749</v>
      </c>
    </row>
    <row r="89" spans="1:5" x14ac:dyDescent="0.25">
      <c r="A89">
        <v>2</v>
      </c>
      <c r="B89" s="1" t="s">
        <v>36</v>
      </c>
      <c r="C89" t="s">
        <v>710</v>
      </c>
      <c r="D89">
        <v>106</v>
      </c>
      <c r="E89">
        <v>27849</v>
      </c>
    </row>
    <row r="90" spans="1:5" x14ac:dyDescent="0.25">
      <c r="A90">
        <v>2</v>
      </c>
      <c r="B90" s="1" t="s">
        <v>39</v>
      </c>
      <c r="C90" t="s">
        <v>707</v>
      </c>
      <c r="D90">
        <v>107</v>
      </c>
      <c r="E90">
        <v>4772</v>
      </c>
    </row>
    <row r="91" spans="1:5" x14ac:dyDescent="0.25">
      <c r="A91">
        <v>2</v>
      </c>
      <c r="B91" s="1" t="s">
        <v>38</v>
      </c>
      <c r="C91" t="s">
        <v>712</v>
      </c>
      <c r="D91">
        <v>101</v>
      </c>
      <c r="E91">
        <v>4122</v>
      </c>
    </row>
    <row r="92" spans="1:5" x14ac:dyDescent="0.25">
      <c r="A92">
        <v>2</v>
      </c>
      <c r="B92" s="1" t="s">
        <v>38</v>
      </c>
      <c r="C92" t="s">
        <v>712</v>
      </c>
      <c r="D92">
        <v>109</v>
      </c>
      <c r="E92">
        <v>15819</v>
      </c>
    </row>
    <row r="93" spans="1:5" x14ac:dyDescent="0.25">
      <c r="A93">
        <v>3</v>
      </c>
      <c r="B93" s="1" t="s">
        <v>38</v>
      </c>
      <c r="C93" t="s">
        <v>706</v>
      </c>
      <c r="D93">
        <v>106</v>
      </c>
      <c r="E93">
        <v>8605</v>
      </c>
    </row>
    <row r="94" spans="1:5" x14ac:dyDescent="0.25">
      <c r="A94">
        <v>3</v>
      </c>
      <c r="B94" s="1" t="s">
        <v>36</v>
      </c>
      <c r="C94" t="s">
        <v>706</v>
      </c>
      <c r="D94">
        <v>106</v>
      </c>
      <c r="E94">
        <v>14002</v>
      </c>
    </row>
    <row r="95" spans="1:5" x14ac:dyDescent="0.25">
      <c r="A95">
        <v>4</v>
      </c>
      <c r="B95" s="1" t="s">
        <v>38</v>
      </c>
      <c r="C95" t="s">
        <v>710</v>
      </c>
      <c r="D95">
        <v>107</v>
      </c>
      <c r="E95">
        <v>3811</v>
      </c>
    </row>
    <row r="96" spans="1:5" x14ac:dyDescent="0.25">
      <c r="A96">
        <v>4</v>
      </c>
      <c r="B96" s="1" t="s">
        <v>37</v>
      </c>
      <c r="C96" t="s">
        <v>712</v>
      </c>
      <c r="D96">
        <v>107</v>
      </c>
      <c r="E96">
        <v>30129</v>
      </c>
    </row>
    <row r="97" spans="1:5" x14ac:dyDescent="0.25">
      <c r="A97">
        <v>4</v>
      </c>
      <c r="B97" s="1" t="s">
        <v>38</v>
      </c>
      <c r="C97" t="s">
        <v>709</v>
      </c>
      <c r="D97">
        <v>107</v>
      </c>
      <c r="E97">
        <v>16689</v>
      </c>
    </row>
    <row r="98" spans="1:5" x14ac:dyDescent="0.25">
      <c r="A98">
        <v>5</v>
      </c>
      <c r="B98" s="1" t="s">
        <v>39</v>
      </c>
      <c r="C98" t="s">
        <v>708</v>
      </c>
      <c r="D98">
        <v>105</v>
      </c>
      <c r="E98">
        <v>12958</v>
      </c>
    </row>
    <row r="99" spans="1:5" x14ac:dyDescent="0.25">
      <c r="A99">
        <v>6</v>
      </c>
      <c r="B99" s="1" t="s">
        <v>38</v>
      </c>
      <c r="C99" t="s">
        <v>710</v>
      </c>
      <c r="D99">
        <v>106</v>
      </c>
      <c r="E99">
        <v>32239</v>
      </c>
    </row>
    <row r="100" spans="1:5" x14ac:dyDescent="0.25">
      <c r="A100">
        <v>6</v>
      </c>
      <c r="B100" s="1" t="s">
        <v>36</v>
      </c>
      <c r="C100" t="s">
        <v>706</v>
      </c>
      <c r="D100">
        <v>102</v>
      </c>
      <c r="E100">
        <v>16537</v>
      </c>
    </row>
    <row r="101" spans="1:5" x14ac:dyDescent="0.25">
      <c r="A101">
        <v>6</v>
      </c>
      <c r="B101" s="1" t="s">
        <v>37</v>
      </c>
      <c r="C101" t="s">
        <v>710</v>
      </c>
      <c r="D101">
        <v>102</v>
      </c>
      <c r="E101">
        <v>4651</v>
      </c>
    </row>
    <row r="102" spans="1:5" x14ac:dyDescent="0.25">
      <c r="A102">
        <v>7</v>
      </c>
      <c r="B102" s="1" t="s">
        <v>38</v>
      </c>
      <c r="C102" t="s">
        <v>709</v>
      </c>
      <c r="D102">
        <v>104</v>
      </c>
      <c r="E102">
        <v>24923</v>
      </c>
    </row>
    <row r="103" spans="1:5" x14ac:dyDescent="0.25">
      <c r="A103">
        <v>7</v>
      </c>
      <c r="B103" s="1" t="s">
        <v>37</v>
      </c>
      <c r="C103" t="s">
        <v>714</v>
      </c>
      <c r="D103">
        <v>103</v>
      </c>
      <c r="E103">
        <v>13219</v>
      </c>
    </row>
    <row r="104" spans="1:5" x14ac:dyDescent="0.25">
      <c r="A104">
        <v>8</v>
      </c>
      <c r="B104" s="1" t="s">
        <v>39</v>
      </c>
      <c r="C104" t="s">
        <v>710</v>
      </c>
      <c r="D104">
        <v>102</v>
      </c>
      <c r="E104">
        <v>7180</v>
      </c>
    </row>
    <row r="105" spans="1:5" x14ac:dyDescent="0.25">
      <c r="A105">
        <v>8</v>
      </c>
      <c r="B105" s="1" t="s">
        <v>37</v>
      </c>
      <c r="C105" t="s">
        <v>708</v>
      </c>
      <c r="D105">
        <v>102</v>
      </c>
      <c r="E105">
        <v>2451</v>
      </c>
    </row>
    <row r="106" spans="1:5" x14ac:dyDescent="0.25">
      <c r="A106">
        <v>8</v>
      </c>
      <c r="B106" s="1" t="s">
        <v>39</v>
      </c>
      <c r="C106" t="s">
        <v>705</v>
      </c>
      <c r="D106">
        <v>105</v>
      </c>
      <c r="E106">
        <v>25501</v>
      </c>
    </row>
    <row r="107" spans="1:5" x14ac:dyDescent="0.25">
      <c r="A107">
        <v>9</v>
      </c>
      <c r="B107" s="1" t="s">
        <v>37</v>
      </c>
      <c r="C107" t="s">
        <v>707</v>
      </c>
      <c r="D107">
        <v>108</v>
      </c>
      <c r="E107">
        <v>13684</v>
      </c>
    </row>
    <row r="108" spans="1:5" x14ac:dyDescent="0.25">
      <c r="A108">
        <v>9</v>
      </c>
      <c r="B108" s="1" t="s">
        <v>36</v>
      </c>
      <c r="C108" t="s">
        <v>711</v>
      </c>
      <c r="D108">
        <v>108</v>
      </c>
      <c r="E108">
        <v>11575</v>
      </c>
    </row>
    <row r="109" spans="1:5" x14ac:dyDescent="0.25">
      <c r="A109">
        <v>9</v>
      </c>
      <c r="B109" s="1" t="s">
        <v>38</v>
      </c>
      <c r="C109" t="s">
        <v>706</v>
      </c>
      <c r="D109">
        <v>109</v>
      </c>
      <c r="E109">
        <v>10922</v>
      </c>
    </row>
    <row r="110" spans="1:5" x14ac:dyDescent="0.25">
      <c r="A110">
        <v>10</v>
      </c>
      <c r="B110" s="1" t="s">
        <v>39</v>
      </c>
      <c r="C110" t="s">
        <v>710</v>
      </c>
      <c r="D110">
        <v>109</v>
      </c>
      <c r="E110">
        <v>32647</v>
      </c>
    </row>
    <row r="111" spans="1:5" x14ac:dyDescent="0.25">
      <c r="A111">
        <v>10</v>
      </c>
      <c r="B111" s="1" t="s">
        <v>38</v>
      </c>
      <c r="C111" t="s">
        <v>705</v>
      </c>
      <c r="D111">
        <v>105</v>
      </c>
      <c r="E111">
        <v>26833</v>
      </c>
    </row>
    <row r="112" spans="1:5" x14ac:dyDescent="0.25">
      <c r="A112">
        <v>10</v>
      </c>
      <c r="B112" s="1" t="s">
        <v>36</v>
      </c>
      <c r="C112" t="s">
        <v>713</v>
      </c>
      <c r="D112">
        <v>103</v>
      </c>
      <c r="E112">
        <v>4897</v>
      </c>
    </row>
    <row r="113" spans="1:5" x14ac:dyDescent="0.25">
      <c r="A113">
        <v>10</v>
      </c>
      <c r="B113" s="1" t="s">
        <v>38</v>
      </c>
      <c r="C113" t="s">
        <v>705</v>
      </c>
      <c r="D113">
        <v>101</v>
      </c>
      <c r="E113">
        <v>34400</v>
      </c>
    </row>
    <row r="114" spans="1:5" x14ac:dyDescent="0.25">
      <c r="A114">
        <v>11</v>
      </c>
      <c r="B114" s="1" t="s">
        <v>38</v>
      </c>
      <c r="C114" t="s">
        <v>712</v>
      </c>
      <c r="D114">
        <v>101</v>
      </c>
      <c r="E114">
        <v>29373</v>
      </c>
    </row>
    <row r="115" spans="1:5" x14ac:dyDescent="0.25">
      <c r="A115">
        <v>11</v>
      </c>
      <c r="B115" s="1" t="s">
        <v>38</v>
      </c>
      <c r="C115" t="s">
        <v>708</v>
      </c>
      <c r="D115">
        <v>101</v>
      </c>
      <c r="E115">
        <v>3649</v>
      </c>
    </row>
    <row r="116" spans="1:5" x14ac:dyDescent="0.25">
      <c r="A116">
        <v>11</v>
      </c>
      <c r="B116" s="1" t="s">
        <v>38</v>
      </c>
      <c r="C116" t="s">
        <v>708</v>
      </c>
      <c r="D116">
        <v>108</v>
      </c>
      <c r="E116">
        <v>32032</v>
      </c>
    </row>
    <row r="117" spans="1:5" x14ac:dyDescent="0.25">
      <c r="A117">
        <v>12</v>
      </c>
      <c r="B117" s="1" t="s">
        <v>37</v>
      </c>
      <c r="C117" t="s">
        <v>710</v>
      </c>
      <c r="D117">
        <v>102</v>
      </c>
      <c r="E117">
        <v>17442</v>
      </c>
    </row>
    <row r="118" spans="1:5" x14ac:dyDescent="0.25">
      <c r="A118">
        <v>12</v>
      </c>
      <c r="B118" s="1" t="s">
        <v>38</v>
      </c>
      <c r="C118" t="s">
        <v>707</v>
      </c>
      <c r="D118">
        <v>104</v>
      </c>
      <c r="E118">
        <v>31790</v>
      </c>
    </row>
    <row r="119" spans="1:5" x14ac:dyDescent="0.25">
      <c r="A119">
        <v>13</v>
      </c>
      <c r="B119" s="1" t="s">
        <v>36</v>
      </c>
      <c r="C119" t="s">
        <v>706</v>
      </c>
      <c r="D119">
        <v>102</v>
      </c>
      <c r="E119">
        <v>7866</v>
      </c>
    </row>
    <row r="120" spans="1:5" x14ac:dyDescent="0.25">
      <c r="A120">
        <v>14</v>
      </c>
      <c r="B120" s="1" t="s">
        <v>36</v>
      </c>
      <c r="C120" t="s">
        <v>706</v>
      </c>
      <c r="D120">
        <v>103</v>
      </c>
      <c r="E120">
        <v>2742</v>
      </c>
    </row>
    <row r="121" spans="1:5" x14ac:dyDescent="0.25">
      <c r="A121">
        <v>14</v>
      </c>
      <c r="B121" s="1" t="s">
        <v>38</v>
      </c>
      <c r="C121" t="s">
        <v>706</v>
      </c>
      <c r="D121">
        <v>105</v>
      </c>
      <c r="E121">
        <v>17846</v>
      </c>
    </row>
    <row r="122" spans="1:5" x14ac:dyDescent="0.25">
      <c r="A122">
        <v>14</v>
      </c>
      <c r="B122" s="1" t="s">
        <v>38</v>
      </c>
      <c r="C122" t="s">
        <v>708</v>
      </c>
      <c r="D122">
        <v>106</v>
      </c>
      <c r="E122">
        <v>2487</v>
      </c>
    </row>
    <row r="123" spans="1:5" x14ac:dyDescent="0.25">
      <c r="A123">
        <v>14</v>
      </c>
      <c r="B123" s="1" t="s">
        <v>39</v>
      </c>
      <c r="C123" t="s">
        <v>706</v>
      </c>
      <c r="D123">
        <v>108</v>
      </c>
      <c r="E123">
        <v>8436</v>
      </c>
    </row>
    <row r="124" spans="1:5" x14ac:dyDescent="0.25">
      <c r="A124">
        <v>16</v>
      </c>
      <c r="B124" s="1" t="s">
        <v>38</v>
      </c>
      <c r="C124" t="s">
        <v>704</v>
      </c>
      <c r="D124">
        <v>106</v>
      </c>
      <c r="E124">
        <v>25947</v>
      </c>
    </row>
    <row r="125" spans="1:5" x14ac:dyDescent="0.25">
      <c r="A125">
        <v>17</v>
      </c>
      <c r="B125" s="1" t="s">
        <v>37</v>
      </c>
      <c r="C125" t="s">
        <v>714</v>
      </c>
      <c r="D125">
        <v>107</v>
      </c>
      <c r="E125">
        <v>23906</v>
      </c>
    </row>
    <row r="126" spans="1:5" x14ac:dyDescent="0.25">
      <c r="A126">
        <v>17</v>
      </c>
      <c r="B126" s="1" t="s">
        <v>37</v>
      </c>
      <c r="C126" t="s">
        <v>714</v>
      </c>
      <c r="D126">
        <v>108</v>
      </c>
      <c r="E126">
        <v>34505</v>
      </c>
    </row>
    <row r="127" spans="1:5" x14ac:dyDescent="0.25">
      <c r="A127">
        <v>17</v>
      </c>
      <c r="B127" s="1" t="s">
        <v>36</v>
      </c>
      <c r="C127" t="s">
        <v>705</v>
      </c>
      <c r="D127">
        <v>103</v>
      </c>
      <c r="E127">
        <v>12264</v>
      </c>
    </row>
    <row r="128" spans="1:5" x14ac:dyDescent="0.25">
      <c r="A128">
        <v>17</v>
      </c>
      <c r="B128" s="1" t="s">
        <v>38</v>
      </c>
      <c r="C128" t="s">
        <v>711</v>
      </c>
      <c r="D128">
        <v>105</v>
      </c>
      <c r="E128">
        <v>22888</v>
      </c>
    </row>
    <row r="129" spans="1:5" x14ac:dyDescent="0.25">
      <c r="A129">
        <v>18</v>
      </c>
      <c r="B129" s="1" t="s">
        <v>36</v>
      </c>
      <c r="C129" t="s">
        <v>712</v>
      </c>
      <c r="D129">
        <v>102</v>
      </c>
      <c r="E129">
        <v>18726</v>
      </c>
    </row>
    <row r="130" spans="1:5" x14ac:dyDescent="0.25">
      <c r="A130">
        <v>20</v>
      </c>
      <c r="B130" s="1" t="s">
        <v>37</v>
      </c>
      <c r="C130" t="s">
        <v>705</v>
      </c>
      <c r="D130">
        <v>107</v>
      </c>
      <c r="E130">
        <v>11900</v>
      </c>
    </row>
    <row r="131" spans="1:5" x14ac:dyDescent="0.25">
      <c r="A131">
        <v>22</v>
      </c>
      <c r="B131" s="1" t="s">
        <v>38</v>
      </c>
      <c r="C131" t="s">
        <v>710</v>
      </c>
      <c r="D131">
        <v>102</v>
      </c>
      <c r="E131">
        <v>20910</v>
      </c>
    </row>
    <row r="132" spans="1:5" x14ac:dyDescent="0.25">
      <c r="A132">
        <v>22</v>
      </c>
      <c r="B132" s="1" t="s">
        <v>37</v>
      </c>
      <c r="C132" t="s">
        <v>705</v>
      </c>
      <c r="D132">
        <v>109</v>
      </c>
      <c r="E132">
        <v>10759</v>
      </c>
    </row>
    <row r="133" spans="1:5" x14ac:dyDescent="0.25">
      <c r="A133">
        <v>22</v>
      </c>
      <c r="B133" s="1" t="s">
        <v>39</v>
      </c>
      <c r="C133" t="s">
        <v>704</v>
      </c>
      <c r="D133">
        <v>107</v>
      </c>
      <c r="E133">
        <v>4456</v>
      </c>
    </row>
    <row r="134" spans="1:5" x14ac:dyDescent="0.25">
      <c r="A134">
        <v>23</v>
      </c>
      <c r="B134" s="1" t="s">
        <v>39</v>
      </c>
      <c r="C134" t="s">
        <v>711</v>
      </c>
      <c r="D134">
        <v>107</v>
      </c>
      <c r="E134">
        <v>22360</v>
      </c>
    </row>
    <row r="135" spans="1:5" x14ac:dyDescent="0.25">
      <c r="A135">
        <v>23</v>
      </c>
      <c r="B135" s="1" t="s">
        <v>36</v>
      </c>
      <c r="C135" t="s">
        <v>714</v>
      </c>
      <c r="D135">
        <v>108</v>
      </c>
      <c r="E135">
        <v>18946</v>
      </c>
    </row>
    <row r="136" spans="1:5" x14ac:dyDescent="0.25">
      <c r="A136">
        <v>23</v>
      </c>
      <c r="B136" s="1" t="s">
        <v>37</v>
      </c>
      <c r="C136" t="s">
        <v>707</v>
      </c>
      <c r="D136">
        <v>104</v>
      </c>
      <c r="E136">
        <v>29347</v>
      </c>
    </row>
    <row r="137" spans="1:5" x14ac:dyDescent="0.25">
      <c r="A137">
        <v>23</v>
      </c>
      <c r="B137" s="1" t="s">
        <v>38</v>
      </c>
      <c r="C137" t="s">
        <v>707</v>
      </c>
      <c r="D137">
        <v>103</v>
      </c>
      <c r="E137">
        <v>17636</v>
      </c>
    </row>
    <row r="138" spans="1:5" x14ac:dyDescent="0.25">
      <c r="A138">
        <v>23</v>
      </c>
      <c r="B138" s="1" t="s">
        <v>36</v>
      </c>
      <c r="C138" t="s">
        <v>712</v>
      </c>
      <c r="D138">
        <v>105</v>
      </c>
      <c r="E138">
        <v>2075</v>
      </c>
    </row>
    <row r="139" spans="1:5" x14ac:dyDescent="0.25">
      <c r="A139">
        <v>24</v>
      </c>
      <c r="B139" s="1" t="s">
        <v>39</v>
      </c>
      <c r="C139" t="s">
        <v>711</v>
      </c>
      <c r="D139">
        <v>107</v>
      </c>
      <c r="E139">
        <v>8218</v>
      </c>
    </row>
    <row r="140" spans="1:5" x14ac:dyDescent="0.25">
      <c r="A140">
        <v>24</v>
      </c>
      <c r="B140" s="1" t="s">
        <v>38</v>
      </c>
      <c r="C140" t="s">
        <v>708</v>
      </c>
      <c r="D140">
        <v>106</v>
      </c>
      <c r="E140">
        <v>31862</v>
      </c>
    </row>
    <row r="141" spans="1:5" x14ac:dyDescent="0.25">
      <c r="A141">
        <v>25</v>
      </c>
      <c r="B141" s="1" t="s">
        <v>39</v>
      </c>
      <c r="C141" t="s">
        <v>713</v>
      </c>
      <c r="D141">
        <v>104</v>
      </c>
      <c r="E141">
        <v>18932</v>
      </c>
    </row>
    <row r="142" spans="1:5" x14ac:dyDescent="0.25">
      <c r="A142">
        <v>27</v>
      </c>
      <c r="B142" s="1" t="s">
        <v>38</v>
      </c>
      <c r="C142" t="s">
        <v>711</v>
      </c>
      <c r="D142">
        <v>104</v>
      </c>
      <c r="E142">
        <v>26166</v>
      </c>
    </row>
    <row r="143" spans="1:5" x14ac:dyDescent="0.25">
      <c r="A143">
        <v>28</v>
      </c>
      <c r="B143" s="1" t="s">
        <v>39</v>
      </c>
      <c r="C143" t="s">
        <v>710</v>
      </c>
      <c r="D143">
        <v>101</v>
      </c>
      <c r="E143">
        <v>26322</v>
      </c>
    </row>
    <row r="144" spans="1:5" x14ac:dyDescent="0.25">
      <c r="A144">
        <v>28</v>
      </c>
      <c r="B144" s="1" t="s">
        <v>38</v>
      </c>
      <c r="C144" t="s">
        <v>709</v>
      </c>
      <c r="D144">
        <v>101</v>
      </c>
      <c r="E144">
        <v>3174</v>
      </c>
    </row>
    <row r="145" spans="1:5" x14ac:dyDescent="0.25">
      <c r="A145">
        <v>28</v>
      </c>
      <c r="B145" s="1" t="s">
        <v>38</v>
      </c>
      <c r="C145" t="s">
        <v>707</v>
      </c>
      <c r="D145">
        <v>107</v>
      </c>
      <c r="E145">
        <v>15327</v>
      </c>
    </row>
    <row r="146" spans="1:5" x14ac:dyDescent="0.25">
      <c r="A146">
        <v>1</v>
      </c>
      <c r="B146" s="1" t="s">
        <v>39</v>
      </c>
      <c r="C146" t="s">
        <v>714</v>
      </c>
      <c r="D146">
        <v>103</v>
      </c>
      <c r="E146">
        <v>33538</v>
      </c>
    </row>
    <row r="147" spans="1:5" x14ac:dyDescent="0.25">
      <c r="A147">
        <v>1</v>
      </c>
      <c r="B147" s="1" t="s">
        <v>36</v>
      </c>
      <c r="C147" t="s">
        <v>710</v>
      </c>
      <c r="D147">
        <v>102</v>
      </c>
      <c r="E147">
        <v>13602</v>
      </c>
    </row>
    <row r="148" spans="1:5" x14ac:dyDescent="0.25">
      <c r="A148">
        <v>2</v>
      </c>
      <c r="B148" s="1" t="s">
        <v>39</v>
      </c>
      <c r="C148" t="s">
        <v>708</v>
      </c>
      <c r="D148">
        <v>101</v>
      </c>
      <c r="E148">
        <v>26867</v>
      </c>
    </row>
    <row r="149" spans="1:5" x14ac:dyDescent="0.25">
      <c r="A149">
        <v>2</v>
      </c>
      <c r="B149" s="1" t="s">
        <v>37</v>
      </c>
      <c r="C149" t="s">
        <v>704</v>
      </c>
      <c r="D149">
        <v>103</v>
      </c>
      <c r="E149">
        <v>23275</v>
      </c>
    </row>
    <row r="150" spans="1:5" x14ac:dyDescent="0.25">
      <c r="A150">
        <v>2</v>
      </c>
      <c r="B150" s="1" t="s">
        <v>39</v>
      </c>
      <c r="C150" t="s">
        <v>707</v>
      </c>
      <c r="D150">
        <v>107</v>
      </c>
      <c r="E150">
        <v>5400</v>
      </c>
    </row>
    <row r="151" spans="1:5" x14ac:dyDescent="0.25">
      <c r="A151">
        <v>2</v>
      </c>
      <c r="B151" s="1" t="s">
        <v>37</v>
      </c>
      <c r="C151" t="s">
        <v>709</v>
      </c>
      <c r="D151">
        <v>108</v>
      </c>
      <c r="E151">
        <v>13383</v>
      </c>
    </row>
    <row r="152" spans="1:5" x14ac:dyDescent="0.25">
      <c r="A152">
        <v>3</v>
      </c>
      <c r="B152" s="1" t="s">
        <v>36</v>
      </c>
      <c r="C152" t="s">
        <v>711</v>
      </c>
      <c r="D152">
        <v>107</v>
      </c>
      <c r="E152">
        <v>20608</v>
      </c>
    </row>
    <row r="153" spans="1:5" x14ac:dyDescent="0.25">
      <c r="A153">
        <v>4</v>
      </c>
      <c r="B153" s="1" t="s">
        <v>38</v>
      </c>
      <c r="C153" t="s">
        <v>712</v>
      </c>
      <c r="D153">
        <v>108</v>
      </c>
      <c r="E153">
        <v>22770</v>
      </c>
    </row>
    <row r="154" spans="1:5" x14ac:dyDescent="0.25">
      <c r="A154">
        <v>5</v>
      </c>
      <c r="B154" s="1" t="s">
        <v>39</v>
      </c>
      <c r="C154" t="s">
        <v>705</v>
      </c>
      <c r="D154">
        <v>102</v>
      </c>
      <c r="E154">
        <v>33821</v>
      </c>
    </row>
    <row r="155" spans="1:5" x14ac:dyDescent="0.25">
      <c r="A155">
        <v>5</v>
      </c>
      <c r="B155" s="1" t="s">
        <v>39</v>
      </c>
      <c r="C155" t="s">
        <v>708</v>
      </c>
      <c r="D155">
        <v>101</v>
      </c>
      <c r="E155">
        <v>3777</v>
      </c>
    </row>
    <row r="156" spans="1:5" x14ac:dyDescent="0.25">
      <c r="A156">
        <v>6</v>
      </c>
      <c r="B156" s="1" t="s">
        <v>39</v>
      </c>
      <c r="C156" t="s">
        <v>707</v>
      </c>
      <c r="D156">
        <v>108</v>
      </c>
      <c r="E156">
        <v>10015</v>
      </c>
    </row>
    <row r="157" spans="1:5" x14ac:dyDescent="0.25">
      <c r="A157">
        <v>7</v>
      </c>
      <c r="B157" s="1" t="s">
        <v>39</v>
      </c>
      <c r="C157" t="s">
        <v>711</v>
      </c>
      <c r="D157">
        <v>108</v>
      </c>
      <c r="E157">
        <v>8724</v>
      </c>
    </row>
    <row r="158" spans="1:5" x14ac:dyDescent="0.25">
      <c r="A158">
        <v>7</v>
      </c>
      <c r="B158" s="1" t="s">
        <v>39</v>
      </c>
      <c r="C158" t="s">
        <v>708</v>
      </c>
      <c r="D158">
        <v>102</v>
      </c>
      <c r="E158">
        <v>30423</v>
      </c>
    </row>
    <row r="159" spans="1:5" x14ac:dyDescent="0.25">
      <c r="A159">
        <v>10</v>
      </c>
      <c r="B159" s="1" t="s">
        <v>36</v>
      </c>
      <c r="C159" t="s">
        <v>704</v>
      </c>
      <c r="D159">
        <v>105</v>
      </c>
      <c r="E159">
        <v>8029</v>
      </c>
    </row>
    <row r="160" spans="1:5" x14ac:dyDescent="0.25">
      <c r="A160">
        <v>10</v>
      </c>
      <c r="B160" s="1" t="s">
        <v>36</v>
      </c>
      <c r="C160" t="s">
        <v>705</v>
      </c>
      <c r="D160">
        <v>104</v>
      </c>
      <c r="E160">
        <v>12531</v>
      </c>
    </row>
    <row r="161" spans="1:5" x14ac:dyDescent="0.25">
      <c r="A161">
        <v>11</v>
      </c>
      <c r="B161" s="1" t="s">
        <v>37</v>
      </c>
      <c r="C161" t="s">
        <v>704</v>
      </c>
      <c r="D161">
        <v>101</v>
      </c>
      <c r="E161">
        <v>26282</v>
      </c>
    </row>
    <row r="162" spans="1:5" x14ac:dyDescent="0.25">
      <c r="A162">
        <v>13</v>
      </c>
      <c r="B162" s="1" t="s">
        <v>39</v>
      </c>
      <c r="C162" t="s">
        <v>711</v>
      </c>
      <c r="D162">
        <v>102</v>
      </c>
      <c r="E162">
        <v>14111</v>
      </c>
    </row>
    <row r="163" spans="1:5" x14ac:dyDescent="0.25">
      <c r="A163">
        <v>15</v>
      </c>
      <c r="B163" s="1" t="s">
        <v>37</v>
      </c>
      <c r="C163" t="s">
        <v>704</v>
      </c>
      <c r="D163">
        <v>104</v>
      </c>
      <c r="E163">
        <v>30348</v>
      </c>
    </row>
    <row r="164" spans="1:5" x14ac:dyDescent="0.25">
      <c r="A164">
        <v>15</v>
      </c>
      <c r="B164" s="1" t="s">
        <v>39</v>
      </c>
      <c r="C164" t="s">
        <v>707</v>
      </c>
      <c r="D164">
        <v>106</v>
      </c>
      <c r="E164">
        <v>21065</v>
      </c>
    </row>
    <row r="165" spans="1:5" x14ac:dyDescent="0.25">
      <c r="A165">
        <v>17</v>
      </c>
      <c r="B165" s="1" t="s">
        <v>38</v>
      </c>
      <c r="C165" t="s">
        <v>704</v>
      </c>
      <c r="D165">
        <v>103</v>
      </c>
      <c r="E165">
        <v>13697</v>
      </c>
    </row>
    <row r="166" spans="1:5" x14ac:dyDescent="0.25">
      <c r="A166">
        <v>18</v>
      </c>
      <c r="B166" s="1" t="s">
        <v>37</v>
      </c>
      <c r="C166" t="s">
        <v>706</v>
      </c>
      <c r="D166">
        <v>102</v>
      </c>
      <c r="E166">
        <v>9925</v>
      </c>
    </row>
    <row r="167" spans="1:5" x14ac:dyDescent="0.25">
      <c r="A167">
        <v>20</v>
      </c>
      <c r="B167" s="1" t="s">
        <v>38</v>
      </c>
      <c r="C167" t="s">
        <v>709</v>
      </c>
      <c r="D167">
        <v>107</v>
      </c>
      <c r="E167">
        <v>16848</v>
      </c>
    </row>
    <row r="168" spans="1:5" x14ac:dyDescent="0.25">
      <c r="A168">
        <v>20</v>
      </c>
      <c r="B168" s="1" t="s">
        <v>36</v>
      </c>
      <c r="C168" t="s">
        <v>713</v>
      </c>
      <c r="D168">
        <v>105</v>
      </c>
      <c r="E168">
        <v>15469</v>
      </c>
    </row>
    <row r="169" spans="1:5" x14ac:dyDescent="0.25">
      <c r="A169">
        <v>22</v>
      </c>
      <c r="B169" s="1" t="s">
        <v>37</v>
      </c>
      <c r="C169" t="s">
        <v>711</v>
      </c>
      <c r="D169">
        <v>105</v>
      </c>
      <c r="E169">
        <v>12800</v>
      </c>
    </row>
    <row r="170" spans="1:5" x14ac:dyDescent="0.25">
      <c r="A170">
        <v>22</v>
      </c>
      <c r="B170" s="1" t="s">
        <v>39</v>
      </c>
      <c r="C170" t="s">
        <v>711</v>
      </c>
      <c r="D170">
        <v>107</v>
      </c>
      <c r="E170">
        <v>27598</v>
      </c>
    </row>
    <row r="171" spans="1:5" x14ac:dyDescent="0.25">
      <c r="A171">
        <v>23</v>
      </c>
      <c r="B171" s="1" t="s">
        <v>38</v>
      </c>
      <c r="C171" t="s">
        <v>712</v>
      </c>
      <c r="D171">
        <v>101</v>
      </c>
      <c r="E171">
        <v>2395</v>
      </c>
    </row>
    <row r="172" spans="1:5" x14ac:dyDescent="0.25">
      <c r="A172">
        <v>24</v>
      </c>
      <c r="B172" s="1" t="s">
        <v>37</v>
      </c>
      <c r="C172" t="s">
        <v>707</v>
      </c>
      <c r="D172">
        <v>108</v>
      </c>
      <c r="E172">
        <v>17971</v>
      </c>
    </row>
    <row r="173" spans="1:5" x14ac:dyDescent="0.25">
      <c r="A173">
        <v>24</v>
      </c>
      <c r="B173" s="1" t="s">
        <v>37</v>
      </c>
      <c r="C173" t="s">
        <v>714</v>
      </c>
      <c r="D173">
        <v>102</v>
      </c>
      <c r="E173">
        <v>7431</v>
      </c>
    </row>
    <row r="174" spans="1:5" x14ac:dyDescent="0.25">
      <c r="A174">
        <v>24</v>
      </c>
      <c r="B174" s="1" t="s">
        <v>37</v>
      </c>
      <c r="C174" t="s">
        <v>710</v>
      </c>
      <c r="D174">
        <v>108</v>
      </c>
      <c r="E174">
        <v>24656</v>
      </c>
    </row>
    <row r="175" spans="1:5" x14ac:dyDescent="0.25">
      <c r="A175">
        <v>25</v>
      </c>
      <c r="B175" s="1" t="s">
        <v>36</v>
      </c>
      <c r="C175" t="s">
        <v>706</v>
      </c>
      <c r="D175">
        <v>108</v>
      </c>
      <c r="E175">
        <v>25100</v>
      </c>
    </row>
    <row r="176" spans="1:5" x14ac:dyDescent="0.25">
      <c r="A176">
        <v>25</v>
      </c>
      <c r="B176" s="1" t="s">
        <v>37</v>
      </c>
      <c r="C176" t="s">
        <v>704</v>
      </c>
      <c r="D176">
        <v>108</v>
      </c>
      <c r="E176">
        <v>21848</v>
      </c>
    </row>
    <row r="177" spans="1:5" x14ac:dyDescent="0.25">
      <c r="A177">
        <v>25</v>
      </c>
      <c r="B177" s="1" t="s">
        <v>37</v>
      </c>
      <c r="C177" t="s">
        <v>714</v>
      </c>
      <c r="D177">
        <v>103</v>
      </c>
      <c r="E177">
        <v>31991</v>
      </c>
    </row>
    <row r="178" spans="1:5" x14ac:dyDescent="0.25">
      <c r="A178">
        <v>26</v>
      </c>
      <c r="B178" s="1" t="s">
        <v>38</v>
      </c>
      <c r="C178" t="s">
        <v>707</v>
      </c>
      <c r="D178">
        <v>103</v>
      </c>
      <c r="E178">
        <v>10354</v>
      </c>
    </row>
    <row r="179" spans="1:5" x14ac:dyDescent="0.25">
      <c r="A179">
        <v>28</v>
      </c>
      <c r="B179" s="1" t="s">
        <v>39</v>
      </c>
      <c r="C179" t="s">
        <v>704</v>
      </c>
      <c r="D179">
        <v>109</v>
      </c>
      <c r="E179">
        <v>29724</v>
      </c>
    </row>
    <row r="180" spans="1:5" x14ac:dyDescent="0.25">
      <c r="A180">
        <v>28</v>
      </c>
      <c r="B180" s="1" t="s">
        <v>37</v>
      </c>
      <c r="C180" t="s">
        <v>704</v>
      </c>
      <c r="D180">
        <v>101</v>
      </c>
      <c r="E180">
        <v>16671</v>
      </c>
    </row>
    <row r="181" spans="1:5" x14ac:dyDescent="0.25">
      <c r="A181">
        <v>28</v>
      </c>
      <c r="B181" s="1" t="s">
        <v>38</v>
      </c>
      <c r="C181" t="s">
        <v>713</v>
      </c>
      <c r="D181">
        <v>104</v>
      </c>
      <c r="E181">
        <v>3874</v>
      </c>
    </row>
    <row r="182" spans="1:5" x14ac:dyDescent="0.25">
      <c r="A182">
        <v>1</v>
      </c>
      <c r="B182" s="1" t="s">
        <v>37</v>
      </c>
      <c r="C182" t="s">
        <v>704</v>
      </c>
      <c r="D182">
        <v>102</v>
      </c>
      <c r="E182">
        <v>25854</v>
      </c>
    </row>
    <row r="183" spans="1:5" x14ac:dyDescent="0.25">
      <c r="A183">
        <v>1</v>
      </c>
      <c r="B183" s="1" t="s">
        <v>36</v>
      </c>
      <c r="C183" t="s">
        <v>710</v>
      </c>
      <c r="D183">
        <v>107</v>
      </c>
      <c r="E183">
        <v>22096</v>
      </c>
    </row>
    <row r="184" spans="1:5" x14ac:dyDescent="0.25">
      <c r="A184">
        <v>1</v>
      </c>
      <c r="B184" s="1" t="s">
        <v>38</v>
      </c>
      <c r="C184" t="s">
        <v>705</v>
      </c>
      <c r="D184">
        <v>103</v>
      </c>
      <c r="E184">
        <v>19207</v>
      </c>
    </row>
    <row r="185" spans="1:5" x14ac:dyDescent="0.25">
      <c r="A185">
        <v>2</v>
      </c>
      <c r="B185" s="1" t="s">
        <v>38</v>
      </c>
      <c r="C185" t="s">
        <v>709</v>
      </c>
      <c r="D185">
        <v>109</v>
      </c>
      <c r="E185">
        <v>18608</v>
      </c>
    </row>
    <row r="186" spans="1:5" x14ac:dyDescent="0.25">
      <c r="A186">
        <v>3</v>
      </c>
      <c r="B186" s="1" t="s">
        <v>39</v>
      </c>
      <c r="C186" t="s">
        <v>706</v>
      </c>
      <c r="D186">
        <v>106</v>
      </c>
      <c r="E186">
        <v>15758</v>
      </c>
    </row>
    <row r="187" spans="1:5" x14ac:dyDescent="0.25">
      <c r="A187">
        <v>3</v>
      </c>
      <c r="B187" s="1" t="s">
        <v>37</v>
      </c>
      <c r="C187" t="s">
        <v>707</v>
      </c>
      <c r="D187">
        <v>106</v>
      </c>
      <c r="E187">
        <v>33856</v>
      </c>
    </row>
    <row r="188" spans="1:5" x14ac:dyDescent="0.25">
      <c r="A188">
        <v>3</v>
      </c>
      <c r="B188" s="1" t="s">
        <v>39</v>
      </c>
      <c r="C188" t="s">
        <v>713</v>
      </c>
      <c r="D188">
        <v>103</v>
      </c>
      <c r="E188">
        <v>30233</v>
      </c>
    </row>
    <row r="189" spans="1:5" x14ac:dyDescent="0.25">
      <c r="A189">
        <v>4</v>
      </c>
      <c r="B189" s="1" t="s">
        <v>36</v>
      </c>
      <c r="C189" t="s">
        <v>710</v>
      </c>
      <c r="D189">
        <v>102</v>
      </c>
      <c r="E189">
        <v>20979</v>
      </c>
    </row>
    <row r="190" spans="1:5" x14ac:dyDescent="0.25">
      <c r="A190">
        <v>5</v>
      </c>
      <c r="B190" s="1" t="s">
        <v>36</v>
      </c>
      <c r="C190" t="s">
        <v>705</v>
      </c>
      <c r="D190">
        <v>108</v>
      </c>
      <c r="E190">
        <v>23205</v>
      </c>
    </row>
    <row r="191" spans="1:5" x14ac:dyDescent="0.25">
      <c r="A191">
        <v>5</v>
      </c>
      <c r="B191" s="1" t="s">
        <v>36</v>
      </c>
      <c r="C191" t="s">
        <v>708</v>
      </c>
      <c r="D191">
        <v>107</v>
      </c>
      <c r="E191">
        <v>24814</v>
      </c>
    </row>
    <row r="192" spans="1:5" x14ac:dyDescent="0.25">
      <c r="A192">
        <v>5</v>
      </c>
      <c r="B192" s="1" t="s">
        <v>38</v>
      </c>
      <c r="C192" t="s">
        <v>707</v>
      </c>
      <c r="D192">
        <v>103</v>
      </c>
      <c r="E192">
        <v>26438</v>
      </c>
    </row>
    <row r="193" spans="1:5" x14ac:dyDescent="0.25">
      <c r="A193">
        <v>5</v>
      </c>
      <c r="B193" s="1" t="s">
        <v>37</v>
      </c>
      <c r="C193" t="s">
        <v>708</v>
      </c>
      <c r="D193">
        <v>104</v>
      </c>
      <c r="E193">
        <v>11328</v>
      </c>
    </row>
    <row r="194" spans="1:5" x14ac:dyDescent="0.25">
      <c r="A194">
        <v>6</v>
      </c>
      <c r="B194" s="1" t="s">
        <v>36</v>
      </c>
      <c r="C194" t="s">
        <v>710</v>
      </c>
      <c r="D194">
        <v>102</v>
      </c>
      <c r="E194">
        <v>26238</v>
      </c>
    </row>
    <row r="195" spans="1:5" x14ac:dyDescent="0.25">
      <c r="A195">
        <v>6</v>
      </c>
      <c r="B195" s="1" t="s">
        <v>38</v>
      </c>
      <c r="C195" t="s">
        <v>704</v>
      </c>
      <c r="D195">
        <v>103</v>
      </c>
      <c r="E195">
        <v>5342</v>
      </c>
    </row>
    <row r="196" spans="1:5" x14ac:dyDescent="0.25">
      <c r="A196">
        <v>6</v>
      </c>
      <c r="B196" s="1" t="s">
        <v>36</v>
      </c>
      <c r="C196" t="s">
        <v>709</v>
      </c>
      <c r="D196">
        <v>101</v>
      </c>
      <c r="E196">
        <v>27787</v>
      </c>
    </row>
    <row r="197" spans="1:5" x14ac:dyDescent="0.25">
      <c r="A197">
        <v>9</v>
      </c>
      <c r="B197" s="1" t="s">
        <v>37</v>
      </c>
      <c r="C197" t="s">
        <v>711</v>
      </c>
      <c r="D197">
        <v>104</v>
      </c>
      <c r="E197">
        <v>3302</v>
      </c>
    </row>
    <row r="198" spans="1:5" x14ac:dyDescent="0.25">
      <c r="A198">
        <v>10</v>
      </c>
      <c r="B198" s="1" t="s">
        <v>39</v>
      </c>
      <c r="C198" t="s">
        <v>706</v>
      </c>
      <c r="D198">
        <v>104</v>
      </c>
      <c r="E198">
        <v>12939</v>
      </c>
    </row>
    <row r="199" spans="1:5" x14ac:dyDescent="0.25">
      <c r="A199">
        <v>11</v>
      </c>
      <c r="B199" s="1" t="s">
        <v>38</v>
      </c>
      <c r="C199" t="s">
        <v>706</v>
      </c>
      <c r="D199">
        <v>107</v>
      </c>
      <c r="E199">
        <v>5800</v>
      </c>
    </row>
    <row r="200" spans="1:5" x14ac:dyDescent="0.25">
      <c r="A200">
        <v>12</v>
      </c>
      <c r="B200" s="1" t="s">
        <v>37</v>
      </c>
      <c r="C200" t="s">
        <v>714</v>
      </c>
      <c r="D200">
        <v>109</v>
      </c>
      <c r="E200">
        <v>3781</v>
      </c>
    </row>
    <row r="201" spans="1:5" x14ac:dyDescent="0.25">
      <c r="A201">
        <v>14</v>
      </c>
      <c r="B201" s="1" t="s">
        <v>38</v>
      </c>
      <c r="C201" t="s">
        <v>714</v>
      </c>
      <c r="D201">
        <v>102</v>
      </c>
      <c r="E201">
        <v>26479</v>
      </c>
    </row>
    <row r="202" spans="1:5" x14ac:dyDescent="0.25">
      <c r="A202">
        <v>15</v>
      </c>
      <c r="B202" s="1" t="s">
        <v>37</v>
      </c>
      <c r="C202" t="s">
        <v>705</v>
      </c>
      <c r="D202">
        <v>106</v>
      </c>
      <c r="E202">
        <v>10428</v>
      </c>
    </row>
    <row r="203" spans="1:5" x14ac:dyDescent="0.25">
      <c r="A203">
        <v>15</v>
      </c>
      <c r="B203" s="1" t="s">
        <v>38</v>
      </c>
      <c r="C203" t="s">
        <v>708</v>
      </c>
      <c r="D203">
        <v>103</v>
      </c>
      <c r="E203">
        <v>27897</v>
      </c>
    </row>
    <row r="204" spans="1:5" x14ac:dyDescent="0.25">
      <c r="A204">
        <v>15</v>
      </c>
      <c r="B204" s="1" t="s">
        <v>39</v>
      </c>
      <c r="C204" t="s">
        <v>713</v>
      </c>
      <c r="D204">
        <v>109</v>
      </c>
      <c r="E204">
        <v>3707</v>
      </c>
    </row>
    <row r="205" spans="1:5" x14ac:dyDescent="0.25">
      <c r="A205">
        <v>15</v>
      </c>
      <c r="B205" s="1" t="s">
        <v>36</v>
      </c>
      <c r="C205" t="s">
        <v>714</v>
      </c>
      <c r="D205">
        <v>108</v>
      </c>
      <c r="E205">
        <v>18881</v>
      </c>
    </row>
    <row r="206" spans="1:5" x14ac:dyDescent="0.25">
      <c r="A206">
        <v>15</v>
      </c>
      <c r="B206" s="1" t="s">
        <v>37</v>
      </c>
      <c r="C206" t="s">
        <v>711</v>
      </c>
      <c r="D206">
        <v>105</v>
      </c>
      <c r="E206">
        <v>22885</v>
      </c>
    </row>
    <row r="207" spans="1:5" x14ac:dyDescent="0.25">
      <c r="A207">
        <v>16</v>
      </c>
      <c r="B207" s="1" t="s">
        <v>37</v>
      </c>
      <c r="C207" t="s">
        <v>711</v>
      </c>
      <c r="D207">
        <v>101</v>
      </c>
      <c r="E207">
        <v>16986</v>
      </c>
    </row>
    <row r="208" spans="1:5" x14ac:dyDescent="0.25">
      <c r="A208">
        <v>16</v>
      </c>
      <c r="B208" s="1" t="s">
        <v>36</v>
      </c>
      <c r="C208" t="s">
        <v>713</v>
      </c>
      <c r="D208">
        <v>102</v>
      </c>
      <c r="E208">
        <v>26472</v>
      </c>
    </row>
    <row r="209" spans="1:5" x14ac:dyDescent="0.25">
      <c r="A209">
        <v>17</v>
      </c>
      <c r="B209" s="1" t="s">
        <v>38</v>
      </c>
      <c r="C209" t="s">
        <v>712</v>
      </c>
      <c r="D209">
        <v>109</v>
      </c>
      <c r="E209">
        <v>14992</v>
      </c>
    </row>
    <row r="210" spans="1:5" x14ac:dyDescent="0.25">
      <c r="A210">
        <v>17</v>
      </c>
      <c r="B210" s="1" t="s">
        <v>39</v>
      </c>
      <c r="C210" t="s">
        <v>706</v>
      </c>
      <c r="D210">
        <v>109</v>
      </c>
      <c r="E210">
        <v>29868</v>
      </c>
    </row>
    <row r="211" spans="1:5" x14ac:dyDescent="0.25">
      <c r="A211">
        <v>17</v>
      </c>
      <c r="B211" s="1" t="s">
        <v>38</v>
      </c>
      <c r="C211" t="s">
        <v>711</v>
      </c>
      <c r="D211">
        <v>107</v>
      </c>
      <c r="E211">
        <v>19348</v>
      </c>
    </row>
    <row r="212" spans="1:5" x14ac:dyDescent="0.25">
      <c r="A212">
        <v>18</v>
      </c>
      <c r="B212" s="1" t="s">
        <v>37</v>
      </c>
      <c r="C212" t="s">
        <v>712</v>
      </c>
      <c r="D212">
        <v>109</v>
      </c>
      <c r="E212">
        <v>30393</v>
      </c>
    </row>
    <row r="213" spans="1:5" x14ac:dyDescent="0.25">
      <c r="A213">
        <v>18</v>
      </c>
      <c r="B213" s="1" t="s">
        <v>38</v>
      </c>
      <c r="C213" t="s">
        <v>711</v>
      </c>
      <c r="D213">
        <v>105</v>
      </c>
      <c r="E213">
        <v>27553</v>
      </c>
    </row>
    <row r="214" spans="1:5" x14ac:dyDescent="0.25">
      <c r="A214">
        <v>19</v>
      </c>
      <c r="B214" s="1" t="s">
        <v>37</v>
      </c>
      <c r="C214" t="s">
        <v>704</v>
      </c>
      <c r="D214">
        <v>103</v>
      </c>
      <c r="E214">
        <v>26296</v>
      </c>
    </row>
    <row r="215" spans="1:5" x14ac:dyDescent="0.25">
      <c r="A215">
        <v>19</v>
      </c>
      <c r="B215" s="1" t="s">
        <v>38</v>
      </c>
      <c r="C215" t="s">
        <v>708</v>
      </c>
      <c r="D215">
        <v>104</v>
      </c>
      <c r="E215">
        <v>7051</v>
      </c>
    </row>
    <row r="216" spans="1:5" x14ac:dyDescent="0.25">
      <c r="A216">
        <v>20</v>
      </c>
      <c r="B216" s="1" t="s">
        <v>37</v>
      </c>
      <c r="C216" t="s">
        <v>708</v>
      </c>
      <c r="D216">
        <v>108</v>
      </c>
      <c r="E216">
        <v>19004</v>
      </c>
    </row>
    <row r="217" spans="1:5" x14ac:dyDescent="0.25">
      <c r="A217">
        <v>20</v>
      </c>
      <c r="B217" s="1" t="s">
        <v>38</v>
      </c>
      <c r="C217" t="s">
        <v>714</v>
      </c>
      <c r="D217">
        <v>104</v>
      </c>
      <c r="E217">
        <v>21822</v>
      </c>
    </row>
    <row r="218" spans="1:5" x14ac:dyDescent="0.25">
      <c r="A218">
        <v>21</v>
      </c>
      <c r="B218" s="1" t="s">
        <v>37</v>
      </c>
      <c r="C218" t="s">
        <v>707</v>
      </c>
      <c r="D218">
        <v>109</v>
      </c>
      <c r="E218">
        <v>18773</v>
      </c>
    </row>
    <row r="219" spans="1:5" x14ac:dyDescent="0.25">
      <c r="A219">
        <v>21</v>
      </c>
      <c r="B219" s="1" t="s">
        <v>36</v>
      </c>
      <c r="C219" t="s">
        <v>709</v>
      </c>
      <c r="D219">
        <v>102</v>
      </c>
      <c r="E219">
        <v>32812</v>
      </c>
    </row>
    <row r="220" spans="1:5" x14ac:dyDescent="0.25">
      <c r="A220">
        <v>22</v>
      </c>
      <c r="B220" s="1" t="s">
        <v>36</v>
      </c>
      <c r="C220" t="s">
        <v>707</v>
      </c>
      <c r="D220">
        <v>102</v>
      </c>
      <c r="E220">
        <v>34271</v>
      </c>
    </row>
    <row r="221" spans="1:5" x14ac:dyDescent="0.25">
      <c r="A221">
        <v>22</v>
      </c>
      <c r="B221" s="1" t="s">
        <v>39</v>
      </c>
      <c r="C221" t="s">
        <v>713</v>
      </c>
      <c r="D221">
        <v>104</v>
      </c>
      <c r="E221">
        <v>22493</v>
      </c>
    </row>
    <row r="222" spans="1:5" x14ac:dyDescent="0.25">
      <c r="A222">
        <v>22</v>
      </c>
      <c r="B222" s="1" t="s">
        <v>38</v>
      </c>
      <c r="C222" t="s">
        <v>710</v>
      </c>
      <c r="D222">
        <v>106</v>
      </c>
      <c r="E222">
        <v>18657</v>
      </c>
    </row>
    <row r="223" spans="1:5" x14ac:dyDescent="0.25">
      <c r="A223">
        <v>23</v>
      </c>
      <c r="B223" s="1" t="s">
        <v>38</v>
      </c>
      <c r="C223" t="s">
        <v>709</v>
      </c>
      <c r="D223">
        <v>101</v>
      </c>
      <c r="E223">
        <v>3971</v>
      </c>
    </row>
    <row r="224" spans="1:5" x14ac:dyDescent="0.25">
      <c r="A224">
        <v>23</v>
      </c>
      <c r="B224" s="1" t="s">
        <v>36</v>
      </c>
      <c r="C224" t="s">
        <v>708</v>
      </c>
      <c r="D224">
        <v>103</v>
      </c>
      <c r="E224">
        <v>28677</v>
      </c>
    </row>
    <row r="225" spans="1:5" x14ac:dyDescent="0.25">
      <c r="A225">
        <v>25</v>
      </c>
      <c r="B225" s="1" t="s">
        <v>37</v>
      </c>
      <c r="C225" t="s">
        <v>712</v>
      </c>
      <c r="D225">
        <v>103</v>
      </c>
      <c r="E225">
        <v>12292</v>
      </c>
    </row>
    <row r="226" spans="1:5" x14ac:dyDescent="0.25">
      <c r="A226">
        <v>26</v>
      </c>
      <c r="B226" s="1" t="s">
        <v>38</v>
      </c>
      <c r="C226" t="s">
        <v>714</v>
      </c>
      <c r="D226">
        <v>102</v>
      </c>
      <c r="E226">
        <v>26958</v>
      </c>
    </row>
    <row r="227" spans="1:5" x14ac:dyDescent="0.25">
      <c r="A227">
        <v>26</v>
      </c>
      <c r="B227" s="1" t="s">
        <v>38</v>
      </c>
      <c r="C227" t="s">
        <v>712</v>
      </c>
      <c r="D227">
        <v>109</v>
      </c>
      <c r="E227">
        <v>11807</v>
      </c>
    </row>
    <row r="228" spans="1:5" x14ac:dyDescent="0.25">
      <c r="A228">
        <v>28</v>
      </c>
      <c r="B228" s="1" t="s">
        <v>36</v>
      </c>
      <c r="C228" t="s">
        <v>714</v>
      </c>
      <c r="D228">
        <v>101</v>
      </c>
      <c r="E228">
        <v>34336</v>
      </c>
    </row>
    <row r="229" spans="1:5" x14ac:dyDescent="0.25">
      <c r="A229">
        <v>28</v>
      </c>
      <c r="B229" s="1" t="s">
        <v>38</v>
      </c>
      <c r="C229" t="s">
        <v>709</v>
      </c>
      <c r="D229">
        <v>103</v>
      </c>
      <c r="E229">
        <v>22665</v>
      </c>
    </row>
    <row r="230" spans="1:5" x14ac:dyDescent="0.25">
      <c r="A230">
        <v>1</v>
      </c>
      <c r="B230" s="1" t="s">
        <v>39</v>
      </c>
      <c r="C230" t="s">
        <v>706</v>
      </c>
      <c r="D230">
        <v>103</v>
      </c>
      <c r="E230">
        <v>33538</v>
      </c>
    </row>
    <row r="231" spans="1:5" x14ac:dyDescent="0.25">
      <c r="A231">
        <v>1</v>
      </c>
      <c r="B231" s="1" t="s">
        <v>36</v>
      </c>
      <c r="C231" t="s">
        <v>714</v>
      </c>
      <c r="D231">
        <v>102</v>
      </c>
      <c r="E231">
        <v>13602</v>
      </c>
    </row>
    <row r="232" spans="1:5" x14ac:dyDescent="0.25">
      <c r="A232">
        <v>2</v>
      </c>
      <c r="B232" s="1" t="s">
        <v>39</v>
      </c>
      <c r="C232" t="s">
        <v>714</v>
      </c>
      <c r="D232">
        <v>101</v>
      </c>
      <c r="E232">
        <v>26867</v>
      </c>
    </row>
    <row r="233" spans="1:5" x14ac:dyDescent="0.25">
      <c r="A233">
        <v>2</v>
      </c>
      <c r="B233" s="1" t="s">
        <v>37</v>
      </c>
      <c r="C233" t="s">
        <v>712</v>
      </c>
      <c r="D233">
        <v>103</v>
      </c>
      <c r="E233">
        <v>23275</v>
      </c>
    </row>
    <row r="234" spans="1:5" x14ac:dyDescent="0.25">
      <c r="A234">
        <v>2</v>
      </c>
      <c r="B234" s="1" t="s">
        <v>39</v>
      </c>
      <c r="C234" t="s">
        <v>707</v>
      </c>
      <c r="D234">
        <v>107</v>
      </c>
      <c r="E234">
        <v>5400</v>
      </c>
    </row>
    <row r="235" spans="1:5" x14ac:dyDescent="0.25">
      <c r="A235">
        <v>2</v>
      </c>
      <c r="B235" s="1" t="s">
        <v>37</v>
      </c>
      <c r="C235" t="s">
        <v>705</v>
      </c>
      <c r="D235">
        <v>108</v>
      </c>
      <c r="E235">
        <v>13383</v>
      </c>
    </row>
    <row r="236" spans="1:5" x14ac:dyDescent="0.25">
      <c r="A236">
        <v>3</v>
      </c>
      <c r="B236" s="1" t="s">
        <v>36</v>
      </c>
      <c r="C236" t="s">
        <v>709</v>
      </c>
      <c r="D236">
        <v>107</v>
      </c>
      <c r="E236">
        <v>20608</v>
      </c>
    </row>
    <row r="237" spans="1:5" x14ac:dyDescent="0.25">
      <c r="A237">
        <v>4</v>
      </c>
      <c r="B237" s="1" t="s">
        <v>38</v>
      </c>
      <c r="C237" t="s">
        <v>713</v>
      </c>
      <c r="D237">
        <v>108</v>
      </c>
      <c r="E237">
        <v>22770</v>
      </c>
    </row>
    <row r="238" spans="1:5" x14ac:dyDescent="0.25">
      <c r="A238">
        <v>5</v>
      </c>
      <c r="B238" s="1" t="s">
        <v>39</v>
      </c>
      <c r="C238" t="s">
        <v>704</v>
      </c>
      <c r="D238">
        <v>102</v>
      </c>
      <c r="E238">
        <v>33821</v>
      </c>
    </row>
    <row r="239" spans="1:5" x14ac:dyDescent="0.25">
      <c r="A239">
        <v>5</v>
      </c>
      <c r="B239" s="1" t="s">
        <v>39</v>
      </c>
      <c r="C239" t="s">
        <v>707</v>
      </c>
      <c r="D239">
        <v>101</v>
      </c>
      <c r="E239">
        <v>3777</v>
      </c>
    </row>
    <row r="240" spans="1:5" x14ac:dyDescent="0.25">
      <c r="A240">
        <v>6</v>
      </c>
      <c r="B240" s="1" t="s">
        <v>39</v>
      </c>
      <c r="C240" t="s">
        <v>712</v>
      </c>
      <c r="D240">
        <v>108</v>
      </c>
      <c r="E240">
        <v>10015</v>
      </c>
    </row>
    <row r="241" spans="1:5" x14ac:dyDescent="0.25">
      <c r="A241">
        <v>7</v>
      </c>
      <c r="B241" s="1" t="s">
        <v>39</v>
      </c>
      <c r="C241" t="s">
        <v>709</v>
      </c>
      <c r="D241">
        <v>108</v>
      </c>
      <c r="E241">
        <v>8724</v>
      </c>
    </row>
    <row r="242" spans="1:5" x14ac:dyDescent="0.25">
      <c r="A242">
        <v>7</v>
      </c>
      <c r="B242" s="1" t="s">
        <v>39</v>
      </c>
      <c r="C242" t="s">
        <v>713</v>
      </c>
      <c r="D242">
        <v>102</v>
      </c>
      <c r="E242">
        <v>30423</v>
      </c>
    </row>
    <row r="243" spans="1:5" x14ac:dyDescent="0.25">
      <c r="A243">
        <v>10</v>
      </c>
      <c r="B243" s="1" t="s">
        <v>36</v>
      </c>
      <c r="C243" t="s">
        <v>706</v>
      </c>
      <c r="D243">
        <v>105</v>
      </c>
      <c r="E243">
        <v>8029</v>
      </c>
    </row>
    <row r="244" spans="1:5" x14ac:dyDescent="0.25">
      <c r="A244">
        <v>10</v>
      </c>
      <c r="B244" s="1" t="s">
        <v>36</v>
      </c>
      <c r="C244" t="s">
        <v>710</v>
      </c>
      <c r="D244">
        <v>104</v>
      </c>
      <c r="E244">
        <v>12531</v>
      </c>
    </row>
    <row r="245" spans="1:5" x14ac:dyDescent="0.25">
      <c r="A245">
        <v>11</v>
      </c>
      <c r="B245" s="1" t="s">
        <v>37</v>
      </c>
      <c r="C245" t="s">
        <v>714</v>
      </c>
      <c r="D245">
        <v>101</v>
      </c>
      <c r="E245">
        <v>26282</v>
      </c>
    </row>
    <row r="246" spans="1:5" x14ac:dyDescent="0.25">
      <c r="A246">
        <v>13</v>
      </c>
      <c r="B246" s="1" t="s">
        <v>39</v>
      </c>
      <c r="C246" t="s">
        <v>705</v>
      </c>
      <c r="D246">
        <v>102</v>
      </c>
      <c r="E246">
        <v>14111</v>
      </c>
    </row>
    <row r="247" spans="1:5" x14ac:dyDescent="0.25">
      <c r="A247">
        <v>15</v>
      </c>
      <c r="B247" s="1" t="s">
        <v>37</v>
      </c>
      <c r="C247" t="s">
        <v>710</v>
      </c>
      <c r="D247">
        <v>104</v>
      </c>
      <c r="E247">
        <v>30348</v>
      </c>
    </row>
    <row r="248" spans="1:5" x14ac:dyDescent="0.25">
      <c r="A248">
        <v>15</v>
      </c>
      <c r="B248" s="1" t="s">
        <v>39</v>
      </c>
      <c r="C248" t="s">
        <v>709</v>
      </c>
      <c r="D248">
        <v>106</v>
      </c>
      <c r="E248">
        <v>21065</v>
      </c>
    </row>
    <row r="249" spans="1:5" x14ac:dyDescent="0.25">
      <c r="A249">
        <v>17</v>
      </c>
      <c r="B249" s="1" t="s">
        <v>38</v>
      </c>
      <c r="C249" t="s">
        <v>710</v>
      </c>
      <c r="D249">
        <v>103</v>
      </c>
      <c r="E249">
        <v>13697</v>
      </c>
    </row>
    <row r="250" spans="1:5" x14ac:dyDescent="0.25">
      <c r="A250">
        <v>18</v>
      </c>
      <c r="B250" s="1" t="s">
        <v>37</v>
      </c>
      <c r="C250" t="s">
        <v>706</v>
      </c>
      <c r="D250">
        <v>102</v>
      </c>
      <c r="E250">
        <v>9925</v>
      </c>
    </row>
    <row r="251" spans="1:5" x14ac:dyDescent="0.25">
      <c r="A251">
        <v>20</v>
      </c>
      <c r="B251" s="1" t="s">
        <v>38</v>
      </c>
      <c r="C251" t="s">
        <v>707</v>
      </c>
      <c r="D251">
        <v>107</v>
      </c>
      <c r="E251">
        <v>16848</v>
      </c>
    </row>
    <row r="252" spans="1:5" x14ac:dyDescent="0.25">
      <c r="A252">
        <v>20</v>
      </c>
      <c r="B252" s="1" t="s">
        <v>36</v>
      </c>
      <c r="C252" t="s">
        <v>708</v>
      </c>
      <c r="D252">
        <v>105</v>
      </c>
      <c r="E252">
        <v>15469</v>
      </c>
    </row>
    <row r="253" spans="1:5" x14ac:dyDescent="0.25">
      <c r="A253">
        <v>22</v>
      </c>
      <c r="B253" s="1" t="s">
        <v>37</v>
      </c>
      <c r="C253" t="s">
        <v>711</v>
      </c>
      <c r="D253">
        <v>105</v>
      </c>
      <c r="E253">
        <v>12800</v>
      </c>
    </row>
    <row r="254" spans="1:5" x14ac:dyDescent="0.25">
      <c r="A254">
        <v>22</v>
      </c>
      <c r="B254" s="1" t="s">
        <v>39</v>
      </c>
      <c r="C254" t="s">
        <v>704</v>
      </c>
      <c r="D254">
        <v>107</v>
      </c>
      <c r="E254">
        <v>27598</v>
      </c>
    </row>
    <row r="255" spans="1:5" x14ac:dyDescent="0.25">
      <c r="A255">
        <v>23</v>
      </c>
      <c r="B255" s="1" t="s">
        <v>38</v>
      </c>
      <c r="C255" t="s">
        <v>704</v>
      </c>
      <c r="D255">
        <v>101</v>
      </c>
      <c r="E255">
        <v>2395</v>
      </c>
    </row>
    <row r="256" spans="1:5" x14ac:dyDescent="0.25">
      <c r="A256">
        <v>24</v>
      </c>
      <c r="B256" s="1" t="s">
        <v>37</v>
      </c>
      <c r="C256" t="s">
        <v>714</v>
      </c>
      <c r="D256">
        <v>108</v>
      </c>
      <c r="E256">
        <v>17971</v>
      </c>
    </row>
    <row r="257" spans="1:5" x14ac:dyDescent="0.25">
      <c r="A257">
        <v>24</v>
      </c>
      <c r="B257" s="1" t="s">
        <v>37</v>
      </c>
      <c r="C257" t="s">
        <v>711</v>
      </c>
      <c r="D257">
        <v>102</v>
      </c>
      <c r="E257">
        <v>7431</v>
      </c>
    </row>
    <row r="258" spans="1:5" x14ac:dyDescent="0.25">
      <c r="A258">
        <v>24</v>
      </c>
      <c r="B258" s="1" t="s">
        <v>37</v>
      </c>
      <c r="C258" t="s">
        <v>707</v>
      </c>
      <c r="D258">
        <v>108</v>
      </c>
      <c r="E258">
        <v>24656</v>
      </c>
    </row>
    <row r="259" spans="1:5" x14ac:dyDescent="0.25">
      <c r="A259">
        <v>25</v>
      </c>
      <c r="B259" s="1" t="s">
        <v>36</v>
      </c>
      <c r="C259" t="s">
        <v>707</v>
      </c>
      <c r="D259">
        <v>108</v>
      </c>
      <c r="E259">
        <v>25100</v>
      </c>
    </row>
    <row r="260" spans="1:5" x14ac:dyDescent="0.25">
      <c r="A260">
        <v>25</v>
      </c>
      <c r="B260" s="1" t="s">
        <v>37</v>
      </c>
      <c r="C260" t="s">
        <v>709</v>
      </c>
      <c r="D260">
        <v>108</v>
      </c>
      <c r="E260">
        <v>21848</v>
      </c>
    </row>
    <row r="261" spans="1:5" x14ac:dyDescent="0.25">
      <c r="A261">
        <v>25</v>
      </c>
      <c r="B261" s="1" t="s">
        <v>37</v>
      </c>
      <c r="C261" t="s">
        <v>708</v>
      </c>
      <c r="D261">
        <v>103</v>
      </c>
      <c r="E261">
        <v>31991</v>
      </c>
    </row>
    <row r="262" spans="1:5" x14ac:dyDescent="0.25">
      <c r="A262">
        <v>26</v>
      </c>
      <c r="B262" s="1" t="s">
        <v>38</v>
      </c>
      <c r="C262" t="s">
        <v>708</v>
      </c>
      <c r="D262">
        <v>103</v>
      </c>
      <c r="E262">
        <v>10354</v>
      </c>
    </row>
    <row r="263" spans="1:5" x14ac:dyDescent="0.25">
      <c r="A263">
        <v>28</v>
      </c>
      <c r="B263" s="1" t="s">
        <v>39</v>
      </c>
      <c r="C263" t="s">
        <v>711</v>
      </c>
      <c r="D263">
        <v>109</v>
      </c>
      <c r="E263">
        <v>29724</v>
      </c>
    </row>
    <row r="264" spans="1:5" x14ac:dyDescent="0.25">
      <c r="A264">
        <v>28</v>
      </c>
      <c r="B264" s="1" t="s">
        <v>37</v>
      </c>
      <c r="C264" t="s">
        <v>704</v>
      </c>
      <c r="D264">
        <v>101</v>
      </c>
      <c r="E264">
        <v>16671</v>
      </c>
    </row>
    <row r="265" spans="1:5" x14ac:dyDescent="0.25">
      <c r="A265">
        <v>28</v>
      </c>
      <c r="B265" s="1" t="s">
        <v>38</v>
      </c>
      <c r="C265" t="s">
        <v>712</v>
      </c>
      <c r="D265">
        <v>104</v>
      </c>
      <c r="E265">
        <v>3874</v>
      </c>
    </row>
    <row r="266" spans="1:5" x14ac:dyDescent="0.25">
      <c r="A266">
        <v>1</v>
      </c>
      <c r="B266" s="1" t="s">
        <v>37</v>
      </c>
      <c r="C266" t="s">
        <v>705</v>
      </c>
      <c r="D266">
        <v>102</v>
      </c>
      <c r="E266">
        <v>25854</v>
      </c>
    </row>
    <row r="267" spans="1:5" x14ac:dyDescent="0.25">
      <c r="A267">
        <v>1</v>
      </c>
      <c r="B267" s="1" t="s">
        <v>36</v>
      </c>
      <c r="C267" t="s">
        <v>712</v>
      </c>
      <c r="D267">
        <v>107</v>
      </c>
      <c r="E267">
        <v>22096</v>
      </c>
    </row>
    <row r="268" spans="1:5" x14ac:dyDescent="0.25">
      <c r="A268">
        <v>1</v>
      </c>
      <c r="B268" s="1" t="s">
        <v>38</v>
      </c>
      <c r="C268" t="s">
        <v>707</v>
      </c>
      <c r="D268">
        <v>103</v>
      </c>
      <c r="E268">
        <v>19207</v>
      </c>
    </row>
    <row r="269" spans="1:5" x14ac:dyDescent="0.25">
      <c r="A269">
        <v>2</v>
      </c>
      <c r="B269" s="1" t="s">
        <v>38</v>
      </c>
      <c r="C269" t="s">
        <v>707</v>
      </c>
      <c r="D269">
        <v>109</v>
      </c>
      <c r="E269">
        <v>18608</v>
      </c>
    </row>
    <row r="270" spans="1:5" x14ac:dyDescent="0.25">
      <c r="A270">
        <v>3</v>
      </c>
      <c r="B270" s="1" t="s">
        <v>39</v>
      </c>
      <c r="C270" t="s">
        <v>710</v>
      </c>
      <c r="D270">
        <v>106</v>
      </c>
      <c r="E270">
        <v>15758</v>
      </c>
    </row>
    <row r="271" spans="1:5" x14ac:dyDescent="0.25">
      <c r="A271">
        <v>3</v>
      </c>
      <c r="B271" s="1" t="s">
        <v>37</v>
      </c>
      <c r="C271" t="s">
        <v>714</v>
      </c>
      <c r="D271">
        <v>106</v>
      </c>
      <c r="E271">
        <v>33856</v>
      </c>
    </row>
    <row r="272" spans="1:5" x14ac:dyDescent="0.25">
      <c r="A272">
        <v>3</v>
      </c>
      <c r="B272" s="1" t="s">
        <v>39</v>
      </c>
      <c r="C272" t="s">
        <v>711</v>
      </c>
      <c r="D272">
        <v>103</v>
      </c>
      <c r="E272">
        <v>30233</v>
      </c>
    </row>
    <row r="273" spans="1:5" x14ac:dyDescent="0.25">
      <c r="A273">
        <v>4</v>
      </c>
      <c r="B273" s="1" t="s">
        <v>36</v>
      </c>
      <c r="C273" t="s">
        <v>704</v>
      </c>
      <c r="D273">
        <v>102</v>
      </c>
      <c r="E273">
        <v>20979</v>
      </c>
    </row>
    <row r="274" spans="1:5" x14ac:dyDescent="0.25">
      <c r="A274">
        <v>5</v>
      </c>
      <c r="B274" s="1" t="s">
        <v>36</v>
      </c>
      <c r="C274" t="s">
        <v>704</v>
      </c>
      <c r="D274">
        <v>108</v>
      </c>
      <c r="E274">
        <v>23205</v>
      </c>
    </row>
    <row r="275" spans="1:5" x14ac:dyDescent="0.25">
      <c r="A275">
        <v>5</v>
      </c>
      <c r="B275" s="1" t="s">
        <v>36</v>
      </c>
      <c r="C275" t="s">
        <v>712</v>
      </c>
      <c r="D275">
        <v>107</v>
      </c>
      <c r="E275">
        <v>24814</v>
      </c>
    </row>
    <row r="276" spans="1:5" x14ac:dyDescent="0.25">
      <c r="A276">
        <v>5</v>
      </c>
      <c r="B276" s="1" t="s">
        <v>38</v>
      </c>
      <c r="C276" t="s">
        <v>709</v>
      </c>
      <c r="D276">
        <v>103</v>
      </c>
      <c r="E276">
        <v>26438</v>
      </c>
    </row>
    <row r="277" spans="1:5" x14ac:dyDescent="0.25">
      <c r="A277">
        <v>5</v>
      </c>
      <c r="B277" s="1" t="s">
        <v>37</v>
      </c>
      <c r="C277" t="s">
        <v>712</v>
      </c>
      <c r="D277">
        <v>104</v>
      </c>
      <c r="E277">
        <v>11328</v>
      </c>
    </row>
    <row r="278" spans="1:5" x14ac:dyDescent="0.25">
      <c r="A278">
        <v>6</v>
      </c>
      <c r="B278" s="1" t="s">
        <v>36</v>
      </c>
      <c r="C278" t="s">
        <v>705</v>
      </c>
      <c r="D278">
        <v>102</v>
      </c>
      <c r="E278">
        <v>26238</v>
      </c>
    </row>
    <row r="279" spans="1:5" x14ac:dyDescent="0.25">
      <c r="A279">
        <v>6</v>
      </c>
      <c r="B279" s="1" t="s">
        <v>38</v>
      </c>
      <c r="C279" t="s">
        <v>706</v>
      </c>
      <c r="D279">
        <v>103</v>
      </c>
      <c r="E279">
        <v>5342</v>
      </c>
    </row>
    <row r="280" spans="1:5" x14ac:dyDescent="0.25">
      <c r="A280">
        <v>6</v>
      </c>
      <c r="B280" s="1" t="s">
        <v>36</v>
      </c>
      <c r="C280" t="s">
        <v>710</v>
      </c>
      <c r="D280">
        <v>101</v>
      </c>
      <c r="E280">
        <v>27787</v>
      </c>
    </row>
    <row r="281" spans="1:5" x14ac:dyDescent="0.25">
      <c r="A281">
        <v>9</v>
      </c>
      <c r="B281" s="1" t="s">
        <v>37</v>
      </c>
      <c r="C281" t="s">
        <v>707</v>
      </c>
      <c r="D281">
        <v>104</v>
      </c>
      <c r="E281">
        <v>3302</v>
      </c>
    </row>
    <row r="282" spans="1:5" x14ac:dyDescent="0.25">
      <c r="A282">
        <v>10</v>
      </c>
      <c r="B282" s="1" t="s">
        <v>39</v>
      </c>
      <c r="C282" t="s">
        <v>713</v>
      </c>
      <c r="D282">
        <v>104</v>
      </c>
      <c r="E282">
        <v>12939</v>
      </c>
    </row>
    <row r="283" spans="1:5" x14ac:dyDescent="0.25">
      <c r="A283">
        <v>11</v>
      </c>
      <c r="B283" s="1" t="s">
        <v>38</v>
      </c>
      <c r="C283" t="s">
        <v>705</v>
      </c>
      <c r="D283">
        <v>107</v>
      </c>
      <c r="E283">
        <v>5800</v>
      </c>
    </row>
    <row r="284" spans="1:5" x14ac:dyDescent="0.25">
      <c r="A284">
        <v>12</v>
      </c>
      <c r="B284" s="1" t="s">
        <v>37</v>
      </c>
      <c r="C284" t="s">
        <v>704</v>
      </c>
      <c r="D284">
        <v>109</v>
      </c>
      <c r="E284">
        <v>3781</v>
      </c>
    </row>
    <row r="285" spans="1:5" x14ac:dyDescent="0.25">
      <c r="A285">
        <v>14</v>
      </c>
      <c r="B285" s="1" t="s">
        <v>38</v>
      </c>
      <c r="C285" t="s">
        <v>705</v>
      </c>
      <c r="D285">
        <v>102</v>
      </c>
      <c r="E285">
        <v>26479</v>
      </c>
    </row>
    <row r="286" spans="1:5" x14ac:dyDescent="0.25">
      <c r="A286">
        <v>15</v>
      </c>
      <c r="B286" s="1" t="s">
        <v>37</v>
      </c>
      <c r="C286" t="s">
        <v>709</v>
      </c>
      <c r="D286">
        <v>106</v>
      </c>
      <c r="E286">
        <v>10428</v>
      </c>
    </row>
    <row r="287" spans="1:5" x14ac:dyDescent="0.25">
      <c r="A287">
        <v>15</v>
      </c>
      <c r="B287" s="1" t="s">
        <v>38</v>
      </c>
      <c r="C287" t="s">
        <v>704</v>
      </c>
      <c r="D287">
        <v>103</v>
      </c>
      <c r="E287">
        <v>27897</v>
      </c>
    </row>
    <row r="288" spans="1:5" x14ac:dyDescent="0.25">
      <c r="A288">
        <v>15</v>
      </c>
      <c r="B288" s="1" t="s">
        <v>39</v>
      </c>
      <c r="C288" t="s">
        <v>714</v>
      </c>
      <c r="D288">
        <v>109</v>
      </c>
      <c r="E288">
        <v>3707</v>
      </c>
    </row>
    <row r="289" spans="1:5" x14ac:dyDescent="0.25">
      <c r="A289">
        <v>15</v>
      </c>
      <c r="B289" s="1" t="s">
        <v>36</v>
      </c>
      <c r="C289" t="s">
        <v>710</v>
      </c>
      <c r="D289">
        <v>108</v>
      </c>
      <c r="E289">
        <v>18881</v>
      </c>
    </row>
    <row r="290" spans="1:5" x14ac:dyDescent="0.25">
      <c r="A290">
        <v>15</v>
      </c>
      <c r="B290" s="1" t="s">
        <v>37</v>
      </c>
      <c r="C290" t="s">
        <v>713</v>
      </c>
      <c r="D290">
        <v>105</v>
      </c>
      <c r="E290">
        <v>22885</v>
      </c>
    </row>
    <row r="291" spans="1:5" x14ac:dyDescent="0.25">
      <c r="A291">
        <v>16</v>
      </c>
      <c r="B291" s="1" t="s">
        <v>37</v>
      </c>
      <c r="C291" t="s">
        <v>710</v>
      </c>
      <c r="D291">
        <v>101</v>
      </c>
      <c r="E291">
        <v>16986</v>
      </c>
    </row>
    <row r="292" spans="1:5" x14ac:dyDescent="0.25">
      <c r="A292">
        <v>16</v>
      </c>
      <c r="B292" s="1" t="s">
        <v>36</v>
      </c>
      <c r="C292" t="s">
        <v>706</v>
      </c>
      <c r="D292">
        <v>102</v>
      </c>
      <c r="E292">
        <v>26472</v>
      </c>
    </row>
    <row r="293" spans="1:5" x14ac:dyDescent="0.25">
      <c r="A293">
        <v>17</v>
      </c>
      <c r="B293" s="1" t="s">
        <v>38</v>
      </c>
      <c r="C293" t="s">
        <v>710</v>
      </c>
      <c r="D293">
        <v>109</v>
      </c>
      <c r="E293">
        <v>14992</v>
      </c>
    </row>
    <row r="294" spans="1:5" x14ac:dyDescent="0.25">
      <c r="A294">
        <v>17</v>
      </c>
      <c r="B294" s="1" t="s">
        <v>39</v>
      </c>
      <c r="C294" t="s">
        <v>710</v>
      </c>
      <c r="D294">
        <v>109</v>
      </c>
      <c r="E294">
        <v>29868</v>
      </c>
    </row>
    <row r="295" spans="1:5" x14ac:dyDescent="0.25">
      <c r="A295">
        <v>17</v>
      </c>
      <c r="B295" s="1" t="s">
        <v>38</v>
      </c>
      <c r="C295" t="s">
        <v>708</v>
      </c>
      <c r="D295">
        <v>107</v>
      </c>
      <c r="E295">
        <v>19348</v>
      </c>
    </row>
    <row r="296" spans="1:5" x14ac:dyDescent="0.25">
      <c r="A296">
        <v>18</v>
      </c>
      <c r="B296" s="1" t="s">
        <v>37</v>
      </c>
      <c r="C296" t="s">
        <v>707</v>
      </c>
      <c r="D296">
        <v>109</v>
      </c>
      <c r="E296">
        <v>30393</v>
      </c>
    </row>
    <row r="297" spans="1:5" x14ac:dyDescent="0.25">
      <c r="A297">
        <v>18</v>
      </c>
      <c r="B297" s="1" t="s">
        <v>38</v>
      </c>
      <c r="C297" t="s">
        <v>711</v>
      </c>
      <c r="D297">
        <v>105</v>
      </c>
      <c r="E297">
        <v>27553</v>
      </c>
    </row>
    <row r="298" spans="1:5" x14ac:dyDescent="0.25">
      <c r="A298">
        <v>19</v>
      </c>
      <c r="B298" s="1" t="s">
        <v>37</v>
      </c>
      <c r="C298" t="s">
        <v>710</v>
      </c>
      <c r="D298">
        <v>103</v>
      </c>
      <c r="E298">
        <v>26296</v>
      </c>
    </row>
    <row r="299" spans="1:5" x14ac:dyDescent="0.25">
      <c r="A299">
        <v>19</v>
      </c>
      <c r="B299" s="1" t="s">
        <v>38</v>
      </c>
      <c r="C299" t="s">
        <v>711</v>
      </c>
      <c r="D299">
        <v>104</v>
      </c>
      <c r="E299">
        <v>7051</v>
      </c>
    </row>
    <row r="300" spans="1:5" x14ac:dyDescent="0.25">
      <c r="A300">
        <v>20</v>
      </c>
      <c r="B300" s="1" t="s">
        <v>37</v>
      </c>
      <c r="C300" t="s">
        <v>713</v>
      </c>
      <c r="D300">
        <v>108</v>
      </c>
      <c r="E300">
        <v>19004</v>
      </c>
    </row>
    <row r="301" spans="1:5" x14ac:dyDescent="0.25">
      <c r="A301">
        <v>20</v>
      </c>
      <c r="B301" s="1" t="s">
        <v>38</v>
      </c>
      <c r="C301" t="s">
        <v>704</v>
      </c>
      <c r="D301">
        <v>104</v>
      </c>
      <c r="E301">
        <v>21822</v>
      </c>
    </row>
    <row r="302" spans="1:5" x14ac:dyDescent="0.25">
      <c r="A302">
        <v>21</v>
      </c>
      <c r="B302" s="1" t="s">
        <v>37</v>
      </c>
      <c r="C302" t="s">
        <v>714</v>
      </c>
      <c r="D302">
        <v>109</v>
      </c>
      <c r="E302">
        <v>18773</v>
      </c>
    </row>
    <row r="303" spans="1:5" x14ac:dyDescent="0.25">
      <c r="A303">
        <v>21</v>
      </c>
      <c r="B303" s="1" t="s">
        <v>36</v>
      </c>
      <c r="C303" t="s">
        <v>712</v>
      </c>
      <c r="D303">
        <v>102</v>
      </c>
      <c r="E303">
        <v>32812</v>
      </c>
    </row>
    <row r="304" spans="1:5" x14ac:dyDescent="0.25">
      <c r="A304">
        <v>22</v>
      </c>
      <c r="B304" s="1" t="s">
        <v>36</v>
      </c>
      <c r="C304" t="s">
        <v>712</v>
      </c>
      <c r="D304">
        <v>102</v>
      </c>
      <c r="E304">
        <v>34271</v>
      </c>
    </row>
    <row r="305" spans="1:5" x14ac:dyDescent="0.25">
      <c r="A305">
        <v>22</v>
      </c>
      <c r="B305" s="1" t="s">
        <v>39</v>
      </c>
      <c r="C305" t="s">
        <v>704</v>
      </c>
      <c r="D305">
        <v>104</v>
      </c>
      <c r="E305">
        <v>22493</v>
      </c>
    </row>
    <row r="306" spans="1:5" x14ac:dyDescent="0.25">
      <c r="A306">
        <v>22</v>
      </c>
      <c r="B306" s="1" t="s">
        <v>38</v>
      </c>
      <c r="C306" t="s">
        <v>711</v>
      </c>
      <c r="D306">
        <v>106</v>
      </c>
      <c r="E306">
        <v>18657</v>
      </c>
    </row>
    <row r="307" spans="1:5" x14ac:dyDescent="0.25">
      <c r="A307">
        <v>23</v>
      </c>
      <c r="B307" s="1" t="s">
        <v>38</v>
      </c>
      <c r="C307" t="s">
        <v>708</v>
      </c>
      <c r="D307">
        <v>101</v>
      </c>
      <c r="E307">
        <v>3971</v>
      </c>
    </row>
    <row r="308" spans="1:5" x14ac:dyDescent="0.25">
      <c r="A308">
        <v>23</v>
      </c>
      <c r="B308" s="1" t="s">
        <v>36</v>
      </c>
      <c r="C308" t="s">
        <v>705</v>
      </c>
      <c r="D308">
        <v>103</v>
      </c>
      <c r="E308">
        <v>28677</v>
      </c>
    </row>
    <row r="309" spans="1:5" x14ac:dyDescent="0.25">
      <c r="A309">
        <v>25</v>
      </c>
      <c r="B309" s="1" t="s">
        <v>37</v>
      </c>
      <c r="C309" t="s">
        <v>709</v>
      </c>
      <c r="D309">
        <v>103</v>
      </c>
      <c r="E309">
        <v>12292</v>
      </c>
    </row>
    <row r="310" spans="1:5" x14ac:dyDescent="0.25">
      <c r="A310">
        <v>26</v>
      </c>
      <c r="B310" s="1" t="s">
        <v>38</v>
      </c>
      <c r="C310" t="s">
        <v>710</v>
      </c>
      <c r="D310">
        <v>102</v>
      </c>
      <c r="E310">
        <v>26958</v>
      </c>
    </row>
    <row r="311" spans="1:5" x14ac:dyDescent="0.25">
      <c r="A311">
        <v>26</v>
      </c>
      <c r="B311" s="1" t="s">
        <v>38</v>
      </c>
      <c r="C311" t="s">
        <v>708</v>
      </c>
      <c r="D311">
        <v>109</v>
      </c>
      <c r="E311">
        <v>11807</v>
      </c>
    </row>
    <row r="312" spans="1:5" x14ac:dyDescent="0.25">
      <c r="A312">
        <v>28</v>
      </c>
      <c r="B312" s="1" t="s">
        <v>36</v>
      </c>
      <c r="C312" t="s">
        <v>704</v>
      </c>
      <c r="D312">
        <v>101</v>
      </c>
      <c r="E312">
        <v>34336</v>
      </c>
    </row>
    <row r="313" spans="1:5" x14ac:dyDescent="0.25">
      <c r="A313">
        <v>28</v>
      </c>
      <c r="B313" s="1" t="s">
        <v>38</v>
      </c>
      <c r="C313" t="s">
        <v>708</v>
      </c>
      <c r="D313">
        <v>103</v>
      </c>
      <c r="E313">
        <v>22665</v>
      </c>
    </row>
    <row r="314" spans="1:5" x14ac:dyDescent="0.25">
      <c r="A314">
        <v>1</v>
      </c>
      <c r="B314" s="1" t="s">
        <v>39</v>
      </c>
      <c r="C314" t="s">
        <v>707</v>
      </c>
      <c r="D314">
        <v>103</v>
      </c>
      <c r="E314">
        <v>33538</v>
      </c>
    </row>
    <row r="315" spans="1:5" x14ac:dyDescent="0.25">
      <c r="A315">
        <v>1</v>
      </c>
      <c r="B315" s="1" t="s">
        <v>36</v>
      </c>
      <c r="C315" t="s">
        <v>705</v>
      </c>
      <c r="D315">
        <v>102</v>
      </c>
      <c r="E315">
        <v>13602</v>
      </c>
    </row>
    <row r="316" spans="1:5" x14ac:dyDescent="0.25">
      <c r="A316">
        <v>2</v>
      </c>
      <c r="B316" s="1" t="s">
        <v>39</v>
      </c>
      <c r="C316" t="s">
        <v>709</v>
      </c>
      <c r="D316">
        <v>101</v>
      </c>
      <c r="E316">
        <v>26867</v>
      </c>
    </row>
    <row r="317" spans="1:5" x14ac:dyDescent="0.25">
      <c r="A317">
        <v>2</v>
      </c>
      <c r="B317" s="1" t="s">
        <v>37</v>
      </c>
      <c r="C317" t="s">
        <v>714</v>
      </c>
      <c r="D317">
        <v>103</v>
      </c>
      <c r="E317">
        <v>23275</v>
      </c>
    </row>
    <row r="318" spans="1:5" x14ac:dyDescent="0.25">
      <c r="A318">
        <v>2</v>
      </c>
      <c r="B318" s="1" t="s">
        <v>39</v>
      </c>
      <c r="C318" t="s">
        <v>704</v>
      </c>
      <c r="D318">
        <v>107</v>
      </c>
      <c r="E318">
        <v>5400</v>
      </c>
    </row>
    <row r="319" spans="1:5" x14ac:dyDescent="0.25">
      <c r="A319">
        <v>2</v>
      </c>
      <c r="B319" s="1" t="s">
        <v>37</v>
      </c>
      <c r="C319" t="s">
        <v>713</v>
      </c>
      <c r="D319">
        <v>108</v>
      </c>
      <c r="E319">
        <v>13383</v>
      </c>
    </row>
    <row r="320" spans="1:5" x14ac:dyDescent="0.25">
      <c r="A320">
        <v>3</v>
      </c>
      <c r="B320" s="1" t="s">
        <v>36</v>
      </c>
      <c r="C320" t="s">
        <v>708</v>
      </c>
      <c r="D320">
        <v>107</v>
      </c>
      <c r="E320">
        <v>20608</v>
      </c>
    </row>
    <row r="321" spans="1:5" x14ac:dyDescent="0.25">
      <c r="A321">
        <v>4</v>
      </c>
      <c r="B321" s="1" t="s">
        <v>38</v>
      </c>
      <c r="C321" t="s">
        <v>708</v>
      </c>
      <c r="D321">
        <v>108</v>
      </c>
      <c r="E321">
        <v>22770</v>
      </c>
    </row>
    <row r="322" spans="1:5" x14ac:dyDescent="0.25">
      <c r="A322">
        <v>5</v>
      </c>
      <c r="B322" s="1" t="s">
        <v>39</v>
      </c>
      <c r="C322" t="s">
        <v>712</v>
      </c>
      <c r="D322">
        <v>102</v>
      </c>
      <c r="E322">
        <v>33821</v>
      </c>
    </row>
    <row r="323" spans="1:5" x14ac:dyDescent="0.25">
      <c r="A323">
        <v>5</v>
      </c>
      <c r="B323" s="1" t="s">
        <v>39</v>
      </c>
      <c r="C323" t="s">
        <v>710</v>
      </c>
      <c r="D323">
        <v>101</v>
      </c>
      <c r="E323">
        <v>3777</v>
      </c>
    </row>
    <row r="324" spans="1:5" x14ac:dyDescent="0.25">
      <c r="A324">
        <v>6</v>
      </c>
      <c r="B324" s="1" t="s">
        <v>39</v>
      </c>
      <c r="C324" t="s">
        <v>707</v>
      </c>
      <c r="D324">
        <v>108</v>
      </c>
      <c r="E324">
        <v>10015</v>
      </c>
    </row>
    <row r="325" spans="1:5" x14ac:dyDescent="0.25">
      <c r="A325">
        <v>7</v>
      </c>
      <c r="B325" s="1" t="s">
        <v>39</v>
      </c>
      <c r="C325" t="s">
        <v>711</v>
      </c>
      <c r="D325">
        <v>108</v>
      </c>
      <c r="E325">
        <v>8724</v>
      </c>
    </row>
    <row r="326" spans="1:5" x14ac:dyDescent="0.25">
      <c r="A326">
        <v>7</v>
      </c>
      <c r="B326" s="1" t="s">
        <v>39</v>
      </c>
      <c r="C326" t="s">
        <v>706</v>
      </c>
      <c r="D326">
        <v>102</v>
      </c>
      <c r="E326">
        <v>30423</v>
      </c>
    </row>
    <row r="327" spans="1:5" x14ac:dyDescent="0.25">
      <c r="A327">
        <v>10</v>
      </c>
      <c r="B327" s="1" t="s">
        <v>36</v>
      </c>
      <c r="C327" t="s">
        <v>707</v>
      </c>
      <c r="D327">
        <v>105</v>
      </c>
      <c r="E327">
        <v>8029</v>
      </c>
    </row>
    <row r="328" spans="1:5" x14ac:dyDescent="0.25">
      <c r="A328">
        <v>10</v>
      </c>
      <c r="B328" s="1" t="s">
        <v>36</v>
      </c>
      <c r="C328" t="s">
        <v>704</v>
      </c>
      <c r="D328">
        <v>104</v>
      </c>
      <c r="E328">
        <v>12531</v>
      </c>
    </row>
    <row r="329" spans="1:5" x14ac:dyDescent="0.25">
      <c r="A329">
        <v>11</v>
      </c>
      <c r="B329" s="1" t="s">
        <v>37</v>
      </c>
      <c r="C329" t="s">
        <v>705</v>
      </c>
      <c r="D329">
        <v>101</v>
      </c>
      <c r="E329">
        <v>26282</v>
      </c>
    </row>
    <row r="330" spans="1:5" x14ac:dyDescent="0.25">
      <c r="A330">
        <v>13</v>
      </c>
      <c r="B330" s="1" t="s">
        <v>39</v>
      </c>
      <c r="C330" t="s">
        <v>713</v>
      </c>
      <c r="D330">
        <v>102</v>
      </c>
      <c r="E330">
        <v>14111</v>
      </c>
    </row>
    <row r="331" spans="1:5" x14ac:dyDescent="0.25">
      <c r="A331">
        <v>15</v>
      </c>
      <c r="B331" s="1" t="s">
        <v>37</v>
      </c>
      <c r="C331" t="s">
        <v>707</v>
      </c>
      <c r="D331">
        <v>104</v>
      </c>
      <c r="E331">
        <v>30348</v>
      </c>
    </row>
    <row r="332" spans="1:5" x14ac:dyDescent="0.25">
      <c r="A332">
        <v>15</v>
      </c>
      <c r="B332" s="1" t="s">
        <v>39</v>
      </c>
      <c r="C332" t="s">
        <v>714</v>
      </c>
      <c r="D332">
        <v>106</v>
      </c>
      <c r="E332">
        <v>21065</v>
      </c>
    </row>
    <row r="333" spans="1:5" x14ac:dyDescent="0.25">
      <c r="A333">
        <v>17</v>
      </c>
      <c r="B333" s="1" t="s">
        <v>38</v>
      </c>
      <c r="C333" t="s">
        <v>710</v>
      </c>
      <c r="D333">
        <v>103</v>
      </c>
      <c r="E333">
        <v>13697</v>
      </c>
    </row>
    <row r="334" spans="1:5" x14ac:dyDescent="0.25">
      <c r="A334">
        <v>18</v>
      </c>
      <c r="B334" s="1" t="s">
        <v>37</v>
      </c>
      <c r="C334" t="s">
        <v>709</v>
      </c>
      <c r="D334">
        <v>102</v>
      </c>
      <c r="E334">
        <v>9925</v>
      </c>
    </row>
    <row r="335" spans="1:5" x14ac:dyDescent="0.25">
      <c r="A335">
        <v>20</v>
      </c>
      <c r="B335" s="1" t="s">
        <v>38</v>
      </c>
      <c r="C335" t="s">
        <v>707</v>
      </c>
      <c r="D335">
        <v>107</v>
      </c>
      <c r="E335">
        <v>16848</v>
      </c>
    </row>
    <row r="336" spans="1:5" x14ac:dyDescent="0.25">
      <c r="A336">
        <v>20</v>
      </c>
      <c r="B336" s="1" t="s">
        <v>36</v>
      </c>
      <c r="C336" t="s">
        <v>704</v>
      </c>
      <c r="D336">
        <v>105</v>
      </c>
      <c r="E336">
        <v>15469</v>
      </c>
    </row>
    <row r="337" spans="1:5" x14ac:dyDescent="0.25">
      <c r="A337">
        <v>22</v>
      </c>
      <c r="B337" s="1" t="s">
        <v>37</v>
      </c>
      <c r="C337" t="s">
        <v>708</v>
      </c>
      <c r="D337">
        <v>105</v>
      </c>
      <c r="E337">
        <v>12800</v>
      </c>
    </row>
    <row r="338" spans="1:5" x14ac:dyDescent="0.25">
      <c r="A338">
        <v>22</v>
      </c>
      <c r="B338" s="1" t="s">
        <v>39</v>
      </c>
      <c r="C338" t="s">
        <v>708</v>
      </c>
      <c r="D338">
        <v>107</v>
      </c>
      <c r="E338">
        <v>27598</v>
      </c>
    </row>
    <row r="339" spans="1:5" x14ac:dyDescent="0.25">
      <c r="A339">
        <v>23</v>
      </c>
      <c r="B339" s="1" t="s">
        <v>38</v>
      </c>
      <c r="C339" t="s">
        <v>714</v>
      </c>
      <c r="D339">
        <v>101</v>
      </c>
      <c r="E339">
        <v>2395</v>
      </c>
    </row>
    <row r="340" spans="1:5" x14ac:dyDescent="0.25">
      <c r="A340">
        <v>24</v>
      </c>
      <c r="B340" s="1" t="s">
        <v>37</v>
      </c>
      <c r="C340" t="s">
        <v>707</v>
      </c>
      <c r="D340">
        <v>108</v>
      </c>
      <c r="E340">
        <v>17971</v>
      </c>
    </row>
    <row r="341" spans="1:5" x14ac:dyDescent="0.25">
      <c r="A341">
        <v>24</v>
      </c>
      <c r="B341" s="1" t="s">
        <v>37</v>
      </c>
      <c r="C341" t="s">
        <v>704</v>
      </c>
      <c r="D341">
        <v>102</v>
      </c>
      <c r="E341">
        <v>7431</v>
      </c>
    </row>
    <row r="342" spans="1:5" x14ac:dyDescent="0.25">
      <c r="A342">
        <v>24</v>
      </c>
      <c r="B342" s="1" t="s">
        <v>37</v>
      </c>
      <c r="C342" t="s">
        <v>710</v>
      </c>
      <c r="D342">
        <v>108</v>
      </c>
      <c r="E342">
        <v>24656</v>
      </c>
    </row>
    <row r="343" spans="1:5" x14ac:dyDescent="0.25">
      <c r="A343">
        <v>25</v>
      </c>
      <c r="B343" s="1" t="s">
        <v>36</v>
      </c>
      <c r="C343" t="s">
        <v>704</v>
      </c>
      <c r="D343">
        <v>108</v>
      </c>
      <c r="E343">
        <v>25100</v>
      </c>
    </row>
    <row r="344" spans="1:5" x14ac:dyDescent="0.25">
      <c r="A344">
        <v>25</v>
      </c>
      <c r="B344" s="1" t="s">
        <v>37</v>
      </c>
      <c r="C344" t="s">
        <v>711</v>
      </c>
      <c r="D344">
        <v>108</v>
      </c>
      <c r="E344">
        <v>21848</v>
      </c>
    </row>
    <row r="345" spans="1:5" x14ac:dyDescent="0.25">
      <c r="A345">
        <v>25</v>
      </c>
      <c r="B345" s="1" t="s">
        <v>37</v>
      </c>
      <c r="C345" t="s">
        <v>712</v>
      </c>
      <c r="D345">
        <v>103</v>
      </c>
      <c r="E345">
        <v>31991</v>
      </c>
    </row>
    <row r="346" spans="1:5" x14ac:dyDescent="0.25">
      <c r="A346">
        <v>26</v>
      </c>
      <c r="B346" s="1" t="s">
        <v>38</v>
      </c>
      <c r="C346" t="s">
        <v>709</v>
      </c>
      <c r="D346">
        <v>103</v>
      </c>
      <c r="E346">
        <v>10354</v>
      </c>
    </row>
    <row r="347" spans="1:5" x14ac:dyDescent="0.25">
      <c r="A347">
        <v>28</v>
      </c>
      <c r="B347" s="1" t="s">
        <v>39</v>
      </c>
      <c r="C347" t="s">
        <v>705</v>
      </c>
      <c r="D347">
        <v>109</v>
      </c>
      <c r="E347">
        <v>29724</v>
      </c>
    </row>
    <row r="348" spans="1:5" x14ac:dyDescent="0.25">
      <c r="A348">
        <v>28</v>
      </c>
      <c r="B348" s="1" t="s">
        <v>37</v>
      </c>
      <c r="C348" t="s">
        <v>714</v>
      </c>
      <c r="D348">
        <v>101</v>
      </c>
      <c r="E348">
        <v>16671</v>
      </c>
    </row>
    <row r="349" spans="1:5" x14ac:dyDescent="0.25">
      <c r="A349">
        <v>28</v>
      </c>
      <c r="B349" s="1" t="s">
        <v>38</v>
      </c>
      <c r="C349" t="s">
        <v>714</v>
      </c>
      <c r="D349">
        <v>104</v>
      </c>
      <c r="E349">
        <v>3874</v>
      </c>
    </row>
    <row r="350" spans="1:5" x14ac:dyDescent="0.25">
      <c r="A350">
        <v>1</v>
      </c>
      <c r="B350" s="1" t="s">
        <v>37</v>
      </c>
      <c r="C350" t="s">
        <v>705</v>
      </c>
      <c r="D350">
        <v>102</v>
      </c>
      <c r="E350">
        <v>25854</v>
      </c>
    </row>
    <row r="351" spans="1:5" x14ac:dyDescent="0.25">
      <c r="A351">
        <v>1</v>
      </c>
      <c r="B351" s="1" t="s">
        <v>36</v>
      </c>
      <c r="C351" t="s">
        <v>709</v>
      </c>
      <c r="D351">
        <v>107</v>
      </c>
      <c r="E351">
        <v>22096</v>
      </c>
    </row>
    <row r="352" spans="1:5" x14ac:dyDescent="0.25">
      <c r="A352">
        <v>1</v>
      </c>
      <c r="B352" s="1" t="s">
        <v>38</v>
      </c>
      <c r="C352" t="s">
        <v>708</v>
      </c>
      <c r="D352">
        <v>103</v>
      </c>
      <c r="E352">
        <v>19207</v>
      </c>
    </row>
    <row r="353" spans="1:5" x14ac:dyDescent="0.25">
      <c r="A353">
        <v>2</v>
      </c>
      <c r="B353" s="1" t="s">
        <v>38</v>
      </c>
      <c r="C353" t="s">
        <v>704</v>
      </c>
      <c r="D353">
        <v>109</v>
      </c>
      <c r="E353">
        <v>18608</v>
      </c>
    </row>
    <row r="354" spans="1:5" x14ac:dyDescent="0.25">
      <c r="A354">
        <v>3</v>
      </c>
      <c r="B354" s="1" t="s">
        <v>39</v>
      </c>
      <c r="C354" t="s">
        <v>705</v>
      </c>
      <c r="D354">
        <v>106</v>
      </c>
      <c r="E354">
        <v>15758</v>
      </c>
    </row>
    <row r="355" spans="1:5" x14ac:dyDescent="0.25">
      <c r="A355">
        <v>3</v>
      </c>
      <c r="B355" s="1" t="s">
        <v>37</v>
      </c>
      <c r="C355" t="s">
        <v>706</v>
      </c>
      <c r="D355">
        <v>106</v>
      </c>
      <c r="E355">
        <v>33856</v>
      </c>
    </row>
    <row r="356" spans="1:5" x14ac:dyDescent="0.25">
      <c r="A356">
        <v>3</v>
      </c>
      <c r="B356" s="1" t="s">
        <v>39</v>
      </c>
      <c r="C356" t="s">
        <v>713</v>
      </c>
      <c r="D356">
        <v>103</v>
      </c>
      <c r="E356">
        <v>30233</v>
      </c>
    </row>
    <row r="357" spans="1:5" x14ac:dyDescent="0.25">
      <c r="A357">
        <v>4</v>
      </c>
      <c r="B357" s="1" t="s">
        <v>36</v>
      </c>
      <c r="C357" t="s">
        <v>713</v>
      </c>
      <c r="D357">
        <v>102</v>
      </c>
      <c r="E357">
        <v>20979</v>
      </c>
    </row>
    <row r="358" spans="1:5" x14ac:dyDescent="0.25">
      <c r="A358">
        <v>5</v>
      </c>
      <c r="B358" s="1" t="s">
        <v>36</v>
      </c>
      <c r="C358" t="s">
        <v>711</v>
      </c>
      <c r="D358">
        <v>108</v>
      </c>
      <c r="E358">
        <v>23205</v>
      </c>
    </row>
    <row r="359" spans="1:5" x14ac:dyDescent="0.25">
      <c r="A359">
        <v>5</v>
      </c>
      <c r="B359" s="1" t="s">
        <v>36</v>
      </c>
      <c r="C359" t="s">
        <v>706</v>
      </c>
      <c r="D359">
        <v>107</v>
      </c>
      <c r="E359">
        <v>24814</v>
      </c>
    </row>
    <row r="360" spans="1:5" x14ac:dyDescent="0.25">
      <c r="A360">
        <v>5</v>
      </c>
      <c r="B360" s="1" t="s">
        <v>38</v>
      </c>
      <c r="C360" t="s">
        <v>706</v>
      </c>
      <c r="D360">
        <v>103</v>
      </c>
      <c r="E360">
        <v>26438</v>
      </c>
    </row>
    <row r="361" spans="1:5" x14ac:dyDescent="0.25">
      <c r="A361">
        <v>5</v>
      </c>
      <c r="B361" s="1" t="s">
        <v>37</v>
      </c>
      <c r="C361" t="s">
        <v>709</v>
      </c>
      <c r="D361">
        <v>104</v>
      </c>
      <c r="E361">
        <v>11328</v>
      </c>
    </row>
    <row r="362" spans="1:5" x14ac:dyDescent="0.25">
      <c r="A362">
        <v>6</v>
      </c>
      <c r="B362" s="1" t="s">
        <v>36</v>
      </c>
      <c r="C362" t="s">
        <v>708</v>
      </c>
      <c r="D362">
        <v>102</v>
      </c>
      <c r="E362">
        <v>26238</v>
      </c>
    </row>
    <row r="363" spans="1:5" x14ac:dyDescent="0.25">
      <c r="A363">
        <v>6</v>
      </c>
      <c r="B363" s="1" t="s">
        <v>38</v>
      </c>
      <c r="C363" t="s">
        <v>712</v>
      </c>
      <c r="D363">
        <v>103</v>
      </c>
      <c r="E363">
        <v>5342</v>
      </c>
    </row>
    <row r="364" spans="1:5" x14ac:dyDescent="0.25">
      <c r="A364">
        <v>6</v>
      </c>
      <c r="B364" s="1" t="s">
        <v>36</v>
      </c>
      <c r="C364" t="s">
        <v>707</v>
      </c>
      <c r="D364">
        <v>101</v>
      </c>
      <c r="E364">
        <v>27787</v>
      </c>
    </row>
    <row r="365" spans="1:5" x14ac:dyDescent="0.25">
      <c r="A365">
        <v>9</v>
      </c>
      <c r="B365" s="1" t="s">
        <v>37</v>
      </c>
      <c r="C365" t="s">
        <v>707</v>
      </c>
      <c r="D365">
        <v>104</v>
      </c>
      <c r="E365">
        <v>3302</v>
      </c>
    </row>
    <row r="366" spans="1:5" x14ac:dyDescent="0.25">
      <c r="A366">
        <v>10</v>
      </c>
      <c r="B366" s="1" t="s">
        <v>39</v>
      </c>
      <c r="C366" t="s">
        <v>714</v>
      </c>
      <c r="D366">
        <v>104</v>
      </c>
      <c r="E366">
        <v>12939</v>
      </c>
    </row>
    <row r="367" spans="1:5" x14ac:dyDescent="0.25">
      <c r="A367">
        <v>11</v>
      </c>
      <c r="B367" s="1" t="s">
        <v>38</v>
      </c>
      <c r="C367" t="s">
        <v>711</v>
      </c>
      <c r="D367">
        <v>107</v>
      </c>
      <c r="E367">
        <v>5800</v>
      </c>
    </row>
    <row r="368" spans="1:5" x14ac:dyDescent="0.25">
      <c r="A368">
        <v>12</v>
      </c>
      <c r="B368" s="1" t="s">
        <v>37</v>
      </c>
      <c r="C368" t="s">
        <v>714</v>
      </c>
      <c r="D368">
        <v>109</v>
      </c>
      <c r="E368">
        <v>3781</v>
      </c>
    </row>
    <row r="369" spans="1:5" x14ac:dyDescent="0.25">
      <c r="A369">
        <v>14</v>
      </c>
      <c r="B369" s="1" t="s">
        <v>38</v>
      </c>
      <c r="C369" t="s">
        <v>704</v>
      </c>
      <c r="D369">
        <v>102</v>
      </c>
      <c r="E369">
        <v>26479</v>
      </c>
    </row>
    <row r="370" spans="1:5" x14ac:dyDescent="0.25">
      <c r="A370">
        <v>15</v>
      </c>
      <c r="B370" s="1" t="s">
        <v>37</v>
      </c>
      <c r="C370" t="s">
        <v>708</v>
      </c>
      <c r="D370">
        <v>106</v>
      </c>
      <c r="E370">
        <v>10428</v>
      </c>
    </row>
    <row r="371" spans="1:5" x14ac:dyDescent="0.25">
      <c r="A371">
        <v>15</v>
      </c>
      <c r="B371" s="1" t="s">
        <v>38</v>
      </c>
      <c r="C371" t="s">
        <v>705</v>
      </c>
      <c r="D371">
        <v>103</v>
      </c>
      <c r="E371">
        <v>27897</v>
      </c>
    </row>
    <row r="372" spans="1:5" x14ac:dyDescent="0.25">
      <c r="A372">
        <v>15</v>
      </c>
      <c r="B372" s="1" t="s">
        <v>39</v>
      </c>
      <c r="C372" t="s">
        <v>712</v>
      </c>
      <c r="D372">
        <v>109</v>
      </c>
      <c r="E372">
        <v>3707</v>
      </c>
    </row>
    <row r="373" spans="1:5" x14ac:dyDescent="0.25">
      <c r="A373">
        <v>15</v>
      </c>
      <c r="B373" s="1" t="s">
        <v>36</v>
      </c>
      <c r="C373" t="s">
        <v>704</v>
      </c>
      <c r="D373">
        <v>108</v>
      </c>
      <c r="E373">
        <v>18881</v>
      </c>
    </row>
    <row r="374" spans="1:5" x14ac:dyDescent="0.25">
      <c r="A374">
        <v>15</v>
      </c>
      <c r="B374" s="1" t="s">
        <v>37</v>
      </c>
      <c r="C374" t="s">
        <v>712</v>
      </c>
      <c r="D374">
        <v>105</v>
      </c>
      <c r="E374">
        <v>22885</v>
      </c>
    </row>
    <row r="375" spans="1:5" x14ac:dyDescent="0.25">
      <c r="A375">
        <v>16</v>
      </c>
      <c r="B375" s="1" t="s">
        <v>37</v>
      </c>
      <c r="C375" t="s">
        <v>708</v>
      </c>
      <c r="D375">
        <v>101</v>
      </c>
      <c r="E375">
        <v>16986</v>
      </c>
    </row>
    <row r="376" spans="1:5" x14ac:dyDescent="0.25">
      <c r="A376">
        <v>16</v>
      </c>
      <c r="B376" s="1" t="s">
        <v>36</v>
      </c>
      <c r="C376" t="s">
        <v>704</v>
      </c>
      <c r="D376">
        <v>102</v>
      </c>
      <c r="E376">
        <v>26472</v>
      </c>
    </row>
    <row r="377" spans="1:5" x14ac:dyDescent="0.25">
      <c r="A377">
        <v>17</v>
      </c>
      <c r="B377" s="1" t="s">
        <v>38</v>
      </c>
      <c r="C377" t="s">
        <v>711</v>
      </c>
      <c r="D377">
        <v>109</v>
      </c>
      <c r="E377">
        <v>14992</v>
      </c>
    </row>
    <row r="378" spans="1:5" x14ac:dyDescent="0.25">
      <c r="A378">
        <v>17</v>
      </c>
      <c r="B378" s="1" t="s">
        <v>39</v>
      </c>
      <c r="C378" t="s">
        <v>711</v>
      </c>
      <c r="D378">
        <v>109</v>
      </c>
      <c r="E378">
        <v>29868</v>
      </c>
    </row>
    <row r="379" spans="1:5" x14ac:dyDescent="0.25">
      <c r="A379">
        <v>17</v>
      </c>
      <c r="B379" s="1" t="s">
        <v>38</v>
      </c>
      <c r="C379" t="s">
        <v>714</v>
      </c>
      <c r="D379">
        <v>107</v>
      </c>
      <c r="E379">
        <v>19348</v>
      </c>
    </row>
    <row r="380" spans="1:5" x14ac:dyDescent="0.25">
      <c r="A380">
        <v>18</v>
      </c>
      <c r="B380" s="1" t="s">
        <v>37</v>
      </c>
      <c r="C380" t="s">
        <v>705</v>
      </c>
      <c r="D380">
        <v>109</v>
      </c>
      <c r="E380">
        <v>30393</v>
      </c>
    </row>
    <row r="381" spans="1:5" x14ac:dyDescent="0.25">
      <c r="A381">
        <v>18</v>
      </c>
      <c r="B381" s="1" t="s">
        <v>38</v>
      </c>
      <c r="C381" t="s">
        <v>709</v>
      </c>
      <c r="D381">
        <v>105</v>
      </c>
      <c r="E381">
        <v>27553</v>
      </c>
    </row>
    <row r="382" spans="1:5" x14ac:dyDescent="0.25">
      <c r="A382">
        <v>19</v>
      </c>
      <c r="B382" s="1" t="s">
        <v>37</v>
      </c>
      <c r="C382" t="s">
        <v>705</v>
      </c>
      <c r="D382">
        <v>103</v>
      </c>
      <c r="E382">
        <v>26296</v>
      </c>
    </row>
    <row r="383" spans="1:5" x14ac:dyDescent="0.25">
      <c r="A383">
        <v>19</v>
      </c>
      <c r="B383" s="1" t="s">
        <v>38</v>
      </c>
      <c r="C383" t="s">
        <v>705</v>
      </c>
      <c r="D383">
        <v>104</v>
      </c>
      <c r="E383">
        <v>7051</v>
      </c>
    </row>
    <row r="384" spans="1:5" x14ac:dyDescent="0.25">
      <c r="A384">
        <v>20</v>
      </c>
      <c r="B384" s="1" t="s">
        <v>37</v>
      </c>
      <c r="C384" t="s">
        <v>709</v>
      </c>
      <c r="D384">
        <v>108</v>
      </c>
      <c r="E384">
        <v>19004</v>
      </c>
    </row>
    <row r="385" spans="1:5" x14ac:dyDescent="0.25">
      <c r="A385">
        <v>20</v>
      </c>
      <c r="B385" s="1" t="s">
        <v>38</v>
      </c>
      <c r="C385" t="s">
        <v>709</v>
      </c>
      <c r="D385">
        <v>104</v>
      </c>
      <c r="E385">
        <v>21822</v>
      </c>
    </row>
    <row r="386" spans="1:5" x14ac:dyDescent="0.25">
      <c r="A386">
        <v>21</v>
      </c>
      <c r="B386" s="1" t="s">
        <v>37</v>
      </c>
      <c r="C386" t="s">
        <v>710</v>
      </c>
      <c r="D386">
        <v>109</v>
      </c>
      <c r="E386">
        <v>18773</v>
      </c>
    </row>
    <row r="387" spans="1:5" x14ac:dyDescent="0.25">
      <c r="A387">
        <v>21</v>
      </c>
      <c r="B387" s="1" t="s">
        <v>36</v>
      </c>
      <c r="C387" t="s">
        <v>707</v>
      </c>
      <c r="D387">
        <v>102</v>
      </c>
      <c r="E387">
        <v>32812</v>
      </c>
    </row>
    <row r="388" spans="1:5" x14ac:dyDescent="0.25">
      <c r="A388">
        <v>22</v>
      </c>
      <c r="B388" s="1" t="s">
        <v>36</v>
      </c>
      <c r="C388" t="s">
        <v>706</v>
      </c>
      <c r="D388">
        <v>102</v>
      </c>
      <c r="E388">
        <v>34271</v>
      </c>
    </row>
    <row r="389" spans="1:5" x14ac:dyDescent="0.25">
      <c r="A389">
        <v>22</v>
      </c>
      <c r="B389" s="1" t="s">
        <v>39</v>
      </c>
      <c r="C389" t="s">
        <v>712</v>
      </c>
      <c r="D389">
        <v>104</v>
      </c>
      <c r="E389">
        <v>22493</v>
      </c>
    </row>
    <row r="390" spans="1:5" x14ac:dyDescent="0.25">
      <c r="A390">
        <v>22</v>
      </c>
      <c r="B390" s="1" t="s">
        <v>38</v>
      </c>
      <c r="C390" t="s">
        <v>706</v>
      </c>
      <c r="D390">
        <v>106</v>
      </c>
      <c r="E390">
        <v>18657</v>
      </c>
    </row>
    <row r="391" spans="1:5" x14ac:dyDescent="0.25">
      <c r="A391">
        <v>23</v>
      </c>
      <c r="B391" s="1" t="s">
        <v>38</v>
      </c>
      <c r="C391" t="s">
        <v>704</v>
      </c>
      <c r="D391">
        <v>101</v>
      </c>
      <c r="E391">
        <v>3971</v>
      </c>
    </row>
    <row r="392" spans="1:5" x14ac:dyDescent="0.25">
      <c r="A392">
        <v>23</v>
      </c>
      <c r="B392" s="1" t="s">
        <v>36</v>
      </c>
      <c r="C392" t="s">
        <v>704</v>
      </c>
      <c r="D392">
        <v>103</v>
      </c>
      <c r="E392">
        <v>28677</v>
      </c>
    </row>
    <row r="393" spans="1:5" x14ac:dyDescent="0.25">
      <c r="A393">
        <v>25</v>
      </c>
      <c r="B393" s="1" t="s">
        <v>37</v>
      </c>
      <c r="C393" t="s">
        <v>706</v>
      </c>
      <c r="D393">
        <v>103</v>
      </c>
      <c r="E393">
        <v>12292</v>
      </c>
    </row>
    <row r="394" spans="1:5" x14ac:dyDescent="0.25">
      <c r="A394">
        <v>26</v>
      </c>
      <c r="B394" s="1" t="s">
        <v>38</v>
      </c>
      <c r="C394" t="s">
        <v>709</v>
      </c>
      <c r="D394">
        <v>102</v>
      </c>
      <c r="E394">
        <v>26958</v>
      </c>
    </row>
    <row r="395" spans="1:5" x14ac:dyDescent="0.25">
      <c r="A395">
        <v>26</v>
      </c>
      <c r="B395" s="1" t="s">
        <v>38</v>
      </c>
      <c r="C395" t="s">
        <v>705</v>
      </c>
      <c r="D395">
        <v>109</v>
      </c>
      <c r="E395">
        <v>11807</v>
      </c>
    </row>
    <row r="396" spans="1:5" x14ac:dyDescent="0.25">
      <c r="A396">
        <v>28</v>
      </c>
      <c r="B396" s="1" t="s">
        <v>36</v>
      </c>
      <c r="C396" t="s">
        <v>711</v>
      </c>
      <c r="D396">
        <v>101</v>
      </c>
      <c r="E396">
        <v>34336</v>
      </c>
    </row>
    <row r="397" spans="1:5" x14ac:dyDescent="0.25">
      <c r="A397">
        <v>28</v>
      </c>
      <c r="B397" s="1" t="s">
        <v>38</v>
      </c>
      <c r="C397" t="s">
        <v>707</v>
      </c>
      <c r="D397">
        <v>103</v>
      </c>
      <c r="E397">
        <v>22665</v>
      </c>
    </row>
    <row r="398" spans="1:5" x14ac:dyDescent="0.25">
      <c r="A398">
        <v>1</v>
      </c>
      <c r="B398" s="1" t="s">
        <v>39</v>
      </c>
      <c r="C398" t="s">
        <v>709</v>
      </c>
      <c r="D398">
        <v>103</v>
      </c>
      <c r="E398">
        <v>33538</v>
      </c>
    </row>
    <row r="399" spans="1:5" x14ac:dyDescent="0.25">
      <c r="A399">
        <v>1</v>
      </c>
      <c r="B399" s="1" t="s">
        <v>36</v>
      </c>
      <c r="C399" t="s">
        <v>709</v>
      </c>
      <c r="D399">
        <v>102</v>
      </c>
      <c r="E399">
        <v>13602</v>
      </c>
    </row>
    <row r="400" spans="1:5" x14ac:dyDescent="0.25">
      <c r="A400">
        <v>2</v>
      </c>
      <c r="B400" s="1" t="s">
        <v>39</v>
      </c>
      <c r="C400" t="s">
        <v>710</v>
      </c>
      <c r="D400">
        <v>101</v>
      </c>
      <c r="E400">
        <v>26867</v>
      </c>
    </row>
    <row r="401" spans="1:5" x14ac:dyDescent="0.25">
      <c r="A401">
        <v>2</v>
      </c>
      <c r="B401" s="1" t="s">
        <v>37</v>
      </c>
      <c r="C401" t="s">
        <v>707</v>
      </c>
      <c r="D401">
        <v>103</v>
      </c>
      <c r="E401">
        <v>23275</v>
      </c>
    </row>
    <row r="402" spans="1:5" x14ac:dyDescent="0.25">
      <c r="A402">
        <v>2</v>
      </c>
      <c r="B402" s="1" t="s">
        <v>39</v>
      </c>
      <c r="C402" t="s">
        <v>706</v>
      </c>
      <c r="D402">
        <v>107</v>
      </c>
      <c r="E402">
        <v>5400</v>
      </c>
    </row>
    <row r="403" spans="1:5" x14ac:dyDescent="0.25">
      <c r="A403">
        <v>2</v>
      </c>
      <c r="B403" s="1" t="s">
        <v>37</v>
      </c>
      <c r="C403" t="s">
        <v>709</v>
      </c>
      <c r="D403">
        <v>108</v>
      </c>
      <c r="E403">
        <v>13383</v>
      </c>
    </row>
    <row r="404" spans="1:5" x14ac:dyDescent="0.25">
      <c r="A404">
        <v>3</v>
      </c>
      <c r="B404" s="1" t="s">
        <v>36</v>
      </c>
      <c r="C404" t="s">
        <v>712</v>
      </c>
      <c r="D404">
        <v>107</v>
      </c>
      <c r="E404">
        <v>20608</v>
      </c>
    </row>
    <row r="405" spans="1:5" x14ac:dyDescent="0.25">
      <c r="A405">
        <v>4</v>
      </c>
      <c r="B405" s="1" t="s">
        <v>38</v>
      </c>
      <c r="C405" t="s">
        <v>707</v>
      </c>
      <c r="D405">
        <v>108</v>
      </c>
      <c r="E405">
        <v>22770</v>
      </c>
    </row>
    <row r="406" spans="1:5" x14ac:dyDescent="0.25">
      <c r="A406">
        <v>5</v>
      </c>
      <c r="B406" s="1" t="s">
        <v>39</v>
      </c>
      <c r="C406" t="s">
        <v>714</v>
      </c>
      <c r="D406">
        <v>102</v>
      </c>
      <c r="E406">
        <v>33821</v>
      </c>
    </row>
    <row r="407" spans="1:5" x14ac:dyDescent="0.25">
      <c r="A407">
        <v>5</v>
      </c>
      <c r="B407" s="1" t="s">
        <v>39</v>
      </c>
      <c r="C407" t="s">
        <v>705</v>
      </c>
      <c r="D407">
        <v>101</v>
      </c>
      <c r="E407">
        <v>3777</v>
      </c>
    </row>
    <row r="408" spans="1:5" x14ac:dyDescent="0.25">
      <c r="A408">
        <v>6</v>
      </c>
      <c r="B408" s="1" t="s">
        <v>39</v>
      </c>
      <c r="C408" t="s">
        <v>709</v>
      </c>
      <c r="D408">
        <v>108</v>
      </c>
      <c r="E408">
        <v>10015</v>
      </c>
    </row>
    <row r="409" spans="1:5" x14ac:dyDescent="0.25">
      <c r="A409">
        <v>7</v>
      </c>
      <c r="B409" s="1" t="s">
        <v>39</v>
      </c>
      <c r="C409" t="s">
        <v>713</v>
      </c>
      <c r="D409">
        <v>108</v>
      </c>
      <c r="E409">
        <v>8724</v>
      </c>
    </row>
    <row r="410" spans="1:5" x14ac:dyDescent="0.25">
      <c r="A410">
        <v>7</v>
      </c>
      <c r="B410" s="1" t="s">
        <v>39</v>
      </c>
      <c r="C410" t="s">
        <v>709</v>
      </c>
      <c r="D410">
        <v>102</v>
      </c>
      <c r="E410">
        <v>30423</v>
      </c>
    </row>
    <row r="411" spans="1:5" x14ac:dyDescent="0.25">
      <c r="A411">
        <v>10</v>
      </c>
      <c r="B411" s="1" t="s">
        <v>36</v>
      </c>
      <c r="C411" t="s">
        <v>710</v>
      </c>
      <c r="D411">
        <v>105</v>
      </c>
      <c r="E411">
        <v>8029</v>
      </c>
    </row>
    <row r="412" spans="1:5" x14ac:dyDescent="0.25">
      <c r="A412">
        <v>10</v>
      </c>
      <c r="B412" s="1" t="s">
        <v>36</v>
      </c>
      <c r="C412" t="s">
        <v>704</v>
      </c>
      <c r="D412">
        <v>104</v>
      </c>
      <c r="E412">
        <v>12531</v>
      </c>
    </row>
    <row r="413" spans="1:5" x14ac:dyDescent="0.25">
      <c r="A413">
        <v>11</v>
      </c>
      <c r="B413" s="1" t="s">
        <v>37</v>
      </c>
      <c r="C413" t="s">
        <v>710</v>
      </c>
      <c r="D413">
        <v>101</v>
      </c>
      <c r="E413">
        <v>26282</v>
      </c>
    </row>
    <row r="414" spans="1:5" x14ac:dyDescent="0.25">
      <c r="A414">
        <v>13</v>
      </c>
      <c r="B414" s="1" t="s">
        <v>39</v>
      </c>
      <c r="C414" t="s">
        <v>709</v>
      </c>
      <c r="D414">
        <v>102</v>
      </c>
      <c r="E414">
        <v>14111</v>
      </c>
    </row>
    <row r="415" spans="1:5" x14ac:dyDescent="0.25">
      <c r="A415">
        <v>15</v>
      </c>
      <c r="B415" s="1" t="s">
        <v>37</v>
      </c>
      <c r="C415" t="s">
        <v>707</v>
      </c>
      <c r="D415">
        <v>104</v>
      </c>
      <c r="E415">
        <v>30348</v>
      </c>
    </row>
    <row r="416" spans="1:5" x14ac:dyDescent="0.25">
      <c r="A416">
        <v>15</v>
      </c>
      <c r="B416" s="1" t="s">
        <v>39</v>
      </c>
      <c r="C416" t="s">
        <v>710</v>
      </c>
      <c r="D416">
        <v>106</v>
      </c>
      <c r="E416">
        <v>21065</v>
      </c>
    </row>
    <row r="417" spans="1:5" x14ac:dyDescent="0.25">
      <c r="A417">
        <v>17</v>
      </c>
      <c r="B417" s="1" t="s">
        <v>38</v>
      </c>
      <c r="C417" t="s">
        <v>709</v>
      </c>
      <c r="D417">
        <v>103</v>
      </c>
      <c r="E417">
        <v>13697</v>
      </c>
    </row>
    <row r="418" spans="1:5" x14ac:dyDescent="0.25">
      <c r="A418">
        <v>18</v>
      </c>
      <c r="B418" s="1" t="s">
        <v>37</v>
      </c>
      <c r="C418" t="s">
        <v>710</v>
      </c>
      <c r="D418">
        <v>102</v>
      </c>
      <c r="E418">
        <v>9925</v>
      </c>
    </row>
    <row r="419" spans="1:5" x14ac:dyDescent="0.25">
      <c r="A419">
        <v>20</v>
      </c>
      <c r="B419" s="1" t="s">
        <v>38</v>
      </c>
      <c r="C419" t="s">
        <v>712</v>
      </c>
      <c r="D419">
        <v>107</v>
      </c>
      <c r="E419">
        <v>16848</v>
      </c>
    </row>
    <row r="420" spans="1:5" x14ac:dyDescent="0.25">
      <c r="A420">
        <v>20</v>
      </c>
      <c r="B420" s="1" t="s">
        <v>36</v>
      </c>
      <c r="C420" t="s">
        <v>713</v>
      </c>
      <c r="D420">
        <v>105</v>
      </c>
      <c r="E420">
        <v>15469</v>
      </c>
    </row>
    <row r="421" spans="1:5" x14ac:dyDescent="0.25">
      <c r="A421">
        <v>22</v>
      </c>
      <c r="B421" s="1" t="s">
        <v>37</v>
      </c>
      <c r="C421" t="s">
        <v>704</v>
      </c>
      <c r="D421">
        <v>105</v>
      </c>
      <c r="E421">
        <v>12800</v>
      </c>
    </row>
    <row r="422" spans="1:5" x14ac:dyDescent="0.25">
      <c r="A422">
        <v>22</v>
      </c>
      <c r="B422" s="1" t="s">
        <v>39</v>
      </c>
      <c r="C422" t="s">
        <v>710</v>
      </c>
      <c r="D422">
        <v>107</v>
      </c>
      <c r="E422">
        <v>27598</v>
      </c>
    </row>
    <row r="423" spans="1:5" x14ac:dyDescent="0.25">
      <c r="A423">
        <v>23</v>
      </c>
      <c r="B423" s="1" t="s">
        <v>38</v>
      </c>
      <c r="C423" t="s">
        <v>708</v>
      </c>
      <c r="D423">
        <v>101</v>
      </c>
      <c r="E423">
        <v>2395</v>
      </c>
    </row>
    <row r="424" spans="1:5" x14ac:dyDescent="0.25">
      <c r="A424">
        <v>24</v>
      </c>
      <c r="B424" s="1" t="s">
        <v>37</v>
      </c>
      <c r="C424" t="s">
        <v>704</v>
      </c>
      <c r="D424">
        <v>108</v>
      </c>
      <c r="E424">
        <v>17971</v>
      </c>
    </row>
    <row r="425" spans="1:5" x14ac:dyDescent="0.25">
      <c r="A425">
        <v>24</v>
      </c>
      <c r="B425" s="1" t="s">
        <v>37</v>
      </c>
      <c r="C425" t="s">
        <v>705</v>
      </c>
      <c r="D425">
        <v>102</v>
      </c>
      <c r="E425">
        <v>7431</v>
      </c>
    </row>
    <row r="426" spans="1:5" x14ac:dyDescent="0.25">
      <c r="A426">
        <v>24</v>
      </c>
      <c r="B426" s="1" t="s">
        <v>37</v>
      </c>
      <c r="C426" t="s">
        <v>705</v>
      </c>
      <c r="D426">
        <v>108</v>
      </c>
      <c r="E426">
        <v>24656</v>
      </c>
    </row>
    <row r="427" spans="1:5" x14ac:dyDescent="0.25">
      <c r="A427">
        <v>25</v>
      </c>
      <c r="B427" s="1" t="s">
        <v>36</v>
      </c>
      <c r="C427" t="s">
        <v>708</v>
      </c>
      <c r="D427">
        <v>108</v>
      </c>
      <c r="E427">
        <v>25100</v>
      </c>
    </row>
    <row r="428" spans="1:5" x14ac:dyDescent="0.25">
      <c r="A428">
        <v>25</v>
      </c>
      <c r="B428" s="1" t="s">
        <v>37</v>
      </c>
      <c r="C428" t="s">
        <v>708</v>
      </c>
      <c r="D428">
        <v>108</v>
      </c>
      <c r="E428">
        <v>21848</v>
      </c>
    </row>
    <row r="429" spans="1:5" x14ac:dyDescent="0.25">
      <c r="A429">
        <v>25</v>
      </c>
      <c r="B429" s="1" t="s">
        <v>37</v>
      </c>
      <c r="C429" t="s">
        <v>714</v>
      </c>
      <c r="D429">
        <v>103</v>
      </c>
      <c r="E429">
        <v>31991</v>
      </c>
    </row>
    <row r="430" spans="1:5" x14ac:dyDescent="0.25">
      <c r="A430">
        <v>26</v>
      </c>
      <c r="B430" s="1" t="s">
        <v>38</v>
      </c>
      <c r="C430" t="s">
        <v>714</v>
      </c>
      <c r="D430">
        <v>103</v>
      </c>
      <c r="E430">
        <v>10354</v>
      </c>
    </row>
    <row r="431" spans="1:5" x14ac:dyDescent="0.25">
      <c r="A431">
        <v>28</v>
      </c>
      <c r="B431" s="1" t="s">
        <v>39</v>
      </c>
      <c r="C431" t="s">
        <v>712</v>
      </c>
      <c r="D431">
        <v>109</v>
      </c>
      <c r="E431">
        <v>29724</v>
      </c>
    </row>
    <row r="432" spans="1:5" x14ac:dyDescent="0.25">
      <c r="A432">
        <v>28</v>
      </c>
      <c r="B432" s="1" t="s">
        <v>37</v>
      </c>
      <c r="C432" t="s">
        <v>711</v>
      </c>
      <c r="D432">
        <v>101</v>
      </c>
      <c r="E432">
        <v>16671</v>
      </c>
    </row>
    <row r="433" spans="1:5" x14ac:dyDescent="0.25">
      <c r="A433">
        <v>28</v>
      </c>
      <c r="B433" s="1" t="s">
        <v>38</v>
      </c>
      <c r="C433" t="s">
        <v>708</v>
      </c>
      <c r="D433">
        <v>104</v>
      </c>
      <c r="E433">
        <v>3874</v>
      </c>
    </row>
    <row r="434" spans="1:5" x14ac:dyDescent="0.25">
      <c r="A434">
        <v>1</v>
      </c>
      <c r="B434" s="1" t="s">
        <v>37</v>
      </c>
      <c r="C434" t="s">
        <v>710</v>
      </c>
      <c r="D434">
        <v>102</v>
      </c>
      <c r="E434">
        <v>25854</v>
      </c>
    </row>
    <row r="435" spans="1:5" x14ac:dyDescent="0.25">
      <c r="A435">
        <v>1</v>
      </c>
      <c r="B435" s="1" t="s">
        <v>36</v>
      </c>
      <c r="C435" t="s">
        <v>706</v>
      </c>
      <c r="D435">
        <v>107</v>
      </c>
      <c r="E435">
        <v>22096</v>
      </c>
    </row>
    <row r="436" spans="1:5" x14ac:dyDescent="0.25">
      <c r="A436">
        <v>1</v>
      </c>
      <c r="B436" s="1" t="s">
        <v>38</v>
      </c>
      <c r="C436" t="s">
        <v>712</v>
      </c>
      <c r="D436">
        <v>103</v>
      </c>
      <c r="E436">
        <v>19207</v>
      </c>
    </row>
    <row r="437" spans="1:5" x14ac:dyDescent="0.25">
      <c r="A437">
        <v>2</v>
      </c>
      <c r="B437" s="1" t="s">
        <v>38</v>
      </c>
      <c r="C437" t="s">
        <v>706</v>
      </c>
      <c r="D437">
        <v>109</v>
      </c>
      <c r="E437">
        <v>18608</v>
      </c>
    </row>
    <row r="438" spans="1:5" x14ac:dyDescent="0.25">
      <c r="A438">
        <v>3</v>
      </c>
      <c r="B438" s="1" t="s">
        <v>39</v>
      </c>
      <c r="C438" t="s">
        <v>710</v>
      </c>
      <c r="D438">
        <v>106</v>
      </c>
      <c r="E438">
        <v>15758</v>
      </c>
    </row>
    <row r="439" spans="1:5" x14ac:dyDescent="0.25">
      <c r="A439">
        <v>3</v>
      </c>
      <c r="B439" s="1" t="s">
        <v>37</v>
      </c>
      <c r="C439" t="s">
        <v>708</v>
      </c>
      <c r="D439">
        <v>106</v>
      </c>
      <c r="E439">
        <v>33856</v>
      </c>
    </row>
    <row r="440" spans="1:5" x14ac:dyDescent="0.25">
      <c r="A440">
        <v>3</v>
      </c>
      <c r="B440" s="1" t="s">
        <v>39</v>
      </c>
      <c r="C440" t="s">
        <v>706</v>
      </c>
      <c r="D440">
        <v>103</v>
      </c>
      <c r="E440">
        <v>30233</v>
      </c>
    </row>
    <row r="441" spans="1:5" x14ac:dyDescent="0.25">
      <c r="A441">
        <v>4</v>
      </c>
      <c r="B441" s="1" t="s">
        <v>36</v>
      </c>
      <c r="C441" t="s">
        <v>713</v>
      </c>
      <c r="D441">
        <v>102</v>
      </c>
      <c r="E441">
        <v>20979</v>
      </c>
    </row>
    <row r="442" spans="1:5" x14ac:dyDescent="0.25">
      <c r="A442">
        <v>5</v>
      </c>
      <c r="B442" s="1" t="s">
        <v>36</v>
      </c>
      <c r="C442" t="s">
        <v>709</v>
      </c>
      <c r="D442">
        <v>108</v>
      </c>
      <c r="E442">
        <v>23205</v>
      </c>
    </row>
    <row r="443" spans="1:5" x14ac:dyDescent="0.25">
      <c r="A443">
        <v>5</v>
      </c>
      <c r="B443" s="1" t="s">
        <v>36</v>
      </c>
      <c r="C443" t="s">
        <v>707</v>
      </c>
      <c r="D443">
        <v>107</v>
      </c>
      <c r="E443">
        <v>24814</v>
      </c>
    </row>
    <row r="444" spans="1:5" x14ac:dyDescent="0.25">
      <c r="A444">
        <v>5</v>
      </c>
      <c r="B444" s="1" t="s">
        <v>38</v>
      </c>
      <c r="C444" t="s">
        <v>711</v>
      </c>
      <c r="D444">
        <v>103</v>
      </c>
      <c r="E444">
        <v>26438</v>
      </c>
    </row>
    <row r="445" spans="1:5" x14ac:dyDescent="0.25">
      <c r="A445">
        <v>5</v>
      </c>
      <c r="B445" s="1" t="s">
        <v>37</v>
      </c>
      <c r="C445" t="s">
        <v>712</v>
      </c>
      <c r="D445">
        <v>104</v>
      </c>
      <c r="E445">
        <v>11328</v>
      </c>
    </row>
    <row r="446" spans="1:5" x14ac:dyDescent="0.25">
      <c r="A446">
        <v>6</v>
      </c>
      <c r="B446" s="1" t="s">
        <v>36</v>
      </c>
      <c r="C446" t="s">
        <v>709</v>
      </c>
      <c r="D446">
        <v>102</v>
      </c>
      <c r="E446">
        <v>26238</v>
      </c>
    </row>
    <row r="447" spans="1:5" x14ac:dyDescent="0.25">
      <c r="A447">
        <v>6</v>
      </c>
      <c r="B447" s="1" t="s">
        <v>38</v>
      </c>
      <c r="C447" t="s">
        <v>710</v>
      </c>
      <c r="D447">
        <v>103</v>
      </c>
      <c r="E447">
        <v>5342</v>
      </c>
    </row>
    <row r="448" spans="1:5" x14ac:dyDescent="0.25">
      <c r="A448">
        <v>6</v>
      </c>
      <c r="B448" s="1" t="s">
        <v>36</v>
      </c>
      <c r="C448" t="s">
        <v>708</v>
      </c>
      <c r="D448">
        <v>101</v>
      </c>
      <c r="E448">
        <v>27787</v>
      </c>
    </row>
    <row r="449" spans="1:5" x14ac:dyDescent="0.25">
      <c r="A449">
        <v>9</v>
      </c>
      <c r="B449" s="1" t="s">
        <v>37</v>
      </c>
      <c r="C449" t="s">
        <v>709</v>
      </c>
      <c r="D449">
        <v>104</v>
      </c>
      <c r="E449">
        <v>3302</v>
      </c>
    </row>
    <row r="450" spans="1:5" x14ac:dyDescent="0.25">
      <c r="A450">
        <v>10</v>
      </c>
      <c r="B450" s="1" t="s">
        <v>39</v>
      </c>
      <c r="C450" t="s">
        <v>706</v>
      </c>
      <c r="D450">
        <v>104</v>
      </c>
      <c r="E450">
        <v>12939</v>
      </c>
    </row>
    <row r="451" spans="1:5" x14ac:dyDescent="0.25">
      <c r="A451">
        <v>11</v>
      </c>
      <c r="B451" s="1" t="s">
        <v>38</v>
      </c>
      <c r="C451" t="s">
        <v>706</v>
      </c>
      <c r="D451">
        <v>107</v>
      </c>
      <c r="E451">
        <v>5800</v>
      </c>
    </row>
    <row r="452" spans="1:5" x14ac:dyDescent="0.25">
      <c r="A452">
        <v>12</v>
      </c>
      <c r="B452" s="1" t="s">
        <v>37</v>
      </c>
      <c r="C452" t="s">
        <v>704</v>
      </c>
      <c r="D452">
        <v>109</v>
      </c>
      <c r="E452">
        <v>3781</v>
      </c>
    </row>
    <row r="453" spans="1:5" x14ac:dyDescent="0.25">
      <c r="A453">
        <v>14</v>
      </c>
      <c r="B453" s="1" t="s">
        <v>38</v>
      </c>
      <c r="C453" t="s">
        <v>708</v>
      </c>
      <c r="D453">
        <v>102</v>
      </c>
      <c r="E453">
        <v>26479</v>
      </c>
    </row>
    <row r="454" spans="1:5" x14ac:dyDescent="0.25">
      <c r="A454">
        <v>15</v>
      </c>
      <c r="B454" s="1" t="s">
        <v>37</v>
      </c>
      <c r="C454" t="s">
        <v>712</v>
      </c>
      <c r="D454">
        <v>106</v>
      </c>
      <c r="E454">
        <v>10428</v>
      </c>
    </row>
    <row r="455" spans="1:5" x14ac:dyDescent="0.25">
      <c r="A455">
        <v>15</v>
      </c>
      <c r="B455" s="1" t="s">
        <v>38</v>
      </c>
      <c r="C455" t="s">
        <v>712</v>
      </c>
      <c r="D455">
        <v>103</v>
      </c>
      <c r="E455">
        <v>27897</v>
      </c>
    </row>
    <row r="456" spans="1:5" x14ac:dyDescent="0.25">
      <c r="A456">
        <v>15</v>
      </c>
      <c r="B456" s="1" t="s">
        <v>39</v>
      </c>
      <c r="C456" t="s">
        <v>704</v>
      </c>
      <c r="D456">
        <v>109</v>
      </c>
      <c r="E456">
        <v>3707</v>
      </c>
    </row>
    <row r="457" spans="1:5" x14ac:dyDescent="0.25">
      <c r="A457">
        <v>15</v>
      </c>
      <c r="B457" s="1" t="s">
        <v>36</v>
      </c>
      <c r="C457" t="s">
        <v>709</v>
      </c>
      <c r="D457">
        <v>108</v>
      </c>
      <c r="E457">
        <v>18881</v>
      </c>
    </row>
    <row r="458" spans="1:5" x14ac:dyDescent="0.25">
      <c r="A458">
        <v>15</v>
      </c>
      <c r="B458" s="1" t="s">
        <v>37</v>
      </c>
      <c r="C458" t="s">
        <v>705</v>
      </c>
      <c r="D458">
        <v>105</v>
      </c>
      <c r="E458">
        <v>22885</v>
      </c>
    </row>
    <row r="459" spans="1:5" x14ac:dyDescent="0.25">
      <c r="A459">
        <v>16</v>
      </c>
      <c r="B459" s="1" t="s">
        <v>37</v>
      </c>
      <c r="C459" t="s">
        <v>709</v>
      </c>
      <c r="D459">
        <v>101</v>
      </c>
      <c r="E459">
        <v>16986</v>
      </c>
    </row>
    <row r="460" spans="1:5" x14ac:dyDescent="0.25">
      <c r="A460">
        <v>16</v>
      </c>
      <c r="B460" s="1" t="s">
        <v>36</v>
      </c>
      <c r="C460" t="s">
        <v>711</v>
      </c>
      <c r="D460">
        <v>102</v>
      </c>
      <c r="E460">
        <v>26472</v>
      </c>
    </row>
    <row r="461" spans="1:5" x14ac:dyDescent="0.25">
      <c r="A461">
        <v>17</v>
      </c>
      <c r="B461" s="1" t="s">
        <v>38</v>
      </c>
      <c r="C461" t="s">
        <v>713</v>
      </c>
      <c r="D461">
        <v>109</v>
      </c>
      <c r="E461">
        <v>14992</v>
      </c>
    </row>
    <row r="462" spans="1:5" x14ac:dyDescent="0.25">
      <c r="A462">
        <v>17</v>
      </c>
      <c r="B462" s="1" t="s">
        <v>39</v>
      </c>
      <c r="C462" t="s">
        <v>704</v>
      </c>
      <c r="D462">
        <v>109</v>
      </c>
      <c r="E462">
        <v>29868</v>
      </c>
    </row>
    <row r="463" spans="1:5" x14ac:dyDescent="0.25">
      <c r="A463">
        <v>17</v>
      </c>
      <c r="B463" s="1" t="s">
        <v>38</v>
      </c>
      <c r="C463" t="s">
        <v>705</v>
      </c>
      <c r="D463">
        <v>107</v>
      </c>
      <c r="E463">
        <v>19348</v>
      </c>
    </row>
    <row r="464" spans="1:5" x14ac:dyDescent="0.25">
      <c r="A464">
        <v>18</v>
      </c>
      <c r="B464" s="1" t="s">
        <v>37</v>
      </c>
      <c r="C464" t="s">
        <v>710</v>
      </c>
      <c r="D464">
        <v>109</v>
      </c>
      <c r="E464">
        <v>30393</v>
      </c>
    </row>
    <row r="465" spans="1:5" x14ac:dyDescent="0.25">
      <c r="A465">
        <v>18</v>
      </c>
      <c r="B465" s="1" t="s">
        <v>38</v>
      </c>
      <c r="C465" t="s">
        <v>707</v>
      </c>
      <c r="D465">
        <v>105</v>
      </c>
      <c r="E465">
        <v>27553</v>
      </c>
    </row>
    <row r="466" spans="1:5" x14ac:dyDescent="0.25">
      <c r="A466">
        <v>19</v>
      </c>
      <c r="B466" s="1" t="s">
        <v>37</v>
      </c>
      <c r="C466" t="s">
        <v>707</v>
      </c>
      <c r="D466">
        <v>103</v>
      </c>
      <c r="E466">
        <v>26296</v>
      </c>
    </row>
    <row r="467" spans="1:5" x14ac:dyDescent="0.25">
      <c r="A467">
        <v>19</v>
      </c>
      <c r="B467" s="1" t="s">
        <v>38</v>
      </c>
      <c r="C467" t="s">
        <v>707</v>
      </c>
      <c r="D467">
        <v>104</v>
      </c>
      <c r="E467">
        <v>7051</v>
      </c>
    </row>
    <row r="468" spans="1:5" x14ac:dyDescent="0.25">
      <c r="A468">
        <v>20</v>
      </c>
      <c r="B468" s="1" t="s">
        <v>37</v>
      </c>
      <c r="C468" t="s">
        <v>709</v>
      </c>
      <c r="D468">
        <v>108</v>
      </c>
      <c r="E468">
        <v>19004</v>
      </c>
    </row>
    <row r="469" spans="1:5" x14ac:dyDescent="0.25">
      <c r="A469">
        <v>20</v>
      </c>
      <c r="B469" s="1" t="s">
        <v>38</v>
      </c>
      <c r="C469" t="s">
        <v>713</v>
      </c>
      <c r="D469">
        <v>104</v>
      </c>
      <c r="E469">
        <v>21822</v>
      </c>
    </row>
    <row r="470" spans="1:5" x14ac:dyDescent="0.25">
      <c r="A470">
        <v>21</v>
      </c>
      <c r="B470" s="1" t="s">
        <v>37</v>
      </c>
      <c r="C470" t="s">
        <v>709</v>
      </c>
      <c r="D470">
        <v>109</v>
      </c>
      <c r="E470">
        <v>18773</v>
      </c>
    </row>
    <row r="471" spans="1:5" x14ac:dyDescent="0.25">
      <c r="A471">
        <v>21</v>
      </c>
      <c r="B471" s="1" t="s">
        <v>36</v>
      </c>
      <c r="C471" t="s">
        <v>705</v>
      </c>
      <c r="D471">
        <v>102</v>
      </c>
      <c r="E471">
        <v>32812</v>
      </c>
    </row>
    <row r="472" spans="1:5" x14ac:dyDescent="0.25">
      <c r="A472">
        <v>22</v>
      </c>
      <c r="B472" s="1" t="s">
        <v>36</v>
      </c>
      <c r="C472" t="s">
        <v>711</v>
      </c>
      <c r="D472">
        <v>102</v>
      </c>
      <c r="E472">
        <v>34271</v>
      </c>
    </row>
    <row r="473" spans="1:5" x14ac:dyDescent="0.25">
      <c r="A473">
        <v>22</v>
      </c>
      <c r="B473" s="1" t="s">
        <v>39</v>
      </c>
      <c r="C473" t="s">
        <v>713</v>
      </c>
      <c r="D473">
        <v>104</v>
      </c>
      <c r="E473">
        <v>22493</v>
      </c>
    </row>
    <row r="474" spans="1:5" x14ac:dyDescent="0.25">
      <c r="A474">
        <v>22</v>
      </c>
      <c r="B474" s="1" t="s">
        <v>38</v>
      </c>
      <c r="C474" t="s">
        <v>714</v>
      </c>
      <c r="D474">
        <v>106</v>
      </c>
      <c r="E474">
        <v>18657</v>
      </c>
    </row>
    <row r="475" spans="1:5" x14ac:dyDescent="0.25">
      <c r="A475">
        <v>23</v>
      </c>
      <c r="B475" s="1" t="s">
        <v>38</v>
      </c>
      <c r="C475" t="s">
        <v>712</v>
      </c>
      <c r="D475">
        <v>101</v>
      </c>
      <c r="E475">
        <v>3971</v>
      </c>
    </row>
    <row r="476" spans="1:5" x14ac:dyDescent="0.25">
      <c r="A476">
        <v>23</v>
      </c>
      <c r="B476" s="1" t="s">
        <v>36</v>
      </c>
      <c r="C476" t="s">
        <v>710</v>
      </c>
      <c r="D476">
        <v>103</v>
      </c>
      <c r="E476">
        <v>28677</v>
      </c>
    </row>
    <row r="477" spans="1:5" x14ac:dyDescent="0.25">
      <c r="A477">
        <v>25</v>
      </c>
      <c r="B477" s="1" t="s">
        <v>37</v>
      </c>
      <c r="C477" t="s">
        <v>714</v>
      </c>
      <c r="D477">
        <v>103</v>
      </c>
      <c r="E477">
        <v>12292</v>
      </c>
    </row>
    <row r="478" spans="1:5" x14ac:dyDescent="0.25">
      <c r="A478">
        <v>26</v>
      </c>
      <c r="B478" s="1" t="s">
        <v>38</v>
      </c>
      <c r="C478" t="s">
        <v>704</v>
      </c>
      <c r="D478">
        <v>102</v>
      </c>
      <c r="E478">
        <v>26958</v>
      </c>
    </row>
    <row r="479" spans="1:5" x14ac:dyDescent="0.25">
      <c r="A479">
        <v>26</v>
      </c>
      <c r="B479" s="1" t="s">
        <v>38</v>
      </c>
      <c r="C479" t="s">
        <v>709</v>
      </c>
      <c r="D479">
        <v>109</v>
      </c>
      <c r="E479">
        <v>11807</v>
      </c>
    </row>
    <row r="480" spans="1:5" x14ac:dyDescent="0.25">
      <c r="A480">
        <v>28</v>
      </c>
      <c r="B480" s="1" t="s">
        <v>36</v>
      </c>
      <c r="C480" t="s">
        <v>711</v>
      </c>
      <c r="D480">
        <v>101</v>
      </c>
      <c r="E480">
        <v>34336</v>
      </c>
    </row>
    <row r="481" spans="1:5" x14ac:dyDescent="0.25">
      <c r="A481">
        <v>28</v>
      </c>
      <c r="B481" s="1" t="s">
        <v>38</v>
      </c>
      <c r="C481" t="s">
        <v>707</v>
      </c>
      <c r="D481">
        <v>103</v>
      </c>
      <c r="E481">
        <v>22665</v>
      </c>
    </row>
    <row r="482" spans="1:5" x14ac:dyDescent="0.25">
      <c r="A482">
        <v>1</v>
      </c>
      <c r="B482" s="1" t="s">
        <v>39</v>
      </c>
      <c r="C482" t="s">
        <v>705</v>
      </c>
      <c r="D482">
        <v>103</v>
      </c>
      <c r="E482">
        <v>33538</v>
      </c>
    </row>
    <row r="483" spans="1:5" x14ac:dyDescent="0.25">
      <c r="A483">
        <v>1</v>
      </c>
      <c r="B483" s="1" t="s">
        <v>36</v>
      </c>
      <c r="C483" t="s">
        <v>704</v>
      </c>
      <c r="D483">
        <v>102</v>
      </c>
      <c r="E483">
        <v>13602</v>
      </c>
    </row>
    <row r="484" spans="1:5" x14ac:dyDescent="0.25">
      <c r="A484">
        <v>2</v>
      </c>
      <c r="B484" s="1" t="s">
        <v>39</v>
      </c>
      <c r="C484" t="s">
        <v>709</v>
      </c>
      <c r="D484">
        <v>101</v>
      </c>
      <c r="E484">
        <v>26867</v>
      </c>
    </row>
    <row r="485" spans="1:5" x14ac:dyDescent="0.25">
      <c r="A485">
        <v>2</v>
      </c>
      <c r="B485" s="1" t="s">
        <v>37</v>
      </c>
      <c r="C485" t="s">
        <v>712</v>
      </c>
      <c r="D485">
        <v>103</v>
      </c>
      <c r="E485">
        <v>23275</v>
      </c>
    </row>
    <row r="486" spans="1:5" x14ac:dyDescent="0.25">
      <c r="A486">
        <v>2</v>
      </c>
      <c r="B486" s="1" t="s">
        <v>39</v>
      </c>
      <c r="C486" t="s">
        <v>706</v>
      </c>
      <c r="D486">
        <v>107</v>
      </c>
      <c r="E486">
        <v>5400</v>
      </c>
    </row>
    <row r="487" spans="1:5" x14ac:dyDescent="0.25">
      <c r="A487">
        <v>2</v>
      </c>
      <c r="B487" s="1" t="s">
        <v>37</v>
      </c>
      <c r="C487" t="s">
        <v>714</v>
      </c>
      <c r="D487">
        <v>108</v>
      </c>
      <c r="E487">
        <v>13383</v>
      </c>
    </row>
    <row r="488" spans="1:5" x14ac:dyDescent="0.25">
      <c r="A488">
        <v>3</v>
      </c>
      <c r="B488" s="1" t="s">
        <v>36</v>
      </c>
      <c r="C488" t="s">
        <v>708</v>
      </c>
      <c r="D488">
        <v>107</v>
      </c>
      <c r="E488">
        <v>20608</v>
      </c>
    </row>
    <row r="489" spans="1:5" x14ac:dyDescent="0.25">
      <c r="A489">
        <v>4</v>
      </c>
      <c r="B489" s="1" t="s">
        <v>38</v>
      </c>
      <c r="C489" t="s">
        <v>708</v>
      </c>
      <c r="D489">
        <v>108</v>
      </c>
      <c r="E489">
        <v>22770</v>
      </c>
    </row>
    <row r="490" spans="1:5" x14ac:dyDescent="0.25">
      <c r="A490">
        <v>5</v>
      </c>
      <c r="B490" s="1" t="s">
        <v>39</v>
      </c>
      <c r="C490" t="s">
        <v>704</v>
      </c>
      <c r="D490">
        <v>102</v>
      </c>
      <c r="E490">
        <v>33821</v>
      </c>
    </row>
    <row r="491" spans="1:5" x14ac:dyDescent="0.25">
      <c r="A491">
        <v>5</v>
      </c>
      <c r="B491" s="1" t="s">
        <v>39</v>
      </c>
      <c r="C491" t="s">
        <v>707</v>
      </c>
      <c r="D491">
        <v>101</v>
      </c>
      <c r="E491">
        <v>3777</v>
      </c>
    </row>
    <row r="492" spans="1:5" x14ac:dyDescent="0.25">
      <c r="A492">
        <v>6</v>
      </c>
      <c r="B492" s="1" t="s">
        <v>39</v>
      </c>
      <c r="C492" t="s">
        <v>709</v>
      </c>
      <c r="D492">
        <v>108</v>
      </c>
      <c r="E492">
        <v>10015</v>
      </c>
    </row>
    <row r="493" spans="1:5" x14ac:dyDescent="0.25">
      <c r="A493">
        <v>7</v>
      </c>
      <c r="B493" s="1" t="s">
        <v>39</v>
      </c>
      <c r="C493" t="s">
        <v>711</v>
      </c>
      <c r="D493">
        <v>108</v>
      </c>
      <c r="E493">
        <v>8724</v>
      </c>
    </row>
    <row r="494" spans="1:5" x14ac:dyDescent="0.25">
      <c r="A494">
        <v>7</v>
      </c>
      <c r="B494" s="1" t="s">
        <v>39</v>
      </c>
      <c r="C494" t="s">
        <v>706</v>
      </c>
      <c r="D494">
        <v>102</v>
      </c>
      <c r="E494">
        <v>30423</v>
      </c>
    </row>
    <row r="495" spans="1:5" x14ac:dyDescent="0.25">
      <c r="A495">
        <v>10</v>
      </c>
      <c r="B495" s="1" t="s">
        <v>36</v>
      </c>
      <c r="C495" t="s">
        <v>709</v>
      </c>
      <c r="D495">
        <v>105</v>
      </c>
      <c r="E495">
        <v>8029</v>
      </c>
    </row>
    <row r="496" spans="1:5" x14ac:dyDescent="0.25">
      <c r="A496">
        <v>10</v>
      </c>
      <c r="B496" s="1" t="s">
        <v>36</v>
      </c>
      <c r="C496" t="s">
        <v>714</v>
      </c>
      <c r="D496">
        <v>104</v>
      </c>
      <c r="E496">
        <v>12531</v>
      </c>
    </row>
    <row r="497" spans="1:5" x14ac:dyDescent="0.25">
      <c r="A497">
        <v>11</v>
      </c>
      <c r="B497" s="1" t="s">
        <v>37</v>
      </c>
      <c r="C497" t="s">
        <v>706</v>
      </c>
      <c r="D497">
        <v>101</v>
      </c>
      <c r="E497">
        <v>26282</v>
      </c>
    </row>
    <row r="498" spans="1:5" x14ac:dyDescent="0.25">
      <c r="A498">
        <v>13</v>
      </c>
      <c r="B498" s="1" t="s">
        <v>39</v>
      </c>
      <c r="C498" t="s">
        <v>707</v>
      </c>
      <c r="D498">
        <v>102</v>
      </c>
      <c r="E498">
        <v>14111</v>
      </c>
    </row>
    <row r="499" spans="1:5" x14ac:dyDescent="0.25">
      <c r="A499">
        <v>15</v>
      </c>
      <c r="B499" s="1" t="s">
        <v>37</v>
      </c>
      <c r="C499" t="s">
        <v>706</v>
      </c>
      <c r="D499">
        <v>104</v>
      </c>
      <c r="E499">
        <v>30348</v>
      </c>
    </row>
    <row r="500" spans="1:5" x14ac:dyDescent="0.25">
      <c r="A500">
        <v>15</v>
      </c>
      <c r="B500" s="1" t="s">
        <v>39</v>
      </c>
      <c r="C500" t="s">
        <v>713</v>
      </c>
      <c r="D500">
        <v>106</v>
      </c>
      <c r="E500">
        <v>38626</v>
      </c>
    </row>
    <row r="501" spans="1:5" x14ac:dyDescent="0.25">
      <c r="A501">
        <v>17</v>
      </c>
      <c r="B501" s="1" t="s">
        <v>38</v>
      </c>
      <c r="C501" t="s">
        <v>710</v>
      </c>
      <c r="D501">
        <v>103</v>
      </c>
      <c r="E501">
        <v>44171</v>
      </c>
    </row>
    <row r="502" spans="1:5" x14ac:dyDescent="0.25">
      <c r="A502">
        <v>18</v>
      </c>
      <c r="B502" s="1" t="s">
        <v>37</v>
      </c>
      <c r="C502" t="s">
        <v>710</v>
      </c>
      <c r="D502">
        <v>102</v>
      </c>
      <c r="E502">
        <v>6221</v>
      </c>
    </row>
    <row r="503" spans="1:5" x14ac:dyDescent="0.25">
      <c r="A503">
        <v>20</v>
      </c>
      <c r="B503" s="1" t="s">
        <v>38</v>
      </c>
      <c r="C503" t="s">
        <v>708</v>
      </c>
      <c r="D503">
        <v>107</v>
      </c>
      <c r="E503">
        <v>5857</v>
      </c>
    </row>
    <row r="504" spans="1:5" x14ac:dyDescent="0.25">
      <c r="A504">
        <v>20</v>
      </c>
      <c r="B504" s="1" t="s">
        <v>36</v>
      </c>
      <c r="C504" t="s">
        <v>707</v>
      </c>
      <c r="D504">
        <v>105</v>
      </c>
      <c r="E504">
        <v>19281</v>
      </c>
    </row>
    <row r="505" spans="1:5" x14ac:dyDescent="0.25">
      <c r="A505">
        <v>22</v>
      </c>
      <c r="B505" s="1" t="s">
        <v>37</v>
      </c>
      <c r="C505" t="s">
        <v>713</v>
      </c>
      <c r="D505">
        <v>105</v>
      </c>
      <c r="E505">
        <v>41651</v>
      </c>
    </row>
    <row r="506" spans="1:5" x14ac:dyDescent="0.25">
      <c r="A506">
        <v>22</v>
      </c>
      <c r="B506" s="1" t="s">
        <v>39</v>
      </c>
      <c r="C506" t="s">
        <v>712</v>
      </c>
      <c r="D506">
        <v>107</v>
      </c>
      <c r="E506">
        <v>14498</v>
      </c>
    </row>
    <row r="507" spans="1:5" x14ac:dyDescent="0.25">
      <c r="A507">
        <v>23</v>
      </c>
      <c r="B507" s="1" t="s">
        <v>38</v>
      </c>
      <c r="C507" t="s">
        <v>707</v>
      </c>
      <c r="D507">
        <v>101</v>
      </c>
      <c r="E507">
        <v>41132</v>
      </c>
    </row>
    <row r="508" spans="1:5" x14ac:dyDescent="0.25">
      <c r="A508">
        <v>24</v>
      </c>
      <c r="B508" s="1" t="s">
        <v>37</v>
      </c>
      <c r="C508" t="s">
        <v>709</v>
      </c>
      <c r="D508">
        <v>108</v>
      </c>
      <c r="E508">
        <v>16710</v>
      </c>
    </row>
    <row r="509" spans="1:5" x14ac:dyDescent="0.25">
      <c r="A509">
        <v>24</v>
      </c>
      <c r="B509" s="1" t="s">
        <v>37</v>
      </c>
      <c r="C509" t="s">
        <v>708</v>
      </c>
      <c r="D509">
        <v>102</v>
      </c>
      <c r="E509">
        <v>23062</v>
      </c>
    </row>
    <row r="510" spans="1:5" x14ac:dyDescent="0.25">
      <c r="A510">
        <v>24</v>
      </c>
      <c r="B510" s="1" t="s">
        <v>37</v>
      </c>
      <c r="C510" t="s">
        <v>708</v>
      </c>
      <c r="D510">
        <v>108</v>
      </c>
      <c r="E510">
        <v>47436</v>
      </c>
    </row>
    <row r="511" spans="1:5" x14ac:dyDescent="0.25">
      <c r="A511">
        <v>25</v>
      </c>
      <c r="B511" s="1" t="s">
        <v>36</v>
      </c>
      <c r="C511" t="s">
        <v>708</v>
      </c>
      <c r="D511">
        <v>108</v>
      </c>
      <c r="E511">
        <v>12249</v>
      </c>
    </row>
    <row r="512" spans="1:5" x14ac:dyDescent="0.25">
      <c r="A512">
        <v>25</v>
      </c>
      <c r="B512" s="1" t="s">
        <v>37</v>
      </c>
      <c r="C512" t="s">
        <v>708</v>
      </c>
      <c r="D512">
        <v>108</v>
      </c>
      <c r="E512">
        <v>11998</v>
      </c>
    </row>
    <row r="513" spans="1:5" x14ac:dyDescent="0.25">
      <c r="A513">
        <v>25</v>
      </c>
      <c r="B513" s="1" t="s">
        <v>37</v>
      </c>
      <c r="C513" t="s">
        <v>704</v>
      </c>
      <c r="D513">
        <v>103</v>
      </c>
      <c r="E513">
        <v>8412</v>
      </c>
    </row>
    <row r="514" spans="1:5" x14ac:dyDescent="0.25">
      <c r="A514">
        <v>26</v>
      </c>
      <c r="B514" s="1" t="s">
        <v>38</v>
      </c>
      <c r="C514" t="s">
        <v>704</v>
      </c>
      <c r="D514">
        <v>103</v>
      </c>
      <c r="E514">
        <v>22610</v>
      </c>
    </row>
    <row r="515" spans="1:5" x14ac:dyDescent="0.25">
      <c r="A515">
        <v>28</v>
      </c>
      <c r="B515" s="1" t="s">
        <v>39</v>
      </c>
      <c r="C515" t="s">
        <v>704</v>
      </c>
      <c r="D515">
        <v>109</v>
      </c>
      <c r="E515">
        <v>41376</v>
      </c>
    </row>
    <row r="516" spans="1:5" x14ac:dyDescent="0.25">
      <c r="A516">
        <v>28</v>
      </c>
      <c r="B516" s="1" t="s">
        <v>37</v>
      </c>
      <c r="C516" t="s">
        <v>711</v>
      </c>
      <c r="D516">
        <v>101</v>
      </c>
      <c r="E516">
        <v>13970</v>
      </c>
    </row>
    <row r="517" spans="1:5" x14ac:dyDescent="0.25">
      <c r="A517">
        <v>28</v>
      </c>
      <c r="B517" s="1" t="s">
        <v>38</v>
      </c>
      <c r="C517" t="s">
        <v>707</v>
      </c>
      <c r="D517">
        <v>104</v>
      </c>
      <c r="E517">
        <v>8037</v>
      </c>
    </row>
    <row r="518" spans="1:5" x14ac:dyDescent="0.25">
      <c r="A518">
        <v>1</v>
      </c>
      <c r="B518" s="1" t="s">
        <v>37</v>
      </c>
      <c r="C518" t="s">
        <v>704</v>
      </c>
      <c r="D518">
        <v>102</v>
      </c>
      <c r="E518">
        <v>30118</v>
      </c>
    </row>
    <row r="519" spans="1:5" x14ac:dyDescent="0.25">
      <c r="A519">
        <v>1</v>
      </c>
      <c r="B519" s="1" t="s">
        <v>36</v>
      </c>
      <c r="C519" t="s">
        <v>707</v>
      </c>
      <c r="D519">
        <v>107</v>
      </c>
      <c r="E519">
        <v>41923</v>
      </c>
    </row>
    <row r="520" spans="1:5" x14ac:dyDescent="0.25">
      <c r="A520">
        <v>1</v>
      </c>
      <c r="B520" s="1" t="s">
        <v>38</v>
      </c>
      <c r="C520" t="s">
        <v>709</v>
      </c>
      <c r="D520">
        <v>103</v>
      </c>
      <c r="E520">
        <v>19482</v>
      </c>
    </row>
    <row r="521" spans="1:5" x14ac:dyDescent="0.25">
      <c r="A521">
        <v>2</v>
      </c>
      <c r="B521" s="1" t="s">
        <v>38</v>
      </c>
      <c r="C521" t="s">
        <v>712</v>
      </c>
      <c r="D521">
        <v>109</v>
      </c>
      <c r="E521">
        <v>13152</v>
      </c>
    </row>
    <row r="522" spans="1:5" x14ac:dyDescent="0.25">
      <c r="A522">
        <v>3</v>
      </c>
      <c r="B522" s="1" t="s">
        <v>39</v>
      </c>
      <c r="C522" t="s">
        <v>713</v>
      </c>
      <c r="D522">
        <v>106</v>
      </c>
      <c r="E522">
        <v>5754</v>
      </c>
    </row>
    <row r="523" spans="1:5" x14ac:dyDescent="0.25">
      <c r="A523">
        <v>3</v>
      </c>
      <c r="B523" s="1" t="s">
        <v>37</v>
      </c>
      <c r="C523" t="s">
        <v>714</v>
      </c>
      <c r="D523">
        <v>106</v>
      </c>
      <c r="E523">
        <v>35172</v>
      </c>
    </row>
    <row r="524" spans="1:5" x14ac:dyDescent="0.25">
      <c r="A524">
        <v>3</v>
      </c>
      <c r="B524" s="1" t="s">
        <v>39</v>
      </c>
      <c r="C524" t="s">
        <v>712</v>
      </c>
      <c r="D524">
        <v>103</v>
      </c>
      <c r="E524">
        <v>19947</v>
      </c>
    </row>
    <row r="525" spans="1:5" x14ac:dyDescent="0.25">
      <c r="A525">
        <v>4</v>
      </c>
      <c r="B525" s="1" t="s">
        <v>36</v>
      </c>
      <c r="C525" t="s">
        <v>712</v>
      </c>
      <c r="D525">
        <v>102</v>
      </c>
      <c r="E525">
        <v>19417</v>
      </c>
    </row>
    <row r="526" spans="1:5" x14ac:dyDescent="0.25">
      <c r="A526">
        <v>5</v>
      </c>
      <c r="B526" s="1" t="s">
        <v>36</v>
      </c>
      <c r="C526" t="s">
        <v>708</v>
      </c>
      <c r="D526">
        <v>108</v>
      </c>
      <c r="E526">
        <v>48957</v>
      </c>
    </row>
    <row r="527" spans="1:5" x14ac:dyDescent="0.25">
      <c r="A527">
        <v>5</v>
      </c>
      <c r="B527" s="1" t="s">
        <v>36</v>
      </c>
      <c r="C527" t="s">
        <v>706</v>
      </c>
      <c r="D527">
        <v>107</v>
      </c>
      <c r="E527">
        <v>20488</v>
      </c>
    </row>
    <row r="528" spans="1:5" x14ac:dyDescent="0.25">
      <c r="A528">
        <v>5</v>
      </c>
      <c r="B528" s="1" t="s">
        <v>38</v>
      </c>
      <c r="C528" t="s">
        <v>707</v>
      </c>
      <c r="D528">
        <v>103</v>
      </c>
      <c r="E528">
        <v>13959</v>
      </c>
    </row>
    <row r="529" spans="1:5" x14ac:dyDescent="0.25">
      <c r="A529">
        <v>5</v>
      </c>
      <c r="B529" s="1" t="s">
        <v>37</v>
      </c>
      <c r="C529" t="s">
        <v>709</v>
      </c>
      <c r="D529">
        <v>104</v>
      </c>
      <c r="E529">
        <v>49382</v>
      </c>
    </row>
    <row r="530" spans="1:5" x14ac:dyDescent="0.25">
      <c r="A530">
        <v>6</v>
      </c>
      <c r="B530" s="1" t="s">
        <v>36</v>
      </c>
      <c r="C530" t="s">
        <v>708</v>
      </c>
      <c r="D530">
        <v>102</v>
      </c>
      <c r="E530">
        <v>33123</v>
      </c>
    </row>
    <row r="531" spans="1:5" x14ac:dyDescent="0.25">
      <c r="A531">
        <v>6</v>
      </c>
      <c r="B531" s="1" t="s">
        <v>38</v>
      </c>
      <c r="C531" t="s">
        <v>709</v>
      </c>
      <c r="D531">
        <v>103</v>
      </c>
      <c r="E531">
        <v>19922</v>
      </c>
    </row>
    <row r="532" spans="1:5" x14ac:dyDescent="0.25">
      <c r="A532">
        <v>6</v>
      </c>
      <c r="B532" s="1" t="s">
        <v>36</v>
      </c>
      <c r="C532" t="s">
        <v>709</v>
      </c>
      <c r="D532">
        <v>101</v>
      </c>
      <c r="E532">
        <v>38855</v>
      </c>
    </row>
    <row r="533" spans="1:5" x14ac:dyDescent="0.25">
      <c r="A533">
        <v>9</v>
      </c>
      <c r="B533" s="1" t="s">
        <v>37</v>
      </c>
      <c r="C533" t="s">
        <v>714</v>
      </c>
      <c r="D533">
        <v>104</v>
      </c>
      <c r="E533">
        <v>17845</v>
      </c>
    </row>
    <row r="534" spans="1:5" x14ac:dyDescent="0.25">
      <c r="A534">
        <v>10</v>
      </c>
      <c r="B534" s="1" t="s">
        <v>39</v>
      </c>
      <c r="C534" t="s">
        <v>714</v>
      </c>
      <c r="D534">
        <v>104</v>
      </c>
      <c r="E534">
        <v>35610</v>
      </c>
    </row>
    <row r="535" spans="1:5" x14ac:dyDescent="0.25">
      <c r="A535">
        <v>11</v>
      </c>
      <c r="B535" s="1" t="s">
        <v>38</v>
      </c>
      <c r="C535" t="s">
        <v>712</v>
      </c>
      <c r="D535">
        <v>107</v>
      </c>
      <c r="E535">
        <v>12082</v>
      </c>
    </row>
    <row r="536" spans="1:5" x14ac:dyDescent="0.25">
      <c r="A536">
        <v>12</v>
      </c>
      <c r="B536" s="1" t="s">
        <v>37</v>
      </c>
      <c r="C536" t="s">
        <v>712</v>
      </c>
      <c r="D536">
        <v>109</v>
      </c>
      <c r="E536">
        <v>13540</v>
      </c>
    </row>
    <row r="537" spans="1:5" x14ac:dyDescent="0.25">
      <c r="A537">
        <v>19</v>
      </c>
      <c r="B537" s="1" t="s">
        <v>38</v>
      </c>
      <c r="C537" t="s">
        <v>709</v>
      </c>
      <c r="D537">
        <v>102</v>
      </c>
      <c r="E537">
        <v>39473</v>
      </c>
    </row>
    <row r="538" spans="1:5" x14ac:dyDescent="0.25">
      <c r="A538">
        <v>18</v>
      </c>
      <c r="B538" s="1" t="s">
        <v>37</v>
      </c>
      <c r="C538" t="s">
        <v>707</v>
      </c>
      <c r="D538">
        <v>106</v>
      </c>
      <c r="E538">
        <v>39310</v>
      </c>
    </row>
    <row r="539" spans="1:5" x14ac:dyDescent="0.25">
      <c r="A539">
        <v>18</v>
      </c>
      <c r="B539" s="1" t="s">
        <v>38</v>
      </c>
      <c r="C539" t="s">
        <v>709</v>
      </c>
      <c r="D539">
        <v>103</v>
      </c>
      <c r="E539">
        <v>11331</v>
      </c>
    </row>
    <row r="540" spans="1:5" x14ac:dyDescent="0.25">
      <c r="A540">
        <v>14</v>
      </c>
      <c r="B540" s="1" t="s">
        <v>39</v>
      </c>
      <c r="C540" t="s">
        <v>714</v>
      </c>
      <c r="D540">
        <v>109</v>
      </c>
      <c r="E540">
        <v>28107</v>
      </c>
    </row>
    <row r="541" spans="1:5" x14ac:dyDescent="0.25">
      <c r="A541">
        <v>18</v>
      </c>
      <c r="B541" s="1" t="s">
        <v>36</v>
      </c>
      <c r="C541" t="s">
        <v>711</v>
      </c>
      <c r="D541">
        <v>108</v>
      </c>
      <c r="E541">
        <v>27728</v>
      </c>
    </row>
    <row r="542" spans="1:5" x14ac:dyDescent="0.25">
      <c r="A542">
        <v>15</v>
      </c>
      <c r="B542" s="1" t="s">
        <v>37</v>
      </c>
      <c r="C542" t="s">
        <v>709</v>
      </c>
      <c r="D542">
        <v>105</v>
      </c>
      <c r="E542">
        <v>33342</v>
      </c>
    </row>
    <row r="543" spans="1:5" x14ac:dyDescent="0.25">
      <c r="A543">
        <v>18</v>
      </c>
      <c r="B543" s="1" t="s">
        <v>37</v>
      </c>
      <c r="C543" t="s">
        <v>704</v>
      </c>
      <c r="D543">
        <v>101</v>
      </c>
      <c r="E543">
        <v>15402</v>
      </c>
    </row>
    <row r="544" spans="1:5" x14ac:dyDescent="0.25">
      <c r="A544">
        <v>15</v>
      </c>
      <c r="B544" s="1" t="s">
        <v>36</v>
      </c>
      <c r="C544" t="s">
        <v>712</v>
      </c>
      <c r="D544">
        <v>102</v>
      </c>
      <c r="E544">
        <v>36338</v>
      </c>
    </row>
    <row r="545" spans="1:5" x14ac:dyDescent="0.25">
      <c r="A545">
        <v>16</v>
      </c>
      <c r="B545" s="1" t="s">
        <v>38</v>
      </c>
      <c r="C545" t="s">
        <v>711</v>
      </c>
      <c r="D545">
        <v>109</v>
      </c>
      <c r="E545">
        <v>31140</v>
      </c>
    </row>
    <row r="546" spans="1:5" x14ac:dyDescent="0.25">
      <c r="A546">
        <v>14</v>
      </c>
      <c r="B546" s="1" t="s">
        <v>39</v>
      </c>
      <c r="C546" t="s">
        <v>706</v>
      </c>
      <c r="D546">
        <v>109</v>
      </c>
      <c r="E546">
        <v>12844</v>
      </c>
    </row>
    <row r="547" spans="1:5" x14ac:dyDescent="0.25">
      <c r="A547">
        <v>16</v>
      </c>
      <c r="B547" s="1" t="s">
        <v>38</v>
      </c>
      <c r="C547" t="s">
        <v>707</v>
      </c>
      <c r="D547">
        <v>107</v>
      </c>
      <c r="E547">
        <v>29477</v>
      </c>
    </row>
    <row r="548" spans="1:5" x14ac:dyDescent="0.25">
      <c r="A548">
        <v>18</v>
      </c>
      <c r="B548" s="1" t="s">
        <v>37</v>
      </c>
      <c r="C548" t="s">
        <v>705</v>
      </c>
      <c r="D548">
        <v>109</v>
      </c>
      <c r="E548">
        <v>32824</v>
      </c>
    </row>
    <row r="549" spans="1:5" x14ac:dyDescent="0.25">
      <c r="A549">
        <v>16</v>
      </c>
      <c r="B549" s="1" t="s">
        <v>38</v>
      </c>
      <c r="C549" t="s">
        <v>711</v>
      </c>
      <c r="D549">
        <v>105</v>
      </c>
      <c r="E549">
        <v>34984</v>
      </c>
    </row>
    <row r="550" spans="1:5" x14ac:dyDescent="0.25">
      <c r="A550">
        <v>20</v>
      </c>
      <c r="B550" s="1" t="s">
        <v>37</v>
      </c>
      <c r="C550" t="s">
        <v>705</v>
      </c>
      <c r="D550">
        <v>103</v>
      </c>
      <c r="E550">
        <v>19083</v>
      </c>
    </row>
    <row r="551" spans="1:5" x14ac:dyDescent="0.25">
      <c r="A551">
        <v>20</v>
      </c>
      <c r="B551" s="1" t="s">
        <v>38</v>
      </c>
      <c r="C551" t="s">
        <v>704</v>
      </c>
      <c r="D551">
        <v>104</v>
      </c>
      <c r="E551">
        <v>24980</v>
      </c>
    </row>
    <row r="552" spans="1:5" x14ac:dyDescent="0.25">
      <c r="A552">
        <v>16</v>
      </c>
      <c r="B552" s="1" t="s">
        <v>37</v>
      </c>
      <c r="C552" t="s">
        <v>708</v>
      </c>
      <c r="D552">
        <v>108</v>
      </c>
      <c r="E552">
        <v>13995</v>
      </c>
    </row>
    <row r="553" spans="1:5" x14ac:dyDescent="0.25">
      <c r="A553">
        <v>18</v>
      </c>
      <c r="B553" s="1" t="s">
        <v>38</v>
      </c>
      <c r="C553" t="s">
        <v>705</v>
      </c>
      <c r="D553">
        <v>104</v>
      </c>
      <c r="E553">
        <v>26760</v>
      </c>
    </row>
    <row r="554" spans="1:5" x14ac:dyDescent="0.25">
      <c r="A554">
        <v>15</v>
      </c>
      <c r="B554" s="1" t="s">
        <v>37</v>
      </c>
      <c r="C554" t="s">
        <v>711</v>
      </c>
      <c r="D554">
        <v>109</v>
      </c>
      <c r="E554">
        <v>25306</v>
      </c>
    </row>
    <row r="555" spans="1:5" x14ac:dyDescent="0.25">
      <c r="A555">
        <v>19</v>
      </c>
      <c r="B555" s="1" t="s">
        <v>36</v>
      </c>
      <c r="C555" t="s">
        <v>705</v>
      </c>
      <c r="D555">
        <v>102</v>
      </c>
      <c r="E555">
        <v>26564</v>
      </c>
    </row>
    <row r="556" spans="1:5" x14ac:dyDescent="0.25">
      <c r="A556">
        <v>18</v>
      </c>
      <c r="B556" s="1" t="s">
        <v>36</v>
      </c>
      <c r="C556" t="s">
        <v>712</v>
      </c>
      <c r="D556">
        <v>102</v>
      </c>
      <c r="E556">
        <v>19708</v>
      </c>
    </row>
    <row r="557" spans="1:5" x14ac:dyDescent="0.25">
      <c r="A557">
        <v>20</v>
      </c>
      <c r="B557" s="1" t="s">
        <v>39</v>
      </c>
      <c r="C557" t="s">
        <v>714</v>
      </c>
      <c r="D557">
        <v>104</v>
      </c>
      <c r="E557">
        <v>32411</v>
      </c>
    </row>
    <row r="558" spans="1:5" x14ac:dyDescent="0.25">
      <c r="A558">
        <v>16</v>
      </c>
      <c r="B558" s="1" t="s">
        <v>38</v>
      </c>
      <c r="C558" t="s">
        <v>704</v>
      </c>
      <c r="D558">
        <v>106</v>
      </c>
      <c r="E558">
        <v>13193</v>
      </c>
    </row>
    <row r="559" spans="1:5" x14ac:dyDescent="0.25">
      <c r="A559">
        <v>18</v>
      </c>
      <c r="B559" s="1" t="s">
        <v>38</v>
      </c>
      <c r="C559" t="s">
        <v>712</v>
      </c>
      <c r="D559">
        <v>101</v>
      </c>
      <c r="E559">
        <v>36143</v>
      </c>
    </row>
    <row r="560" spans="1:5" x14ac:dyDescent="0.25">
      <c r="A560">
        <v>17</v>
      </c>
      <c r="B560" s="1" t="s">
        <v>36</v>
      </c>
      <c r="C560" t="s">
        <v>708</v>
      </c>
      <c r="D560">
        <v>103</v>
      </c>
      <c r="E560">
        <v>8008</v>
      </c>
    </row>
    <row r="561" spans="1:5" x14ac:dyDescent="0.25">
      <c r="A561">
        <v>17</v>
      </c>
      <c r="B561" s="1" t="s">
        <v>37</v>
      </c>
      <c r="C561" t="s">
        <v>708</v>
      </c>
      <c r="D561">
        <v>103</v>
      </c>
      <c r="E561">
        <v>26913</v>
      </c>
    </row>
    <row r="562" spans="1:5" x14ac:dyDescent="0.25">
      <c r="A562">
        <v>15</v>
      </c>
      <c r="B562" s="1" t="s">
        <v>38</v>
      </c>
      <c r="C562" t="s">
        <v>713</v>
      </c>
      <c r="D562">
        <v>102</v>
      </c>
      <c r="E562">
        <v>31277</v>
      </c>
    </row>
    <row r="563" spans="1:5" x14ac:dyDescent="0.25">
      <c r="A563">
        <v>19</v>
      </c>
      <c r="B563" s="1" t="s">
        <v>38</v>
      </c>
      <c r="C563" t="s">
        <v>708</v>
      </c>
      <c r="D563">
        <v>109</v>
      </c>
      <c r="E563">
        <v>24974</v>
      </c>
    </row>
    <row r="564" spans="1:5" x14ac:dyDescent="0.25">
      <c r="A564">
        <v>17</v>
      </c>
      <c r="B564" s="1" t="s">
        <v>36</v>
      </c>
      <c r="C564" t="s">
        <v>708</v>
      </c>
      <c r="D564">
        <v>101</v>
      </c>
      <c r="E564">
        <v>31462</v>
      </c>
    </row>
    <row r="565" spans="1:5" x14ac:dyDescent="0.25">
      <c r="A565">
        <v>20</v>
      </c>
      <c r="B565" s="1" t="s">
        <v>38</v>
      </c>
      <c r="C565" t="s">
        <v>710</v>
      </c>
      <c r="D565">
        <v>103</v>
      </c>
      <c r="E565">
        <v>25067</v>
      </c>
    </row>
    <row r="566" spans="1:5" x14ac:dyDescent="0.25">
      <c r="A566">
        <v>18</v>
      </c>
      <c r="B566" s="1" t="s">
        <v>39</v>
      </c>
      <c r="C566" t="s">
        <v>710</v>
      </c>
      <c r="D566">
        <v>103</v>
      </c>
      <c r="E566">
        <v>28185</v>
      </c>
    </row>
    <row r="567" spans="1:5" x14ac:dyDescent="0.25">
      <c r="A567">
        <v>17</v>
      </c>
      <c r="B567" s="1" t="s">
        <v>36</v>
      </c>
      <c r="C567" t="s">
        <v>704</v>
      </c>
      <c r="D567">
        <v>102</v>
      </c>
      <c r="E567">
        <v>24184</v>
      </c>
    </row>
    <row r="568" spans="1:5" x14ac:dyDescent="0.25">
      <c r="A568">
        <v>20</v>
      </c>
      <c r="B568" s="1" t="s">
        <v>39</v>
      </c>
      <c r="C568" t="s">
        <v>705</v>
      </c>
      <c r="D568">
        <v>101</v>
      </c>
      <c r="E568">
        <v>23334</v>
      </c>
    </row>
    <row r="569" spans="1:5" x14ac:dyDescent="0.25">
      <c r="A569">
        <v>17</v>
      </c>
      <c r="B569" s="1" t="s">
        <v>37</v>
      </c>
      <c r="C569" t="s">
        <v>707</v>
      </c>
      <c r="D569">
        <v>103</v>
      </c>
      <c r="E569">
        <v>7358</v>
      </c>
    </row>
    <row r="570" spans="1:5" x14ac:dyDescent="0.25">
      <c r="A570">
        <v>16</v>
      </c>
      <c r="B570" s="1" t="s">
        <v>39</v>
      </c>
      <c r="C570" t="s">
        <v>707</v>
      </c>
      <c r="D570">
        <v>107</v>
      </c>
      <c r="E570">
        <v>5651</v>
      </c>
    </row>
    <row r="571" spans="1:5" x14ac:dyDescent="0.25">
      <c r="A571">
        <v>20</v>
      </c>
      <c r="B571" s="1" t="s">
        <v>37</v>
      </c>
      <c r="C571" t="s">
        <v>709</v>
      </c>
      <c r="D571">
        <v>108</v>
      </c>
      <c r="E571">
        <v>37480</v>
      </c>
    </row>
    <row r="572" spans="1:5" x14ac:dyDescent="0.25">
      <c r="A572">
        <v>15</v>
      </c>
      <c r="B572" s="1" t="s">
        <v>36</v>
      </c>
      <c r="C572" t="s">
        <v>711</v>
      </c>
      <c r="D572">
        <v>107</v>
      </c>
      <c r="E572">
        <v>6653</v>
      </c>
    </row>
    <row r="573" spans="1:5" x14ac:dyDescent="0.25">
      <c r="A573">
        <v>18</v>
      </c>
      <c r="B573" s="1" t="s">
        <v>38</v>
      </c>
      <c r="C573" t="s">
        <v>711</v>
      </c>
      <c r="D573">
        <v>108</v>
      </c>
      <c r="E573">
        <v>46166</v>
      </c>
    </row>
    <row r="574" spans="1:5" x14ac:dyDescent="0.25">
      <c r="A574">
        <v>20</v>
      </c>
      <c r="B574" s="1" t="s">
        <v>39</v>
      </c>
      <c r="C574" t="s">
        <v>709</v>
      </c>
      <c r="D574">
        <v>102</v>
      </c>
      <c r="E574">
        <v>32193</v>
      </c>
    </row>
    <row r="575" spans="1:5" x14ac:dyDescent="0.25">
      <c r="A575">
        <v>16</v>
      </c>
      <c r="B575" s="1" t="s">
        <v>39</v>
      </c>
      <c r="C575" t="s">
        <v>710</v>
      </c>
      <c r="D575">
        <v>101</v>
      </c>
      <c r="E575">
        <v>32393</v>
      </c>
    </row>
    <row r="576" spans="1:5" x14ac:dyDescent="0.25">
      <c r="A576">
        <v>14</v>
      </c>
      <c r="B576" s="1" t="s">
        <v>39</v>
      </c>
      <c r="C576" t="s">
        <v>706</v>
      </c>
      <c r="D576">
        <v>108</v>
      </c>
      <c r="E576">
        <v>12045</v>
      </c>
    </row>
    <row r="577" spans="1:5" x14ac:dyDescent="0.25">
      <c r="A577">
        <v>17</v>
      </c>
      <c r="B577" s="1" t="s">
        <v>39</v>
      </c>
      <c r="C577" t="s">
        <v>704</v>
      </c>
      <c r="D577">
        <v>108</v>
      </c>
      <c r="E577">
        <v>17222</v>
      </c>
    </row>
    <row r="578" spans="1:5" x14ac:dyDescent="0.25">
      <c r="A578">
        <v>18</v>
      </c>
      <c r="B578" s="1" t="s">
        <v>39</v>
      </c>
      <c r="C578" t="s">
        <v>714</v>
      </c>
      <c r="D578">
        <v>102</v>
      </c>
      <c r="E578">
        <v>7219</v>
      </c>
    </row>
    <row r="579" spans="1:5" x14ac:dyDescent="0.25">
      <c r="A579">
        <v>20</v>
      </c>
      <c r="B579" s="1" t="s">
        <v>36</v>
      </c>
      <c r="C579" t="s">
        <v>714</v>
      </c>
      <c r="D579">
        <v>105</v>
      </c>
      <c r="E579">
        <v>28373</v>
      </c>
    </row>
    <row r="580" spans="1:5" x14ac:dyDescent="0.25">
      <c r="A580">
        <v>16</v>
      </c>
      <c r="B580" s="1" t="s">
        <v>36</v>
      </c>
      <c r="C580" t="s">
        <v>709</v>
      </c>
      <c r="D580">
        <v>104</v>
      </c>
      <c r="E580">
        <v>27695</v>
      </c>
    </row>
    <row r="581" spans="1:5" x14ac:dyDescent="0.25">
      <c r="A581">
        <v>17</v>
      </c>
      <c r="B581" s="1" t="s">
        <v>37</v>
      </c>
      <c r="C581" t="s">
        <v>705</v>
      </c>
      <c r="D581">
        <v>101</v>
      </c>
      <c r="E581">
        <v>12882</v>
      </c>
    </row>
    <row r="582" spans="1:5" x14ac:dyDescent="0.25">
      <c r="A582">
        <v>18</v>
      </c>
      <c r="B582" s="1" t="s">
        <v>39</v>
      </c>
      <c r="C582" t="s">
        <v>714</v>
      </c>
      <c r="D582">
        <v>102</v>
      </c>
      <c r="E582">
        <v>37951</v>
      </c>
    </row>
    <row r="583" spans="1:5" x14ac:dyDescent="0.25">
      <c r="A583">
        <v>18</v>
      </c>
      <c r="B583" s="1" t="s">
        <v>37</v>
      </c>
      <c r="C583" t="s">
        <v>705</v>
      </c>
      <c r="D583">
        <v>104</v>
      </c>
      <c r="E583">
        <v>30318</v>
      </c>
    </row>
    <row r="584" spans="1:5" x14ac:dyDescent="0.25">
      <c r="A584">
        <v>16</v>
      </c>
      <c r="B584" s="1" t="s">
        <v>39</v>
      </c>
      <c r="C584" t="s">
        <v>710</v>
      </c>
      <c r="D584">
        <v>106</v>
      </c>
      <c r="E584">
        <v>14629</v>
      </c>
    </row>
    <row r="585" spans="1:5" x14ac:dyDescent="0.25">
      <c r="A585">
        <v>17</v>
      </c>
      <c r="B585" s="1" t="s">
        <v>38</v>
      </c>
      <c r="C585" t="s">
        <v>707</v>
      </c>
      <c r="D585">
        <v>103</v>
      </c>
      <c r="E585">
        <v>38790</v>
      </c>
    </row>
    <row r="586" spans="1:5" x14ac:dyDescent="0.25">
      <c r="A586">
        <v>19</v>
      </c>
      <c r="B586" s="1" t="s">
        <v>37</v>
      </c>
      <c r="C586" t="s">
        <v>707</v>
      </c>
      <c r="D586">
        <v>102</v>
      </c>
      <c r="E586">
        <v>44703</v>
      </c>
    </row>
    <row r="587" spans="1:5" x14ac:dyDescent="0.25">
      <c r="A587">
        <v>14</v>
      </c>
      <c r="B587" s="1" t="s">
        <v>38</v>
      </c>
      <c r="C587" t="s">
        <v>707</v>
      </c>
      <c r="D587">
        <v>107</v>
      </c>
      <c r="E587">
        <v>22249</v>
      </c>
    </row>
    <row r="588" spans="1:5" x14ac:dyDescent="0.25">
      <c r="A588">
        <v>15</v>
      </c>
      <c r="B588" s="1" t="s">
        <v>36</v>
      </c>
      <c r="C588" t="s">
        <v>714</v>
      </c>
      <c r="D588">
        <v>105</v>
      </c>
      <c r="E588">
        <v>22530</v>
      </c>
    </row>
    <row r="589" spans="1:5" x14ac:dyDescent="0.25">
      <c r="A589">
        <v>16</v>
      </c>
      <c r="B589" s="1" t="s">
        <v>37</v>
      </c>
      <c r="C589" t="s">
        <v>707</v>
      </c>
      <c r="D589">
        <v>105</v>
      </c>
      <c r="E589">
        <v>46702</v>
      </c>
    </row>
    <row r="590" spans="1:5" x14ac:dyDescent="0.25">
      <c r="A590">
        <v>14</v>
      </c>
      <c r="B590" s="1" t="s">
        <v>39</v>
      </c>
      <c r="C590" t="s">
        <v>705</v>
      </c>
      <c r="D590">
        <v>107</v>
      </c>
      <c r="E590">
        <v>21341</v>
      </c>
    </row>
    <row r="591" spans="1:5" x14ac:dyDescent="0.25">
      <c r="A591">
        <v>18</v>
      </c>
      <c r="B591" s="1" t="s">
        <v>38</v>
      </c>
      <c r="C591" t="s">
        <v>705</v>
      </c>
      <c r="D591">
        <v>101</v>
      </c>
      <c r="E591">
        <v>34293</v>
      </c>
    </row>
    <row r="592" spans="1:5" x14ac:dyDescent="0.25">
      <c r="A592">
        <v>20</v>
      </c>
      <c r="B592" s="1" t="s">
        <v>37</v>
      </c>
      <c r="C592" t="s">
        <v>709</v>
      </c>
      <c r="D592">
        <v>108</v>
      </c>
      <c r="E592">
        <v>6061</v>
      </c>
    </row>
    <row r="593" spans="1:5" x14ac:dyDescent="0.25">
      <c r="A593">
        <v>15</v>
      </c>
      <c r="B593" s="1" t="s">
        <v>37</v>
      </c>
      <c r="C593" t="s">
        <v>708</v>
      </c>
      <c r="D593">
        <v>102</v>
      </c>
      <c r="E593">
        <v>26715</v>
      </c>
    </row>
    <row r="594" spans="1:5" x14ac:dyDescent="0.25">
      <c r="A594">
        <v>19</v>
      </c>
      <c r="B594" s="1" t="s">
        <v>37</v>
      </c>
      <c r="C594" t="s">
        <v>709</v>
      </c>
      <c r="D594">
        <v>108</v>
      </c>
      <c r="E594">
        <v>9936</v>
      </c>
    </row>
    <row r="595" spans="1:5" x14ac:dyDescent="0.25">
      <c r="A595">
        <v>14</v>
      </c>
      <c r="B595" s="1" t="s">
        <v>36</v>
      </c>
      <c r="C595" t="s">
        <v>707</v>
      </c>
      <c r="D595">
        <v>108</v>
      </c>
      <c r="E595">
        <v>36765</v>
      </c>
    </row>
    <row r="596" spans="1:5" x14ac:dyDescent="0.25">
      <c r="A596">
        <v>17</v>
      </c>
      <c r="B596" s="1" t="s">
        <v>37</v>
      </c>
      <c r="C596" t="s">
        <v>707</v>
      </c>
      <c r="D596">
        <v>108</v>
      </c>
      <c r="E596">
        <v>38514</v>
      </c>
    </row>
    <row r="597" spans="1:5" x14ac:dyDescent="0.25">
      <c r="A597">
        <v>16</v>
      </c>
      <c r="B597" s="1" t="s">
        <v>37</v>
      </c>
      <c r="C597" t="s">
        <v>711</v>
      </c>
      <c r="D597">
        <v>103</v>
      </c>
      <c r="E597">
        <v>49917</v>
      </c>
    </row>
    <row r="598" spans="1:5" x14ac:dyDescent="0.25">
      <c r="A598">
        <v>18</v>
      </c>
      <c r="B598" s="1" t="s">
        <v>38</v>
      </c>
      <c r="C598" t="s">
        <v>705</v>
      </c>
      <c r="D598">
        <v>103</v>
      </c>
      <c r="E598">
        <v>5499</v>
      </c>
    </row>
    <row r="599" spans="1:5" x14ac:dyDescent="0.25">
      <c r="A599">
        <v>14</v>
      </c>
      <c r="B599" s="1" t="s">
        <v>39</v>
      </c>
      <c r="C599" t="s">
        <v>712</v>
      </c>
      <c r="D599">
        <v>109</v>
      </c>
      <c r="E599">
        <v>24586</v>
      </c>
    </row>
    <row r="600" spans="1:5" x14ac:dyDescent="0.25">
      <c r="A600">
        <v>14</v>
      </c>
      <c r="B600" s="1" t="s">
        <v>37</v>
      </c>
      <c r="C600" t="s">
        <v>713</v>
      </c>
      <c r="D600">
        <v>101</v>
      </c>
      <c r="E600">
        <v>28553</v>
      </c>
    </row>
    <row r="601" spans="1:5" x14ac:dyDescent="0.25">
      <c r="A601">
        <v>16</v>
      </c>
      <c r="B601" s="1" t="s">
        <v>38</v>
      </c>
      <c r="C601" t="s">
        <v>708</v>
      </c>
      <c r="D601">
        <v>104</v>
      </c>
      <c r="E601">
        <v>37159</v>
      </c>
    </row>
    <row r="602" spans="1:5" x14ac:dyDescent="0.25">
      <c r="A602">
        <v>19</v>
      </c>
      <c r="B602" s="1" t="s">
        <v>37</v>
      </c>
      <c r="C602" t="s">
        <v>711</v>
      </c>
      <c r="D602">
        <v>102</v>
      </c>
      <c r="E602">
        <v>31694</v>
      </c>
    </row>
    <row r="603" spans="1:5" x14ac:dyDescent="0.25">
      <c r="A603">
        <v>18</v>
      </c>
      <c r="B603" s="1" t="s">
        <v>36</v>
      </c>
      <c r="C603" t="s">
        <v>705</v>
      </c>
      <c r="D603">
        <v>107</v>
      </c>
      <c r="E603">
        <v>39655</v>
      </c>
    </row>
    <row r="604" spans="1:5" x14ac:dyDescent="0.25">
      <c r="A604">
        <v>18</v>
      </c>
      <c r="B604" s="1" t="s">
        <v>38</v>
      </c>
      <c r="C604" t="s">
        <v>712</v>
      </c>
      <c r="D604">
        <v>103</v>
      </c>
      <c r="E604">
        <v>14262</v>
      </c>
    </row>
    <row r="605" spans="1:5" x14ac:dyDescent="0.25">
      <c r="A605">
        <v>19</v>
      </c>
      <c r="B605" s="1" t="s">
        <v>38</v>
      </c>
      <c r="C605" t="s">
        <v>712</v>
      </c>
      <c r="D605">
        <v>109</v>
      </c>
      <c r="E605">
        <v>24562</v>
      </c>
    </row>
    <row r="606" spans="1:5" x14ac:dyDescent="0.25">
      <c r="A606">
        <v>19</v>
      </c>
      <c r="B606" s="1" t="s">
        <v>39</v>
      </c>
      <c r="C606" t="s">
        <v>704</v>
      </c>
      <c r="D606">
        <v>106</v>
      </c>
      <c r="E606">
        <v>30382</v>
      </c>
    </row>
    <row r="607" spans="1:5" x14ac:dyDescent="0.25">
      <c r="A607">
        <v>17</v>
      </c>
      <c r="B607" s="1" t="s">
        <v>37</v>
      </c>
      <c r="C607" t="s">
        <v>709</v>
      </c>
      <c r="D607">
        <v>106</v>
      </c>
      <c r="E607">
        <v>36445</v>
      </c>
    </row>
    <row r="608" spans="1:5" x14ac:dyDescent="0.25">
      <c r="A608">
        <v>17</v>
      </c>
      <c r="B608" s="1" t="s">
        <v>39</v>
      </c>
      <c r="C608" t="s">
        <v>708</v>
      </c>
      <c r="D608">
        <v>103</v>
      </c>
      <c r="E608">
        <v>40686</v>
      </c>
    </row>
    <row r="609" spans="1:5" x14ac:dyDescent="0.25">
      <c r="A609">
        <v>18</v>
      </c>
      <c r="B609" s="1" t="s">
        <v>36</v>
      </c>
      <c r="C609" t="s">
        <v>714</v>
      </c>
      <c r="D609">
        <v>102</v>
      </c>
      <c r="E609">
        <v>14460</v>
      </c>
    </row>
    <row r="610" spans="1:5" x14ac:dyDescent="0.25">
      <c r="A610">
        <v>20</v>
      </c>
      <c r="B610" s="1" t="s">
        <v>36</v>
      </c>
      <c r="C610" t="s">
        <v>712</v>
      </c>
      <c r="D610">
        <v>108</v>
      </c>
      <c r="E610">
        <v>13113</v>
      </c>
    </row>
    <row r="611" spans="1:5" x14ac:dyDescent="0.25">
      <c r="A611">
        <v>18</v>
      </c>
      <c r="B611" s="1" t="s">
        <v>36</v>
      </c>
      <c r="C611" t="s">
        <v>711</v>
      </c>
      <c r="D611">
        <v>107</v>
      </c>
      <c r="E611">
        <v>35832</v>
      </c>
    </row>
    <row r="612" spans="1:5" x14ac:dyDescent="0.25">
      <c r="A612">
        <v>19</v>
      </c>
      <c r="B612" s="1" t="s">
        <v>38</v>
      </c>
      <c r="C612" t="s">
        <v>709</v>
      </c>
      <c r="D612">
        <v>103</v>
      </c>
      <c r="E612">
        <v>48964</v>
      </c>
    </row>
    <row r="613" spans="1:5" x14ac:dyDescent="0.25">
      <c r="A613">
        <v>19</v>
      </c>
      <c r="B613" s="1" t="s">
        <v>37</v>
      </c>
      <c r="C613" t="s">
        <v>712</v>
      </c>
      <c r="D613">
        <v>104</v>
      </c>
      <c r="E613">
        <v>12195</v>
      </c>
    </row>
    <row r="614" spans="1:5" x14ac:dyDescent="0.25">
      <c r="A614">
        <v>19</v>
      </c>
      <c r="B614" s="1" t="s">
        <v>36</v>
      </c>
      <c r="C614" t="s">
        <v>705</v>
      </c>
      <c r="D614">
        <v>102</v>
      </c>
      <c r="E614">
        <v>39061</v>
      </c>
    </row>
    <row r="615" spans="1:5" x14ac:dyDescent="0.25">
      <c r="A615">
        <v>19</v>
      </c>
      <c r="B615" s="1" t="s">
        <v>38</v>
      </c>
      <c r="C615" t="s">
        <v>709</v>
      </c>
      <c r="D615">
        <v>103</v>
      </c>
      <c r="E615">
        <v>17910</v>
      </c>
    </row>
    <row r="616" spans="1:5" x14ac:dyDescent="0.25">
      <c r="A616">
        <v>18</v>
      </c>
      <c r="B616" s="1" t="s">
        <v>36</v>
      </c>
      <c r="C616" t="s">
        <v>708</v>
      </c>
      <c r="D616">
        <v>101</v>
      </c>
      <c r="E616">
        <v>32912</v>
      </c>
    </row>
    <row r="617" spans="1:5" x14ac:dyDescent="0.25">
      <c r="A617">
        <v>17</v>
      </c>
      <c r="B617" s="1" t="s">
        <v>37</v>
      </c>
      <c r="C617" t="s">
        <v>709</v>
      </c>
      <c r="D617">
        <v>104</v>
      </c>
      <c r="E617">
        <v>5285</v>
      </c>
    </row>
    <row r="618" spans="1:5" x14ac:dyDescent="0.25">
      <c r="A618">
        <v>19</v>
      </c>
      <c r="B618" s="1" t="s">
        <v>39</v>
      </c>
      <c r="C618" t="s">
        <v>704</v>
      </c>
      <c r="D618">
        <v>104</v>
      </c>
      <c r="E618">
        <v>28978</v>
      </c>
    </row>
    <row r="619" spans="1:5" x14ac:dyDescent="0.25">
      <c r="A619">
        <v>14</v>
      </c>
      <c r="B619" s="1" t="s">
        <v>38</v>
      </c>
      <c r="C619" t="s">
        <v>704</v>
      </c>
      <c r="D619">
        <v>107</v>
      </c>
      <c r="E619">
        <v>25759</v>
      </c>
    </row>
    <row r="620" spans="1:5" x14ac:dyDescent="0.25">
      <c r="A620">
        <v>16</v>
      </c>
      <c r="B620" s="1" t="s">
        <v>37</v>
      </c>
      <c r="C620" t="s">
        <v>714</v>
      </c>
      <c r="D620">
        <v>109</v>
      </c>
      <c r="E620">
        <v>30892</v>
      </c>
    </row>
    <row r="621" spans="1:5" x14ac:dyDescent="0.25">
      <c r="A621">
        <v>16</v>
      </c>
      <c r="B621" s="1" t="s">
        <v>38</v>
      </c>
      <c r="C621" t="s">
        <v>705</v>
      </c>
      <c r="D621">
        <v>102</v>
      </c>
      <c r="E621">
        <v>49817</v>
      </c>
    </row>
    <row r="622" spans="1:5" x14ac:dyDescent="0.25">
      <c r="A622">
        <v>19</v>
      </c>
      <c r="B622" s="1" t="s">
        <v>37</v>
      </c>
      <c r="C622" t="s">
        <v>704</v>
      </c>
      <c r="D622">
        <v>106</v>
      </c>
      <c r="E622">
        <v>26330</v>
      </c>
    </row>
    <row r="623" spans="1:5" x14ac:dyDescent="0.25">
      <c r="A623">
        <v>18</v>
      </c>
      <c r="B623" s="1" t="s">
        <v>38</v>
      </c>
      <c r="C623" t="s">
        <v>710</v>
      </c>
      <c r="D623">
        <v>103</v>
      </c>
      <c r="E623">
        <v>46762</v>
      </c>
    </row>
    <row r="624" spans="1:5" x14ac:dyDescent="0.25">
      <c r="A624">
        <v>14</v>
      </c>
      <c r="B624" s="1" t="s">
        <v>39</v>
      </c>
      <c r="C624" t="s">
        <v>709</v>
      </c>
      <c r="D624">
        <v>109</v>
      </c>
      <c r="E624">
        <v>7164</v>
      </c>
    </row>
    <row r="625" spans="1:5" x14ac:dyDescent="0.25">
      <c r="A625">
        <v>19</v>
      </c>
      <c r="B625" s="1" t="s">
        <v>36</v>
      </c>
      <c r="C625" t="s">
        <v>711</v>
      </c>
      <c r="D625">
        <v>108</v>
      </c>
      <c r="E625">
        <v>38328</v>
      </c>
    </row>
    <row r="626" spans="1:5" x14ac:dyDescent="0.25">
      <c r="A626">
        <v>15</v>
      </c>
      <c r="B626" s="1" t="s">
        <v>37</v>
      </c>
      <c r="C626" t="s">
        <v>710</v>
      </c>
      <c r="D626">
        <v>105</v>
      </c>
      <c r="E626">
        <v>38421</v>
      </c>
    </row>
    <row r="627" spans="1:5" x14ac:dyDescent="0.25">
      <c r="A627">
        <v>14</v>
      </c>
      <c r="B627" s="1" t="s">
        <v>37</v>
      </c>
      <c r="C627" t="s">
        <v>713</v>
      </c>
      <c r="D627">
        <v>101</v>
      </c>
      <c r="E627">
        <v>27117</v>
      </c>
    </row>
    <row r="628" spans="1:5" x14ac:dyDescent="0.25">
      <c r="A628">
        <v>20</v>
      </c>
      <c r="B628" s="1" t="s">
        <v>36</v>
      </c>
      <c r="C628" t="s">
        <v>710</v>
      </c>
      <c r="D628">
        <v>102</v>
      </c>
      <c r="E628">
        <v>7850</v>
      </c>
    </row>
    <row r="629" spans="1:5" x14ac:dyDescent="0.25">
      <c r="A629">
        <v>19</v>
      </c>
      <c r="B629" s="1" t="s">
        <v>38</v>
      </c>
      <c r="C629" t="s">
        <v>706</v>
      </c>
      <c r="D629">
        <v>109</v>
      </c>
      <c r="E629">
        <v>31193</v>
      </c>
    </row>
    <row r="630" spans="1:5" x14ac:dyDescent="0.25">
      <c r="A630">
        <v>16</v>
      </c>
      <c r="B630" s="1" t="s">
        <v>39</v>
      </c>
      <c r="C630" t="s">
        <v>712</v>
      </c>
      <c r="D630">
        <v>109</v>
      </c>
      <c r="E630">
        <v>48676</v>
      </c>
    </row>
    <row r="631" spans="1:5" x14ac:dyDescent="0.25">
      <c r="A631">
        <v>18</v>
      </c>
      <c r="B631" s="1" t="s">
        <v>38</v>
      </c>
      <c r="C631" t="s">
        <v>714</v>
      </c>
      <c r="D631">
        <v>107</v>
      </c>
      <c r="E631">
        <v>44354</v>
      </c>
    </row>
    <row r="632" spans="1:5" x14ac:dyDescent="0.25">
      <c r="A632">
        <v>15</v>
      </c>
      <c r="B632" s="1" t="s">
        <v>37</v>
      </c>
      <c r="C632" t="s">
        <v>704</v>
      </c>
      <c r="D632">
        <v>109</v>
      </c>
      <c r="E632">
        <v>26855</v>
      </c>
    </row>
    <row r="633" spans="1:5" x14ac:dyDescent="0.25">
      <c r="A633">
        <v>17</v>
      </c>
      <c r="B633" s="1" t="s">
        <v>38</v>
      </c>
      <c r="C633" t="s">
        <v>705</v>
      </c>
      <c r="D633">
        <v>105</v>
      </c>
      <c r="E633">
        <v>23168</v>
      </c>
    </row>
    <row r="634" spans="1:5" x14ac:dyDescent="0.25">
      <c r="A634">
        <v>17</v>
      </c>
      <c r="B634" s="1" t="s">
        <v>37</v>
      </c>
      <c r="C634" t="s">
        <v>712</v>
      </c>
      <c r="D634">
        <v>103</v>
      </c>
      <c r="E634">
        <v>24580</v>
      </c>
    </row>
    <row r="635" spans="1:5" x14ac:dyDescent="0.25">
      <c r="A635">
        <v>19</v>
      </c>
      <c r="B635" s="1" t="s">
        <v>38</v>
      </c>
      <c r="C635" t="s">
        <v>710</v>
      </c>
      <c r="D635">
        <v>104</v>
      </c>
      <c r="E635">
        <v>44977</v>
      </c>
    </row>
    <row r="636" spans="1:5" x14ac:dyDescent="0.25">
      <c r="A636">
        <v>15</v>
      </c>
      <c r="B636" s="1" t="s">
        <v>37</v>
      </c>
      <c r="C636" t="s">
        <v>713</v>
      </c>
      <c r="D636">
        <v>108</v>
      </c>
      <c r="E636">
        <v>7113</v>
      </c>
    </row>
    <row r="637" spans="1:5" x14ac:dyDescent="0.25">
      <c r="A637">
        <v>20</v>
      </c>
      <c r="B637" s="1" t="s">
        <v>38</v>
      </c>
      <c r="C637" t="s">
        <v>705</v>
      </c>
      <c r="D637">
        <v>104</v>
      </c>
      <c r="E637">
        <v>10610</v>
      </c>
    </row>
    <row r="638" spans="1:5" x14ac:dyDescent="0.25">
      <c r="A638">
        <v>19</v>
      </c>
      <c r="B638" s="1" t="s">
        <v>37</v>
      </c>
      <c r="C638" t="s">
        <v>713</v>
      </c>
      <c r="D638">
        <v>109</v>
      </c>
      <c r="E638">
        <v>23163</v>
      </c>
    </row>
    <row r="639" spans="1:5" x14ac:dyDescent="0.25">
      <c r="A639">
        <v>18</v>
      </c>
      <c r="B639" s="1" t="s">
        <v>36</v>
      </c>
      <c r="C639" t="s">
        <v>706</v>
      </c>
      <c r="D639">
        <v>102</v>
      </c>
      <c r="E639">
        <v>22960</v>
      </c>
    </row>
    <row r="640" spans="1:5" x14ac:dyDescent="0.25">
      <c r="A640">
        <v>17</v>
      </c>
      <c r="B640" s="1" t="s">
        <v>36</v>
      </c>
      <c r="C640" t="s">
        <v>712</v>
      </c>
      <c r="D640">
        <v>102</v>
      </c>
      <c r="E640">
        <v>41297</v>
      </c>
    </row>
    <row r="641" spans="1:5" x14ac:dyDescent="0.25">
      <c r="A641">
        <v>20</v>
      </c>
      <c r="B641" s="1" t="s">
        <v>39</v>
      </c>
      <c r="C641" t="s">
        <v>705</v>
      </c>
      <c r="D641">
        <v>104</v>
      </c>
      <c r="E641">
        <v>37736</v>
      </c>
    </row>
    <row r="642" spans="1:5" x14ac:dyDescent="0.25">
      <c r="A642">
        <v>19</v>
      </c>
      <c r="B642" s="1" t="s">
        <v>38</v>
      </c>
      <c r="C642" t="s">
        <v>709</v>
      </c>
      <c r="D642">
        <v>106</v>
      </c>
      <c r="E642">
        <v>49510</v>
      </c>
    </row>
    <row r="643" spans="1:5" x14ac:dyDescent="0.25">
      <c r="A643">
        <v>19</v>
      </c>
      <c r="B643" s="1" t="s">
        <v>38</v>
      </c>
      <c r="C643" t="s">
        <v>707</v>
      </c>
      <c r="D643">
        <v>101</v>
      </c>
      <c r="E643">
        <v>40609</v>
      </c>
    </row>
    <row r="644" spans="1:5" x14ac:dyDescent="0.25">
      <c r="A644">
        <v>19</v>
      </c>
      <c r="B644" s="1" t="s">
        <v>36</v>
      </c>
      <c r="C644" t="s">
        <v>708</v>
      </c>
      <c r="D644">
        <v>103</v>
      </c>
      <c r="E644">
        <v>12007</v>
      </c>
    </row>
    <row r="645" spans="1:5" x14ac:dyDescent="0.25">
      <c r="A645">
        <v>18</v>
      </c>
      <c r="B645" s="1" t="s">
        <v>37</v>
      </c>
      <c r="C645" t="s">
        <v>712</v>
      </c>
      <c r="D645">
        <v>103</v>
      </c>
      <c r="E645">
        <v>49388</v>
      </c>
    </row>
    <row r="646" spans="1:5" x14ac:dyDescent="0.25">
      <c r="A646">
        <v>16</v>
      </c>
      <c r="B646" s="1" t="s">
        <v>38</v>
      </c>
      <c r="C646" t="s">
        <v>712</v>
      </c>
      <c r="D646">
        <v>102</v>
      </c>
      <c r="E646">
        <v>42597</v>
      </c>
    </row>
    <row r="647" spans="1:5" x14ac:dyDescent="0.25">
      <c r="A647">
        <v>19</v>
      </c>
      <c r="B647" s="1" t="s">
        <v>38</v>
      </c>
      <c r="C647" t="s">
        <v>711</v>
      </c>
      <c r="D647">
        <v>109</v>
      </c>
      <c r="E647">
        <v>47227</v>
      </c>
    </row>
    <row r="648" spans="1:5" x14ac:dyDescent="0.25">
      <c r="A648">
        <v>16</v>
      </c>
      <c r="B648" s="1" t="s">
        <v>36</v>
      </c>
      <c r="C648" t="s">
        <v>706</v>
      </c>
      <c r="D648">
        <v>101</v>
      </c>
      <c r="E648">
        <v>5458</v>
      </c>
    </row>
    <row r="649" spans="1:5" x14ac:dyDescent="0.25">
      <c r="A649">
        <v>16</v>
      </c>
      <c r="B649" s="1" t="s">
        <v>38</v>
      </c>
      <c r="C649" t="s">
        <v>712</v>
      </c>
      <c r="D649">
        <v>103</v>
      </c>
      <c r="E649">
        <v>33269</v>
      </c>
    </row>
    <row r="650" spans="1:5" x14ac:dyDescent="0.25">
      <c r="A650">
        <v>20</v>
      </c>
      <c r="B650" s="1" t="s">
        <v>39</v>
      </c>
      <c r="C650" t="s">
        <v>710</v>
      </c>
      <c r="D650">
        <v>103</v>
      </c>
      <c r="E650">
        <v>36815</v>
      </c>
    </row>
    <row r="651" spans="1:5" x14ac:dyDescent="0.25">
      <c r="A651">
        <v>19</v>
      </c>
      <c r="B651" s="1" t="s">
        <v>36</v>
      </c>
      <c r="C651" t="s">
        <v>705</v>
      </c>
      <c r="D651">
        <v>102</v>
      </c>
      <c r="E651">
        <v>13858</v>
      </c>
    </row>
    <row r="652" spans="1:5" x14ac:dyDescent="0.25">
      <c r="A652">
        <v>19</v>
      </c>
      <c r="B652" s="1" t="s">
        <v>39</v>
      </c>
      <c r="C652" t="s">
        <v>714</v>
      </c>
      <c r="D652">
        <v>101</v>
      </c>
      <c r="E652">
        <v>38275</v>
      </c>
    </row>
    <row r="653" spans="1:5" x14ac:dyDescent="0.25">
      <c r="A653">
        <v>17</v>
      </c>
      <c r="B653" s="1" t="s">
        <v>37</v>
      </c>
      <c r="C653" t="s">
        <v>704</v>
      </c>
      <c r="D653">
        <v>103</v>
      </c>
      <c r="E653">
        <v>46820</v>
      </c>
    </row>
    <row r="654" spans="1:5" x14ac:dyDescent="0.25">
      <c r="A654">
        <v>20</v>
      </c>
      <c r="B654" s="1" t="s">
        <v>39</v>
      </c>
      <c r="C654" t="s">
        <v>704</v>
      </c>
      <c r="D654">
        <v>107</v>
      </c>
      <c r="E654">
        <v>40113</v>
      </c>
    </row>
    <row r="655" spans="1:5" x14ac:dyDescent="0.25">
      <c r="A655">
        <v>16</v>
      </c>
      <c r="B655" s="1" t="s">
        <v>37</v>
      </c>
      <c r="C655" t="s">
        <v>709</v>
      </c>
      <c r="D655">
        <v>108</v>
      </c>
      <c r="E655">
        <v>6732</v>
      </c>
    </row>
    <row r="656" spans="1:5" x14ac:dyDescent="0.25">
      <c r="A656">
        <v>17</v>
      </c>
      <c r="B656" s="1" t="s">
        <v>36</v>
      </c>
      <c r="C656" t="s">
        <v>714</v>
      </c>
      <c r="D656">
        <v>107</v>
      </c>
      <c r="E656">
        <v>11103</v>
      </c>
    </row>
    <row r="657" spans="1:5" x14ac:dyDescent="0.25">
      <c r="A657">
        <v>16</v>
      </c>
      <c r="B657" s="1" t="s">
        <v>38</v>
      </c>
      <c r="C657" t="s">
        <v>712</v>
      </c>
      <c r="D657">
        <v>108</v>
      </c>
      <c r="E657">
        <v>46572</v>
      </c>
    </row>
    <row r="658" spans="1:5" x14ac:dyDescent="0.25">
      <c r="A658">
        <v>14</v>
      </c>
      <c r="B658" s="1" t="s">
        <v>39</v>
      </c>
      <c r="C658" t="s">
        <v>712</v>
      </c>
      <c r="D658">
        <v>102</v>
      </c>
      <c r="E658">
        <v>21563</v>
      </c>
    </row>
    <row r="659" spans="1:5" x14ac:dyDescent="0.25">
      <c r="A659">
        <v>18</v>
      </c>
      <c r="B659" s="1" t="s">
        <v>39</v>
      </c>
      <c r="C659" t="s">
        <v>704</v>
      </c>
      <c r="D659">
        <v>101</v>
      </c>
      <c r="E659">
        <v>38116</v>
      </c>
    </row>
    <row r="660" spans="1:5" x14ac:dyDescent="0.25">
      <c r="A660">
        <v>14</v>
      </c>
      <c r="B660" s="1" t="s">
        <v>39</v>
      </c>
      <c r="C660" t="s">
        <v>713</v>
      </c>
      <c r="D660">
        <v>108</v>
      </c>
      <c r="E660">
        <v>42350</v>
      </c>
    </row>
    <row r="661" spans="1:5" x14ac:dyDescent="0.25">
      <c r="A661">
        <v>16</v>
      </c>
      <c r="B661" s="1" t="s">
        <v>39</v>
      </c>
      <c r="C661" t="s">
        <v>708</v>
      </c>
      <c r="D661">
        <v>108</v>
      </c>
      <c r="E661">
        <v>47794</v>
      </c>
    </row>
    <row r="662" spans="1:5" x14ac:dyDescent="0.25">
      <c r="A662">
        <v>19</v>
      </c>
      <c r="B662" s="1" t="s">
        <v>39</v>
      </c>
      <c r="C662" t="s">
        <v>706</v>
      </c>
      <c r="D662">
        <v>102</v>
      </c>
      <c r="E662">
        <v>43528</v>
      </c>
    </row>
    <row r="663" spans="1:5" x14ac:dyDescent="0.25">
      <c r="A663">
        <v>15</v>
      </c>
      <c r="B663" s="1" t="s">
        <v>36</v>
      </c>
      <c r="C663" t="s">
        <v>705</v>
      </c>
      <c r="D663">
        <v>105</v>
      </c>
      <c r="E663">
        <v>31850</v>
      </c>
    </row>
    <row r="664" spans="1:5" x14ac:dyDescent="0.25">
      <c r="A664">
        <v>15</v>
      </c>
      <c r="B664" s="1" t="s">
        <v>36</v>
      </c>
      <c r="C664" t="s">
        <v>709</v>
      </c>
      <c r="D664">
        <v>104</v>
      </c>
      <c r="E664">
        <v>16098</v>
      </c>
    </row>
    <row r="665" spans="1:5" x14ac:dyDescent="0.25">
      <c r="A665">
        <v>16</v>
      </c>
      <c r="B665" s="1" t="s">
        <v>37</v>
      </c>
      <c r="C665" t="s">
        <v>706</v>
      </c>
      <c r="D665">
        <v>101</v>
      </c>
      <c r="E665">
        <v>35475</v>
      </c>
    </row>
    <row r="666" spans="1:5" x14ac:dyDescent="0.25">
      <c r="A666">
        <v>16</v>
      </c>
      <c r="B666" s="1" t="s">
        <v>39</v>
      </c>
      <c r="C666" t="s">
        <v>710</v>
      </c>
      <c r="D666">
        <v>102</v>
      </c>
      <c r="E666">
        <v>36245</v>
      </c>
    </row>
    <row r="667" spans="1:5" x14ac:dyDescent="0.25">
      <c r="A667">
        <v>17</v>
      </c>
      <c r="B667" s="1" t="s">
        <v>37</v>
      </c>
      <c r="C667" t="s">
        <v>705</v>
      </c>
      <c r="D667">
        <v>104</v>
      </c>
      <c r="E667">
        <v>30888</v>
      </c>
    </row>
    <row r="668" spans="1:5" x14ac:dyDescent="0.25">
      <c r="A668">
        <v>20</v>
      </c>
      <c r="B668" s="1" t="s">
        <v>39</v>
      </c>
      <c r="C668" t="s">
        <v>706</v>
      </c>
      <c r="D668">
        <v>106</v>
      </c>
      <c r="E668">
        <v>24911</v>
      </c>
    </row>
    <row r="669" spans="1:5" x14ac:dyDescent="0.25">
      <c r="A669">
        <v>17</v>
      </c>
      <c r="B669" s="1" t="s">
        <v>38</v>
      </c>
      <c r="C669" t="s">
        <v>714</v>
      </c>
      <c r="D669">
        <v>103</v>
      </c>
      <c r="E669">
        <v>26288</v>
      </c>
    </row>
    <row r="670" spans="1:5" x14ac:dyDescent="0.25">
      <c r="A670">
        <v>18</v>
      </c>
      <c r="B670" s="1" t="s">
        <v>37</v>
      </c>
      <c r="C670" t="s">
        <v>707</v>
      </c>
      <c r="D670">
        <v>102</v>
      </c>
      <c r="E670">
        <v>10954</v>
      </c>
    </row>
    <row r="671" spans="1:5" x14ac:dyDescent="0.25">
      <c r="A671">
        <v>16</v>
      </c>
      <c r="B671" s="1" t="s">
        <v>38</v>
      </c>
      <c r="C671" t="s">
        <v>710</v>
      </c>
      <c r="D671">
        <v>107</v>
      </c>
      <c r="E671">
        <v>14489</v>
      </c>
    </row>
    <row r="672" spans="1:5" x14ac:dyDescent="0.25">
      <c r="A672">
        <v>17</v>
      </c>
      <c r="B672" s="1" t="s">
        <v>36</v>
      </c>
      <c r="C672" t="s">
        <v>704</v>
      </c>
      <c r="D672">
        <v>105</v>
      </c>
      <c r="E672">
        <v>39818</v>
      </c>
    </row>
    <row r="673" spans="1:5" x14ac:dyDescent="0.25">
      <c r="A673">
        <v>14</v>
      </c>
      <c r="B673" s="1" t="s">
        <v>37</v>
      </c>
      <c r="C673" t="s">
        <v>711</v>
      </c>
      <c r="D673">
        <v>105</v>
      </c>
      <c r="E673">
        <v>37949</v>
      </c>
    </row>
    <row r="674" spans="1:5" x14ac:dyDescent="0.25">
      <c r="A674">
        <v>20</v>
      </c>
      <c r="B674" s="1" t="s">
        <v>39</v>
      </c>
      <c r="C674" t="s">
        <v>711</v>
      </c>
      <c r="D674">
        <v>107</v>
      </c>
      <c r="E674">
        <v>49595</v>
      </c>
    </row>
    <row r="675" spans="1:5" x14ac:dyDescent="0.25">
      <c r="A675">
        <v>15</v>
      </c>
      <c r="B675" s="1" t="s">
        <v>38</v>
      </c>
      <c r="C675" t="s">
        <v>704</v>
      </c>
      <c r="D675">
        <v>101</v>
      </c>
      <c r="E675">
        <v>12151</v>
      </c>
    </row>
    <row r="676" spans="1:5" x14ac:dyDescent="0.25">
      <c r="A676">
        <v>15</v>
      </c>
      <c r="B676" s="1" t="s">
        <v>37</v>
      </c>
      <c r="C676" t="s">
        <v>705</v>
      </c>
      <c r="D676">
        <v>108</v>
      </c>
      <c r="E676">
        <v>30329</v>
      </c>
    </row>
    <row r="677" spans="1:5" x14ac:dyDescent="0.25">
      <c r="A677">
        <v>20</v>
      </c>
      <c r="B677" s="1" t="s">
        <v>37</v>
      </c>
      <c r="C677" t="s">
        <v>712</v>
      </c>
      <c r="D677">
        <v>102</v>
      </c>
      <c r="E677">
        <v>37263</v>
      </c>
    </row>
    <row r="678" spans="1:5" x14ac:dyDescent="0.25">
      <c r="A678">
        <v>19</v>
      </c>
      <c r="B678" s="1" t="s">
        <v>37</v>
      </c>
      <c r="C678" t="s">
        <v>709</v>
      </c>
      <c r="D678">
        <v>108</v>
      </c>
      <c r="E678">
        <v>43251</v>
      </c>
    </row>
    <row r="679" spans="1:5" x14ac:dyDescent="0.25">
      <c r="A679">
        <v>15</v>
      </c>
      <c r="B679" s="1" t="s">
        <v>36</v>
      </c>
      <c r="C679" t="s">
        <v>709</v>
      </c>
      <c r="D679">
        <v>108</v>
      </c>
      <c r="E679">
        <v>31953</v>
      </c>
    </row>
    <row r="680" spans="1:5" x14ac:dyDescent="0.25">
      <c r="A680">
        <v>19</v>
      </c>
      <c r="B680" s="1" t="s">
        <v>37</v>
      </c>
      <c r="C680" t="s">
        <v>705</v>
      </c>
      <c r="D680">
        <v>108</v>
      </c>
      <c r="E680">
        <v>43034</v>
      </c>
    </row>
    <row r="681" spans="1:5" x14ac:dyDescent="0.25">
      <c r="A681">
        <v>18</v>
      </c>
      <c r="B681" s="1" t="s">
        <v>37</v>
      </c>
      <c r="C681" t="s">
        <v>709</v>
      </c>
      <c r="D681">
        <v>103</v>
      </c>
      <c r="E681">
        <v>11901</v>
      </c>
    </row>
    <row r="682" spans="1:5" x14ac:dyDescent="0.25">
      <c r="A682">
        <v>19</v>
      </c>
      <c r="B682" s="1" t="s">
        <v>38</v>
      </c>
      <c r="C682" t="s">
        <v>710</v>
      </c>
      <c r="D682">
        <v>103</v>
      </c>
      <c r="E682">
        <v>36765</v>
      </c>
    </row>
    <row r="683" spans="1:5" x14ac:dyDescent="0.25">
      <c r="A683">
        <v>15</v>
      </c>
      <c r="B683" s="1" t="s">
        <v>39</v>
      </c>
      <c r="C683" t="s">
        <v>712</v>
      </c>
      <c r="D683">
        <v>109</v>
      </c>
      <c r="E683">
        <v>47192</v>
      </c>
    </row>
    <row r="684" spans="1:5" x14ac:dyDescent="0.25">
      <c r="A684">
        <v>20</v>
      </c>
      <c r="B684" s="1" t="s">
        <v>37</v>
      </c>
      <c r="C684" t="s">
        <v>708</v>
      </c>
      <c r="D684">
        <v>101</v>
      </c>
      <c r="E684">
        <v>29721</v>
      </c>
    </row>
    <row r="685" spans="1:5" x14ac:dyDescent="0.25">
      <c r="A685">
        <v>16</v>
      </c>
      <c r="B685" s="1" t="s">
        <v>38</v>
      </c>
      <c r="C685" t="s">
        <v>704</v>
      </c>
      <c r="D685">
        <v>104</v>
      </c>
      <c r="E685">
        <v>25154</v>
      </c>
    </row>
    <row r="686" spans="1:5" x14ac:dyDescent="0.25">
      <c r="A686">
        <v>14</v>
      </c>
      <c r="B686" s="1" t="s">
        <v>37</v>
      </c>
      <c r="C686" t="s">
        <v>709</v>
      </c>
      <c r="D686">
        <v>102</v>
      </c>
      <c r="E686">
        <v>7914</v>
      </c>
    </row>
    <row r="687" spans="1:5" x14ac:dyDescent="0.25">
      <c r="A687">
        <v>19</v>
      </c>
      <c r="B687" s="1" t="s">
        <v>36</v>
      </c>
      <c r="C687" t="s">
        <v>706</v>
      </c>
      <c r="D687">
        <v>107</v>
      </c>
      <c r="E687">
        <v>44834</v>
      </c>
    </row>
    <row r="688" spans="1:5" x14ac:dyDescent="0.25">
      <c r="A688">
        <v>19</v>
      </c>
      <c r="B688" s="1" t="s">
        <v>38</v>
      </c>
      <c r="C688" t="s">
        <v>709</v>
      </c>
      <c r="D688">
        <v>103</v>
      </c>
      <c r="E688">
        <v>26546</v>
      </c>
    </row>
    <row r="689" spans="1:5" x14ac:dyDescent="0.25">
      <c r="A689">
        <v>16</v>
      </c>
      <c r="B689" s="1" t="s">
        <v>38</v>
      </c>
      <c r="C689" t="s">
        <v>712</v>
      </c>
      <c r="D689">
        <v>109</v>
      </c>
      <c r="E689">
        <v>7900</v>
      </c>
    </row>
    <row r="690" spans="1:5" x14ac:dyDescent="0.25">
      <c r="A690">
        <v>15</v>
      </c>
      <c r="B690" s="1" t="s">
        <v>39</v>
      </c>
      <c r="C690" t="s">
        <v>707</v>
      </c>
      <c r="D690">
        <v>106</v>
      </c>
      <c r="E690">
        <v>23187</v>
      </c>
    </row>
    <row r="691" spans="1:5" x14ac:dyDescent="0.25">
      <c r="A691">
        <v>18</v>
      </c>
      <c r="B691" s="1" t="s">
        <v>37</v>
      </c>
      <c r="C691" t="s">
        <v>714</v>
      </c>
      <c r="D691">
        <v>106</v>
      </c>
      <c r="E691">
        <v>37977</v>
      </c>
    </row>
    <row r="692" spans="1:5" x14ac:dyDescent="0.25">
      <c r="A692">
        <v>19</v>
      </c>
      <c r="B692" s="1" t="s">
        <v>39</v>
      </c>
      <c r="C692" t="s">
        <v>710</v>
      </c>
      <c r="D692">
        <v>103</v>
      </c>
      <c r="E692">
        <v>45665</v>
      </c>
    </row>
    <row r="693" spans="1:5" x14ac:dyDescent="0.25">
      <c r="A693">
        <v>14</v>
      </c>
      <c r="B693" s="1" t="s">
        <v>36</v>
      </c>
      <c r="C693" t="s">
        <v>706</v>
      </c>
      <c r="D693">
        <v>102</v>
      </c>
      <c r="E693">
        <v>9145</v>
      </c>
    </row>
    <row r="694" spans="1:5" x14ac:dyDescent="0.25">
      <c r="A694">
        <v>15</v>
      </c>
      <c r="B694" s="1" t="s">
        <v>36</v>
      </c>
      <c r="C694" t="s">
        <v>706</v>
      </c>
      <c r="D694">
        <v>108</v>
      </c>
      <c r="E694">
        <v>36650</v>
      </c>
    </row>
    <row r="695" spans="1:5" x14ac:dyDescent="0.25">
      <c r="A695">
        <v>16</v>
      </c>
      <c r="B695" s="1" t="s">
        <v>36</v>
      </c>
      <c r="C695" t="s">
        <v>707</v>
      </c>
      <c r="D695">
        <v>107</v>
      </c>
      <c r="E695">
        <v>23041</v>
      </c>
    </row>
    <row r="696" spans="1:5" x14ac:dyDescent="0.25">
      <c r="A696">
        <v>14</v>
      </c>
      <c r="B696" s="1" t="s">
        <v>38</v>
      </c>
      <c r="C696" t="s">
        <v>712</v>
      </c>
      <c r="D696">
        <v>103</v>
      </c>
      <c r="E696">
        <v>37142</v>
      </c>
    </row>
    <row r="697" spans="1:5" x14ac:dyDescent="0.25">
      <c r="A697">
        <v>14</v>
      </c>
      <c r="B697" s="1" t="s">
        <v>37</v>
      </c>
      <c r="C697" t="s">
        <v>708</v>
      </c>
      <c r="D697">
        <v>104</v>
      </c>
      <c r="E697">
        <v>9870</v>
      </c>
    </row>
    <row r="698" spans="1:5" x14ac:dyDescent="0.25">
      <c r="A698">
        <v>17</v>
      </c>
      <c r="B698" s="1" t="s">
        <v>36</v>
      </c>
      <c r="C698" t="s">
        <v>713</v>
      </c>
      <c r="D698">
        <v>102</v>
      </c>
      <c r="E698">
        <v>33309</v>
      </c>
    </row>
    <row r="699" spans="1:5" x14ac:dyDescent="0.25">
      <c r="A699">
        <v>18</v>
      </c>
      <c r="B699" s="1" t="s">
        <v>38</v>
      </c>
      <c r="C699" t="s">
        <v>711</v>
      </c>
      <c r="D699">
        <v>103</v>
      </c>
      <c r="E699">
        <v>25695</v>
      </c>
    </row>
    <row r="700" spans="1:5" x14ac:dyDescent="0.25">
      <c r="A700">
        <v>14</v>
      </c>
      <c r="B700" s="1" t="s">
        <v>36</v>
      </c>
      <c r="C700" t="s">
        <v>708</v>
      </c>
      <c r="D700">
        <v>101</v>
      </c>
      <c r="E700">
        <v>24988</v>
      </c>
    </row>
    <row r="701" spans="1:5" x14ac:dyDescent="0.25">
      <c r="A701">
        <v>15</v>
      </c>
      <c r="B701" s="1" t="s">
        <v>37</v>
      </c>
      <c r="C701" t="s">
        <v>707</v>
      </c>
      <c r="D701">
        <v>104</v>
      </c>
      <c r="E701">
        <v>28895</v>
      </c>
    </row>
    <row r="702" spans="1:5" x14ac:dyDescent="0.25">
      <c r="A702">
        <v>15</v>
      </c>
      <c r="B702" s="1" t="s">
        <v>39</v>
      </c>
      <c r="C702" t="s">
        <v>709</v>
      </c>
      <c r="D702">
        <v>104</v>
      </c>
      <c r="E702">
        <v>20795</v>
      </c>
    </row>
    <row r="703" spans="1:5" x14ac:dyDescent="0.25">
      <c r="A703">
        <v>18</v>
      </c>
      <c r="B703" s="1" t="s">
        <v>38</v>
      </c>
      <c r="C703" t="s">
        <v>708</v>
      </c>
      <c r="D703">
        <v>107</v>
      </c>
      <c r="E703">
        <v>45004</v>
      </c>
    </row>
    <row r="704" spans="1:5" x14ac:dyDescent="0.25">
      <c r="A704">
        <v>15</v>
      </c>
      <c r="B704" s="1" t="s">
        <v>37</v>
      </c>
      <c r="C704" t="s">
        <v>704</v>
      </c>
      <c r="D704">
        <v>109</v>
      </c>
      <c r="E704">
        <v>26367</v>
      </c>
    </row>
    <row r="705" spans="1:5" x14ac:dyDescent="0.25">
      <c r="A705">
        <v>19</v>
      </c>
      <c r="B705" s="1" t="s">
        <v>38</v>
      </c>
      <c r="C705" t="s">
        <v>705</v>
      </c>
      <c r="D705">
        <v>102</v>
      </c>
      <c r="E705">
        <v>14632</v>
      </c>
    </row>
    <row r="706" spans="1:5" x14ac:dyDescent="0.25">
      <c r="A706">
        <v>16</v>
      </c>
      <c r="B706" s="1" t="s">
        <v>37</v>
      </c>
      <c r="C706" t="s">
        <v>712</v>
      </c>
      <c r="D706">
        <v>106</v>
      </c>
      <c r="E706">
        <v>9157</v>
      </c>
    </row>
    <row r="707" spans="1:5" x14ac:dyDescent="0.25">
      <c r="A707">
        <v>15</v>
      </c>
      <c r="B707" s="1" t="s">
        <v>38</v>
      </c>
      <c r="C707" t="s">
        <v>712</v>
      </c>
      <c r="D707">
        <v>103</v>
      </c>
      <c r="E707">
        <v>6571</v>
      </c>
    </row>
    <row r="708" spans="1:5" x14ac:dyDescent="0.25">
      <c r="A708">
        <v>17</v>
      </c>
      <c r="B708" s="1" t="s">
        <v>39</v>
      </c>
      <c r="C708" t="s">
        <v>705</v>
      </c>
      <c r="D708">
        <v>109</v>
      </c>
      <c r="E708">
        <v>40671</v>
      </c>
    </row>
    <row r="709" spans="1:5" x14ac:dyDescent="0.25">
      <c r="A709">
        <v>14</v>
      </c>
      <c r="B709" s="1" t="s">
        <v>36</v>
      </c>
      <c r="C709" t="s">
        <v>708</v>
      </c>
      <c r="D709">
        <v>108</v>
      </c>
      <c r="E709">
        <v>19519</v>
      </c>
    </row>
    <row r="710" spans="1:5" x14ac:dyDescent="0.25">
      <c r="A710">
        <v>16</v>
      </c>
      <c r="B710" s="1" t="s">
        <v>37</v>
      </c>
      <c r="C710" t="s">
        <v>713</v>
      </c>
      <c r="D710">
        <v>105</v>
      </c>
      <c r="E710">
        <v>8559</v>
      </c>
    </row>
    <row r="711" spans="1:5" x14ac:dyDescent="0.25">
      <c r="A711">
        <v>20</v>
      </c>
      <c r="B711" s="1" t="s">
        <v>37</v>
      </c>
      <c r="C711" t="s">
        <v>710</v>
      </c>
      <c r="D711">
        <v>101</v>
      </c>
      <c r="E711">
        <v>36319</v>
      </c>
    </row>
    <row r="712" spans="1:5" x14ac:dyDescent="0.25">
      <c r="A712">
        <v>19</v>
      </c>
      <c r="B712" s="1" t="s">
        <v>36</v>
      </c>
      <c r="C712" t="s">
        <v>707</v>
      </c>
      <c r="D712">
        <v>102</v>
      </c>
      <c r="E712">
        <v>18795</v>
      </c>
    </row>
    <row r="713" spans="1:5" x14ac:dyDescent="0.25">
      <c r="A713">
        <v>14</v>
      </c>
      <c r="B713" s="1" t="s">
        <v>38</v>
      </c>
      <c r="C713" t="s">
        <v>708</v>
      </c>
      <c r="D713">
        <v>109</v>
      </c>
      <c r="E713">
        <v>10034</v>
      </c>
    </row>
    <row r="714" spans="1:5" x14ac:dyDescent="0.25">
      <c r="A714">
        <v>20</v>
      </c>
      <c r="B714" s="1" t="s">
        <v>39</v>
      </c>
      <c r="C714" t="s">
        <v>711</v>
      </c>
      <c r="D714">
        <v>109</v>
      </c>
      <c r="E714">
        <v>29887</v>
      </c>
    </row>
    <row r="715" spans="1:5" x14ac:dyDescent="0.25">
      <c r="A715">
        <v>20</v>
      </c>
      <c r="B715" s="1" t="s">
        <v>38</v>
      </c>
      <c r="C715" t="s">
        <v>714</v>
      </c>
      <c r="D715">
        <v>107</v>
      </c>
      <c r="E715">
        <v>19482</v>
      </c>
    </row>
    <row r="716" spans="1:5" x14ac:dyDescent="0.25">
      <c r="A716">
        <v>19</v>
      </c>
      <c r="B716" s="1" t="s">
        <v>37</v>
      </c>
      <c r="C716" t="s">
        <v>707</v>
      </c>
      <c r="D716">
        <v>109</v>
      </c>
      <c r="E716">
        <v>49066</v>
      </c>
    </row>
    <row r="717" spans="1:5" x14ac:dyDescent="0.25">
      <c r="A717">
        <v>19</v>
      </c>
      <c r="B717" s="1" t="s">
        <v>38</v>
      </c>
      <c r="C717" t="s">
        <v>709</v>
      </c>
      <c r="D717">
        <v>105</v>
      </c>
      <c r="E717">
        <v>9631</v>
      </c>
    </row>
    <row r="718" spans="1:5" x14ac:dyDescent="0.25">
      <c r="A718">
        <v>19</v>
      </c>
      <c r="B718" s="1" t="s">
        <v>37</v>
      </c>
      <c r="C718" t="s">
        <v>713</v>
      </c>
      <c r="D718">
        <v>103</v>
      </c>
      <c r="E718">
        <v>38785</v>
      </c>
    </row>
    <row r="719" spans="1:5" x14ac:dyDescent="0.25">
      <c r="A719">
        <v>19</v>
      </c>
      <c r="B719" s="1" t="s">
        <v>38</v>
      </c>
      <c r="C719" t="s">
        <v>708</v>
      </c>
      <c r="D719">
        <v>104</v>
      </c>
      <c r="E719">
        <v>15794</v>
      </c>
    </row>
    <row r="720" spans="1:5" x14ac:dyDescent="0.25">
      <c r="A720">
        <v>16</v>
      </c>
      <c r="B720" s="1" t="s">
        <v>37</v>
      </c>
      <c r="C720" t="s">
        <v>705</v>
      </c>
      <c r="D720">
        <v>108</v>
      </c>
      <c r="E720">
        <v>44303</v>
      </c>
    </row>
    <row r="721" spans="1:5" x14ac:dyDescent="0.25">
      <c r="A721">
        <v>14</v>
      </c>
      <c r="B721" s="1" t="s">
        <v>38</v>
      </c>
      <c r="C721" t="s">
        <v>710</v>
      </c>
      <c r="D721">
        <v>104</v>
      </c>
      <c r="E721">
        <v>38424</v>
      </c>
    </row>
    <row r="722" spans="1:5" x14ac:dyDescent="0.25">
      <c r="A722">
        <v>16</v>
      </c>
      <c r="B722" s="1" t="s">
        <v>37</v>
      </c>
      <c r="C722" t="s">
        <v>712</v>
      </c>
      <c r="D722">
        <v>109</v>
      </c>
      <c r="E722">
        <v>27812</v>
      </c>
    </row>
    <row r="723" spans="1:5" x14ac:dyDescent="0.25">
      <c r="A723">
        <v>15</v>
      </c>
      <c r="B723" s="1" t="s">
        <v>36</v>
      </c>
      <c r="C723" t="s">
        <v>714</v>
      </c>
      <c r="D723">
        <v>102</v>
      </c>
      <c r="E723">
        <v>8725</v>
      </c>
    </row>
    <row r="724" spans="1:5" x14ac:dyDescent="0.25">
      <c r="A724">
        <v>20</v>
      </c>
      <c r="B724" s="1" t="s">
        <v>36</v>
      </c>
      <c r="C724" t="s">
        <v>713</v>
      </c>
      <c r="D724">
        <v>102</v>
      </c>
      <c r="E724">
        <v>5603</v>
      </c>
    </row>
    <row r="725" spans="1:5" x14ac:dyDescent="0.25">
      <c r="A725">
        <v>17</v>
      </c>
      <c r="B725" s="1" t="s">
        <v>39</v>
      </c>
      <c r="C725" t="s">
        <v>712</v>
      </c>
      <c r="D725">
        <v>104</v>
      </c>
      <c r="E725">
        <v>17208</v>
      </c>
    </row>
    <row r="726" spans="1:5" x14ac:dyDescent="0.25">
      <c r="A726">
        <v>14</v>
      </c>
      <c r="B726" s="1" t="s">
        <v>38</v>
      </c>
      <c r="C726" t="s">
        <v>712</v>
      </c>
      <c r="D726">
        <v>106</v>
      </c>
      <c r="E726">
        <v>29076</v>
      </c>
    </row>
    <row r="727" spans="1:5" x14ac:dyDescent="0.25">
      <c r="A727">
        <v>20</v>
      </c>
      <c r="B727" s="1" t="s">
        <v>38</v>
      </c>
      <c r="C727" t="s">
        <v>713</v>
      </c>
      <c r="D727">
        <v>101</v>
      </c>
      <c r="E727">
        <v>8115</v>
      </c>
    </row>
    <row r="728" spans="1:5" x14ac:dyDescent="0.25">
      <c r="A728">
        <v>15</v>
      </c>
      <c r="B728" s="1" t="s">
        <v>36</v>
      </c>
      <c r="C728" t="s">
        <v>710</v>
      </c>
      <c r="D728">
        <v>103</v>
      </c>
      <c r="E728">
        <v>16805</v>
      </c>
    </row>
    <row r="729" spans="1:5" x14ac:dyDescent="0.25">
      <c r="A729">
        <v>17</v>
      </c>
      <c r="B729" s="1" t="s">
        <v>37</v>
      </c>
      <c r="C729" t="s">
        <v>712</v>
      </c>
      <c r="D729">
        <v>103</v>
      </c>
      <c r="E729">
        <v>12184</v>
      </c>
    </row>
    <row r="730" spans="1:5" x14ac:dyDescent="0.25">
      <c r="A730">
        <v>14</v>
      </c>
      <c r="B730" s="1" t="s">
        <v>38</v>
      </c>
      <c r="C730" t="s">
        <v>709</v>
      </c>
      <c r="D730">
        <v>102</v>
      </c>
      <c r="E730">
        <v>27816</v>
      </c>
    </row>
    <row r="731" spans="1:5" x14ac:dyDescent="0.25">
      <c r="A731">
        <v>15</v>
      </c>
      <c r="B731" s="1" t="s">
        <v>38</v>
      </c>
      <c r="C731" t="s">
        <v>712</v>
      </c>
      <c r="D731">
        <v>109</v>
      </c>
      <c r="E731">
        <v>17721</v>
      </c>
    </row>
    <row r="732" spans="1:5" x14ac:dyDescent="0.25">
      <c r="A732">
        <v>16</v>
      </c>
      <c r="B732" s="1" t="s">
        <v>36</v>
      </c>
      <c r="C732" t="s">
        <v>704</v>
      </c>
      <c r="D732">
        <v>101</v>
      </c>
      <c r="E732">
        <v>46920</v>
      </c>
    </row>
    <row r="733" spans="1:5" x14ac:dyDescent="0.25">
      <c r="A733">
        <v>16</v>
      </c>
      <c r="B733" s="1" t="s">
        <v>38</v>
      </c>
      <c r="C733" t="s">
        <v>713</v>
      </c>
      <c r="D733">
        <v>103</v>
      </c>
      <c r="E733">
        <v>24944</v>
      </c>
    </row>
    <row r="734" spans="1:5" x14ac:dyDescent="0.25">
      <c r="A734">
        <v>16</v>
      </c>
      <c r="B734" s="1" t="s">
        <v>39</v>
      </c>
      <c r="C734" t="s">
        <v>709</v>
      </c>
      <c r="D734">
        <v>103</v>
      </c>
      <c r="E734">
        <v>24686</v>
      </c>
    </row>
    <row r="735" spans="1:5" x14ac:dyDescent="0.25">
      <c r="A735">
        <v>15</v>
      </c>
      <c r="B735" s="1" t="s">
        <v>36</v>
      </c>
      <c r="C735" t="s">
        <v>710</v>
      </c>
      <c r="D735">
        <v>102</v>
      </c>
      <c r="E735">
        <v>25795</v>
      </c>
    </row>
    <row r="736" spans="1:5" x14ac:dyDescent="0.25">
      <c r="A736">
        <v>19</v>
      </c>
      <c r="B736" s="1" t="s">
        <v>39</v>
      </c>
      <c r="C736" t="s">
        <v>710</v>
      </c>
      <c r="D736">
        <v>101</v>
      </c>
      <c r="E736">
        <v>23184</v>
      </c>
    </row>
    <row r="737" spans="1:5" x14ac:dyDescent="0.25">
      <c r="A737">
        <v>17</v>
      </c>
      <c r="B737" s="1" t="s">
        <v>37</v>
      </c>
      <c r="C737" t="s">
        <v>709</v>
      </c>
      <c r="D737">
        <v>103</v>
      </c>
      <c r="E737">
        <v>11194</v>
      </c>
    </row>
    <row r="738" spans="1:5" x14ac:dyDescent="0.25">
      <c r="A738">
        <v>20</v>
      </c>
      <c r="B738" s="1" t="s">
        <v>39</v>
      </c>
      <c r="C738" t="s">
        <v>711</v>
      </c>
      <c r="D738">
        <v>107</v>
      </c>
      <c r="E738">
        <v>21316</v>
      </c>
    </row>
    <row r="739" spans="1:5" x14ac:dyDescent="0.25">
      <c r="A739">
        <v>20</v>
      </c>
      <c r="B739" s="1" t="s">
        <v>37</v>
      </c>
      <c r="C739" t="s">
        <v>706</v>
      </c>
      <c r="D739">
        <v>108</v>
      </c>
      <c r="E739">
        <v>38744</v>
      </c>
    </row>
    <row r="740" spans="1:5" x14ac:dyDescent="0.25">
      <c r="A740">
        <v>18</v>
      </c>
      <c r="B740" s="1" t="s">
        <v>36</v>
      </c>
      <c r="C740" t="s">
        <v>710</v>
      </c>
      <c r="D740">
        <v>107</v>
      </c>
      <c r="E740">
        <v>15792</v>
      </c>
    </row>
    <row r="741" spans="1:5" x14ac:dyDescent="0.25">
      <c r="A741">
        <v>16</v>
      </c>
      <c r="B741" s="1" t="s">
        <v>38</v>
      </c>
      <c r="C741" t="s">
        <v>704</v>
      </c>
      <c r="D741">
        <v>108</v>
      </c>
      <c r="E741">
        <v>46211</v>
      </c>
    </row>
    <row r="742" spans="1:5" x14ac:dyDescent="0.25">
      <c r="A742">
        <v>19</v>
      </c>
      <c r="B742" s="1" t="s">
        <v>39</v>
      </c>
      <c r="C742" t="s">
        <v>704</v>
      </c>
      <c r="D742">
        <v>102</v>
      </c>
      <c r="E742">
        <v>10103</v>
      </c>
    </row>
    <row r="743" spans="1:5" x14ac:dyDescent="0.25">
      <c r="A743">
        <v>14</v>
      </c>
      <c r="B743" s="1" t="s">
        <v>39</v>
      </c>
      <c r="C743" t="s">
        <v>707</v>
      </c>
      <c r="D743">
        <v>101</v>
      </c>
      <c r="E743">
        <v>39061</v>
      </c>
    </row>
    <row r="744" spans="1:5" x14ac:dyDescent="0.25">
      <c r="A744">
        <v>20</v>
      </c>
      <c r="B744" s="1" t="s">
        <v>39</v>
      </c>
      <c r="C744" t="s">
        <v>713</v>
      </c>
      <c r="D744">
        <v>108</v>
      </c>
      <c r="E744">
        <v>13139</v>
      </c>
    </row>
    <row r="745" spans="1:5" x14ac:dyDescent="0.25">
      <c r="A745">
        <v>20</v>
      </c>
      <c r="B745" s="1" t="s">
        <v>39</v>
      </c>
      <c r="C745" t="s">
        <v>705</v>
      </c>
      <c r="D745">
        <v>108</v>
      </c>
      <c r="E745">
        <v>25716</v>
      </c>
    </row>
    <row r="746" spans="1:5" x14ac:dyDescent="0.25">
      <c r="A746">
        <v>17</v>
      </c>
      <c r="B746" s="1" t="s">
        <v>39</v>
      </c>
      <c r="C746" t="s">
        <v>705</v>
      </c>
      <c r="D746">
        <v>102</v>
      </c>
      <c r="E746">
        <v>38341</v>
      </c>
    </row>
    <row r="747" spans="1:5" x14ac:dyDescent="0.25">
      <c r="A747">
        <v>20</v>
      </c>
      <c r="B747" s="1" t="s">
        <v>36</v>
      </c>
      <c r="C747" t="s">
        <v>714</v>
      </c>
      <c r="D747">
        <v>105</v>
      </c>
      <c r="E747">
        <v>44853</v>
      </c>
    </row>
    <row r="748" spans="1:5" x14ac:dyDescent="0.25">
      <c r="A748">
        <v>15</v>
      </c>
      <c r="B748" s="1" t="s">
        <v>36</v>
      </c>
      <c r="C748" t="s">
        <v>705</v>
      </c>
      <c r="D748">
        <v>104</v>
      </c>
      <c r="E748">
        <v>6257</v>
      </c>
    </row>
    <row r="749" spans="1:5" x14ac:dyDescent="0.25">
      <c r="A749">
        <v>17</v>
      </c>
      <c r="B749" s="1" t="s">
        <v>37</v>
      </c>
      <c r="C749" t="s">
        <v>708</v>
      </c>
      <c r="D749">
        <v>101</v>
      </c>
      <c r="E749">
        <v>19698</v>
      </c>
    </row>
    <row r="750" spans="1:5" x14ac:dyDescent="0.25">
      <c r="A750">
        <v>16</v>
      </c>
      <c r="B750" s="1" t="s">
        <v>39</v>
      </c>
      <c r="C750" t="s">
        <v>709</v>
      </c>
      <c r="D750">
        <v>102</v>
      </c>
      <c r="E750">
        <v>49552</v>
      </c>
    </row>
    <row r="751" spans="1:5" x14ac:dyDescent="0.25">
      <c r="A751">
        <v>14</v>
      </c>
      <c r="B751" s="1" t="s">
        <v>37</v>
      </c>
      <c r="C751" t="s">
        <v>709</v>
      </c>
      <c r="D751">
        <v>104</v>
      </c>
      <c r="E751">
        <v>23046</v>
      </c>
    </row>
    <row r="752" spans="1:5" x14ac:dyDescent="0.25">
      <c r="A752">
        <v>20</v>
      </c>
      <c r="B752" s="1" t="s">
        <v>39</v>
      </c>
      <c r="C752" t="s">
        <v>704</v>
      </c>
      <c r="D752">
        <v>106</v>
      </c>
      <c r="E752">
        <v>18464</v>
      </c>
    </row>
    <row r="753" spans="1:5" x14ac:dyDescent="0.25">
      <c r="A753">
        <v>20</v>
      </c>
      <c r="B753" s="1" t="s">
        <v>38</v>
      </c>
      <c r="C753" t="s">
        <v>713</v>
      </c>
      <c r="D753">
        <v>103</v>
      </c>
      <c r="E753">
        <v>48177</v>
      </c>
    </row>
    <row r="754" spans="1:5" x14ac:dyDescent="0.25">
      <c r="A754">
        <v>15</v>
      </c>
      <c r="B754" s="1" t="s">
        <v>37</v>
      </c>
      <c r="C754" t="s">
        <v>708</v>
      </c>
      <c r="D754">
        <v>102</v>
      </c>
      <c r="E754">
        <v>37577</v>
      </c>
    </row>
    <row r="755" spans="1:5" x14ac:dyDescent="0.25">
      <c r="A755">
        <v>19</v>
      </c>
      <c r="B755" s="1" t="s">
        <v>38</v>
      </c>
      <c r="C755" t="s">
        <v>712</v>
      </c>
      <c r="D755">
        <v>107</v>
      </c>
      <c r="E755">
        <v>13940</v>
      </c>
    </row>
    <row r="756" spans="1:5" x14ac:dyDescent="0.25">
      <c r="A756">
        <v>17</v>
      </c>
      <c r="B756" s="1" t="s">
        <v>36</v>
      </c>
      <c r="C756" t="s">
        <v>713</v>
      </c>
      <c r="D756">
        <v>105</v>
      </c>
      <c r="E756">
        <v>38368</v>
      </c>
    </row>
    <row r="757" spans="1:5" x14ac:dyDescent="0.25">
      <c r="A757">
        <v>14</v>
      </c>
      <c r="B757" s="1" t="s">
        <v>37</v>
      </c>
      <c r="C757" t="s">
        <v>704</v>
      </c>
      <c r="D757">
        <v>105</v>
      </c>
      <c r="E757">
        <v>11640</v>
      </c>
    </row>
    <row r="758" spans="1:5" x14ac:dyDescent="0.25">
      <c r="A758">
        <v>15</v>
      </c>
      <c r="B758" s="1" t="s">
        <v>39</v>
      </c>
      <c r="C758" t="s">
        <v>712</v>
      </c>
      <c r="D758">
        <v>107</v>
      </c>
      <c r="E758">
        <v>23755</v>
      </c>
    </row>
    <row r="759" spans="1:5" x14ac:dyDescent="0.25">
      <c r="A759">
        <v>18</v>
      </c>
      <c r="B759" s="1" t="s">
        <v>38</v>
      </c>
      <c r="C759" t="s">
        <v>706</v>
      </c>
      <c r="D759">
        <v>101</v>
      </c>
      <c r="E759">
        <v>31821</v>
      </c>
    </row>
    <row r="760" spans="1:5" x14ac:dyDescent="0.25">
      <c r="A760">
        <v>20</v>
      </c>
      <c r="B760" s="1" t="s">
        <v>37</v>
      </c>
      <c r="C760" t="s">
        <v>713</v>
      </c>
      <c r="D760">
        <v>108</v>
      </c>
      <c r="E760">
        <v>39397</v>
      </c>
    </row>
    <row r="761" spans="1:5" x14ac:dyDescent="0.25">
      <c r="A761">
        <v>18</v>
      </c>
      <c r="B761" s="1" t="s">
        <v>37</v>
      </c>
      <c r="C761" t="s">
        <v>712</v>
      </c>
      <c r="D761">
        <v>102</v>
      </c>
      <c r="E761">
        <v>16378</v>
      </c>
    </row>
    <row r="762" spans="1:5" x14ac:dyDescent="0.25">
      <c r="A762">
        <v>20</v>
      </c>
      <c r="B762" s="1" t="s">
        <v>37</v>
      </c>
      <c r="C762" t="s">
        <v>709</v>
      </c>
      <c r="D762">
        <v>108</v>
      </c>
      <c r="E762">
        <v>47567</v>
      </c>
    </row>
    <row r="763" spans="1:5" x14ac:dyDescent="0.25">
      <c r="A763">
        <v>17</v>
      </c>
      <c r="B763" s="1" t="s">
        <v>36</v>
      </c>
      <c r="C763" t="s">
        <v>711</v>
      </c>
      <c r="D763">
        <v>108</v>
      </c>
      <c r="E763">
        <v>12773</v>
      </c>
    </row>
    <row r="764" spans="1:5" x14ac:dyDescent="0.25">
      <c r="A764">
        <v>20</v>
      </c>
      <c r="B764" s="1" t="s">
        <v>37</v>
      </c>
      <c r="C764" t="s">
        <v>706</v>
      </c>
      <c r="D764">
        <v>108</v>
      </c>
      <c r="E764">
        <v>19789</v>
      </c>
    </row>
    <row r="765" spans="1:5" x14ac:dyDescent="0.25">
      <c r="A765">
        <v>20</v>
      </c>
      <c r="B765" s="1" t="s">
        <v>37</v>
      </c>
      <c r="C765" t="s">
        <v>707</v>
      </c>
      <c r="D765">
        <v>103</v>
      </c>
      <c r="E765">
        <v>45446</v>
      </c>
    </row>
    <row r="766" spans="1:5" x14ac:dyDescent="0.25">
      <c r="A766">
        <v>15</v>
      </c>
      <c r="B766" s="1" t="s">
        <v>38</v>
      </c>
      <c r="C766" t="s">
        <v>705</v>
      </c>
      <c r="D766">
        <v>103</v>
      </c>
      <c r="E766">
        <v>6500</v>
      </c>
    </row>
    <row r="767" spans="1:5" x14ac:dyDescent="0.25">
      <c r="A767">
        <v>18</v>
      </c>
      <c r="B767" s="1" t="s">
        <v>39</v>
      </c>
      <c r="C767" t="s">
        <v>712</v>
      </c>
      <c r="D767">
        <v>109</v>
      </c>
      <c r="E767">
        <v>28662</v>
      </c>
    </row>
    <row r="768" spans="1:5" x14ac:dyDescent="0.25">
      <c r="A768">
        <v>20</v>
      </c>
      <c r="B768" s="1" t="s">
        <v>37</v>
      </c>
      <c r="C768" t="s">
        <v>708</v>
      </c>
      <c r="D768">
        <v>101</v>
      </c>
      <c r="E768">
        <v>8862</v>
      </c>
    </row>
    <row r="769" spans="1:5" x14ac:dyDescent="0.25">
      <c r="A769">
        <v>18</v>
      </c>
      <c r="B769" s="1" t="s">
        <v>38</v>
      </c>
      <c r="C769" t="s">
        <v>706</v>
      </c>
      <c r="D769">
        <v>104</v>
      </c>
      <c r="E769">
        <v>24147</v>
      </c>
    </row>
    <row r="770" spans="1:5" x14ac:dyDescent="0.25">
      <c r="A770">
        <v>20</v>
      </c>
      <c r="B770" s="1" t="s">
        <v>37</v>
      </c>
      <c r="C770" t="s">
        <v>705</v>
      </c>
      <c r="D770">
        <v>102</v>
      </c>
      <c r="E770">
        <v>49090</v>
      </c>
    </row>
    <row r="771" spans="1:5" x14ac:dyDescent="0.25">
      <c r="A771">
        <v>14</v>
      </c>
      <c r="B771" s="1" t="s">
        <v>36</v>
      </c>
      <c r="C771" t="s">
        <v>707</v>
      </c>
      <c r="D771">
        <v>107</v>
      </c>
      <c r="E771">
        <v>8743</v>
      </c>
    </row>
    <row r="772" spans="1:5" x14ac:dyDescent="0.25">
      <c r="A772">
        <v>18</v>
      </c>
      <c r="B772" s="1" t="s">
        <v>38</v>
      </c>
      <c r="C772" t="s">
        <v>704</v>
      </c>
      <c r="D772">
        <v>103</v>
      </c>
      <c r="E772">
        <v>44618</v>
      </c>
    </row>
    <row r="773" spans="1:5" x14ac:dyDescent="0.25">
      <c r="A773">
        <v>19</v>
      </c>
      <c r="B773" s="1" t="s">
        <v>38</v>
      </c>
      <c r="C773" t="s">
        <v>713</v>
      </c>
      <c r="D773">
        <v>109</v>
      </c>
      <c r="E773">
        <v>48357</v>
      </c>
    </row>
    <row r="774" spans="1:5" x14ac:dyDescent="0.25">
      <c r="A774">
        <v>19</v>
      </c>
      <c r="B774" s="1" t="s">
        <v>39</v>
      </c>
      <c r="C774" t="s">
        <v>706</v>
      </c>
      <c r="D774">
        <v>106</v>
      </c>
      <c r="E774">
        <v>13212</v>
      </c>
    </row>
    <row r="775" spans="1:5" x14ac:dyDescent="0.25">
      <c r="A775">
        <v>20</v>
      </c>
      <c r="B775" s="1" t="s">
        <v>37</v>
      </c>
      <c r="C775" t="s">
        <v>714</v>
      </c>
      <c r="D775">
        <v>106</v>
      </c>
      <c r="E775">
        <v>31284</v>
      </c>
    </row>
    <row r="776" spans="1:5" x14ac:dyDescent="0.25">
      <c r="A776">
        <v>14</v>
      </c>
      <c r="B776" s="1" t="s">
        <v>39</v>
      </c>
      <c r="C776" t="s">
        <v>711</v>
      </c>
      <c r="D776">
        <v>103</v>
      </c>
      <c r="E776">
        <v>38616</v>
      </c>
    </row>
    <row r="777" spans="1:5" x14ac:dyDescent="0.25">
      <c r="A777">
        <v>16</v>
      </c>
      <c r="B777" s="1" t="s">
        <v>36</v>
      </c>
      <c r="C777" t="s">
        <v>705</v>
      </c>
      <c r="D777">
        <v>102</v>
      </c>
      <c r="E777">
        <v>12160</v>
      </c>
    </row>
    <row r="778" spans="1:5" x14ac:dyDescent="0.25">
      <c r="A778">
        <v>15</v>
      </c>
      <c r="B778" s="1" t="s">
        <v>36</v>
      </c>
      <c r="C778" t="s">
        <v>707</v>
      </c>
      <c r="D778">
        <v>108</v>
      </c>
      <c r="E778">
        <v>42137</v>
      </c>
    </row>
    <row r="779" spans="1:5" x14ac:dyDescent="0.25">
      <c r="A779">
        <v>14</v>
      </c>
      <c r="B779" s="1" t="s">
        <v>36</v>
      </c>
      <c r="C779" t="s">
        <v>709</v>
      </c>
      <c r="D779">
        <v>107</v>
      </c>
      <c r="E779">
        <v>48410</v>
      </c>
    </row>
    <row r="780" spans="1:5" x14ac:dyDescent="0.25">
      <c r="A780">
        <v>17</v>
      </c>
      <c r="B780" s="1" t="s">
        <v>38</v>
      </c>
      <c r="C780" t="s">
        <v>704</v>
      </c>
      <c r="D780">
        <v>103</v>
      </c>
      <c r="E780">
        <v>13328</v>
      </c>
    </row>
    <row r="781" spans="1:5" x14ac:dyDescent="0.25">
      <c r="A781">
        <v>19</v>
      </c>
      <c r="B781" s="1" t="s">
        <v>37</v>
      </c>
      <c r="C781" t="s">
        <v>707</v>
      </c>
      <c r="D781">
        <v>104</v>
      </c>
      <c r="E781">
        <v>38356</v>
      </c>
    </row>
    <row r="782" spans="1:5" x14ac:dyDescent="0.25">
      <c r="A782">
        <v>19</v>
      </c>
      <c r="B782" s="1" t="s">
        <v>36</v>
      </c>
      <c r="C782" t="s">
        <v>707</v>
      </c>
      <c r="D782">
        <v>102</v>
      </c>
      <c r="E782">
        <v>25378</v>
      </c>
    </row>
    <row r="783" spans="1:5" x14ac:dyDescent="0.25">
      <c r="A783">
        <v>14</v>
      </c>
      <c r="B783" s="1" t="s">
        <v>38</v>
      </c>
      <c r="C783" t="s">
        <v>711</v>
      </c>
      <c r="D783">
        <v>103</v>
      </c>
      <c r="E783">
        <v>30216</v>
      </c>
    </row>
    <row r="784" spans="1:5" x14ac:dyDescent="0.25">
      <c r="A784">
        <v>14</v>
      </c>
      <c r="B784" s="1" t="s">
        <v>36</v>
      </c>
      <c r="C784" t="s">
        <v>713</v>
      </c>
      <c r="D784">
        <v>101</v>
      </c>
      <c r="E784">
        <v>31363</v>
      </c>
    </row>
    <row r="785" spans="1:5" x14ac:dyDescent="0.25">
      <c r="A785">
        <v>14</v>
      </c>
      <c r="B785" s="1" t="s">
        <v>37</v>
      </c>
      <c r="C785" t="s">
        <v>713</v>
      </c>
      <c r="D785">
        <v>104</v>
      </c>
      <c r="E785">
        <v>6990</v>
      </c>
    </row>
    <row r="786" spans="1:5" x14ac:dyDescent="0.25">
      <c r="A786">
        <v>17</v>
      </c>
      <c r="B786" s="1" t="s">
        <v>39</v>
      </c>
      <c r="C786" t="s">
        <v>711</v>
      </c>
      <c r="D786">
        <v>104</v>
      </c>
      <c r="E786">
        <v>28462</v>
      </c>
    </row>
    <row r="787" spans="1:5" x14ac:dyDescent="0.25">
      <c r="A787">
        <v>18</v>
      </c>
      <c r="B787" s="1" t="s">
        <v>38</v>
      </c>
      <c r="C787" t="s">
        <v>708</v>
      </c>
      <c r="D787">
        <v>107</v>
      </c>
      <c r="E787">
        <v>24877</v>
      </c>
    </row>
    <row r="788" spans="1:5" x14ac:dyDescent="0.25">
      <c r="A788">
        <v>20</v>
      </c>
      <c r="B788" s="1" t="s">
        <v>37</v>
      </c>
      <c r="C788" t="s">
        <v>708</v>
      </c>
      <c r="D788">
        <v>109</v>
      </c>
      <c r="E788">
        <v>13741</v>
      </c>
    </row>
    <row r="789" spans="1:5" x14ac:dyDescent="0.25">
      <c r="A789">
        <v>16</v>
      </c>
      <c r="B789" s="1" t="s">
        <v>38</v>
      </c>
      <c r="C789" t="s">
        <v>714</v>
      </c>
      <c r="D789">
        <v>102</v>
      </c>
      <c r="E789">
        <v>15596</v>
      </c>
    </row>
    <row r="790" spans="1:5" x14ac:dyDescent="0.25">
      <c r="A790">
        <v>20</v>
      </c>
      <c r="B790" s="1" t="s">
        <v>37</v>
      </c>
      <c r="C790" t="s">
        <v>705</v>
      </c>
      <c r="D790">
        <v>106</v>
      </c>
      <c r="E790">
        <v>47225</v>
      </c>
    </row>
    <row r="791" spans="1:5" x14ac:dyDescent="0.25">
      <c r="A791">
        <v>15</v>
      </c>
      <c r="B791" s="1" t="s">
        <v>38</v>
      </c>
      <c r="C791" t="s">
        <v>714</v>
      </c>
      <c r="D791">
        <v>103</v>
      </c>
      <c r="E791">
        <v>44808</v>
      </c>
    </row>
    <row r="792" spans="1:5" x14ac:dyDescent="0.25">
      <c r="A792">
        <v>17</v>
      </c>
      <c r="B792" s="1" t="s">
        <v>39</v>
      </c>
      <c r="C792" t="s">
        <v>708</v>
      </c>
      <c r="D792">
        <v>109</v>
      </c>
      <c r="E792">
        <v>47683</v>
      </c>
    </row>
    <row r="793" spans="1:5" x14ac:dyDescent="0.25">
      <c r="A793">
        <v>14</v>
      </c>
      <c r="B793" s="1" t="s">
        <v>36</v>
      </c>
      <c r="C793" t="s">
        <v>714</v>
      </c>
      <c r="D793">
        <v>108</v>
      </c>
      <c r="E793">
        <v>20172</v>
      </c>
    </row>
    <row r="794" spans="1:5" x14ac:dyDescent="0.25">
      <c r="A794">
        <v>18</v>
      </c>
      <c r="B794" s="1" t="s">
        <v>37</v>
      </c>
      <c r="C794" t="s">
        <v>705</v>
      </c>
      <c r="D794">
        <v>105</v>
      </c>
      <c r="E794">
        <v>22030</v>
      </c>
    </row>
    <row r="795" spans="1:5" x14ac:dyDescent="0.25">
      <c r="A795">
        <v>20</v>
      </c>
      <c r="B795" s="1" t="s">
        <v>37</v>
      </c>
      <c r="C795" t="s">
        <v>708</v>
      </c>
      <c r="D795">
        <v>101</v>
      </c>
      <c r="E795">
        <v>5701</v>
      </c>
    </row>
    <row r="796" spans="1:5" x14ac:dyDescent="0.25">
      <c r="A796">
        <v>17</v>
      </c>
      <c r="B796" s="1" t="s">
        <v>36</v>
      </c>
      <c r="C796" t="s">
        <v>709</v>
      </c>
      <c r="D796">
        <v>102</v>
      </c>
      <c r="E796">
        <v>30370</v>
      </c>
    </row>
    <row r="797" spans="1:5" x14ac:dyDescent="0.25">
      <c r="A797">
        <v>19</v>
      </c>
      <c r="B797" s="1" t="s">
        <v>38</v>
      </c>
      <c r="C797" t="s">
        <v>706</v>
      </c>
      <c r="D797">
        <v>109</v>
      </c>
      <c r="E797">
        <v>41697</v>
      </c>
    </row>
    <row r="798" spans="1:5" x14ac:dyDescent="0.25">
      <c r="A798">
        <v>16</v>
      </c>
      <c r="B798" s="1" t="s">
        <v>39</v>
      </c>
      <c r="C798" t="s">
        <v>705</v>
      </c>
      <c r="D798">
        <v>109</v>
      </c>
      <c r="E798">
        <v>46857</v>
      </c>
    </row>
    <row r="799" spans="1:5" x14ac:dyDescent="0.25">
      <c r="A799">
        <v>20</v>
      </c>
      <c r="B799" s="1" t="s">
        <v>38</v>
      </c>
      <c r="C799" t="s">
        <v>712</v>
      </c>
      <c r="D799">
        <v>107</v>
      </c>
      <c r="E799">
        <v>8314</v>
      </c>
    </row>
    <row r="800" spans="1:5" x14ac:dyDescent="0.25">
      <c r="A800">
        <v>19</v>
      </c>
      <c r="B800" s="1" t="s">
        <v>37</v>
      </c>
      <c r="C800" t="s">
        <v>713</v>
      </c>
      <c r="D800">
        <v>109</v>
      </c>
      <c r="E800">
        <v>34638</v>
      </c>
    </row>
    <row r="801" spans="1:5" x14ac:dyDescent="0.25">
      <c r="A801">
        <v>14</v>
      </c>
      <c r="B801" s="1" t="s">
        <v>38</v>
      </c>
      <c r="C801" t="s">
        <v>712</v>
      </c>
      <c r="D801">
        <v>105</v>
      </c>
      <c r="E801">
        <v>17577</v>
      </c>
    </row>
    <row r="802" spans="1:5" x14ac:dyDescent="0.25">
      <c r="A802">
        <v>18</v>
      </c>
      <c r="B802" s="1" t="s">
        <v>37</v>
      </c>
      <c r="C802" t="s">
        <v>709</v>
      </c>
      <c r="D802">
        <v>103</v>
      </c>
      <c r="E802">
        <v>33016</v>
      </c>
    </row>
    <row r="803" spans="1:5" x14ac:dyDescent="0.25">
      <c r="A803">
        <v>14</v>
      </c>
      <c r="B803" s="1" t="s">
        <v>38</v>
      </c>
      <c r="C803" t="s">
        <v>711</v>
      </c>
      <c r="D803">
        <v>104</v>
      </c>
      <c r="E803">
        <v>19976</v>
      </c>
    </row>
    <row r="804" spans="1:5" x14ac:dyDescent="0.25">
      <c r="A804">
        <v>14</v>
      </c>
      <c r="B804" s="1" t="s">
        <v>37</v>
      </c>
      <c r="C804" t="s">
        <v>714</v>
      </c>
      <c r="D804">
        <v>108</v>
      </c>
      <c r="E804">
        <v>30677</v>
      </c>
    </row>
    <row r="805" spans="1:5" x14ac:dyDescent="0.25">
      <c r="A805">
        <v>18</v>
      </c>
      <c r="B805" s="1" t="s">
        <v>38</v>
      </c>
      <c r="C805" t="s">
        <v>713</v>
      </c>
      <c r="D805">
        <v>104</v>
      </c>
      <c r="E805">
        <v>24038</v>
      </c>
    </row>
    <row r="806" spans="1:5" x14ac:dyDescent="0.25">
      <c r="A806">
        <v>18</v>
      </c>
      <c r="B806" s="1" t="s">
        <v>37</v>
      </c>
      <c r="C806" t="s">
        <v>714</v>
      </c>
      <c r="D806">
        <v>109</v>
      </c>
      <c r="E806">
        <v>8601</v>
      </c>
    </row>
    <row r="807" spans="1:5" x14ac:dyDescent="0.25">
      <c r="A807">
        <v>17</v>
      </c>
      <c r="B807" s="1" t="s">
        <v>36</v>
      </c>
      <c r="C807" t="s">
        <v>706</v>
      </c>
      <c r="D807">
        <v>102</v>
      </c>
      <c r="E807">
        <v>32794</v>
      </c>
    </row>
    <row r="808" spans="1:5" x14ac:dyDescent="0.25">
      <c r="A808">
        <v>17</v>
      </c>
      <c r="B808" s="1" t="s">
        <v>36</v>
      </c>
      <c r="C808" t="s">
        <v>709</v>
      </c>
      <c r="D808">
        <v>102</v>
      </c>
      <c r="E808">
        <v>28761</v>
      </c>
    </row>
    <row r="809" spans="1:5" x14ac:dyDescent="0.25">
      <c r="A809">
        <v>15</v>
      </c>
      <c r="B809" s="1" t="s">
        <v>39</v>
      </c>
      <c r="C809" t="s">
        <v>704</v>
      </c>
      <c r="D809">
        <v>104</v>
      </c>
      <c r="E809">
        <v>33637</v>
      </c>
    </row>
    <row r="810" spans="1:5" x14ac:dyDescent="0.25">
      <c r="A810">
        <v>15</v>
      </c>
      <c r="B810" s="1" t="s">
        <v>38</v>
      </c>
      <c r="C810" t="s">
        <v>714</v>
      </c>
      <c r="D810">
        <v>106</v>
      </c>
      <c r="E810">
        <v>30059</v>
      </c>
    </row>
    <row r="811" spans="1:5" x14ac:dyDescent="0.25">
      <c r="A811">
        <v>18</v>
      </c>
      <c r="B811" s="1" t="s">
        <v>38</v>
      </c>
      <c r="C811" t="s">
        <v>711</v>
      </c>
      <c r="D811">
        <v>101</v>
      </c>
      <c r="E811">
        <v>47831</v>
      </c>
    </row>
    <row r="812" spans="1:5" x14ac:dyDescent="0.25">
      <c r="A812">
        <v>15</v>
      </c>
      <c r="B812" s="1" t="s">
        <v>36</v>
      </c>
      <c r="C812" t="s">
        <v>711</v>
      </c>
      <c r="D812">
        <v>103</v>
      </c>
      <c r="E812">
        <v>38286</v>
      </c>
    </row>
    <row r="813" spans="1:5" x14ac:dyDescent="0.25">
      <c r="A813">
        <v>18</v>
      </c>
      <c r="B813" s="1" t="s">
        <v>37</v>
      </c>
      <c r="C813" t="s">
        <v>708</v>
      </c>
      <c r="D813">
        <v>103</v>
      </c>
      <c r="E813">
        <v>14686</v>
      </c>
    </row>
    <row r="814" spans="1:5" x14ac:dyDescent="0.25">
      <c r="A814">
        <v>18</v>
      </c>
      <c r="B814" s="1" t="s">
        <v>38</v>
      </c>
      <c r="C814" t="s">
        <v>709</v>
      </c>
      <c r="D814">
        <v>102</v>
      </c>
      <c r="E814">
        <v>22408</v>
      </c>
    </row>
    <row r="815" spans="1:5" x14ac:dyDescent="0.25">
      <c r="A815">
        <v>19</v>
      </c>
      <c r="B815" s="1" t="s">
        <v>38</v>
      </c>
      <c r="C815" t="s">
        <v>708</v>
      </c>
      <c r="D815">
        <v>109</v>
      </c>
      <c r="E815">
        <v>24905</v>
      </c>
    </row>
    <row r="816" spans="1:5" x14ac:dyDescent="0.25">
      <c r="A816">
        <v>18</v>
      </c>
      <c r="B816" s="1" t="s">
        <v>36</v>
      </c>
      <c r="C816" t="s">
        <v>710</v>
      </c>
      <c r="D816">
        <v>101</v>
      </c>
      <c r="E816">
        <v>41507</v>
      </c>
    </row>
    <row r="817" spans="1:5" x14ac:dyDescent="0.25">
      <c r="A817">
        <v>20</v>
      </c>
      <c r="B817" s="1" t="s">
        <v>38</v>
      </c>
      <c r="C817" t="s">
        <v>713</v>
      </c>
      <c r="D817">
        <v>103</v>
      </c>
      <c r="E817">
        <v>49666</v>
      </c>
    </row>
    <row r="818" spans="1:5" x14ac:dyDescent="0.25">
      <c r="A818">
        <v>19</v>
      </c>
      <c r="B818" s="1" t="s">
        <v>37</v>
      </c>
      <c r="C818" t="s">
        <v>708</v>
      </c>
      <c r="D818">
        <v>101</v>
      </c>
      <c r="E818">
        <v>36194</v>
      </c>
    </row>
    <row r="819" spans="1:5" x14ac:dyDescent="0.25">
      <c r="A819">
        <v>20</v>
      </c>
      <c r="B819" s="1" t="s">
        <v>39</v>
      </c>
      <c r="C819" t="s">
        <v>711</v>
      </c>
      <c r="D819">
        <v>109</v>
      </c>
      <c r="E819">
        <v>40542</v>
      </c>
    </row>
    <row r="820" spans="1:5" x14ac:dyDescent="0.25">
      <c r="A820">
        <v>16</v>
      </c>
      <c r="B820" s="1" t="s">
        <v>36</v>
      </c>
      <c r="C820" t="s">
        <v>711</v>
      </c>
      <c r="D820">
        <v>108</v>
      </c>
      <c r="E820">
        <v>47000</v>
      </c>
    </row>
    <row r="821" spans="1:5" x14ac:dyDescent="0.25">
      <c r="A821">
        <v>15</v>
      </c>
      <c r="B821" s="1" t="s">
        <v>36</v>
      </c>
      <c r="C821" t="s">
        <v>704</v>
      </c>
      <c r="D821">
        <v>106</v>
      </c>
      <c r="E821">
        <v>21344</v>
      </c>
    </row>
    <row r="822" spans="1:5" x14ac:dyDescent="0.25">
      <c r="A822">
        <v>20</v>
      </c>
      <c r="B822" s="1" t="s">
        <v>39</v>
      </c>
      <c r="C822" t="s">
        <v>713</v>
      </c>
      <c r="D822">
        <v>107</v>
      </c>
      <c r="E822">
        <v>26049</v>
      </c>
    </row>
    <row r="823" spans="1:5" x14ac:dyDescent="0.25">
      <c r="A823">
        <v>16</v>
      </c>
      <c r="B823" s="1" t="s">
        <v>38</v>
      </c>
      <c r="C823" t="s">
        <v>707</v>
      </c>
      <c r="D823">
        <v>101</v>
      </c>
      <c r="E823">
        <v>11166</v>
      </c>
    </row>
    <row r="824" spans="1:5" x14ac:dyDescent="0.25">
      <c r="A824">
        <v>19</v>
      </c>
      <c r="B824" s="1" t="s">
        <v>38</v>
      </c>
      <c r="C824" t="s">
        <v>708</v>
      </c>
      <c r="D824">
        <v>109</v>
      </c>
      <c r="E824">
        <v>9950</v>
      </c>
    </row>
    <row r="825" spans="1:5" x14ac:dyDescent="0.25">
      <c r="A825">
        <v>17</v>
      </c>
      <c r="B825" s="1" t="s">
        <v>38</v>
      </c>
      <c r="C825" t="s">
        <v>710</v>
      </c>
      <c r="D825">
        <v>106</v>
      </c>
      <c r="E825">
        <v>30485</v>
      </c>
    </row>
    <row r="826" spans="1:5" x14ac:dyDescent="0.25">
      <c r="A826">
        <v>18</v>
      </c>
      <c r="B826" s="1" t="s">
        <v>36</v>
      </c>
      <c r="C826" t="s">
        <v>714</v>
      </c>
      <c r="D826">
        <v>106</v>
      </c>
      <c r="E826">
        <v>8071</v>
      </c>
    </row>
    <row r="827" spans="1:5" x14ac:dyDescent="0.25">
      <c r="A827">
        <v>16</v>
      </c>
      <c r="B827" s="1" t="s">
        <v>38</v>
      </c>
      <c r="C827" t="s">
        <v>707</v>
      </c>
      <c r="D827">
        <v>107</v>
      </c>
      <c r="E827">
        <v>43132</v>
      </c>
    </row>
    <row r="828" spans="1:5" x14ac:dyDescent="0.25">
      <c r="A828">
        <v>20</v>
      </c>
      <c r="B828" s="1" t="s">
        <v>37</v>
      </c>
      <c r="C828" t="s">
        <v>706</v>
      </c>
      <c r="D828">
        <v>107</v>
      </c>
      <c r="E828">
        <v>15648</v>
      </c>
    </row>
    <row r="829" spans="1:5" x14ac:dyDescent="0.25">
      <c r="A829">
        <v>14</v>
      </c>
      <c r="B829" s="1" t="s">
        <v>38</v>
      </c>
      <c r="C829" t="s">
        <v>711</v>
      </c>
      <c r="D829">
        <v>107</v>
      </c>
      <c r="E829">
        <v>35555</v>
      </c>
    </row>
    <row r="830" spans="1:5" x14ac:dyDescent="0.25">
      <c r="A830">
        <v>19</v>
      </c>
      <c r="B830" s="1" t="s">
        <v>39</v>
      </c>
      <c r="C830" t="s">
        <v>713</v>
      </c>
      <c r="D830">
        <v>105</v>
      </c>
      <c r="E830">
        <v>24814</v>
      </c>
    </row>
    <row r="831" spans="1:5" x14ac:dyDescent="0.25">
      <c r="A831">
        <v>16</v>
      </c>
      <c r="B831" s="1" t="s">
        <v>38</v>
      </c>
      <c r="C831" t="s">
        <v>704</v>
      </c>
      <c r="D831">
        <v>106</v>
      </c>
      <c r="E831">
        <v>36928</v>
      </c>
    </row>
    <row r="832" spans="1:5" x14ac:dyDescent="0.25">
      <c r="A832">
        <v>18</v>
      </c>
      <c r="B832" s="1" t="s">
        <v>36</v>
      </c>
      <c r="C832" t="s">
        <v>714</v>
      </c>
      <c r="D832">
        <v>102</v>
      </c>
      <c r="E832">
        <v>41075</v>
      </c>
    </row>
    <row r="833" spans="1:5" x14ac:dyDescent="0.25">
      <c r="A833">
        <v>14</v>
      </c>
      <c r="B833" s="1" t="s">
        <v>37</v>
      </c>
      <c r="C833" t="s">
        <v>713</v>
      </c>
      <c r="D833">
        <v>102</v>
      </c>
      <c r="E833">
        <v>18619</v>
      </c>
    </row>
    <row r="834" spans="1:5" x14ac:dyDescent="0.25">
      <c r="A834">
        <v>20</v>
      </c>
      <c r="B834" s="1" t="s">
        <v>38</v>
      </c>
      <c r="C834" t="s">
        <v>706</v>
      </c>
      <c r="D834">
        <v>104</v>
      </c>
      <c r="E834">
        <v>36647</v>
      </c>
    </row>
    <row r="835" spans="1:5" x14ac:dyDescent="0.25">
      <c r="A835">
        <v>20</v>
      </c>
      <c r="B835" s="1" t="s">
        <v>37</v>
      </c>
      <c r="C835" t="s">
        <v>706</v>
      </c>
      <c r="D835">
        <v>103</v>
      </c>
      <c r="E835">
        <v>17214</v>
      </c>
    </row>
    <row r="836" spans="1:5" x14ac:dyDescent="0.25">
      <c r="A836">
        <v>17</v>
      </c>
      <c r="B836" s="1" t="s">
        <v>39</v>
      </c>
      <c r="C836" t="s">
        <v>704</v>
      </c>
      <c r="D836">
        <v>102</v>
      </c>
      <c r="E836">
        <v>34300</v>
      </c>
    </row>
    <row r="837" spans="1:5" x14ac:dyDescent="0.25">
      <c r="A837">
        <v>15</v>
      </c>
      <c r="B837" s="1" t="s">
        <v>37</v>
      </c>
      <c r="C837" t="s">
        <v>711</v>
      </c>
      <c r="D837">
        <v>102</v>
      </c>
      <c r="E837">
        <v>37590</v>
      </c>
    </row>
    <row r="838" spans="1:5" x14ac:dyDescent="0.25">
      <c r="A838">
        <v>18</v>
      </c>
      <c r="B838" s="1" t="s">
        <v>39</v>
      </c>
      <c r="C838" t="s">
        <v>709</v>
      </c>
      <c r="D838">
        <v>105</v>
      </c>
      <c r="E838">
        <v>31853</v>
      </c>
    </row>
    <row r="839" spans="1:5" x14ac:dyDescent="0.25">
      <c r="A839">
        <v>18</v>
      </c>
      <c r="B839" s="1" t="s">
        <v>37</v>
      </c>
      <c r="C839" t="s">
        <v>712</v>
      </c>
      <c r="D839">
        <v>108</v>
      </c>
      <c r="E839">
        <v>31078</v>
      </c>
    </row>
    <row r="840" spans="1:5" x14ac:dyDescent="0.25">
      <c r="A840">
        <v>14</v>
      </c>
      <c r="B840" s="1" t="s">
        <v>36</v>
      </c>
      <c r="C840" t="s">
        <v>710</v>
      </c>
      <c r="D840">
        <v>108</v>
      </c>
      <c r="E840">
        <v>20069</v>
      </c>
    </row>
    <row r="841" spans="1:5" x14ac:dyDescent="0.25">
      <c r="A841">
        <v>14</v>
      </c>
      <c r="B841" s="1" t="s">
        <v>38</v>
      </c>
      <c r="C841" t="s">
        <v>709</v>
      </c>
      <c r="D841">
        <v>109</v>
      </c>
      <c r="E841">
        <v>11542</v>
      </c>
    </row>
    <row r="842" spans="1:5" x14ac:dyDescent="0.25">
      <c r="A842">
        <v>18</v>
      </c>
      <c r="B842" s="1" t="s">
        <v>39</v>
      </c>
      <c r="C842" t="s">
        <v>704</v>
      </c>
      <c r="D842">
        <v>109</v>
      </c>
      <c r="E842">
        <v>17016</v>
      </c>
    </row>
    <row r="843" spans="1:5" x14ac:dyDescent="0.25">
      <c r="A843">
        <v>17</v>
      </c>
      <c r="B843" s="1" t="s">
        <v>38</v>
      </c>
      <c r="C843" t="s">
        <v>705</v>
      </c>
      <c r="D843">
        <v>105</v>
      </c>
      <c r="E843">
        <v>35681</v>
      </c>
    </row>
    <row r="844" spans="1:5" x14ac:dyDescent="0.25">
      <c r="A844">
        <v>15</v>
      </c>
      <c r="B844" s="1" t="s">
        <v>36</v>
      </c>
      <c r="C844" t="s">
        <v>713</v>
      </c>
      <c r="D844">
        <v>103</v>
      </c>
      <c r="E844">
        <v>46141</v>
      </c>
    </row>
    <row r="845" spans="1:5" x14ac:dyDescent="0.25">
      <c r="A845">
        <v>20</v>
      </c>
      <c r="B845" s="1" t="s">
        <v>38</v>
      </c>
      <c r="C845" t="s">
        <v>714</v>
      </c>
      <c r="D845">
        <v>101</v>
      </c>
      <c r="E845">
        <v>49026</v>
      </c>
    </row>
    <row r="846" spans="1:5" x14ac:dyDescent="0.25">
      <c r="A846">
        <v>20</v>
      </c>
      <c r="B846" s="1" t="s">
        <v>38</v>
      </c>
      <c r="C846" t="s">
        <v>708</v>
      </c>
      <c r="D846">
        <v>101</v>
      </c>
      <c r="E846">
        <v>39553</v>
      </c>
    </row>
    <row r="847" spans="1:5" x14ac:dyDescent="0.25">
      <c r="A847">
        <v>18</v>
      </c>
      <c r="B847" s="1" t="s">
        <v>38</v>
      </c>
      <c r="C847" t="s">
        <v>708</v>
      </c>
      <c r="D847">
        <v>101</v>
      </c>
      <c r="E847">
        <v>46768</v>
      </c>
    </row>
    <row r="848" spans="1:5" x14ac:dyDescent="0.25">
      <c r="A848">
        <v>19</v>
      </c>
      <c r="B848" s="1" t="s">
        <v>38</v>
      </c>
      <c r="C848" t="s">
        <v>708</v>
      </c>
      <c r="D848">
        <v>108</v>
      </c>
      <c r="E848">
        <v>35849</v>
      </c>
    </row>
    <row r="849" spans="1:5" x14ac:dyDescent="0.25">
      <c r="A849">
        <v>19</v>
      </c>
      <c r="B849" s="1" t="s">
        <v>37</v>
      </c>
      <c r="C849" t="s">
        <v>712</v>
      </c>
      <c r="D849">
        <v>102</v>
      </c>
      <c r="E849">
        <v>11617</v>
      </c>
    </row>
    <row r="850" spans="1:5" x14ac:dyDescent="0.25">
      <c r="A850">
        <v>15</v>
      </c>
      <c r="B850" s="1" t="s">
        <v>38</v>
      </c>
      <c r="C850" t="s">
        <v>710</v>
      </c>
      <c r="D850">
        <v>104</v>
      </c>
      <c r="E850">
        <v>27094</v>
      </c>
    </row>
    <row r="851" spans="1:5" x14ac:dyDescent="0.25">
      <c r="A851">
        <v>18</v>
      </c>
      <c r="B851" s="1" t="s">
        <v>36</v>
      </c>
      <c r="C851" t="s">
        <v>704</v>
      </c>
      <c r="D851">
        <v>102</v>
      </c>
      <c r="E851">
        <v>25660</v>
      </c>
    </row>
    <row r="852" spans="1:5" x14ac:dyDescent="0.25">
      <c r="A852">
        <v>15</v>
      </c>
      <c r="B852" s="1" t="s">
        <v>36</v>
      </c>
      <c r="C852" t="s">
        <v>707</v>
      </c>
      <c r="D852">
        <v>103</v>
      </c>
      <c r="E852">
        <v>14331</v>
      </c>
    </row>
    <row r="853" spans="1:5" x14ac:dyDescent="0.25">
      <c r="A853">
        <v>16</v>
      </c>
      <c r="B853" s="1" t="s">
        <v>38</v>
      </c>
      <c r="C853" t="s">
        <v>704</v>
      </c>
      <c r="D853">
        <v>105</v>
      </c>
      <c r="E853">
        <v>16433</v>
      </c>
    </row>
    <row r="854" spans="1:5" x14ac:dyDescent="0.25">
      <c r="A854">
        <v>15</v>
      </c>
      <c r="B854" s="1" t="s">
        <v>38</v>
      </c>
      <c r="C854" t="s">
        <v>705</v>
      </c>
      <c r="D854">
        <v>106</v>
      </c>
      <c r="E854">
        <v>12262</v>
      </c>
    </row>
    <row r="855" spans="1:5" x14ac:dyDescent="0.25">
      <c r="A855">
        <v>17</v>
      </c>
      <c r="B855" s="1" t="s">
        <v>39</v>
      </c>
      <c r="C855" t="s">
        <v>706</v>
      </c>
      <c r="D855">
        <v>108</v>
      </c>
      <c r="E855">
        <v>14927</v>
      </c>
    </row>
    <row r="856" spans="1:5" x14ac:dyDescent="0.25">
      <c r="A856">
        <v>17</v>
      </c>
      <c r="B856" s="1" t="s">
        <v>38</v>
      </c>
      <c r="C856" t="s">
        <v>704</v>
      </c>
      <c r="D856">
        <v>106</v>
      </c>
      <c r="E856">
        <v>29396</v>
      </c>
    </row>
    <row r="857" spans="1:5" x14ac:dyDescent="0.25">
      <c r="A857">
        <v>17</v>
      </c>
      <c r="B857" s="1" t="s">
        <v>37</v>
      </c>
      <c r="C857" t="s">
        <v>709</v>
      </c>
      <c r="D857">
        <v>107</v>
      </c>
      <c r="E857">
        <v>14142</v>
      </c>
    </row>
    <row r="858" spans="1:5" x14ac:dyDescent="0.25">
      <c r="A858">
        <v>20</v>
      </c>
      <c r="B858" s="1" t="s">
        <v>37</v>
      </c>
      <c r="C858" t="s">
        <v>709</v>
      </c>
      <c r="D858">
        <v>108</v>
      </c>
      <c r="E858">
        <v>11394</v>
      </c>
    </row>
    <row r="859" spans="1:5" x14ac:dyDescent="0.25">
      <c r="A859">
        <v>15</v>
      </c>
      <c r="B859" s="1" t="s">
        <v>36</v>
      </c>
      <c r="C859" t="s">
        <v>704</v>
      </c>
      <c r="D859">
        <v>103</v>
      </c>
      <c r="E859">
        <v>22442</v>
      </c>
    </row>
    <row r="860" spans="1:5" x14ac:dyDescent="0.25">
      <c r="A860">
        <v>17</v>
      </c>
      <c r="B860" s="1" t="s">
        <v>38</v>
      </c>
      <c r="C860" t="s">
        <v>710</v>
      </c>
      <c r="D860">
        <v>105</v>
      </c>
      <c r="E860">
        <v>43378</v>
      </c>
    </row>
    <row r="861" spans="1:5" x14ac:dyDescent="0.25">
      <c r="A861">
        <v>18</v>
      </c>
      <c r="B861" s="1" t="s">
        <v>36</v>
      </c>
      <c r="C861" t="s">
        <v>714</v>
      </c>
      <c r="D861">
        <v>102</v>
      </c>
      <c r="E861">
        <v>11551</v>
      </c>
    </row>
    <row r="862" spans="1:5" x14ac:dyDescent="0.25">
      <c r="A862">
        <v>20</v>
      </c>
      <c r="B862" s="1" t="s">
        <v>37</v>
      </c>
      <c r="C862" t="s">
        <v>710</v>
      </c>
      <c r="D862">
        <v>107</v>
      </c>
      <c r="E862">
        <v>14881</v>
      </c>
    </row>
    <row r="863" spans="1:5" x14ac:dyDescent="0.25">
      <c r="A863">
        <v>18</v>
      </c>
      <c r="B863" s="1" t="s">
        <v>38</v>
      </c>
      <c r="C863" t="s">
        <v>704</v>
      </c>
      <c r="D863">
        <v>102</v>
      </c>
      <c r="E863">
        <v>31180</v>
      </c>
    </row>
    <row r="864" spans="1:5" x14ac:dyDescent="0.25">
      <c r="A864">
        <v>15</v>
      </c>
      <c r="B864" s="1" t="s">
        <v>37</v>
      </c>
      <c r="C864" t="s">
        <v>706</v>
      </c>
      <c r="D864">
        <v>109</v>
      </c>
      <c r="E864">
        <v>30106</v>
      </c>
    </row>
    <row r="865" spans="1:5" x14ac:dyDescent="0.25">
      <c r="A865">
        <v>19</v>
      </c>
      <c r="B865" s="1" t="s">
        <v>39</v>
      </c>
      <c r="C865" t="s">
        <v>708</v>
      </c>
      <c r="D865">
        <v>107</v>
      </c>
      <c r="E865">
        <v>22334</v>
      </c>
    </row>
    <row r="866" spans="1:5" x14ac:dyDescent="0.25">
      <c r="A866">
        <v>14</v>
      </c>
      <c r="B866" s="1" t="s">
        <v>39</v>
      </c>
      <c r="C866" t="s">
        <v>711</v>
      </c>
      <c r="D866">
        <v>107</v>
      </c>
      <c r="E866">
        <v>7094</v>
      </c>
    </row>
    <row r="867" spans="1:5" x14ac:dyDescent="0.25">
      <c r="A867">
        <v>15</v>
      </c>
      <c r="B867" s="1" t="s">
        <v>36</v>
      </c>
      <c r="C867" t="s">
        <v>706</v>
      </c>
      <c r="D867">
        <v>108</v>
      </c>
      <c r="E867">
        <v>45432</v>
      </c>
    </row>
    <row r="868" spans="1:5" x14ac:dyDescent="0.25">
      <c r="A868">
        <v>17</v>
      </c>
      <c r="B868" s="1" t="s">
        <v>37</v>
      </c>
      <c r="C868" t="s">
        <v>704</v>
      </c>
      <c r="D868">
        <v>104</v>
      </c>
      <c r="E868">
        <v>42457</v>
      </c>
    </row>
    <row r="869" spans="1:5" x14ac:dyDescent="0.25">
      <c r="A869">
        <v>20</v>
      </c>
      <c r="B869" s="1" t="s">
        <v>38</v>
      </c>
      <c r="C869" t="s">
        <v>706</v>
      </c>
      <c r="D869">
        <v>103</v>
      </c>
      <c r="E869">
        <v>14391</v>
      </c>
    </row>
    <row r="870" spans="1:5" x14ac:dyDescent="0.25">
      <c r="A870">
        <v>14</v>
      </c>
      <c r="B870" s="1" t="s">
        <v>36</v>
      </c>
      <c r="C870" t="s">
        <v>711</v>
      </c>
      <c r="D870">
        <v>105</v>
      </c>
      <c r="E870">
        <v>48052</v>
      </c>
    </row>
    <row r="871" spans="1:5" x14ac:dyDescent="0.25">
      <c r="A871">
        <v>16</v>
      </c>
      <c r="B871" s="1" t="s">
        <v>39</v>
      </c>
      <c r="C871" t="s">
        <v>710</v>
      </c>
      <c r="D871">
        <v>107</v>
      </c>
      <c r="E871">
        <v>21897</v>
      </c>
    </row>
    <row r="872" spans="1:5" x14ac:dyDescent="0.25">
      <c r="A872">
        <v>19</v>
      </c>
      <c r="B872" s="1" t="s">
        <v>38</v>
      </c>
      <c r="C872" t="s">
        <v>711</v>
      </c>
      <c r="D872">
        <v>106</v>
      </c>
      <c r="E872">
        <v>27613</v>
      </c>
    </row>
    <row r="873" spans="1:5" x14ac:dyDescent="0.25">
      <c r="A873">
        <v>18</v>
      </c>
      <c r="B873" s="1" t="s">
        <v>39</v>
      </c>
      <c r="C873" t="s">
        <v>704</v>
      </c>
      <c r="D873">
        <v>104</v>
      </c>
      <c r="E873">
        <v>19121</v>
      </c>
    </row>
    <row r="874" spans="1:5" x14ac:dyDescent="0.25">
      <c r="A874">
        <v>16</v>
      </c>
      <c r="B874" s="1" t="s">
        <v>38</v>
      </c>
      <c r="C874" t="s">
        <v>711</v>
      </c>
      <c r="D874">
        <v>104</v>
      </c>
      <c r="E874">
        <v>47737</v>
      </c>
    </row>
    <row r="875" spans="1:5" x14ac:dyDescent="0.25">
      <c r="A875">
        <v>20</v>
      </c>
      <c r="B875" s="1" t="s">
        <v>39</v>
      </c>
      <c r="C875" t="s">
        <v>706</v>
      </c>
      <c r="D875">
        <v>101</v>
      </c>
      <c r="E875">
        <v>39308</v>
      </c>
    </row>
    <row r="876" spans="1:5" x14ac:dyDescent="0.25">
      <c r="A876">
        <v>17</v>
      </c>
      <c r="B876" s="1" t="s">
        <v>38</v>
      </c>
      <c r="C876" t="s">
        <v>710</v>
      </c>
      <c r="D876">
        <v>101</v>
      </c>
      <c r="E876">
        <v>27263</v>
      </c>
    </row>
    <row r="877" spans="1:5" x14ac:dyDescent="0.25">
      <c r="A877">
        <v>17</v>
      </c>
      <c r="B877" s="1" t="s">
        <v>38</v>
      </c>
      <c r="C877" t="s">
        <v>707</v>
      </c>
      <c r="D877">
        <v>107</v>
      </c>
      <c r="E877">
        <v>46598</v>
      </c>
    </row>
    <row r="878" spans="1:5" x14ac:dyDescent="0.25">
      <c r="A878">
        <v>17</v>
      </c>
      <c r="B878" s="1" t="s">
        <v>39</v>
      </c>
      <c r="C878" t="s">
        <v>714</v>
      </c>
      <c r="D878">
        <v>103</v>
      </c>
      <c r="E878">
        <v>26357</v>
      </c>
    </row>
    <row r="879" spans="1:5" x14ac:dyDescent="0.25">
      <c r="A879">
        <v>19</v>
      </c>
      <c r="B879" s="1" t="s">
        <v>36</v>
      </c>
      <c r="C879" t="s">
        <v>705</v>
      </c>
      <c r="D879">
        <v>102</v>
      </c>
      <c r="E879">
        <v>36459</v>
      </c>
    </row>
    <row r="880" spans="1:5" x14ac:dyDescent="0.25">
      <c r="A880">
        <v>17</v>
      </c>
      <c r="B880" s="1" t="s">
        <v>39</v>
      </c>
      <c r="C880" t="s">
        <v>708</v>
      </c>
      <c r="D880">
        <v>101</v>
      </c>
      <c r="E880">
        <v>34298</v>
      </c>
    </row>
    <row r="881" spans="1:5" x14ac:dyDescent="0.25">
      <c r="A881">
        <v>14</v>
      </c>
      <c r="B881" s="1" t="s">
        <v>37</v>
      </c>
      <c r="C881" t="s">
        <v>705</v>
      </c>
      <c r="D881">
        <v>103</v>
      </c>
      <c r="E881">
        <v>33146</v>
      </c>
    </row>
    <row r="882" spans="1:5" x14ac:dyDescent="0.25">
      <c r="A882">
        <v>17</v>
      </c>
      <c r="B882" s="1" t="s">
        <v>39</v>
      </c>
      <c r="C882" t="s">
        <v>714</v>
      </c>
      <c r="D882">
        <v>107</v>
      </c>
      <c r="E882">
        <v>24192</v>
      </c>
    </row>
    <row r="883" spans="1:5" x14ac:dyDescent="0.25">
      <c r="A883">
        <v>17</v>
      </c>
      <c r="B883" s="1" t="s">
        <v>37</v>
      </c>
      <c r="C883" t="s">
        <v>706</v>
      </c>
      <c r="D883">
        <v>108</v>
      </c>
      <c r="E883">
        <v>42771</v>
      </c>
    </row>
    <row r="884" spans="1:5" x14ac:dyDescent="0.25">
      <c r="A884">
        <v>14</v>
      </c>
      <c r="B884" s="1" t="s">
        <v>36</v>
      </c>
      <c r="C884" t="s">
        <v>713</v>
      </c>
      <c r="D884">
        <v>107</v>
      </c>
      <c r="E884">
        <v>15224</v>
      </c>
    </row>
    <row r="885" spans="1:5" x14ac:dyDescent="0.25">
      <c r="A885">
        <v>19</v>
      </c>
      <c r="B885" s="1" t="s">
        <v>38</v>
      </c>
      <c r="C885" t="s">
        <v>705</v>
      </c>
      <c r="D885">
        <v>108</v>
      </c>
      <c r="E885">
        <v>44489</v>
      </c>
    </row>
    <row r="886" spans="1:5" x14ac:dyDescent="0.25">
      <c r="A886">
        <v>19</v>
      </c>
      <c r="B886" s="1" t="s">
        <v>39</v>
      </c>
      <c r="C886" t="s">
        <v>708</v>
      </c>
      <c r="D886">
        <v>102</v>
      </c>
      <c r="E886">
        <v>30377</v>
      </c>
    </row>
    <row r="887" spans="1:5" x14ac:dyDescent="0.25">
      <c r="A887">
        <v>16</v>
      </c>
      <c r="B887" s="1" t="s">
        <v>39</v>
      </c>
      <c r="C887" t="s">
        <v>714</v>
      </c>
      <c r="D887">
        <v>101</v>
      </c>
      <c r="E887">
        <v>41607</v>
      </c>
    </row>
    <row r="888" spans="1:5" x14ac:dyDescent="0.25">
      <c r="A888">
        <v>15</v>
      </c>
      <c r="B888" s="1" t="s">
        <v>39</v>
      </c>
      <c r="C888" t="s">
        <v>709</v>
      </c>
      <c r="D888">
        <v>108</v>
      </c>
      <c r="E888">
        <v>10482</v>
      </c>
    </row>
    <row r="889" spans="1:5" x14ac:dyDescent="0.25">
      <c r="A889">
        <v>16</v>
      </c>
      <c r="B889" s="1" t="s">
        <v>39</v>
      </c>
      <c r="C889" t="s">
        <v>712</v>
      </c>
      <c r="D889">
        <v>108</v>
      </c>
      <c r="E889">
        <v>19269</v>
      </c>
    </row>
    <row r="890" spans="1:5" x14ac:dyDescent="0.25">
      <c r="A890">
        <v>15</v>
      </c>
      <c r="B890" s="1" t="s">
        <v>39</v>
      </c>
      <c r="C890" t="s">
        <v>704</v>
      </c>
      <c r="D890">
        <v>102</v>
      </c>
      <c r="E890">
        <v>34188</v>
      </c>
    </row>
    <row r="891" spans="1:5" x14ac:dyDescent="0.25">
      <c r="A891">
        <v>14</v>
      </c>
      <c r="B891" s="1" t="s">
        <v>36</v>
      </c>
      <c r="C891" t="s">
        <v>706</v>
      </c>
      <c r="D891">
        <v>105</v>
      </c>
      <c r="E891">
        <v>30587</v>
      </c>
    </row>
    <row r="892" spans="1:5" x14ac:dyDescent="0.25">
      <c r="A892">
        <v>19</v>
      </c>
      <c r="B892" s="1" t="s">
        <v>36</v>
      </c>
      <c r="C892" t="s">
        <v>707</v>
      </c>
      <c r="D892">
        <v>104</v>
      </c>
      <c r="E892">
        <v>37131</v>
      </c>
    </row>
    <row r="893" spans="1:5" x14ac:dyDescent="0.25">
      <c r="A893">
        <v>16</v>
      </c>
      <c r="B893" s="1" t="s">
        <v>37</v>
      </c>
      <c r="C893" t="s">
        <v>710</v>
      </c>
      <c r="D893">
        <v>101</v>
      </c>
      <c r="E893">
        <v>13823</v>
      </c>
    </row>
    <row r="894" spans="1:5" x14ac:dyDescent="0.25">
      <c r="A894">
        <v>20</v>
      </c>
      <c r="B894" s="1" t="s">
        <v>39</v>
      </c>
      <c r="C894" t="s">
        <v>709</v>
      </c>
      <c r="D894">
        <v>102</v>
      </c>
      <c r="E894">
        <v>19413</v>
      </c>
    </row>
    <row r="895" spans="1:5" x14ac:dyDescent="0.25">
      <c r="A895">
        <v>17</v>
      </c>
      <c r="B895" s="1" t="s">
        <v>37</v>
      </c>
      <c r="C895" t="s">
        <v>709</v>
      </c>
      <c r="D895">
        <v>104</v>
      </c>
      <c r="E895">
        <v>34536</v>
      </c>
    </row>
    <row r="896" spans="1:5" x14ac:dyDescent="0.25">
      <c r="A896">
        <v>16</v>
      </c>
      <c r="B896" s="1" t="s">
        <v>39</v>
      </c>
      <c r="C896" t="s">
        <v>709</v>
      </c>
      <c r="D896">
        <v>106</v>
      </c>
      <c r="E896">
        <v>49682</v>
      </c>
    </row>
    <row r="897" spans="1:5" x14ac:dyDescent="0.25">
      <c r="A897">
        <v>20</v>
      </c>
      <c r="B897" s="1" t="s">
        <v>38</v>
      </c>
      <c r="C897" t="s">
        <v>714</v>
      </c>
      <c r="D897">
        <v>103</v>
      </c>
      <c r="E897">
        <v>15479</v>
      </c>
    </row>
    <row r="898" spans="1:5" x14ac:dyDescent="0.25">
      <c r="A898">
        <v>20</v>
      </c>
      <c r="B898" s="1" t="s">
        <v>37</v>
      </c>
      <c r="C898" t="s">
        <v>710</v>
      </c>
      <c r="D898">
        <v>102</v>
      </c>
      <c r="E898">
        <v>22548</v>
      </c>
    </row>
    <row r="899" spans="1:5" x14ac:dyDescent="0.25">
      <c r="A899">
        <v>18</v>
      </c>
      <c r="B899" s="1" t="s">
        <v>38</v>
      </c>
      <c r="C899" t="s">
        <v>711</v>
      </c>
      <c r="D899">
        <v>107</v>
      </c>
      <c r="E899">
        <v>41251</v>
      </c>
    </row>
    <row r="900" spans="1:5" x14ac:dyDescent="0.25">
      <c r="A900">
        <v>16</v>
      </c>
      <c r="B900" s="1" t="s">
        <v>36</v>
      </c>
      <c r="C900" t="s">
        <v>712</v>
      </c>
      <c r="D900">
        <v>105</v>
      </c>
      <c r="E900">
        <v>43922</v>
      </c>
    </row>
    <row r="901" spans="1:5" x14ac:dyDescent="0.25">
      <c r="A901">
        <v>16</v>
      </c>
      <c r="B901" s="1" t="s">
        <v>37</v>
      </c>
      <c r="C901" t="s">
        <v>712</v>
      </c>
      <c r="D901">
        <v>105</v>
      </c>
      <c r="E901">
        <v>48565</v>
      </c>
    </row>
    <row r="902" spans="1:5" x14ac:dyDescent="0.25">
      <c r="A902">
        <v>20</v>
      </c>
      <c r="B902" s="1" t="s">
        <v>39</v>
      </c>
      <c r="C902" t="s">
        <v>704</v>
      </c>
      <c r="D902">
        <v>107</v>
      </c>
      <c r="E902">
        <v>9062</v>
      </c>
    </row>
    <row r="903" spans="1:5" x14ac:dyDescent="0.25">
      <c r="A903">
        <v>17</v>
      </c>
      <c r="B903" s="1" t="s">
        <v>38</v>
      </c>
      <c r="C903" t="s">
        <v>706</v>
      </c>
      <c r="D903">
        <v>101</v>
      </c>
      <c r="E903">
        <v>9342</v>
      </c>
    </row>
    <row r="904" spans="1:5" x14ac:dyDescent="0.25">
      <c r="A904">
        <v>14</v>
      </c>
      <c r="B904" s="1" t="s">
        <v>37</v>
      </c>
      <c r="C904" t="s">
        <v>711</v>
      </c>
      <c r="D904">
        <v>108</v>
      </c>
      <c r="E904">
        <v>10474</v>
      </c>
    </row>
    <row r="905" spans="1:5" x14ac:dyDescent="0.25">
      <c r="A905">
        <v>16</v>
      </c>
      <c r="B905" s="1" t="s">
        <v>37</v>
      </c>
      <c r="C905" t="s">
        <v>709</v>
      </c>
      <c r="D905">
        <v>102</v>
      </c>
      <c r="E905">
        <v>8511</v>
      </c>
    </row>
    <row r="906" spans="1:5" x14ac:dyDescent="0.25">
      <c r="A906">
        <v>19</v>
      </c>
      <c r="B906" s="1" t="s">
        <v>37</v>
      </c>
      <c r="C906" t="s">
        <v>707</v>
      </c>
      <c r="D906">
        <v>108</v>
      </c>
      <c r="E906">
        <v>36114</v>
      </c>
    </row>
    <row r="907" spans="1:5" x14ac:dyDescent="0.25">
      <c r="A907">
        <v>16</v>
      </c>
      <c r="B907" s="1" t="s">
        <v>36</v>
      </c>
      <c r="C907" t="s">
        <v>713</v>
      </c>
      <c r="D907">
        <v>108</v>
      </c>
      <c r="E907">
        <v>33744</v>
      </c>
    </row>
    <row r="908" spans="1:5" x14ac:dyDescent="0.25">
      <c r="A908">
        <v>18</v>
      </c>
      <c r="B908" s="1" t="s">
        <v>37</v>
      </c>
      <c r="C908" t="s">
        <v>712</v>
      </c>
      <c r="D908">
        <v>108</v>
      </c>
      <c r="E908">
        <v>18675</v>
      </c>
    </row>
    <row r="909" spans="1:5" x14ac:dyDescent="0.25">
      <c r="A909">
        <v>19</v>
      </c>
      <c r="B909" s="1" t="s">
        <v>37</v>
      </c>
      <c r="C909" t="s">
        <v>705</v>
      </c>
      <c r="D909">
        <v>103</v>
      </c>
      <c r="E909">
        <v>44850</v>
      </c>
    </row>
    <row r="910" spans="1:5" x14ac:dyDescent="0.25">
      <c r="A910">
        <v>18</v>
      </c>
      <c r="B910" s="1" t="s">
        <v>38</v>
      </c>
      <c r="C910" t="s">
        <v>711</v>
      </c>
      <c r="D910">
        <v>103</v>
      </c>
      <c r="E910">
        <v>20128</v>
      </c>
    </row>
    <row r="911" spans="1:5" x14ac:dyDescent="0.25">
      <c r="A911">
        <v>20</v>
      </c>
      <c r="B911" s="1" t="s">
        <v>39</v>
      </c>
      <c r="C911" t="s">
        <v>708</v>
      </c>
      <c r="D911">
        <v>109</v>
      </c>
      <c r="E911">
        <v>9713</v>
      </c>
    </row>
    <row r="912" spans="1:5" x14ac:dyDescent="0.25">
      <c r="A912">
        <v>20</v>
      </c>
      <c r="B912" s="1" t="s">
        <v>37</v>
      </c>
      <c r="C912" t="s">
        <v>706</v>
      </c>
      <c r="D912">
        <v>101</v>
      </c>
      <c r="E912">
        <v>44925</v>
      </c>
    </row>
    <row r="913" spans="1:5" x14ac:dyDescent="0.25">
      <c r="A913">
        <v>16</v>
      </c>
      <c r="B913" s="1" t="s">
        <v>38</v>
      </c>
      <c r="C913" t="s">
        <v>711</v>
      </c>
      <c r="D913">
        <v>104</v>
      </c>
      <c r="E913">
        <v>5469</v>
      </c>
    </row>
    <row r="914" spans="1:5" x14ac:dyDescent="0.25">
      <c r="A914">
        <v>15</v>
      </c>
      <c r="B914" s="1" t="s">
        <v>37</v>
      </c>
      <c r="C914" t="s">
        <v>712</v>
      </c>
      <c r="D914">
        <v>102</v>
      </c>
      <c r="E914">
        <v>38260</v>
      </c>
    </row>
    <row r="915" spans="1:5" x14ac:dyDescent="0.25">
      <c r="A915">
        <v>19</v>
      </c>
      <c r="B915" s="1" t="s">
        <v>36</v>
      </c>
      <c r="C915" t="s">
        <v>711</v>
      </c>
      <c r="D915">
        <v>107</v>
      </c>
      <c r="E915">
        <v>35062</v>
      </c>
    </row>
    <row r="916" spans="1:5" x14ac:dyDescent="0.25">
      <c r="A916">
        <v>20</v>
      </c>
      <c r="B916" s="1" t="s">
        <v>38</v>
      </c>
      <c r="C916" t="s">
        <v>708</v>
      </c>
      <c r="D916">
        <v>103</v>
      </c>
      <c r="E916">
        <v>6319</v>
      </c>
    </row>
    <row r="917" spans="1:5" x14ac:dyDescent="0.25">
      <c r="A917">
        <v>14</v>
      </c>
      <c r="B917" s="1" t="s">
        <v>38</v>
      </c>
      <c r="C917" t="s">
        <v>712</v>
      </c>
      <c r="D917">
        <v>109</v>
      </c>
      <c r="E917">
        <v>18024</v>
      </c>
    </row>
    <row r="918" spans="1:5" x14ac:dyDescent="0.25">
      <c r="A918">
        <v>18</v>
      </c>
      <c r="B918" s="1" t="s">
        <v>39</v>
      </c>
      <c r="C918" t="s">
        <v>709</v>
      </c>
      <c r="D918">
        <v>106</v>
      </c>
      <c r="E918">
        <v>32814</v>
      </c>
    </row>
    <row r="919" spans="1:5" x14ac:dyDescent="0.25">
      <c r="A919">
        <v>16</v>
      </c>
      <c r="B919" s="1" t="s">
        <v>37</v>
      </c>
      <c r="C919" t="s">
        <v>708</v>
      </c>
      <c r="D919">
        <v>106</v>
      </c>
      <c r="E919">
        <v>17084</v>
      </c>
    </row>
    <row r="920" spans="1:5" x14ac:dyDescent="0.25">
      <c r="A920">
        <v>14</v>
      </c>
      <c r="B920" s="1" t="s">
        <v>39</v>
      </c>
      <c r="C920" t="s">
        <v>705</v>
      </c>
      <c r="D920">
        <v>103</v>
      </c>
      <c r="E920">
        <v>17185</v>
      </c>
    </row>
    <row r="921" spans="1:5" x14ac:dyDescent="0.25">
      <c r="A921">
        <v>17</v>
      </c>
      <c r="B921" s="1" t="s">
        <v>36</v>
      </c>
      <c r="C921" t="s">
        <v>714</v>
      </c>
      <c r="D921">
        <v>102</v>
      </c>
      <c r="E921">
        <v>29023</v>
      </c>
    </row>
    <row r="922" spans="1:5" x14ac:dyDescent="0.25">
      <c r="A922">
        <v>14</v>
      </c>
      <c r="B922" s="1" t="s">
        <v>36</v>
      </c>
      <c r="C922" t="s">
        <v>714</v>
      </c>
      <c r="D922">
        <v>108</v>
      </c>
      <c r="E922">
        <v>19793</v>
      </c>
    </row>
    <row r="923" spans="1:5" x14ac:dyDescent="0.25">
      <c r="A923">
        <v>16</v>
      </c>
      <c r="B923" s="1" t="s">
        <v>36</v>
      </c>
      <c r="C923" t="s">
        <v>714</v>
      </c>
      <c r="D923">
        <v>107</v>
      </c>
      <c r="E923">
        <v>15856</v>
      </c>
    </row>
    <row r="924" spans="1:5" x14ac:dyDescent="0.25">
      <c r="A924">
        <v>17</v>
      </c>
      <c r="B924" s="1" t="s">
        <v>38</v>
      </c>
      <c r="C924" t="s">
        <v>710</v>
      </c>
      <c r="D924">
        <v>103</v>
      </c>
      <c r="E924">
        <v>14457</v>
      </c>
    </row>
    <row r="925" spans="1:5" x14ac:dyDescent="0.25">
      <c r="A925">
        <v>15</v>
      </c>
      <c r="B925" s="1" t="s">
        <v>37</v>
      </c>
      <c r="C925" t="s">
        <v>708</v>
      </c>
      <c r="D925">
        <v>104</v>
      </c>
      <c r="E925">
        <v>33913</v>
      </c>
    </row>
    <row r="926" spans="1:5" x14ac:dyDescent="0.25">
      <c r="A926">
        <v>15</v>
      </c>
      <c r="B926" s="1" t="s">
        <v>36</v>
      </c>
      <c r="C926" t="s">
        <v>712</v>
      </c>
      <c r="D926">
        <v>102</v>
      </c>
      <c r="E926">
        <v>20311</v>
      </c>
    </row>
    <row r="927" spans="1:5" x14ac:dyDescent="0.25">
      <c r="A927">
        <v>19</v>
      </c>
      <c r="B927" s="1" t="s">
        <v>38</v>
      </c>
      <c r="C927" t="s">
        <v>705</v>
      </c>
      <c r="D927">
        <v>103</v>
      </c>
      <c r="E927">
        <v>40125</v>
      </c>
    </row>
    <row r="928" spans="1:5" x14ac:dyDescent="0.25">
      <c r="A928">
        <v>15</v>
      </c>
      <c r="B928" s="1" t="s">
        <v>36</v>
      </c>
      <c r="C928" t="s">
        <v>705</v>
      </c>
      <c r="D928">
        <v>101</v>
      </c>
      <c r="E928">
        <v>45904</v>
      </c>
    </row>
    <row r="929" spans="1:5" x14ac:dyDescent="0.25">
      <c r="A929">
        <v>16</v>
      </c>
      <c r="B929" s="1" t="s">
        <v>37</v>
      </c>
      <c r="C929" t="s">
        <v>706</v>
      </c>
      <c r="D929">
        <v>104</v>
      </c>
      <c r="E929">
        <v>33334</v>
      </c>
    </row>
    <row r="930" spans="1:5" x14ac:dyDescent="0.25">
      <c r="A930">
        <v>20</v>
      </c>
      <c r="B930" s="1" t="s">
        <v>39</v>
      </c>
      <c r="C930" t="s">
        <v>712</v>
      </c>
      <c r="D930">
        <v>104</v>
      </c>
      <c r="E930">
        <v>11435</v>
      </c>
    </row>
    <row r="931" spans="1:5" x14ac:dyDescent="0.25">
      <c r="A931">
        <v>14</v>
      </c>
      <c r="B931" s="1" t="s">
        <v>38</v>
      </c>
      <c r="C931" t="s">
        <v>705</v>
      </c>
      <c r="D931">
        <v>107</v>
      </c>
      <c r="E931">
        <v>10576</v>
      </c>
    </row>
    <row r="932" spans="1:5" x14ac:dyDescent="0.25">
      <c r="A932">
        <v>17</v>
      </c>
      <c r="B932" s="1" t="s">
        <v>37</v>
      </c>
      <c r="C932" t="s">
        <v>712</v>
      </c>
      <c r="D932">
        <v>109</v>
      </c>
      <c r="E932">
        <v>15538</v>
      </c>
    </row>
    <row r="933" spans="1:5" x14ac:dyDescent="0.25">
      <c r="A933">
        <v>16</v>
      </c>
      <c r="B933" s="1" t="s">
        <v>38</v>
      </c>
      <c r="C933" t="s">
        <v>708</v>
      </c>
      <c r="D933">
        <v>102</v>
      </c>
      <c r="E933">
        <v>18631</v>
      </c>
    </row>
    <row r="934" spans="1:5" x14ac:dyDescent="0.25">
      <c r="A934">
        <v>15</v>
      </c>
      <c r="B934" s="1" t="s">
        <v>37</v>
      </c>
      <c r="C934" t="s">
        <v>708</v>
      </c>
      <c r="D934">
        <v>106</v>
      </c>
      <c r="E934">
        <v>10351</v>
      </c>
    </row>
    <row r="935" spans="1:5" x14ac:dyDescent="0.25">
      <c r="A935">
        <v>14</v>
      </c>
      <c r="B935" s="1" t="s">
        <v>38</v>
      </c>
      <c r="C935" t="s">
        <v>708</v>
      </c>
      <c r="D935">
        <v>103</v>
      </c>
      <c r="E935">
        <v>13646</v>
      </c>
    </row>
    <row r="936" spans="1:5" x14ac:dyDescent="0.25">
      <c r="A936">
        <v>18</v>
      </c>
      <c r="B936" s="1" t="s">
        <v>39</v>
      </c>
      <c r="C936" t="s">
        <v>704</v>
      </c>
      <c r="D936">
        <v>109</v>
      </c>
      <c r="E936">
        <v>31496</v>
      </c>
    </row>
    <row r="937" spans="1:5" x14ac:dyDescent="0.25">
      <c r="A937">
        <v>18</v>
      </c>
      <c r="B937" s="1" t="s">
        <v>36</v>
      </c>
      <c r="C937" t="s">
        <v>713</v>
      </c>
      <c r="D937">
        <v>108</v>
      </c>
      <c r="E937">
        <v>36723</v>
      </c>
    </row>
    <row r="938" spans="1:5" x14ac:dyDescent="0.25">
      <c r="A938">
        <v>20</v>
      </c>
      <c r="B938" s="1" t="s">
        <v>37</v>
      </c>
      <c r="C938" t="s">
        <v>713</v>
      </c>
      <c r="D938">
        <v>105</v>
      </c>
      <c r="E938">
        <v>45387</v>
      </c>
    </row>
    <row r="939" spans="1:5" x14ac:dyDescent="0.25">
      <c r="A939">
        <v>19</v>
      </c>
      <c r="B939" s="1" t="s">
        <v>37</v>
      </c>
      <c r="C939" t="s">
        <v>707</v>
      </c>
      <c r="D939">
        <v>101</v>
      </c>
      <c r="E939">
        <v>43756</v>
      </c>
    </row>
    <row r="940" spans="1:5" x14ac:dyDescent="0.25">
      <c r="A940">
        <v>19</v>
      </c>
      <c r="B940" s="1" t="s">
        <v>36</v>
      </c>
      <c r="C940" t="s">
        <v>713</v>
      </c>
      <c r="D940">
        <v>102</v>
      </c>
      <c r="E940">
        <v>37654</v>
      </c>
    </row>
    <row r="941" spans="1:5" x14ac:dyDescent="0.25">
      <c r="A941">
        <v>17</v>
      </c>
      <c r="B941" s="1" t="s">
        <v>38</v>
      </c>
      <c r="C941" t="s">
        <v>706</v>
      </c>
      <c r="D941">
        <v>109</v>
      </c>
      <c r="E941">
        <v>46335</v>
      </c>
    </row>
    <row r="942" spans="1:5" x14ac:dyDescent="0.25">
      <c r="A942">
        <v>20</v>
      </c>
      <c r="B942" s="1" t="s">
        <v>39</v>
      </c>
      <c r="C942" t="s">
        <v>711</v>
      </c>
      <c r="D942">
        <v>109</v>
      </c>
      <c r="E942">
        <v>19309</v>
      </c>
    </row>
    <row r="943" spans="1:5" x14ac:dyDescent="0.25">
      <c r="A943">
        <v>18</v>
      </c>
      <c r="B943" s="1" t="s">
        <v>38</v>
      </c>
      <c r="C943" t="s">
        <v>707</v>
      </c>
      <c r="D943">
        <v>107</v>
      </c>
      <c r="E943">
        <v>45616</v>
      </c>
    </row>
    <row r="944" spans="1:5" x14ac:dyDescent="0.25">
      <c r="A944">
        <v>17</v>
      </c>
      <c r="B944" s="1" t="s">
        <v>37</v>
      </c>
      <c r="C944" t="s">
        <v>711</v>
      </c>
      <c r="D944">
        <v>109</v>
      </c>
      <c r="E944">
        <v>14415</v>
      </c>
    </row>
    <row r="945" spans="1:5" x14ac:dyDescent="0.25">
      <c r="A945">
        <v>18</v>
      </c>
      <c r="B945" s="1" t="s">
        <v>38</v>
      </c>
      <c r="C945" t="s">
        <v>706</v>
      </c>
      <c r="D945">
        <v>105</v>
      </c>
      <c r="E945">
        <v>41659</v>
      </c>
    </row>
    <row r="946" spans="1:5" x14ac:dyDescent="0.25">
      <c r="A946">
        <v>18</v>
      </c>
      <c r="B946" s="1" t="s">
        <v>37</v>
      </c>
      <c r="C946" t="s">
        <v>704</v>
      </c>
      <c r="D946">
        <v>103</v>
      </c>
      <c r="E946">
        <v>45959</v>
      </c>
    </row>
    <row r="947" spans="1:5" x14ac:dyDescent="0.25">
      <c r="A947">
        <v>20</v>
      </c>
      <c r="B947" s="1" t="s">
        <v>38</v>
      </c>
      <c r="C947" t="s">
        <v>710</v>
      </c>
      <c r="D947">
        <v>104</v>
      </c>
      <c r="E947">
        <v>37329</v>
      </c>
    </row>
    <row r="948" spans="1:5" x14ac:dyDescent="0.25">
      <c r="A948">
        <v>17</v>
      </c>
      <c r="B948" s="1" t="s">
        <v>37</v>
      </c>
      <c r="C948" t="s">
        <v>713</v>
      </c>
      <c r="D948">
        <v>108</v>
      </c>
      <c r="E948">
        <v>28075</v>
      </c>
    </row>
    <row r="949" spans="1:5" x14ac:dyDescent="0.25">
      <c r="A949">
        <v>15</v>
      </c>
      <c r="B949" s="1" t="s">
        <v>38</v>
      </c>
      <c r="C949" t="s">
        <v>709</v>
      </c>
      <c r="D949">
        <v>104</v>
      </c>
      <c r="E949">
        <v>49795</v>
      </c>
    </row>
    <row r="950" spans="1:5" x14ac:dyDescent="0.25">
      <c r="A950">
        <v>18</v>
      </c>
      <c r="B950" s="1" t="s">
        <v>37</v>
      </c>
      <c r="C950" t="s">
        <v>709</v>
      </c>
      <c r="D950">
        <v>109</v>
      </c>
      <c r="E950">
        <v>45804</v>
      </c>
    </row>
    <row r="951" spans="1:5" x14ac:dyDescent="0.25">
      <c r="A951">
        <v>19</v>
      </c>
      <c r="B951" s="1" t="s">
        <v>36</v>
      </c>
      <c r="C951" t="s">
        <v>711</v>
      </c>
      <c r="D951">
        <v>102</v>
      </c>
      <c r="E951">
        <v>21631</v>
      </c>
    </row>
    <row r="952" spans="1:5" x14ac:dyDescent="0.25">
      <c r="A952">
        <v>17</v>
      </c>
      <c r="B952" s="1" t="s">
        <v>36</v>
      </c>
      <c r="C952" t="s">
        <v>709</v>
      </c>
      <c r="D952">
        <v>102</v>
      </c>
      <c r="E952">
        <v>33990</v>
      </c>
    </row>
    <row r="953" spans="1:5" x14ac:dyDescent="0.25">
      <c r="A953">
        <v>17</v>
      </c>
      <c r="B953" s="1" t="s">
        <v>39</v>
      </c>
      <c r="C953" t="s">
        <v>710</v>
      </c>
      <c r="D953">
        <v>104</v>
      </c>
      <c r="E953">
        <v>44484</v>
      </c>
    </row>
    <row r="954" spans="1:5" x14ac:dyDescent="0.25">
      <c r="A954">
        <v>14</v>
      </c>
      <c r="B954" s="1" t="s">
        <v>38</v>
      </c>
      <c r="C954" t="s">
        <v>711</v>
      </c>
      <c r="D954">
        <v>106</v>
      </c>
      <c r="E954">
        <v>36506</v>
      </c>
    </row>
    <row r="955" spans="1:5" x14ac:dyDescent="0.25">
      <c r="A955">
        <v>15</v>
      </c>
      <c r="B955" s="1" t="s">
        <v>38</v>
      </c>
      <c r="C955" t="s">
        <v>706</v>
      </c>
      <c r="D955">
        <v>101</v>
      </c>
      <c r="E955">
        <v>28295</v>
      </c>
    </row>
    <row r="956" spans="1:5" x14ac:dyDescent="0.25">
      <c r="A956">
        <v>16</v>
      </c>
      <c r="B956" s="1" t="s">
        <v>36</v>
      </c>
      <c r="C956" t="s">
        <v>713</v>
      </c>
      <c r="D956">
        <v>103</v>
      </c>
      <c r="E956">
        <v>48721</v>
      </c>
    </row>
    <row r="957" spans="1:5" x14ac:dyDescent="0.25">
      <c r="A957">
        <v>19</v>
      </c>
      <c r="B957" s="1" t="s">
        <v>37</v>
      </c>
      <c r="C957" t="s">
        <v>712</v>
      </c>
      <c r="D957">
        <v>103</v>
      </c>
      <c r="E957">
        <v>43997</v>
      </c>
    </row>
    <row r="958" spans="1:5" x14ac:dyDescent="0.25">
      <c r="A958">
        <v>17</v>
      </c>
      <c r="B958" s="1" t="s">
        <v>38</v>
      </c>
      <c r="C958" t="s">
        <v>708</v>
      </c>
      <c r="D958">
        <v>102</v>
      </c>
      <c r="E958">
        <v>31255</v>
      </c>
    </row>
    <row r="959" spans="1:5" x14ac:dyDescent="0.25">
      <c r="A959">
        <v>15</v>
      </c>
      <c r="B959" s="1" t="s">
        <v>38</v>
      </c>
      <c r="C959" t="s">
        <v>714</v>
      </c>
      <c r="D959">
        <v>109</v>
      </c>
      <c r="E959">
        <v>11888</v>
      </c>
    </row>
    <row r="960" spans="1:5" x14ac:dyDescent="0.25">
      <c r="A960">
        <v>20</v>
      </c>
      <c r="B960" s="1" t="s">
        <v>36</v>
      </c>
      <c r="C960" t="s">
        <v>707</v>
      </c>
      <c r="D960">
        <v>101</v>
      </c>
      <c r="E960">
        <v>19335</v>
      </c>
    </row>
    <row r="961" spans="1:5" x14ac:dyDescent="0.25">
      <c r="A961">
        <v>19</v>
      </c>
      <c r="B961" s="1" t="s">
        <v>38</v>
      </c>
      <c r="C961" t="s">
        <v>714</v>
      </c>
      <c r="D961">
        <v>103</v>
      </c>
      <c r="E961">
        <v>30627</v>
      </c>
    </row>
    <row r="962" spans="1:5" x14ac:dyDescent="0.25">
      <c r="A962">
        <v>17</v>
      </c>
      <c r="B962" s="1" t="s">
        <v>39</v>
      </c>
      <c r="C962" t="s">
        <v>707</v>
      </c>
      <c r="D962">
        <v>103</v>
      </c>
      <c r="E962">
        <v>27640</v>
      </c>
    </row>
    <row r="963" spans="1:5" x14ac:dyDescent="0.25">
      <c r="A963">
        <v>18</v>
      </c>
      <c r="B963" s="1" t="s">
        <v>36</v>
      </c>
      <c r="C963" t="s">
        <v>705</v>
      </c>
      <c r="D963">
        <v>102</v>
      </c>
      <c r="E963">
        <v>12855</v>
      </c>
    </row>
    <row r="964" spans="1:5" x14ac:dyDescent="0.25">
      <c r="A964">
        <v>16</v>
      </c>
      <c r="B964" s="1" t="s">
        <v>39</v>
      </c>
      <c r="C964" t="s">
        <v>712</v>
      </c>
      <c r="D964">
        <v>101</v>
      </c>
      <c r="E964">
        <v>23679</v>
      </c>
    </row>
    <row r="965" spans="1:5" x14ac:dyDescent="0.25">
      <c r="A965">
        <v>19</v>
      </c>
      <c r="B965" s="1" t="s">
        <v>37</v>
      </c>
      <c r="C965" t="s">
        <v>713</v>
      </c>
      <c r="D965">
        <v>103</v>
      </c>
      <c r="E965">
        <v>36788</v>
      </c>
    </row>
    <row r="966" spans="1:5" x14ac:dyDescent="0.25">
      <c r="A966">
        <v>14</v>
      </c>
      <c r="B966" s="1" t="s">
        <v>39</v>
      </c>
      <c r="C966" t="s">
        <v>711</v>
      </c>
      <c r="D966">
        <v>107</v>
      </c>
      <c r="E966">
        <v>30799</v>
      </c>
    </row>
    <row r="967" spans="1:5" x14ac:dyDescent="0.25">
      <c r="A967">
        <v>16</v>
      </c>
      <c r="B967" s="1" t="s">
        <v>37</v>
      </c>
      <c r="C967" t="s">
        <v>708</v>
      </c>
      <c r="D967">
        <v>108</v>
      </c>
      <c r="E967">
        <v>38909</v>
      </c>
    </row>
    <row r="968" spans="1:5" x14ac:dyDescent="0.25">
      <c r="A968">
        <v>15</v>
      </c>
      <c r="B968" s="1" t="s">
        <v>36</v>
      </c>
      <c r="C968" t="s">
        <v>712</v>
      </c>
      <c r="D968">
        <v>107</v>
      </c>
      <c r="E968">
        <v>24589</v>
      </c>
    </row>
    <row r="969" spans="1:5" x14ac:dyDescent="0.25">
      <c r="A969">
        <v>16</v>
      </c>
      <c r="B969" s="1" t="s">
        <v>38</v>
      </c>
      <c r="C969" t="s">
        <v>708</v>
      </c>
      <c r="D969">
        <v>108</v>
      </c>
      <c r="E969">
        <v>42736</v>
      </c>
    </row>
    <row r="970" spans="1:5" x14ac:dyDescent="0.25">
      <c r="A970">
        <v>16</v>
      </c>
      <c r="B970" s="1" t="s">
        <v>39</v>
      </c>
      <c r="C970" t="s">
        <v>714</v>
      </c>
      <c r="D970">
        <v>102</v>
      </c>
      <c r="E970">
        <v>34099</v>
      </c>
    </row>
    <row r="971" spans="1:5" x14ac:dyDescent="0.25">
      <c r="A971">
        <v>20</v>
      </c>
      <c r="B971" s="1" t="s">
        <v>39</v>
      </c>
      <c r="C971" t="s">
        <v>705</v>
      </c>
      <c r="D971">
        <v>101</v>
      </c>
      <c r="E971">
        <v>35828</v>
      </c>
    </row>
    <row r="972" spans="1:5" x14ac:dyDescent="0.25">
      <c r="A972">
        <v>19</v>
      </c>
      <c r="B972" s="1" t="s">
        <v>39</v>
      </c>
      <c r="C972" t="s">
        <v>708</v>
      </c>
      <c r="D972">
        <v>108</v>
      </c>
      <c r="E972">
        <v>27525</v>
      </c>
    </row>
    <row r="973" spans="1:5" x14ac:dyDescent="0.25">
      <c r="A973">
        <v>16</v>
      </c>
      <c r="B973" s="1" t="s">
        <v>39</v>
      </c>
      <c r="C973" t="s">
        <v>712</v>
      </c>
      <c r="D973">
        <v>108</v>
      </c>
      <c r="E973">
        <v>21368</v>
      </c>
    </row>
    <row r="974" spans="1:5" x14ac:dyDescent="0.25">
      <c r="A974">
        <v>15</v>
      </c>
      <c r="B974" s="1" t="s">
        <v>39</v>
      </c>
      <c r="C974" t="s">
        <v>712</v>
      </c>
      <c r="D974">
        <v>102</v>
      </c>
      <c r="E974">
        <v>41267</v>
      </c>
    </row>
    <row r="975" spans="1:5" x14ac:dyDescent="0.25">
      <c r="A975">
        <v>14</v>
      </c>
      <c r="B975" s="1" t="s">
        <v>36</v>
      </c>
      <c r="C975" t="s">
        <v>705</v>
      </c>
      <c r="D975">
        <v>105</v>
      </c>
      <c r="E975">
        <v>6529</v>
      </c>
    </row>
    <row r="976" spans="1:5" x14ac:dyDescent="0.25">
      <c r="A976">
        <v>18</v>
      </c>
      <c r="B976" s="1" t="s">
        <v>36</v>
      </c>
      <c r="C976" t="s">
        <v>710</v>
      </c>
      <c r="D976">
        <v>104</v>
      </c>
      <c r="E976">
        <v>29058</v>
      </c>
    </row>
    <row r="977" spans="1:5" x14ac:dyDescent="0.25">
      <c r="A977">
        <v>14</v>
      </c>
      <c r="B977" s="1" t="s">
        <v>37</v>
      </c>
      <c r="C977" t="s">
        <v>714</v>
      </c>
      <c r="D977">
        <v>101</v>
      </c>
      <c r="E977">
        <v>42967</v>
      </c>
    </row>
    <row r="978" spans="1:5" x14ac:dyDescent="0.25">
      <c r="A978">
        <v>16</v>
      </c>
      <c r="B978" s="1" t="s">
        <v>39</v>
      </c>
      <c r="C978" t="s">
        <v>714</v>
      </c>
      <c r="D978">
        <v>102</v>
      </c>
      <c r="E978">
        <v>14468</v>
      </c>
    </row>
    <row r="979" spans="1:5" x14ac:dyDescent="0.25">
      <c r="A979">
        <v>14</v>
      </c>
      <c r="B979" s="1" t="s">
        <v>37</v>
      </c>
      <c r="C979" t="s">
        <v>711</v>
      </c>
      <c r="D979">
        <v>104</v>
      </c>
      <c r="E979">
        <v>23896</v>
      </c>
    </row>
    <row r="980" spans="1:5" x14ac:dyDescent="0.25">
      <c r="A980">
        <v>14</v>
      </c>
      <c r="B980" s="1" t="s">
        <v>39</v>
      </c>
      <c r="C980" t="s">
        <v>704</v>
      </c>
      <c r="D980">
        <v>106</v>
      </c>
      <c r="E980">
        <v>6211</v>
      </c>
    </row>
    <row r="981" spans="1:5" x14ac:dyDescent="0.25">
      <c r="A981">
        <v>14</v>
      </c>
      <c r="B981" s="1" t="s">
        <v>38</v>
      </c>
      <c r="C981" t="s">
        <v>714</v>
      </c>
      <c r="D981">
        <v>103</v>
      </c>
      <c r="E981">
        <v>23526</v>
      </c>
    </row>
    <row r="982" spans="1:5" x14ac:dyDescent="0.25">
      <c r="A982">
        <v>16</v>
      </c>
      <c r="B982" s="1" t="s">
        <v>37</v>
      </c>
      <c r="C982" t="s">
        <v>714</v>
      </c>
      <c r="D982">
        <v>102</v>
      </c>
      <c r="E982">
        <v>25500</v>
      </c>
    </row>
    <row r="983" spans="1:5" x14ac:dyDescent="0.25">
      <c r="A983">
        <v>20</v>
      </c>
      <c r="B983" s="1" t="s">
        <v>38</v>
      </c>
      <c r="C983" t="s">
        <v>709</v>
      </c>
      <c r="D983">
        <v>107</v>
      </c>
      <c r="E983">
        <v>42064</v>
      </c>
    </row>
    <row r="984" spans="1:5" x14ac:dyDescent="0.25">
      <c r="A984">
        <v>15</v>
      </c>
      <c r="B984" s="1" t="s">
        <v>36</v>
      </c>
      <c r="C984" t="s">
        <v>711</v>
      </c>
      <c r="D984">
        <v>105</v>
      </c>
      <c r="E984">
        <v>41120</v>
      </c>
    </row>
    <row r="985" spans="1:5" x14ac:dyDescent="0.25">
      <c r="A985">
        <v>20</v>
      </c>
      <c r="B985" s="1" t="s">
        <v>37</v>
      </c>
      <c r="C985" t="s">
        <v>706</v>
      </c>
      <c r="D985">
        <v>105</v>
      </c>
      <c r="E985">
        <v>39348</v>
      </c>
    </row>
    <row r="986" spans="1:5" x14ac:dyDescent="0.25">
      <c r="A986">
        <v>14</v>
      </c>
      <c r="B986" s="1" t="s">
        <v>39</v>
      </c>
      <c r="C986" t="s">
        <v>711</v>
      </c>
      <c r="D986">
        <v>107</v>
      </c>
      <c r="E986">
        <v>20739</v>
      </c>
    </row>
    <row r="987" spans="1:5" x14ac:dyDescent="0.25">
      <c r="A987">
        <v>18</v>
      </c>
      <c r="B987" s="1" t="s">
        <v>38</v>
      </c>
      <c r="C987" t="s">
        <v>704</v>
      </c>
      <c r="D987">
        <v>101</v>
      </c>
      <c r="E987">
        <v>36062</v>
      </c>
    </row>
    <row r="988" spans="1:5" x14ac:dyDescent="0.25">
      <c r="A988">
        <v>17</v>
      </c>
      <c r="B988" s="1" t="s">
        <v>37</v>
      </c>
      <c r="C988" t="s">
        <v>708</v>
      </c>
      <c r="D988">
        <v>108</v>
      </c>
      <c r="E988">
        <v>8566</v>
      </c>
    </row>
    <row r="989" spans="1:5" x14ac:dyDescent="0.25">
      <c r="A989">
        <v>14</v>
      </c>
      <c r="B989" s="1" t="s">
        <v>37</v>
      </c>
      <c r="C989" t="s">
        <v>706</v>
      </c>
      <c r="D989">
        <v>102</v>
      </c>
      <c r="E989">
        <v>30297</v>
      </c>
    </row>
    <row r="990" spans="1:5" x14ac:dyDescent="0.25">
      <c r="A990">
        <v>18</v>
      </c>
      <c r="B990" s="1" t="s">
        <v>37</v>
      </c>
      <c r="C990" t="s">
        <v>705</v>
      </c>
      <c r="D990">
        <v>108</v>
      </c>
      <c r="E990">
        <v>47229</v>
      </c>
    </row>
    <row r="991" spans="1:5" x14ac:dyDescent="0.25">
      <c r="A991">
        <v>20</v>
      </c>
      <c r="B991" s="1" t="s">
        <v>36</v>
      </c>
      <c r="C991" t="s">
        <v>704</v>
      </c>
      <c r="D991">
        <v>108</v>
      </c>
      <c r="E991">
        <v>25262</v>
      </c>
    </row>
    <row r="992" spans="1:5" x14ac:dyDescent="0.25">
      <c r="A992">
        <v>18</v>
      </c>
      <c r="B992" s="1" t="s">
        <v>37</v>
      </c>
      <c r="C992" t="s">
        <v>714</v>
      </c>
      <c r="D992">
        <v>108</v>
      </c>
      <c r="E992">
        <v>6883</v>
      </c>
    </row>
    <row r="993" spans="1:5" x14ac:dyDescent="0.25">
      <c r="A993">
        <v>19</v>
      </c>
      <c r="B993" s="1" t="s">
        <v>37</v>
      </c>
      <c r="C993" t="s">
        <v>709</v>
      </c>
      <c r="D993">
        <v>103</v>
      </c>
      <c r="E993">
        <v>43232</v>
      </c>
    </row>
    <row r="994" spans="1:5" x14ac:dyDescent="0.25">
      <c r="A994">
        <v>14</v>
      </c>
      <c r="B994" s="1" t="s">
        <v>38</v>
      </c>
      <c r="C994" t="s">
        <v>706</v>
      </c>
      <c r="D994">
        <v>103</v>
      </c>
      <c r="E994">
        <v>48523</v>
      </c>
    </row>
    <row r="995" spans="1:5" x14ac:dyDescent="0.25">
      <c r="A995">
        <v>20</v>
      </c>
      <c r="B995" s="1" t="s">
        <v>39</v>
      </c>
      <c r="C995" t="s">
        <v>710</v>
      </c>
      <c r="D995">
        <v>109</v>
      </c>
      <c r="E995">
        <v>21093</v>
      </c>
    </row>
    <row r="996" spans="1:5" x14ac:dyDescent="0.25">
      <c r="A996">
        <v>18</v>
      </c>
      <c r="B996" s="1" t="s">
        <v>37</v>
      </c>
      <c r="C996" t="s">
        <v>706</v>
      </c>
      <c r="D996">
        <v>101</v>
      </c>
      <c r="E996">
        <v>11152</v>
      </c>
    </row>
    <row r="997" spans="1:5" x14ac:dyDescent="0.25">
      <c r="A997">
        <v>17</v>
      </c>
      <c r="B997" s="1" t="s">
        <v>38</v>
      </c>
      <c r="C997" t="s">
        <v>707</v>
      </c>
      <c r="D997">
        <v>104</v>
      </c>
      <c r="E997">
        <v>48447</v>
      </c>
    </row>
    <row r="998" spans="1:5" x14ac:dyDescent="0.25">
      <c r="A998">
        <v>17</v>
      </c>
      <c r="B998" s="1" t="s">
        <v>37</v>
      </c>
      <c r="C998" t="s">
        <v>712</v>
      </c>
      <c r="D998">
        <v>102</v>
      </c>
      <c r="E998">
        <v>14998</v>
      </c>
    </row>
    <row r="999" spans="1:5" x14ac:dyDescent="0.25">
      <c r="A999">
        <v>19</v>
      </c>
      <c r="B999" s="1" t="s">
        <v>36</v>
      </c>
      <c r="C999" t="s">
        <v>709</v>
      </c>
      <c r="D999">
        <v>105</v>
      </c>
      <c r="E999">
        <v>41169</v>
      </c>
    </row>
    <row r="1000" spans="1:5" x14ac:dyDescent="0.25">
      <c r="A1000">
        <v>18</v>
      </c>
      <c r="B1000" s="1" t="s">
        <v>38</v>
      </c>
      <c r="C1000" t="s">
        <v>709</v>
      </c>
      <c r="D1000">
        <v>105</v>
      </c>
      <c r="E1000">
        <v>22773</v>
      </c>
    </row>
    <row r="1001" spans="1:5" x14ac:dyDescent="0.25">
      <c r="A1001">
        <v>16</v>
      </c>
      <c r="B1001" s="1" t="s">
        <v>38</v>
      </c>
      <c r="C1001" t="s">
        <v>707</v>
      </c>
      <c r="D1001">
        <v>105</v>
      </c>
      <c r="E1001">
        <v>34031</v>
      </c>
    </row>
    <row r="1002" spans="1:5" x14ac:dyDescent="0.25">
      <c r="A1002">
        <v>20</v>
      </c>
      <c r="B1002" s="1" t="s">
        <v>39</v>
      </c>
      <c r="C1002" t="s">
        <v>704</v>
      </c>
      <c r="D1002">
        <v>104</v>
      </c>
      <c r="E1002">
        <v>9510</v>
      </c>
    </row>
    <row r="1003" spans="1:5" x14ac:dyDescent="0.25">
      <c r="A1003">
        <v>19</v>
      </c>
      <c r="B1003" s="1" t="s">
        <v>37</v>
      </c>
      <c r="C1003" t="s">
        <v>714</v>
      </c>
      <c r="D1003">
        <v>103</v>
      </c>
      <c r="E1003">
        <v>19210</v>
      </c>
    </row>
    <row r="1004" spans="1:5" x14ac:dyDescent="0.25">
      <c r="A1004">
        <v>16</v>
      </c>
      <c r="B1004" s="1" t="s">
        <v>39</v>
      </c>
      <c r="C1004" t="s">
        <v>707</v>
      </c>
      <c r="D1004">
        <v>104</v>
      </c>
      <c r="E1004">
        <v>10177</v>
      </c>
    </row>
    <row r="1005" spans="1:5" x14ac:dyDescent="0.25">
      <c r="A1005">
        <v>14</v>
      </c>
      <c r="B1005" s="1" t="s">
        <v>36</v>
      </c>
      <c r="C1005" t="s">
        <v>706</v>
      </c>
      <c r="D1005">
        <v>105</v>
      </c>
      <c r="E1005">
        <v>38134</v>
      </c>
    </row>
    <row r="1006" spans="1:5" x14ac:dyDescent="0.25">
      <c r="A1006">
        <v>16</v>
      </c>
      <c r="B1006" s="1" t="s">
        <v>36</v>
      </c>
      <c r="C1006" t="s">
        <v>706</v>
      </c>
      <c r="D1006">
        <v>104</v>
      </c>
      <c r="E1006">
        <v>36942</v>
      </c>
    </row>
    <row r="1007" spans="1:5" x14ac:dyDescent="0.25">
      <c r="A1007">
        <v>18</v>
      </c>
      <c r="B1007" s="1" t="s">
        <v>36</v>
      </c>
      <c r="C1007" t="s">
        <v>712</v>
      </c>
      <c r="D1007">
        <v>103</v>
      </c>
      <c r="E1007">
        <v>41924</v>
      </c>
    </row>
    <row r="1008" spans="1:5" x14ac:dyDescent="0.25">
      <c r="A1008">
        <v>17</v>
      </c>
      <c r="B1008" s="1" t="s">
        <v>38</v>
      </c>
      <c r="C1008" t="s">
        <v>707</v>
      </c>
      <c r="D1008">
        <v>104</v>
      </c>
      <c r="E1008">
        <v>19799</v>
      </c>
    </row>
    <row r="1009" spans="1:5" x14ac:dyDescent="0.25">
      <c r="A1009">
        <v>20</v>
      </c>
      <c r="B1009" s="1" t="s">
        <v>37</v>
      </c>
      <c r="C1009" t="s">
        <v>708</v>
      </c>
      <c r="D1009">
        <v>103</v>
      </c>
      <c r="E1009">
        <v>41525</v>
      </c>
    </row>
    <row r="1010" spans="1:5" x14ac:dyDescent="0.25">
      <c r="A1010">
        <v>16</v>
      </c>
      <c r="B1010" s="1" t="s">
        <v>36</v>
      </c>
      <c r="C1010" t="s">
        <v>704</v>
      </c>
      <c r="D1010">
        <v>103</v>
      </c>
      <c r="E1010">
        <v>7705</v>
      </c>
    </row>
    <row r="1011" spans="1:5" x14ac:dyDescent="0.25">
      <c r="A1011">
        <v>17</v>
      </c>
      <c r="B1011" s="1" t="s">
        <v>38</v>
      </c>
      <c r="C1011" t="s">
        <v>711</v>
      </c>
      <c r="D1011">
        <v>103</v>
      </c>
      <c r="E1011">
        <v>28675</v>
      </c>
    </row>
    <row r="1012" spans="1:5" x14ac:dyDescent="0.25">
      <c r="A1012">
        <v>20</v>
      </c>
      <c r="B1012" s="1" t="s">
        <v>36</v>
      </c>
      <c r="C1012" t="s">
        <v>712</v>
      </c>
      <c r="D1012">
        <v>103</v>
      </c>
      <c r="E1012">
        <v>45003</v>
      </c>
    </row>
    <row r="1013" spans="1:5" x14ac:dyDescent="0.25">
      <c r="A1013">
        <v>20</v>
      </c>
      <c r="B1013" s="1" t="s">
        <v>37</v>
      </c>
      <c r="C1013" t="s">
        <v>712</v>
      </c>
      <c r="D1013">
        <v>105</v>
      </c>
      <c r="E1013">
        <v>30012</v>
      </c>
    </row>
    <row r="1014" spans="1:5" x14ac:dyDescent="0.25">
      <c r="A1014">
        <v>20</v>
      </c>
      <c r="B1014" s="1" t="s">
        <v>39</v>
      </c>
      <c r="C1014" t="s">
        <v>711</v>
      </c>
      <c r="D1014">
        <v>105</v>
      </c>
      <c r="E1014">
        <v>13210</v>
      </c>
    </row>
    <row r="1015" spans="1:5" x14ac:dyDescent="0.25">
      <c r="A1015">
        <v>14</v>
      </c>
      <c r="B1015" s="1" t="s">
        <v>38</v>
      </c>
      <c r="C1015" t="s">
        <v>711</v>
      </c>
      <c r="D1015">
        <v>104</v>
      </c>
      <c r="E1015">
        <v>8513</v>
      </c>
    </row>
    <row r="1016" spans="1:5" x14ac:dyDescent="0.25">
      <c r="A1016">
        <v>15</v>
      </c>
      <c r="B1016" s="1" t="s">
        <v>37</v>
      </c>
      <c r="C1016" t="s">
        <v>707</v>
      </c>
      <c r="D1016">
        <v>103</v>
      </c>
      <c r="E1016">
        <v>29417</v>
      </c>
    </row>
    <row r="1017" spans="1:5" x14ac:dyDescent="0.25">
      <c r="A1017">
        <v>15</v>
      </c>
      <c r="B1017" s="1" t="s">
        <v>38</v>
      </c>
      <c r="C1017" t="s">
        <v>711</v>
      </c>
      <c r="D1017">
        <v>104</v>
      </c>
      <c r="E1017">
        <v>39526</v>
      </c>
    </row>
    <row r="1018" spans="1:5" x14ac:dyDescent="0.25">
      <c r="A1018">
        <v>15</v>
      </c>
      <c r="B1018" s="1" t="s">
        <v>37</v>
      </c>
      <c r="C1018" t="s">
        <v>705</v>
      </c>
      <c r="D1018">
        <v>105</v>
      </c>
      <c r="E1018">
        <v>20209</v>
      </c>
    </row>
    <row r="1019" spans="1:5" x14ac:dyDescent="0.25">
      <c r="A1019">
        <v>17</v>
      </c>
      <c r="B1019" s="1" t="s">
        <v>38</v>
      </c>
      <c r="C1019" t="s">
        <v>704</v>
      </c>
      <c r="D1019">
        <v>105</v>
      </c>
      <c r="E1019">
        <v>11138</v>
      </c>
    </row>
    <row r="1020" spans="1:5" x14ac:dyDescent="0.25">
      <c r="A1020">
        <v>20</v>
      </c>
      <c r="B1020" s="1" t="s">
        <v>39</v>
      </c>
      <c r="C1020" t="s">
        <v>713</v>
      </c>
      <c r="D1020">
        <v>103</v>
      </c>
      <c r="E1020">
        <v>39369</v>
      </c>
    </row>
    <row r="1021" spans="1:5" x14ac:dyDescent="0.25">
      <c r="A1021">
        <v>17</v>
      </c>
      <c r="B1021" s="1" t="s">
        <v>36</v>
      </c>
      <c r="C1021" t="s">
        <v>705</v>
      </c>
      <c r="D1021">
        <v>105</v>
      </c>
      <c r="E1021">
        <v>31784</v>
      </c>
    </row>
    <row r="1022" spans="1:5" x14ac:dyDescent="0.25">
      <c r="A1022">
        <v>19</v>
      </c>
      <c r="B1022" s="1" t="s">
        <v>37</v>
      </c>
      <c r="C1022" t="s">
        <v>714</v>
      </c>
      <c r="D1022">
        <v>104</v>
      </c>
      <c r="E1022">
        <v>36494</v>
      </c>
    </row>
    <row r="1023" spans="1:5" x14ac:dyDescent="0.25">
      <c r="A1023">
        <v>14</v>
      </c>
      <c r="B1023" s="1" t="s">
        <v>37</v>
      </c>
      <c r="C1023" t="s">
        <v>706</v>
      </c>
      <c r="D1023">
        <v>105</v>
      </c>
      <c r="E1023">
        <v>32464</v>
      </c>
    </row>
    <row r="1024" spans="1:5" x14ac:dyDescent="0.25">
      <c r="A1024">
        <v>16</v>
      </c>
      <c r="B1024" s="1" t="s">
        <v>36</v>
      </c>
      <c r="C1024" t="s">
        <v>709</v>
      </c>
      <c r="D1024">
        <v>105</v>
      </c>
      <c r="E1024">
        <v>11920</v>
      </c>
    </row>
    <row r="1025" spans="1:5" x14ac:dyDescent="0.25">
      <c r="A1025">
        <v>19</v>
      </c>
      <c r="B1025" s="1" t="s">
        <v>38</v>
      </c>
      <c r="C1025" t="s">
        <v>705</v>
      </c>
      <c r="D1025">
        <v>103</v>
      </c>
      <c r="E1025">
        <v>12024</v>
      </c>
    </row>
    <row r="1026" spans="1:5" x14ac:dyDescent="0.25">
      <c r="A1026">
        <v>20</v>
      </c>
      <c r="B1026" s="1" t="s">
        <v>39</v>
      </c>
      <c r="C1026" t="s">
        <v>714</v>
      </c>
      <c r="D1026">
        <v>103</v>
      </c>
      <c r="E1026">
        <v>28487</v>
      </c>
    </row>
    <row r="1027" spans="1:5" x14ac:dyDescent="0.25">
      <c r="A1027">
        <v>19</v>
      </c>
      <c r="B1027" s="1" t="s">
        <v>38</v>
      </c>
      <c r="C1027" t="s">
        <v>709</v>
      </c>
      <c r="D1027">
        <v>103</v>
      </c>
      <c r="E1027">
        <v>15189</v>
      </c>
    </row>
    <row r="1028" spans="1:5" x14ac:dyDescent="0.25">
      <c r="A1028">
        <v>14</v>
      </c>
      <c r="B1028" s="1" t="s">
        <v>37</v>
      </c>
      <c r="C1028" t="s">
        <v>706</v>
      </c>
      <c r="D1028">
        <v>104</v>
      </c>
      <c r="E1028">
        <v>7224</v>
      </c>
    </row>
    <row r="1029" spans="1:5" x14ac:dyDescent="0.25">
      <c r="A1029">
        <v>15</v>
      </c>
      <c r="B1029" s="1" t="s">
        <v>38</v>
      </c>
      <c r="C1029" t="s">
        <v>709</v>
      </c>
      <c r="D1029">
        <v>103</v>
      </c>
      <c r="E1029">
        <v>22249</v>
      </c>
    </row>
    <row r="1030" spans="1:5" x14ac:dyDescent="0.25">
      <c r="A1030">
        <v>16</v>
      </c>
      <c r="B1030" s="1" t="s">
        <v>37</v>
      </c>
      <c r="C1030" t="s">
        <v>706</v>
      </c>
      <c r="D1030">
        <v>103</v>
      </c>
      <c r="E1030">
        <v>48497</v>
      </c>
    </row>
    <row r="1031" spans="1:5" x14ac:dyDescent="0.25">
      <c r="A1031">
        <v>19</v>
      </c>
      <c r="B1031" s="1" t="s">
        <v>38</v>
      </c>
      <c r="C1031" t="s">
        <v>709</v>
      </c>
      <c r="D1031">
        <v>105</v>
      </c>
      <c r="E1031">
        <v>5209</v>
      </c>
    </row>
    <row r="1032" spans="1:5" x14ac:dyDescent="0.25">
      <c r="A1032">
        <v>14</v>
      </c>
      <c r="B1032" s="1" t="s">
        <v>37</v>
      </c>
      <c r="C1032" t="s">
        <v>704</v>
      </c>
      <c r="D1032">
        <v>105</v>
      </c>
      <c r="E1032">
        <v>23947</v>
      </c>
    </row>
    <row r="1033" spans="1:5" x14ac:dyDescent="0.25">
      <c r="A1033">
        <v>16</v>
      </c>
      <c r="B1033" s="1" t="s">
        <v>38</v>
      </c>
      <c r="C1033" t="s">
        <v>707</v>
      </c>
      <c r="D1033">
        <v>104</v>
      </c>
      <c r="E1033">
        <v>29369</v>
      </c>
    </row>
    <row r="1034" spans="1:5" x14ac:dyDescent="0.25">
      <c r="A1034">
        <v>20</v>
      </c>
      <c r="B1034" s="1" t="s">
        <v>37</v>
      </c>
      <c r="C1034" t="s">
        <v>709</v>
      </c>
      <c r="D1034">
        <v>104</v>
      </c>
      <c r="E1034">
        <v>41698</v>
      </c>
    </row>
    <row r="1035" spans="1:5" x14ac:dyDescent="0.25">
      <c r="A1035">
        <v>17</v>
      </c>
      <c r="B1035" s="1" t="s">
        <v>36</v>
      </c>
      <c r="C1035" t="s">
        <v>706</v>
      </c>
      <c r="D1035">
        <v>104</v>
      </c>
      <c r="E1035">
        <v>35321</v>
      </c>
    </row>
    <row r="1036" spans="1:5" x14ac:dyDescent="0.25">
      <c r="A1036">
        <v>19</v>
      </c>
      <c r="B1036" s="1" t="s">
        <v>36</v>
      </c>
      <c r="C1036" t="s">
        <v>711</v>
      </c>
      <c r="D1036">
        <v>105</v>
      </c>
      <c r="E1036">
        <v>18375</v>
      </c>
    </row>
    <row r="1037" spans="1:5" x14ac:dyDescent="0.25">
      <c r="A1037">
        <v>18</v>
      </c>
      <c r="B1037" s="1" t="s">
        <v>39</v>
      </c>
      <c r="C1037" t="s">
        <v>713</v>
      </c>
      <c r="D1037">
        <v>104</v>
      </c>
      <c r="E1037">
        <v>11078</v>
      </c>
    </row>
    <row r="1038" spans="1:5" x14ac:dyDescent="0.25">
      <c r="A1038">
        <v>16</v>
      </c>
      <c r="B1038" s="1" t="s">
        <v>38</v>
      </c>
      <c r="C1038" t="s">
        <v>714</v>
      </c>
      <c r="D1038">
        <v>103</v>
      </c>
      <c r="E1038">
        <v>15224</v>
      </c>
    </row>
    <row r="1039" spans="1:5" x14ac:dyDescent="0.25">
      <c r="A1039">
        <v>15</v>
      </c>
      <c r="B1039" s="1" t="s">
        <v>38</v>
      </c>
      <c r="C1039" t="s">
        <v>705</v>
      </c>
      <c r="D1039">
        <v>103</v>
      </c>
      <c r="E1039">
        <v>23161</v>
      </c>
    </row>
    <row r="1040" spans="1:5" x14ac:dyDescent="0.25">
      <c r="A1040">
        <v>17</v>
      </c>
      <c r="B1040" s="1" t="s">
        <v>36</v>
      </c>
      <c r="C1040" t="s">
        <v>709</v>
      </c>
      <c r="D1040">
        <v>105</v>
      </c>
      <c r="E1040">
        <v>17405</v>
      </c>
    </row>
    <row r="1041" spans="1:5" x14ac:dyDescent="0.25">
      <c r="A1041">
        <v>15</v>
      </c>
      <c r="B1041" s="1" t="s">
        <v>37</v>
      </c>
      <c r="C1041" t="s">
        <v>705</v>
      </c>
      <c r="D1041">
        <v>103</v>
      </c>
      <c r="E1041">
        <v>5969</v>
      </c>
    </row>
    <row r="1042" spans="1:5" x14ac:dyDescent="0.25">
      <c r="A1042">
        <v>16</v>
      </c>
      <c r="B1042" s="1" t="s">
        <v>38</v>
      </c>
      <c r="C1042" t="s">
        <v>709</v>
      </c>
      <c r="D1042">
        <v>103</v>
      </c>
      <c r="E1042">
        <v>23229</v>
      </c>
    </row>
    <row r="1043" spans="1:5" x14ac:dyDescent="0.25">
      <c r="A1043">
        <v>16</v>
      </c>
      <c r="B1043" s="1" t="s">
        <v>38</v>
      </c>
      <c r="C1043" t="s">
        <v>705</v>
      </c>
      <c r="D1043">
        <v>103</v>
      </c>
      <c r="E1043">
        <v>40900</v>
      </c>
    </row>
    <row r="1044" spans="1:5" x14ac:dyDescent="0.25">
      <c r="A1044">
        <v>19</v>
      </c>
      <c r="B1044" s="1" t="s">
        <v>36</v>
      </c>
      <c r="C1044" t="s">
        <v>712</v>
      </c>
      <c r="D1044">
        <v>104</v>
      </c>
      <c r="E1044">
        <v>22785</v>
      </c>
    </row>
    <row r="1045" spans="1:5" x14ac:dyDescent="0.25">
      <c r="A1045">
        <v>19</v>
      </c>
      <c r="B1045" s="1" t="s">
        <v>38</v>
      </c>
      <c r="C1045" t="s">
        <v>704</v>
      </c>
      <c r="D1045">
        <v>105</v>
      </c>
      <c r="E1045">
        <v>34085</v>
      </c>
    </row>
    <row r="1046" spans="1:5" x14ac:dyDescent="0.25">
      <c r="A1046">
        <v>19</v>
      </c>
      <c r="B1046" s="1" t="s">
        <v>39</v>
      </c>
      <c r="C1046" t="s">
        <v>710</v>
      </c>
      <c r="D1046">
        <v>103</v>
      </c>
      <c r="E1046">
        <v>48232</v>
      </c>
    </row>
    <row r="1047" spans="1:5" x14ac:dyDescent="0.25">
      <c r="A1047">
        <v>14</v>
      </c>
      <c r="B1047" s="1" t="s">
        <v>36</v>
      </c>
      <c r="C1047" t="s">
        <v>714</v>
      </c>
      <c r="D1047">
        <v>104</v>
      </c>
      <c r="E1047">
        <v>6330</v>
      </c>
    </row>
    <row r="1048" spans="1:5" x14ac:dyDescent="0.25">
      <c r="A1048">
        <v>19</v>
      </c>
      <c r="B1048" s="1" t="s">
        <v>39</v>
      </c>
      <c r="C1048" t="s">
        <v>713</v>
      </c>
      <c r="D1048">
        <v>103</v>
      </c>
      <c r="E1048">
        <v>44917</v>
      </c>
    </row>
    <row r="1049" spans="1:5" x14ac:dyDescent="0.25">
      <c r="A1049">
        <v>17</v>
      </c>
      <c r="B1049" s="1" t="s">
        <v>37</v>
      </c>
      <c r="C1049" t="s">
        <v>712</v>
      </c>
      <c r="D1049">
        <v>103</v>
      </c>
      <c r="E1049">
        <v>12481</v>
      </c>
    </row>
    <row r="1050" spans="1:5" x14ac:dyDescent="0.25">
      <c r="A1050">
        <v>17</v>
      </c>
      <c r="B1050" s="1" t="s">
        <v>39</v>
      </c>
      <c r="C1050" t="s">
        <v>713</v>
      </c>
      <c r="D1050">
        <v>104</v>
      </c>
      <c r="E1050">
        <v>7778</v>
      </c>
    </row>
    <row r="1051" spans="1:5" x14ac:dyDescent="0.25">
      <c r="A1051">
        <v>15</v>
      </c>
      <c r="B1051" s="1" t="s">
        <v>37</v>
      </c>
      <c r="C1051" t="s">
        <v>711</v>
      </c>
      <c r="D1051">
        <v>104</v>
      </c>
      <c r="E1051">
        <v>21682</v>
      </c>
    </row>
    <row r="1052" spans="1:5" x14ac:dyDescent="0.25">
      <c r="A1052">
        <v>15</v>
      </c>
      <c r="B1052" s="1" t="s">
        <v>36</v>
      </c>
      <c r="C1052" t="s">
        <v>706</v>
      </c>
      <c r="D1052">
        <v>103</v>
      </c>
      <c r="E1052">
        <v>28416</v>
      </c>
    </row>
    <row r="1053" spans="1:5" x14ac:dyDescent="0.25">
      <c r="A1053">
        <v>16</v>
      </c>
      <c r="B1053" s="1" t="s">
        <v>38</v>
      </c>
      <c r="C1053" t="s">
        <v>709</v>
      </c>
      <c r="D1053">
        <v>104</v>
      </c>
      <c r="E1053">
        <v>5584</v>
      </c>
    </row>
    <row r="1054" spans="1:5" x14ac:dyDescent="0.25">
      <c r="A1054">
        <v>18</v>
      </c>
      <c r="B1054" s="1" t="s">
        <v>39</v>
      </c>
      <c r="C1054" t="s">
        <v>710</v>
      </c>
      <c r="D1054">
        <v>103</v>
      </c>
      <c r="E1054">
        <v>18414</v>
      </c>
    </row>
    <row r="1055" spans="1:5" x14ac:dyDescent="0.25">
      <c r="A1055">
        <v>16</v>
      </c>
      <c r="B1055" s="1" t="s">
        <v>39</v>
      </c>
      <c r="C1055" t="s">
        <v>704</v>
      </c>
      <c r="D1055">
        <v>103</v>
      </c>
      <c r="E1055">
        <v>45860</v>
      </c>
    </row>
    <row r="1056" spans="1:5" x14ac:dyDescent="0.25">
      <c r="A1056">
        <v>17</v>
      </c>
      <c r="B1056" s="1" t="s">
        <v>39</v>
      </c>
      <c r="C1056" t="s">
        <v>713</v>
      </c>
      <c r="D1056">
        <v>105</v>
      </c>
      <c r="E1056">
        <v>5989</v>
      </c>
    </row>
    <row r="1057" spans="1:5" x14ac:dyDescent="0.25">
      <c r="A1057">
        <v>15</v>
      </c>
      <c r="B1057" s="1" t="s">
        <v>39</v>
      </c>
      <c r="C1057" t="s">
        <v>714</v>
      </c>
      <c r="D1057">
        <v>105</v>
      </c>
      <c r="E1057">
        <v>38653</v>
      </c>
    </row>
    <row r="1058" spans="1:5" x14ac:dyDescent="0.25">
      <c r="A1058">
        <v>15</v>
      </c>
      <c r="B1058" s="1" t="s">
        <v>39</v>
      </c>
      <c r="C1058" t="s">
        <v>706</v>
      </c>
      <c r="D1058">
        <v>104</v>
      </c>
      <c r="E1058">
        <v>43292</v>
      </c>
    </row>
    <row r="1059" spans="1:5" x14ac:dyDescent="0.25">
      <c r="A1059">
        <v>18</v>
      </c>
      <c r="B1059" s="1" t="s">
        <v>36</v>
      </c>
      <c r="C1059" t="s">
        <v>704</v>
      </c>
      <c r="D1059">
        <v>104</v>
      </c>
      <c r="E1059">
        <v>41603</v>
      </c>
    </row>
    <row r="1060" spans="1:5" x14ac:dyDescent="0.25">
      <c r="A1060">
        <v>14</v>
      </c>
      <c r="B1060" s="1" t="s">
        <v>36</v>
      </c>
      <c r="C1060" t="s">
        <v>704</v>
      </c>
      <c r="D1060">
        <v>105</v>
      </c>
      <c r="E1060">
        <v>18305</v>
      </c>
    </row>
    <row r="1061" spans="1:5" x14ac:dyDescent="0.25">
      <c r="A1061">
        <v>20</v>
      </c>
      <c r="B1061" s="1" t="s">
        <v>37</v>
      </c>
      <c r="C1061" t="s">
        <v>705</v>
      </c>
      <c r="D1061">
        <v>103</v>
      </c>
      <c r="E1061">
        <v>46749</v>
      </c>
    </row>
    <row r="1062" spans="1:5" x14ac:dyDescent="0.25">
      <c r="A1062">
        <v>15</v>
      </c>
      <c r="B1062" s="1" t="s">
        <v>39</v>
      </c>
      <c r="C1062" t="s">
        <v>710</v>
      </c>
      <c r="D1062">
        <v>105</v>
      </c>
      <c r="E1062">
        <v>14795</v>
      </c>
    </row>
    <row r="1063" spans="1:5" x14ac:dyDescent="0.25">
      <c r="A1063">
        <v>18</v>
      </c>
      <c r="B1063" s="1" t="s">
        <v>37</v>
      </c>
      <c r="C1063" t="s">
        <v>713</v>
      </c>
      <c r="D1063">
        <v>103</v>
      </c>
      <c r="E1063">
        <v>49112</v>
      </c>
    </row>
    <row r="1064" spans="1:5" x14ac:dyDescent="0.25">
      <c r="A1064">
        <v>19</v>
      </c>
      <c r="B1064" s="1" t="s">
        <v>39</v>
      </c>
      <c r="C1064" t="s">
        <v>705</v>
      </c>
      <c r="D1064">
        <v>104</v>
      </c>
      <c r="E1064">
        <v>14390</v>
      </c>
    </row>
    <row r="1065" spans="1:5" x14ac:dyDescent="0.25">
      <c r="A1065">
        <v>14</v>
      </c>
      <c r="B1065" s="1" t="s">
        <v>38</v>
      </c>
      <c r="C1065" t="s">
        <v>714</v>
      </c>
      <c r="D1065">
        <v>103</v>
      </c>
      <c r="E1065">
        <v>22832</v>
      </c>
    </row>
    <row r="1066" spans="1:5" x14ac:dyDescent="0.25">
      <c r="A1066">
        <v>19</v>
      </c>
      <c r="B1066" s="1" t="s">
        <v>37</v>
      </c>
      <c r="C1066" t="s">
        <v>710</v>
      </c>
      <c r="D1066">
        <v>105</v>
      </c>
      <c r="E1066">
        <v>11114</v>
      </c>
    </row>
    <row r="1067" spans="1:5" x14ac:dyDescent="0.25">
      <c r="A1067">
        <v>20</v>
      </c>
      <c r="B1067" s="1" t="s">
        <v>38</v>
      </c>
      <c r="C1067" t="s">
        <v>705</v>
      </c>
      <c r="D1067">
        <v>105</v>
      </c>
      <c r="E1067">
        <v>7626</v>
      </c>
    </row>
    <row r="1068" spans="1:5" x14ac:dyDescent="0.25">
      <c r="A1068">
        <v>16</v>
      </c>
      <c r="B1068" s="1" t="s">
        <v>36</v>
      </c>
      <c r="C1068" t="s">
        <v>707</v>
      </c>
      <c r="D1068">
        <v>103</v>
      </c>
      <c r="E1068">
        <v>37534</v>
      </c>
    </row>
    <row r="1069" spans="1:5" x14ac:dyDescent="0.25">
      <c r="A1069">
        <v>15</v>
      </c>
      <c r="B1069" s="1" t="s">
        <v>37</v>
      </c>
      <c r="C1069" t="s">
        <v>705</v>
      </c>
      <c r="D1069">
        <v>105</v>
      </c>
      <c r="E1069">
        <v>30907</v>
      </c>
    </row>
    <row r="1070" spans="1:5" x14ac:dyDescent="0.25">
      <c r="A1070">
        <v>20</v>
      </c>
      <c r="B1070" s="1" t="s">
        <v>39</v>
      </c>
      <c r="C1070" t="s">
        <v>707</v>
      </c>
      <c r="D1070">
        <v>105</v>
      </c>
      <c r="E1070">
        <v>15003</v>
      </c>
    </row>
    <row r="1071" spans="1:5" x14ac:dyDescent="0.25">
      <c r="A1071">
        <v>17</v>
      </c>
      <c r="B1071" s="1" t="s">
        <v>38</v>
      </c>
      <c r="C1071" t="s">
        <v>712</v>
      </c>
      <c r="D1071">
        <v>103</v>
      </c>
      <c r="E1071">
        <v>41657</v>
      </c>
    </row>
    <row r="1072" spans="1:5" x14ac:dyDescent="0.25">
      <c r="A1072">
        <v>17</v>
      </c>
      <c r="B1072" s="1" t="s">
        <v>37</v>
      </c>
      <c r="C1072" t="s">
        <v>711</v>
      </c>
      <c r="D1072">
        <v>104</v>
      </c>
      <c r="E1072">
        <v>45665</v>
      </c>
    </row>
    <row r="1073" spans="1:5" x14ac:dyDescent="0.25">
      <c r="A1073">
        <v>17</v>
      </c>
      <c r="B1073" s="1" t="s">
        <v>37</v>
      </c>
      <c r="C1073" t="s">
        <v>704</v>
      </c>
      <c r="D1073">
        <v>104</v>
      </c>
      <c r="E1073">
        <v>38041</v>
      </c>
    </row>
    <row r="1074" spans="1:5" x14ac:dyDescent="0.25">
      <c r="A1074">
        <v>20</v>
      </c>
      <c r="B1074" s="1" t="s">
        <v>37</v>
      </c>
      <c r="C1074" t="s">
        <v>712</v>
      </c>
      <c r="D1074">
        <v>103</v>
      </c>
      <c r="E1074">
        <v>32952</v>
      </c>
    </row>
    <row r="1075" spans="1:5" x14ac:dyDescent="0.25">
      <c r="A1075">
        <v>18</v>
      </c>
      <c r="B1075" s="1" t="s">
        <v>36</v>
      </c>
      <c r="C1075" t="s">
        <v>712</v>
      </c>
      <c r="D1075">
        <v>105</v>
      </c>
      <c r="E1075">
        <v>23398</v>
      </c>
    </row>
    <row r="1076" spans="1:5" x14ac:dyDescent="0.25">
      <c r="A1076">
        <v>19</v>
      </c>
      <c r="B1076" s="1" t="s">
        <v>37</v>
      </c>
      <c r="C1076" t="s">
        <v>708</v>
      </c>
      <c r="D1076">
        <v>105</v>
      </c>
      <c r="E1076">
        <v>43452</v>
      </c>
    </row>
    <row r="1077" spans="1:5" x14ac:dyDescent="0.25">
      <c r="A1077">
        <v>14</v>
      </c>
      <c r="B1077" s="1" t="s">
        <v>37</v>
      </c>
      <c r="C1077" t="s">
        <v>705</v>
      </c>
      <c r="D1077">
        <v>103</v>
      </c>
      <c r="E1077">
        <v>17138</v>
      </c>
    </row>
    <row r="1078" spans="1:5" x14ac:dyDescent="0.25">
      <c r="A1078">
        <v>19</v>
      </c>
      <c r="B1078" s="1" t="s">
        <v>38</v>
      </c>
      <c r="C1078" t="s">
        <v>713</v>
      </c>
      <c r="D1078">
        <v>104</v>
      </c>
      <c r="E1078">
        <v>44634</v>
      </c>
    </row>
    <row r="1079" spans="1:5" x14ac:dyDescent="0.25">
      <c r="A1079">
        <v>17</v>
      </c>
      <c r="B1079" s="1" t="s">
        <v>39</v>
      </c>
      <c r="C1079" t="s">
        <v>707</v>
      </c>
      <c r="D1079">
        <v>104</v>
      </c>
      <c r="E1079">
        <v>15627</v>
      </c>
    </row>
    <row r="1080" spans="1:5" x14ac:dyDescent="0.25">
      <c r="A1080">
        <v>19</v>
      </c>
      <c r="B1080" s="1" t="s">
        <v>37</v>
      </c>
      <c r="C1080" t="s">
        <v>712</v>
      </c>
      <c r="D1080">
        <v>105</v>
      </c>
      <c r="E1080">
        <v>49781</v>
      </c>
    </row>
    <row r="1081" spans="1:5" x14ac:dyDescent="0.25">
      <c r="A1081">
        <v>14</v>
      </c>
      <c r="B1081" s="1" t="s">
        <v>38</v>
      </c>
      <c r="C1081" t="s">
        <v>706</v>
      </c>
      <c r="D1081">
        <v>105</v>
      </c>
      <c r="E1081">
        <v>33295</v>
      </c>
    </row>
    <row r="1082" spans="1:5" x14ac:dyDescent="0.25">
      <c r="A1082">
        <v>18</v>
      </c>
      <c r="B1082" s="1" t="s">
        <v>37</v>
      </c>
      <c r="C1082" t="s">
        <v>711</v>
      </c>
      <c r="D1082">
        <v>104</v>
      </c>
      <c r="E1082">
        <v>5335</v>
      </c>
    </row>
    <row r="1083" spans="1:5" x14ac:dyDescent="0.25">
      <c r="A1083">
        <v>14</v>
      </c>
      <c r="B1083" s="1" t="s">
        <v>36</v>
      </c>
      <c r="C1083" t="s">
        <v>707</v>
      </c>
      <c r="D1083">
        <v>103</v>
      </c>
      <c r="E1083">
        <v>35861</v>
      </c>
    </row>
    <row r="1084" spans="1:5" x14ac:dyDescent="0.25">
      <c r="A1084">
        <v>16</v>
      </c>
      <c r="B1084" s="1" t="s">
        <v>38</v>
      </c>
      <c r="C1084" t="s">
        <v>713</v>
      </c>
      <c r="D1084">
        <v>105</v>
      </c>
      <c r="E1084">
        <v>45941</v>
      </c>
    </row>
    <row r="1085" spans="1:5" x14ac:dyDescent="0.25">
      <c r="A1085">
        <v>20</v>
      </c>
      <c r="B1085" s="1" t="s">
        <v>38</v>
      </c>
      <c r="C1085" t="s">
        <v>710</v>
      </c>
      <c r="D1085">
        <v>103</v>
      </c>
      <c r="E1085">
        <v>9680</v>
      </c>
    </row>
    <row r="1086" spans="1:5" x14ac:dyDescent="0.25">
      <c r="A1086">
        <v>17</v>
      </c>
      <c r="B1086" s="1" t="s">
        <v>39</v>
      </c>
      <c r="C1086" t="s">
        <v>705</v>
      </c>
      <c r="D1086">
        <v>104</v>
      </c>
      <c r="E1086">
        <v>14409</v>
      </c>
    </row>
    <row r="1087" spans="1:5" x14ac:dyDescent="0.25">
      <c r="A1087">
        <v>20</v>
      </c>
      <c r="B1087" s="1" t="s">
        <v>37</v>
      </c>
      <c r="C1087" t="s">
        <v>713</v>
      </c>
      <c r="D1087">
        <v>104</v>
      </c>
      <c r="E1087">
        <v>48786</v>
      </c>
    </row>
    <row r="1088" spans="1:5" x14ac:dyDescent="0.25">
      <c r="A1088">
        <v>16</v>
      </c>
      <c r="B1088" s="1" t="s">
        <v>39</v>
      </c>
      <c r="C1088" t="s">
        <v>713</v>
      </c>
      <c r="D1088">
        <v>104</v>
      </c>
      <c r="E1088">
        <v>37133</v>
      </c>
    </row>
    <row r="1089" spans="1:5" x14ac:dyDescent="0.25">
      <c r="A1089">
        <v>14</v>
      </c>
      <c r="B1089" s="1" t="s">
        <v>36</v>
      </c>
      <c r="C1089" t="s">
        <v>709</v>
      </c>
      <c r="D1089">
        <v>104</v>
      </c>
      <c r="E1089">
        <v>21752</v>
      </c>
    </row>
    <row r="1090" spans="1:5" x14ac:dyDescent="0.25">
      <c r="A1090">
        <v>14</v>
      </c>
      <c r="B1090" s="1" t="s">
        <v>36</v>
      </c>
      <c r="C1090" t="s">
        <v>705</v>
      </c>
      <c r="D1090">
        <v>105</v>
      </c>
      <c r="E1090">
        <v>11090</v>
      </c>
    </row>
    <row r="1091" spans="1:5" x14ac:dyDescent="0.25">
      <c r="A1091">
        <v>16</v>
      </c>
      <c r="B1091" s="1" t="s">
        <v>36</v>
      </c>
      <c r="C1091" t="s">
        <v>711</v>
      </c>
      <c r="D1091">
        <v>105</v>
      </c>
      <c r="E1091">
        <v>40797</v>
      </c>
    </row>
    <row r="1092" spans="1:5" x14ac:dyDescent="0.25">
      <c r="A1092">
        <v>19</v>
      </c>
      <c r="B1092" s="1" t="s">
        <v>38</v>
      </c>
      <c r="C1092" t="s">
        <v>706</v>
      </c>
      <c r="D1092">
        <v>105</v>
      </c>
      <c r="E1092">
        <v>35354</v>
      </c>
    </row>
    <row r="1093" spans="1:5" x14ac:dyDescent="0.25">
      <c r="A1093">
        <v>16</v>
      </c>
      <c r="B1093" s="1" t="s">
        <v>37</v>
      </c>
      <c r="C1093" t="s">
        <v>711</v>
      </c>
      <c r="D1093">
        <v>104</v>
      </c>
      <c r="E1093">
        <v>21999</v>
      </c>
    </row>
    <row r="1094" spans="1:5" x14ac:dyDescent="0.25">
      <c r="A1094">
        <v>18</v>
      </c>
      <c r="B1094" s="1" t="s">
        <v>36</v>
      </c>
      <c r="C1094" t="s">
        <v>710</v>
      </c>
      <c r="D1094">
        <v>103</v>
      </c>
      <c r="E1094">
        <v>42545</v>
      </c>
    </row>
    <row r="1095" spans="1:5" x14ac:dyDescent="0.25">
      <c r="A1095">
        <v>20</v>
      </c>
      <c r="B1095" s="1" t="s">
        <v>38</v>
      </c>
      <c r="C1095" t="s">
        <v>706</v>
      </c>
      <c r="D1095">
        <v>104</v>
      </c>
      <c r="E1095">
        <v>30862</v>
      </c>
    </row>
    <row r="1096" spans="1:5" x14ac:dyDescent="0.25">
      <c r="A1096">
        <v>17</v>
      </c>
      <c r="B1096" s="1" t="s">
        <v>36</v>
      </c>
      <c r="C1096" t="s">
        <v>708</v>
      </c>
      <c r="D1096">
        <v>105</v>
      </c>
      <c r="E1096">
        <v>15807</v>
      </c>
    </row>
    <row r="1097" spans="1:5" x14ac:dyDescent="0.25">
      <c r="A1097">
        <v>16</v>
      </c>
      <c r="B1097" s="1" t="s">
        <v>37</v>
      </c>
      <c r="C1097" t="s">
        <v>710</v>
      </c>
      <c r="D1097">
        <v>105</v>
      </c>
      <c r="E1097">
        <v>45925</v>
      </c>
    </row>
    <row r="1098" spans="1:5" x14ac:dyDescent="0.25">
      <c r="A1098">
        <v>16</v>
      </c>
      <c r="B1098" s="1" t="s">
        <v>39</v>
      </c>
      <c r="C1098" t="s">
        <v>714</v>
      </c>
      <c r="D1098">
        <v>104</v>
      </c>
      <c r="E1098">
        <v>31911</v>
      </c>
    </row>
    <row r="1099" spans="1:5" x14ac:dyDescent="0.25">
      <c r="A1099">
        <v>16</v>
      </c>
      <c r="B1099" s="1" t="s">
        <v>38</v>
      </c>
      <c r="C1099" t="s">
        <v>710</v>
      </c>
      <c r="D1099">
        <v>105</v>
      </c>
      <c r="E1099">
        <v>18706</v>
      </c>
    </row>
    <row r="1100" spans="1:5" x14ac:dyDescent="0.25">
      <c r="A1100">
        <v>20</v>
      </c>
      <c r="B1100" s="1" t="s">
        <v>37</v>
      </c>
      <c r="C1100" t="s">
        <v>707</v>
      </c>
      <c r="D1100">
        <v>104</v>
      </c>
      <c r="E1100">
        <v>11604</v>
      </c>
    </row>
    <row r="1101" spans="1:5" x14ac:dyDescent="0.25">
      <c r="A1101">
        <v>17</v>
      </c>
      <c r="B1101" s="1" t="s">
        <v>38</v>
      </c>
      <c r="C1101" t="s">
        <v>714</v>
      </c>
      <c r="D1101">
        <v>103</v>
      </c>
      <c r="E1101">
        <v>5233</v>
      </c>
    </row>
    <row r="1102" spans="1:5" x14ac:dyDescent="0.25">
      <c r="A1102">
        <v>14</v>
      </c>
      <c r="B1102" s="1" t="s">
        <v>37</v>
      </c>
      <c r="C1102" t="s">
        <v>706</v>
      </c>
      <c r="D1102">
        <v>105</v>
      </c>
      <c r="E1102">
        <v>12690</v>
      </c>
    </row>
    <row r="1103" spans="1:5" x14ac:dyDescent="0.25">
      <c r="A1103">
        <v>20</v>
      </c>
      <c r="B1103" s="1" t="s">
        <v>38</v>
      </c>
      <c r="C1103" t="s">
        <v>707</v>
      </c>
      <c r="D1103">
        <v>104</v>
      </c>
      <c r="E1103">
        <v>35620</v>
      </c>
    </row>
    <row r="1104" spans="1:5" x14ac:dyDescent="0.25">
      <c r="A1104">
        <v>17</v>
      </c>
      <c r="B1104" s="1" t="s">
        <v>39</v>
      </c>
      <c r="C1104" t="s">
        <v>711</v>
      </c>
      <c r="D1104">
        <v>103</v>
      </c>
      <c r="E1104">
        <v>43184</v>
      </c>
    </row>
    <row r="1105" spans="1:5" x14ac:dyDescent="0.25">
      <c r="A1105">
        <v>19</v>
      </c>
      <c r="B1105" s="1" t="s">
        <v>36</v>
      </c>
      <c r="C1105" t="s">
        <v>714</v>
      </c>
      <c r="D1105">
        <v>104</v>
      </c>
      <c r="E1105">
        <v>19623</v>
      </c>
    </row>
    <row r="1106" spans="1:5" x14ac:dyDescent="0.25">
      <c r="A1106">
        <v>18</v>
      </c>
      <c r="B1106" s="1" t="s">
        <v>37</v>
      </c>
      <c r="C1106" t="s">
        <v>711</v>
      </c>
      <c r="D1106">
        <v>104</v>
      </c>
      <c r="E1106">
        <v>32883</v>
      </c>
    </row>
    <row r="1107" spans="1:5" x14ac:dyDescent="0.25">
      <c r="A1107">
        <v>16</v>
      </c>
      <c r="B1107" s="1" t="s">
        <v>37</v>
      </c>
      <c r="C1107" t="s">
        <v>712</v>
      </c>
      <c r="D1107">
        <v>105</v>
      </c>
      <c r="E1107">
        <v>17872</v>
      </c>
    </row>
    <row r="1108" spans="1:5" x14ac:dyDescent="0.25">
      <c r="A1108">
        <v>15</v>
      </c>
      <c r="B1108" s="1" t="s">
        <v>36</v>
      </c>
      <c r="C1108" t="s">
        <v>712</v>
      </c>
      <c r="D1108">
        <v>105</v>
      </c>
      <c r="E1108">
        <v>18275</v>
      </c>
    </row>
    <row r="1109" spans="1:5" x14ac:dyDescent="0.25">
      <c r="A1109">
        <v>17</v>
      </c>
      <c r="B1109" s="1" t="s">
        <v>38</v>
      </c>
      <c r="C1109" t="s">
        <v>707</v>
      </c>
      <c r="D1109">
        <v>103</v>
      </c>
      <c r="E1109">
        <v>44343</v>
      </c>
    </row>
    <row r="1110" spans="1:5" x14ac:dyDescent="0.25">
      <c r="A1110">
        <v>16</v>
      </c>
      <c r="B1110" s="1" t="s">
        <v>39</v>
      </c>
      <c r="C1110" t="s">
        <v>713</v>
      </c>
      <c r="D1110">
        <v>103</v>
      </c>
      <c r="E1110">
        <v>25194</v>
      </c>
    </row>
    <row r="1111" spans="1:5" x14ac:dyDescent="0.25">
      <c r="A1111">
        <v>16</v>
      </c>
      <c r="B1111" s="1" t="s">
        <v>38</v>
      </c>
      <c r="C1111" t="s">
        <v>711</v>
      </c>
      <c r="D1111">
        <v>103</v>
      </c>
      <c r="E1111">
        <v>40555</v>
      </c>
    </row>
    <row r="1112" spans="1:5" x14ac:dyDescent="0.25">
      <c r="A1112">
        <v>20</v>
      </c>
      <c r="B1112" s="1" t="s">
        <v>37</v>
      </c>
      <c r="C1112" t="s">
        <v>710</v>
      </c>
      <c r="D1112">
        <v>104</v>
      </c>
      <c r="E1112">
        <v>32214</v>
      </c>
    </row>
    <row r="1113" spans="1:5" x14ac:dyDescent="0.25">
      <c r="A1113">
        <v>15</v>
      </c>
      <c r="B1113" s="1" t="s">
        <v>38</v>
      </c>
      <c r="C1113" t="s">
        <v>714</v>
      </c>
      <c r="D1113">
        <v>105</v>
      </c>
      <c r="E1113">
        <v>36165</v>
      </c>
    </row>
    <row r="1114" spans="1:5" x14ac:dyDescent="0.25">
      <c r="A1114">
        <v>14</v>
      </c>
      <c r="B1114" s="1" t="s">
        <v>37</v>
      </c>
      <c r="C1114" t="s">
        <v>709</v>
      </c>
      <c r="D1114">
        <v>105</v>
      </c>
      <c r="E1114">
        <v>18904</v>
      </c>
    </row>
    <row r="1115" spans="1:5" x14ac:dyDescent="0.25">
      <c r="A1115">
        <v>19</v>
      </c>
      <c r="B1115" s="1" t="s">
        <v>38</v>
      </c>
      <c r="C1115" t="s">
        <v>706</v>
      </c>
      <c r="D1115">
        <v>105</v>
      </c>
      <c r="E1115">
        <v>7846</v>
      </c>
    </row>
    <row r="1116" spans="1:5" x14ac:dyDescent="0.25">
      <c r="A1116">
        <v>14</v>
      </c>
      <c r="B1116" s="1" t="s">
        <v>37</v>
      </c>
      <c r="C1116" t="s">
        <v>704</v>
      </c>
      <c r="D1116">
        <v>105</v>
      </c>
      <c r="E1116">
        <v>25885</v>
      </c>
    </row>
    <row r="1117" spans="1:5" x14ac:dyDescent="0.25">
      <c r="A1117">
        <v>20</v>
      </c>
      <c r="B1117" s="1" t="s">
        <v>38</v>
      </c>
      <c r="C1117" t="s">
        <v>712</v>
      </c>
      <c r="D1117">
        <v>105</v>
      </c>
      <c r="E1117">
        <v>45770</v>
      </c>
    </row>
    <row r="1118" spans="1:5" x14ac:dyDescent="0.25">
      <c r="A1118">
        <v>18</v>
      </c>
      <c r="B1118" s="1" t="s">
        <v>37</v>
      </c>
      <c r="C1118" t="s">
        <v>709</v>
      </c>
      <c r="D1118">
        <v>103</v>
      </c>
      <c r="E1118">
        <v>21271</v>
      </c>
    </row>
    <row r="1119" spans="1:5" x14ac:dyDescent="0.25">
      <c r="A1119">
        <v>19</v>
      </c>
      <c r="B1119" s="1" t="s">
        <v>36</v>
      </c>
      <c r="C1119" t="s">
        <v>713</v>
      </c>
      <c r="D1119">
        <v>105</v>
      </c>
      <c r="E1119">
        <v>41540</v>
      </c>
    </row>
    <row r="1120" spans="1:5" x14ac:dyDescent="0.25">
      <c r="A1120">
        <v>20</v>
      </c>
      <c r="B1120" s="1" t="s">
        <v>36</v>
      </c>
      <c r="C1120" t="s">
        <v>710</v>
      </c>
      <c r="D1120">
        <v>104</v>
      </c>
      <c r="E1120">
        <v>25065</v>
      </c>
    </row>
    <row r="1121" spans="1:5" x14ac:dyDescent="0.25">
      <c r="A1121">
        <v>16</v>
      </c>
      <c r="B1121" s="1" t="s">
        <v>39</v>
      </c>
      <c r="C1121" t="s">
        <v>704</v>
      </c>
      <c r="D1121">
        <v>104</v>
      </c>
      <c r="E1121">
        <v>49489</v>
      </c>
    </row>
    <row r="1122" spans="1:5" x14ac:dyDescent="0.25">
      <c r="A1122">
        <v>16</v>
      </c>
      <c r="B1122" s="1" t="s">
        <v>38</v>
      </c>
      <c r="C1122" t="s">
        <v>706</v>
      </c>
      <c r="D1122">
        <v>103</v>
      </c>
      <c r="E1122">
        <v>5413</v>
      </c>
    </row>
    <row r="1123" spans="1:5" x14ac:dyDescent="0.25">
      <c r="A1123">
        <v>18</v>
      </c>
      <c r="B1123" s="1" t="s">
        <v>38</v>
      </c>
      <c r="C1123" t="s">
        <v>709</v>
      </c>
      <c r="D1123">
        <v>104</v>
      </c>
      <c r="E1123">
        <v>17501</v>
      </c>
    </row>
    <row r="1124" spans="1:5" x14ac:dyDescent="0.25">
      <c r="A1124">
        <v>19</v>
      </c>
      <c r="B1124" s="1" t="s">
        <v>36</v>
      </c>
      <c r="C1124" t="s">
        <v>714</v>
      </c>
      <c r="D1124">
        <v>105</v>
      </c>
      <c r="E1124">
        <v>11249</v>
      </c>
    </row>
    <row r="1125" spans="1:5" x14ac:dyDescent="0.25">
      <c r="A1125">
        <v>17</v>
      </c>
      <c r="B1125" s="1" t="s">
        <v>37</v>
      </c>
      <c r="C1125" t="s">
        <v>711</v>
      </c>
      <c r="D1125">
        <v>104</v>
      </c>
      <c r="E1125">
        <v>9847</v>
      </c>
    </row>
    <row r="1126" spans="1:5" x14ac:dyDescent="0.25">
      <c r="A1126">
        <v>14</v>
      </c>
      <c r="B1126" s="1" t="s">
        <v>38</v>
      </c>
      <c r="C1126" t="s">
        <v>708</v>
      </c>
      <c r="D1126">
        <v>103</v>
      </c>
      <c r="E1126">
        <v>41248</v>
      </c>
    </row>
    <row r="1127" spans="1:5" x14ac:dyDescent="0.25">
      <c r="A1127">
        <v>19</v>
      </c>
      <c r="B1127" s="1" t="s">
        <v>38</v>
      </c>
      <c r="C1127" t="s">
        <v>709</v>
      </c>
      <c r="D1127">
        <v>105</v>
      </c>
      <c r="E1127">
        <v>26005</v>
      </c>
    </row>
    <row r="1128" spans="1:5" x14ac:dyDescent="0.25">
      <c r="A1128">
        <v>20</v>
      </c>
      <c r="B1128" s="1" t="s">
        <v>36</v>
      </c>
      <c r="C1128" t="s">
        <v>707</v>
      </c>
      <c r="D1128">
        <v>105</v>
      </c>
      <c r="E1128">
        <v>37250</v>
      </c>
    </row>
    <row r="1129" spans="1:5" x14ac:dyDescent="0.25">
      <c r="A1129">
        <v>20</v>
      </c>
      <c r="B1129" s="1" t="s">
        <v>38</v>
      </c>
      <c r="C1129" t="s">
        <v>711</v>
      </c>
      <c r="D1129">
        <v>104</v>
      </c>
      <c r="E1129">
        <v>10634</v>
      </c>
    </row>
    <row r="1130" spans="1:5" x14ac:dyDescent="0.25">
      <c r="A1130">
        <v>14</v>
      </c>
      <c r="B1130" s="1" t="s">
        <v>39</v>
      </c>
      <c r="C1130" t="s">
        <v>709</v>
      </c>
      <c r="D1130">
        <v>105</v>
      </c>
      <c r="E1130">
        <v>43892</v>
      </c>
    </row>
    <row r="1131" spans="1:5" x14ac:dyDescent="0.25">
      <c r="A1131">
        <v>19</v>
      </c>
      <c r="B1131" s="1" t="s">
        <v>36</v>
      </c>
      <c r="C1131" t="s">
        <v>712</v>
      </c>
      <c r="D1131">
        <v>105</v>
      </c>
      <c r="E1131">
        <v>44577</v>
      </c>
    </row>
    <row r="1132" spans="1:5" x14ac:dyDescent="0.25">
      <c r="A1132">
        <v>18</v>
      </c>
      <c r="B1132" s="1" t="s">
        <v>39</v>
      </c>
      <c r="C1132" t="s">
        <v>705</v>
      </c>
      <c r="D1132">
        <v>103</v>
      </c>
      <c r="E1132">
        <v>16799</v>
      </c>
    </row>
    <row r="1133" spans="1:5" x14ac:dyDescent="0.25">
      <c r="A1133">
        <v>16</v>
      </c>
      <c r="B1133" s="1" t="s">
        <v>37</v>
      </c>
      <c r="C1133" t="s">
        <v>704</v>
      </c>
      <c r="D1133">
        <v>104</v>
      </c>
      <c r="E1133">
        <v>23862</v>
      </c>
    </row>
    <row r="1134" spans="1:5" x14ac:dyDescent="0.25">
      <c r="A1134">
        <v>17</v>
      </c>
      <c r="B1134" s="1" t="s">
        <v>39</v>
      </c>
      <c r="C1134" t="s">
        <v>712</v>
      </c>
      <c r="D1134">
        <v>105</v>
      </c>
      <c r="E1134">
        <v>5860</v>
      </c>
    </row>
    <row r="1135" spans="1:5" x14ac:dyDescent="0.25">
      <c r="A1135">
        <v>20</v>
      </c>
      <c r="B1135" s="1" t="s">
        <v>37</v>
      </c>
      <c r="C1135" t="s">
        <v>711</v>
      </c>
      <c r="D1135">
        <v>104</v>
      </c>
      <c r="E1135">
        <v>6850</v>
      </c>
    </row>
    <row r="1136" spans="1:5" x14ac:dyDescent="0.25">
      <c r="A1136">
        <v>17</v>
      </c>
      <c r="B1136" s="1" t="s">
        <v>36</v>
      </c>
      <c r="C1136" t="s">
        <v>705</v>
      </c>
      <c r="D1136">
        <v>104</v>
      </c>
      <c r="E1136">
        <v>19976</v>
      </c>
    </row>
    <row r="1137" spans="1:5" x14ac:dyDescent="0.25">
      <c r="A1137">
        <v>18</v>
      </c>
      <c r="B1137" s="1" t="s">
        <v>38</v>
      </c>
      <c r="C1137" t="s">
        <v>708</v>
      </c>
      <c r="D1137">
        <v>104</v>
      </c>
      <c r="E1137">
        <v>15520</v>
      </c>
    </row>
    <row r="1138" spans="1:5" x14ac:dyDescent="0.25">
      <c r="A1138">
        <v>16</v>
      </c>
      <c r="B1138" s="1" t="s">
        <v>39</v>
      </c>
      <c r="C1138" t="s">
        <v>709</v>
      </c>
      <c r="D1138">
        <v>105</v>
      </c>
      <c r="E1138">
        <v>12498</v>
      </c>
    </row>
    <row r="1139" spans="1:5" x14ac:dyDescent="0.25">
      <c r="A1139">
        <v>19</v>
      </c>
      <c r="B1139" s="1" t="s">
        <v>39</v>
      </c>
      <c r="C1139" t="s">
        <v>706</v>
      </c>
      <c r="D1139">
        <v>103</v>
      </c>
      <c r="E1139">
        <v>32136</v>
      </c>
    </row>
    <row r="1140" spans="1:5" x14ac:dyDescent="0.25">
      <c r="A1140">
        <v>20</v>
      </c>
      <c r="B1140" s="1" t="s">
        <v>39</v>
      </c>
      <c r="C1140" t="s">
        <v>707</v>
      </c>
      <c r="D1140">
        <v>105</v>
      </c>
      <c r="E1140">
        <v>21143</v>
      </c>
    </row>
    <row r="1141" spans="1:5" x14ac:dyDescent="0.25">
      <c r="A1141">
        <v>16</v>
      </c>
      <c r="B1141" s="1" t="s">
        <v>39</v>
      </c>
      <c r="C1141" t="s">
        <v>709</v>
      </c>
      <c r="D1141">
        <v>104</v>
      </c>
      <c r="E1141">
        <v>31008</v>
      </c>
    </row>
    <row r="1142" spans="1:5" x14ac:dyDescent="0.25">
      <c r="A1142">
        <v>16</v>
      </c>
      <c r="B1142" s="1" t="s">
        <v>39</v>
      </c>
      <c r="C1142" t="s">
        <v>706</v>
      </c>
      <c r="D1142">
        <v>105</v>
      </c>
      <c r="E1142">
        <v>10679</v>
      </c>
    </row>
    <row r="1143" spans="1:5" x14ac:dyDescent="0.25">
      <c r="A1143">
        <v>18</v>
      </c>
      <c r="B1143" s="1" t="s">
        <v>36</v>
      </c>
      <c r="C1143" t="s">
        <v>712</v>
      </c>
      <c r="D1143">
        <v>105</v>
      </c>
      <c r="E1143">
        <v>38091</v>
      </c>
    </row>
    <row r="1144" spans="1:5" x14ac:dyDescent="0.25">
      <c r="A1144">
        <v>19</v>
      </c>
      <c r="B1144" s="1" t="s">
        <v>36</v>
      </c>
      <c r="C1144" t="s">
        <v>713</v>
      </c>
      <c r="D1144">
        <v>103</v>
      </c>
      <c r="E1144">
        <v>45503</v>
      </c>
    </row>
    <row r="1145" spans="1:5" x14ac:dyDescent="0.25">
      <c r="A1145">
        <v>18</v>
      </c>
      <c r="B1145" s="1" t="s">
        <v>37</v>
      </c>
      <c r="C1145" t="s">
        <v>710</v>
      </c>
      <c r="D1145">
        <v>105</v>
      </c>
      <c r="E1145">
        <v>23498</v>
      </c>
    </row>
    <row r="1146" spans="1:5" x14ac:dyDescent="0.25">
      <c r="A1146">
        <v>14</v>
      </c>
      <c r="B1146" s="1" t="s">
        <v>39</v>
      </c>
      <c r="C1146" t="s">
        <v>713</v>
      </c>
      <c r="D1146">
        <v>105</v>
      </c>
      <c r="E1146">
        <v>39464</v>
      </c>
    </row>
    <row r="1147" spans="1:5" x14ac:dyDescent="0.25">
      <c r="A1147">
        <v>17</v>
      </c>
      <c r="B1147" s="1" t="s">
        <v>37</v>
      </c>
      <c r="C1147" t="s">
        <v>712</v>
      </c>
      <c r="D1147">
        <v>105</v>
      </c>
      <c r="E1147">
        <v>45468</v>
      </c>
    </row>
    <row r="1148" spans="1:5" x14ac:dyDescent="0.25">
      <c r="A1148">
        <v>16</v>
      </c>
      <c r="B1148" s="1" t="s">
        <v>39</v>
      </c>
      <c r="C1148" t="s">
        <v>713</v>
      </c>
      <c r="D1148">
        <v>103</v>
      </c>
      <c r="E1148">
        <v>45875</v>
      </c>
    </row>
    <row r="1149" spans="1:5" x14ac:dyDescent="0.25">
      <c r="A1149">
        <v>20</v>
      </c>
      <c r="B1149" s="1" t="s">
        <v>38</v>
      </c>
      <c r="C1149" t="s">
        <v>711</v>
      </c>
      <c r="D1149">
        <v>105</v>
      </c>
      <c r="E1149">
        <v>31199</v>
      </c>
    </row>
    <row r="1150" spans="1:5" x14ac:dyDescent="0.25">
      <c r="A1150">
        <v>17</v>
      </c>
      <c r="B1150" s="1" t="s">
        <v>37</v>
      </c>
      <c r="C1150" t="s">
        <v>706</v>
      </c>
      <c r="D1150">
        <v>104</v>
      </c>
      <c r="E1150">
        <v>7864</v>
      </c>
    </row>
    <row r="1151" spans="1:5" x14ac:dyDescent="0.25">
      <c r="A1151">
        <v>16</v>
      </c>
      <c r="B1151" s="1" t="s">
        <v>38</v>
      </c>
      <c r="C1151" t="s">
        <v>708</v>
      </c>
      <c r="D1151">
        <v>104</v>
      </c>
      <c r="E1151">
        <v>35211</v>
      </c>
    </row>
    <row r="1152" spans="1:5" x14ac:dyDescent="0.25">
      <c r="A1152">
        <v>18</v>
      </c>
      <c r="B1152" s="1" t="s">
        <v>36</v>
      </c>
      <c r="C1152" t="s">
        <v>713</v>
      </c>
      <c r="D1152">
        <v>104</v>
      </c>
      <c r="E1152">
        <v>42301</v>
      </c>
    </row>
    <row r="1153" spans="1:5" x14ac:dyDescent="0.25">
      <c r="A1153">
        <v>16</v>
      </c>
      <c r="B1153" s="1" t="s">
        <v>37</v>
      </c>
      <c r="C1153" t="s">
        <v>708</v>
      </c>
      <c r="D1153">
        <v>103</v>
      </c>
      <c r="E1153">
        <v>42622</v>
      </c>
    </row>
    <row r="1154" spans="1:5" x14ac:dyDescent="0.25">
      <c r="A1154">
        <v>14</v>
      </c>
      <c r="B1154" s="1" t="s">
        <v>39</v>
      </c>
      <c r="C1154" t="s">
        <v>708</v>
      </c>
      <c r="D1154">
        <v>104</v>
      </c>
      <c r="E1154">
        <v>24293</v>
      </c>
    </row>
    <row r="1155" spans="1:5" x14ac:dyDescent="0.25">
      <c r="A1155">
        <v>14</v>
      </c>
      <c r="B1155" s="1" t="s">
        <v>38</v>
      </c>
      <c r="C1155" t="s">
        <v>710</v>
      </c>
      <c r="D1155">
        <v>105</v>
      </c>
      <c r="E1155">
        <v>20996</v>
      </c>
    </row>
    <row r="1156" spans="1:5" x14ac:dyDescent="0.25">
      <c r="A1156">
        <v>17</v>
      </c>
      <c r="B1156" s="1" t="s">
        <v>37</v>
      </c>
      <c r="C1156" t="s">
        <v>711</v>
      </c>
      <c r="D1156">
        <v>105</v>
      </c>
      <c r="E1156">
        <v>26922</v>
      </c>
    </row>
    <row r="1157" spans="1:5" x14ac:dyDescent="0.25">
      <c r="A1157">
        <v>20</v>
      </c>
      <c r="B1157" s="1" t="s">
        <v>37</v>
      </c>
      <c r="C1157" t="s">
        <v>709</v>
      </c>
      <c r="D1157">
        <v>103</v>
      </c>
      <c r="E1157">
        <v>40897</v>
      </c>
    </row>
    <row r="1158" spans="1:5" x14ac:dyDescent="0.25">
      <c r="A1158">
        <v>14</v>
      </c>
      <c r="B1158" s="1" t="s">
        <v>37</v>
      </c>
      <c r="C1158" t="s">
        <v>705</v>
      </c>
      <c r="D1158">
        <v>103</v>
      </c>
      <c r="E1158">
        <v>5852</v>
      </c>
    </row>
    <row r="1159" spans="1:5" x14ac:dyDescent="0.25">
      <c r="A1159">
        <v>16</v>
      </c>
      <c r="B1159" s="1" t="s">
        <v>36</v>
      </c>
      <c r="C1159" t="s">
        <v>714</v>
      </c>
      <c r="D1159">
        <v>104</v>
      </c>
      <c r="E1159">
        <v>29161</v>
      </c>
    </row>
    <row r="1160" spans="1:5" x14ac:dyDescent="0.25">
      <c r="A1160">
        <v>20</v>
      </c>
      <c r="B1160" s="1" t="s">
        <v>37</v>
      </c>
      <c r="C1160" t="s">
        <v>707</v>
      </c>
      <c r="D1160">
        <v>103</v>
      </c>
      <c r="E1160">
        <v>20320</v>
      </c>
    </row>
    <row r="1161" spans="1:5" x14ac:dyDescent="0.25">
      <c r="A1161">
        <v>19</v>
      </c>
      <c r="B1161" s="1" t="s">
        <v>37</v>
      </c>
      <c r="C1161" t="s">
        <v>705</v>
      </c>
      <c r="D1161">
        <v>103</v>
      </c>
      <c r="E1161">
        <v>36583</v>
      </c>
    </row>
    <row r="1162" spans="1:5" x14ac:dyDescent="0.25">
      <c r="A1162">
        <v>20</v>
      </c>
      <c r="B1162" s="1" t="s">
        <v>38</v>
      </c>
      <c r="C1162" t="s">
        <v>710</v>
      </c>
      <c r="D1162">
        <v>105</v>
      </c>
      <c r="E1162">
        <v>44403</v>
      </c>
    </row>
    <row r="1163" spans="1:5" x14ac:dyDescent="0.25">
      <c r="A1163">
        <v>15</v>
      </c>
      <c r="B1163" s="1" t="s">
        <v>39</v>
      </c>
      <c r="C1163" t="s">
        <v>712</v>
      </c>
      <c r="D1163">
        <v>103</v>
      </c>
      <c r="E1163">
        <v>11315</v>
      </c>
    </row>
    <row r="1164" spans="1:5" x14ac:dyDescent="0.25">
      <c r="A1164">
        <v>16</v>
      </c>
      <c r="B1164" s="1" t="s">
        <v>37</v>
      </c>
      <c r="C1164" t="s">
        <v>712</v>
      </c>
      <c r="D1164">
        <v>105</v>
      </c>
      <c r="E1164">
        <v>25738</v>
      </c>
    </row>
    <row r="1165" spans="1:5" x14ac:dyDescent="0.25">
      <c r="A1165">
        <v>20</v>
      </c>
      <c r="B1165" s="1" t="s">
        <v>38</v>
      </c>
      <c r="C1165" t="s">
        <v>706</v>
      </c>
      <c r="D1165">
        <v>105</v>
      </c>
      <c r="E1165">
        <v>40770</v>
      </c>
    </row>
    <row r="1166" spans="1:5" x14ac:dyDescent="0.25">
      <c r="A1166">
        <v>20</v>
      </c>
      <c r="B1166" s="1" t="s">
        <v>37</v>
      </c>
      <c r="C1166" t="s">
        <v>710</v>
      </c>
      <c r="D1166">
        <v>103</v>
      </c>
      <c r="E1166">
        <v>19670</v>
      </c>
    </row>
    <row r="1167" spans="1:5" x14ac:dyDescent="0.25">
      <c r="A1167">
        <v>19</v>
      </c>
      <c r="B1167" s="1" t="s">
        <v>36</v>
      </c>
      <c r="C1167" t="s">
        <v>713</v>
      </c>
      <c r="D1167">
        <v>103</v>
      </c>
      <c r="E1167">
        <v>45063</v>
      </c>
    </row>
    <row r="1168" spans="1:5" x14ac:dyDescent="0.25">
      <c r="A1168">
        <v>14</v>
      </c>
      <c r="B1168" s="1" t="s">
        <v>38</v>
      </c>
      <c r="C1168" t="s">
        <v>708</v>
      </c>
      <c r="D1168">
        <v>105</v>
      </c>
      <c r="E1168">
        <v>46133</v>
      </c>
    </row>
    <row r="1169" spans="1:5" x14ac:dyDescent="0.25">
      <c r="A1169">
        <v>16</v>
      </c>
      <c r="B1169" s="1" t="s">
        <v>38</v>
      </c>
      <c r="C1169" t="s">
        <v>714</v>
      </c>
      <c r="D1169">
        <v>105</v>
      </c>
      <c r="E1169">
        <v>8660</v>
      </c>
    </row>
    <row r="1170" spans="1:5" x14ac:dyDescent="0.25">
      <c r="A1170">
        <v>14</v>
      </c>
      <c r="B1170" s="1" t="s">
        <v>39</v>
      </c>
      <c r="C1170" t="s">
        <v>709</v>
      </c>
      <c r="D1170">
        <v>105</v>
      </c>
      <c r="E1170">
        <v>48045</v>
      </c>
    </row>
    <row r="1171" spans="1:5" x14ac:dyDescent="0.25">
      <c r="A1171">
        <v>20</v>
      </c>
      <c r="B1171" s="1" t="s">
        <v>37</v>
      </c>
      <c r="C1171" t="s">
        <v>709</v>
      </c>
      <c r="D1171">
        <v>104</v>
      </c>
      <c r="E1171">
        <v>12435</v>
      </c>
    </row>
    <row r="1172" spans="1:5" x14ac:dyDescent="0.25">
      <c r="A1172">
        <v>17</v>
      </c>
      <c r="B1172" s="1" t="s">
        <v>39</v>
      </c>
      <c r="C1172" t="s">
        <v>714</v>
      </c>
      <c r="D1172">
        <v>103</v>
      </c>
      <c r="E1172">
        <v>24612</v>
      </c>
    </row>
    <row r="1173" spans="1:5" x14ac:dyDescent="0.25">
      <c r="A1173">
        <v>20</v>
      </c>
      <c r="B1173" s="1" t="s">
        <v>36</v>
      </c>
      <c r="C1173" t="s">
        <v>710</v>
      </c>
      <c r="D1173">
        <v>104</v>
      </c>
      <c r="E1173">
        <v>35936</v>
      </c>
    </row>
    <row r="1174" spans="1:5" x14ac:dyDescent="0.25">
      <c r="A1174">
        <v>14</v>
      </c>
      <c r="B1174" s="1" t="s">
        <v>36</v>
      </c>
      <c r="C1174" t="s">
        <v>707</v>
      </c>
      <c r="D1174">
        <v>103</v>
      </c>
      <c r="E1174">
        <v>16353</v>
      </c>
    </row>
    <row r="1175" spans="1:5" x14ac:dyDescent="0.25">
      <c r="A1175">
        <v>17</v>
      </c>
      <c r="B1175" s="1" t="s">
        <v>36</v>
      </c>
      <c r="C1175" t="s">
        <v>706</v>
      </c>
      <c r="D1175">
        <v>104</v>
      </c>
      <c r="E1175">
        <v>47103</v>
      </c>
    </row>
    <row r="1176" spans="1:5" x14ac:dyDescent="0.25">
      <c r="A1176">
        <v>20</v>
      </c>
      <c r="B1176" s="1" t="s">
        <v>38</v>
      </c>
      <c r="C1176" t="s">
        <v>706</v>
      </c>
      <c r="D1176">
        <v>103</v>
      </c>
      <c r="E1176">
        <v>10397</v>
      </c>
    </row>
    <row r="1177" spans="1:5" x14ac:dyDescent="0.25">
      <c r="A1177">
        <v>17</v>
      </c>
      <c r="B1177" s="1" t="s">
        <v>37</v>
      </c>
      <c r="C1177" t="s">
        <v>704</v>
      </c>
      <c r="D1177">
        <v>105</v>
      </c>
      <c r="E1177">
        <v>17275</v>
      </c>
    </row>
    <row r="1178" spans="1:5" x14ac:dyDescent="0.25">
      <c r="A1178">
        <v>19</v>
      </c>
      <c r="B1178" s="1" t="s">
        <v>36</v>
      </c>
      <c r="C1178" t="s">
        <v>710</v>
      </c>
      <c r="D1178">
        <v>104</v>
      </c>
      <c r="E1178">
        <v>31306</v>
      </c>
    </row>
    <row r="1179" spans="1:5" x14ac:dyDescent="0.25">
      <c r="A1179">
        <v>17</v>
      </c>
      <c r="B1179" s="1" t="s">
        <v>38</v>
      </c>
      <c r="C1179" t="s">
        <v>708</v>
      </c>
      <c r="D1179">
        <v>105</v>
      </c>
      <c r="E1179">
        <v>38318</v>
      </c>
    </row>
    <row r="1180" spans="1:5" x14ac:dyDescent="0.25">
      <c r="A1180">
        <v>17</v>
      </c>
      <c r="B1180" s="1" t="s">
        <v>36</v>
      </c>
      <c r="C1180" t="s">
        <v>711</v>
      </c>
      <c r="D1180">
        <v>103</v>
      </c>
      <c r="E1180">
        <v>31611</v>
      </c>
    </row>
    <row r="1181" spans="1:5" x14ac:dyDescent="0.25">
      <c r="A1181">
        <v>17</v>
      </c>
      <c r="B1181" s="1" t="s">
        <v>37</v>
      </c>
      <c r="C1181" t="s">
        <v>710</v>
      </c>
      <c r="D1181">
        <v>105</v>
      </c>
      <c r="E1181">
        <v>32574</v>
      </c>
    </row>
    <row r="1182" spans="1:5" x14ac:dyDescent="0.25">
      <c r="A1182">
        <v>17</v>
      </c>
      <c r="B1182" s="1" t="s">
        <v>39</v>
      </c>
      <c r="C1182" t="s">
        <v>704</v>
      </c>
      <c r="D1182">
        <v>105</v>
      </c>
      <c r="E1182">
        <v>8617</v>
      </c>
    </row>
    <row r="1183" spans="1:5" x14ac:dyDescent="0.25">
      <c r="A1183">
        <v>19</v>
      </c>
      <c r="B1183" s="1" t="s">
        <v>38</v>
      </c>
      <c r="C1183" t="s">
        <v>705</v>
      </c>
      <c r="D1183">
        <v>104</v>
      </c>
      <c r="E1183">
        <v>34605</v>
      </c>
    </row>
    <row r="1184" spans="1:5" x14ac:dyDescent="0.25">
      <c r="A1184">
        <v>14</v>
      </c>
      <c r="B1184" s="1" t="s">
        <v>37</v>
      </c>
      <c r="C1184" t="s">
        <v>710</v>
      </c>
      <c r="D1184">
        <v>104</v>
      </c>
      <c r="E1184">
        <v>46091</v>
      </c>
    </row>
    <row r="1185" spans="1:5" x14ac:dyDescent="0.25">
      <c r="A1185">
        <v>17</v>
      </c>
      <c r="B1185" s="1" t="s">
        <v>38</v>
      </c>
      <c r="C1185" t="s">
        <v>710</v>
      </c>
      <c r="D1185">
        <v>103</v>
      </c>
      <c r="E1185">
        <v>13547</v>
      </c>
    </row>
    <row r="1186" spans="1:5" x14ac:dyDescent="0.25">
      <c r="A1186">
        <v>14</v>
      </c>
      <c r="B1186" s="1" t="s">
        <v>37</v>
      </c>
      <c r="C1186" t="s">
        <v>709</v>
      </c>
      <c r="D1186">
        <v>105</v>
      </c>
      <c r="E1186">
        <v>12620</v>
      </c>
    </row>
    <row r="1187" spans="1:5" x14ac:dyDescent="0.25">
      <c r="A1187">
        <v>15</v>
      </c>
      <c r="B1187" s="1" t="s">
        <v>38</v>
      </c>
      <c r="C1187" t="s">
        <v>705</v>
      </c>
      <c r="D1187">
        <v>104</v>
      </c>
      <c r="E1187">
        <v>36488</v>
      </c>
    </row>
    <row r="1188" spans="1:5" x14ac:dyDescent="0.25">
      <c r="A1188">
        <v>20</v>
      </c>
      <c r="B1188" s="1" t="s">
        <v>39</v>
      </c>
      <c r="C1188" t="s">
        <v>713</v>
      </c>
      <c r="D1188">
        <v>105</v>
      </c>
      <c r="E1188">
        <v>16361</v>
      </c>
    </row>
    <row r="1189" spans="1:5" x14ac:dyDescent="0.25">
      <c r="A1189">
        <v>18</v>
      </c>
      <c r="B1189" s="1" t="s">
        <v>36</v>
      </c>
      <c r="C1189" t="s">
        <v>706</v>
      </c>
      <c r="D1189">
        <v>104</v>
      </c>
      <c r="E1189">
        <v>31123</v>
      </c>
    </row>
    <row r="1190" spans="1:5" x14ac:dyDescent="0.25">
      <c r="A1190">
        <v>20</v>
      </c>
      <c r="B1190" s="1" t="s">
        <v>37</v>
      </c>
      <c r="C1190" t="s">
        <v>712</v>
      </c>
      <c r="D1190">
        <v>105</v>
      </c>
      <c r="E1190">
        <v>13107</v>
      </c>
    </row>
    <row r="1191" spans="1:5" x14ac:dyDescent="0.25">
      <c r="A1191">
        <v>14</v>
      </c>
      <c r="B1191" s="1" t="s">
        <v>37</v>
      </c>
      <c r="C1191" t="s">
        <v>710</v>
      </c>
      <c r="D1191">
        <v>105</v>
      </c>
      <c r="E1191">
        <v>44848</v>
      </c>
    </row>
    <row r="1192" spans="1:5" x14ac:dyDescent="0.25">
      <c r="A1192">
        <v>18</v>
      </c>
      <c r="B1192" s="1" t="s">
        <v>36</v>
      </c>
      <c r="C1192" t="s">
        <v>707</v>
      </c>
      <c r="D1192">
        <v>105</v>
      </c>
      <c r="E1192">
        <v>40096</v>
      </c>
    </row>
    <row r="1193" spans="1:5" x14ac:dyDescent="0.25">
      <c r="A1193">
        <v>19</v>
      </c>
      <c r="B1193" s="1" t="s">
        <v>38</v>
      </c>
      <c r="C1193" t="s">
        <v>713</v>
      </c>
      <c r="D1193">
        <v>105</v>
      </c>
      <c r="E1193">
        <v>24114</v>
      </c>
    </row>
    <row r="1194" spans="1:5" x14ac:dyDescent="0.25">
      <c r="A1194">
        <v>15</v>
      </c>
      <c r="B1194" s="1" t="s">
        <v>39</v>
      </c>
      <c r="C1194" t="s">
        <v>709</v>
      </c>
      <c r="D1194">
        <v>103</v>
      </c>
      <c r="E1194">
        <v>20043</v>
      </c>
    </row>
    <row r="1195" spans="1:5" x14ac:dyDescent="0.25">
      <c r="A1195">
        <v>17</v>
      </c>
      <c r="B1195" s="1" t="s">
        <v>38</v>
      </c>
      <c r="C1195" t="s">
        <v>710</v>
      </c>
      <c r="D1195">
        <v>103</v>
      </c>
      <c r="E1195">
        <v>39674</v>
      </c>
    </row>
    <row r="1196" spans="1:5" x14ac:dyDescent="0.25">
      <c r="A1196">
        <v>17</v>
      </c>
      <c r="B1196" s="1" t="s">
        <v>37</v>
      </c>
      <c r="C1196" t="s">
        <v>714</v>
      </c>
      <c r="D1196">
        <v>104</v>
      </c>
      <c r="E1196">
        <v>27687</v>
      </c>
    </row>
    <row r="1197" spans="1:5" x14ac:dyDescent="0.25">
      <c r="A1197">
        <v>19</v>
      </c>
      <c r="B1197" s="1" t="s">
        <v>38</v>
      </c>
      <c r="C1197" t="s">
        <v>706</v>
      </c>
      <c r="D1197">
        <v>104</v>
      </c>
      <c r="E1197">
        <v>34291</v>
      </c>
    </row>
    <row r="1198" spans="1:5" x14ac:dyDescent="0.25">
      <c r="A1198">
        <v>17</v>
      </c>
      <c r="B1198" s="1" t="s">
        <v>37</v>
      </c>
      <c r="C1198" t="s">
        <v>705</v>
      </c>
      <c r="D1198">
        <v>104</v>
      </c>
      <c r="E1198">
        <v>28400</v>
      </c>
    </row>
    <row r="1199" spans="1:5" x14ac:dyDescent="0.25">
      <c r="A1199">
        <v>16</v>
      </c>
      <c r="B1199" s="1" t="s">
        <v>38</v>
      </c>
      <c r="C1199" t="s">
        <v>705</v>
      </c>
      <c r="D1199">
        <v>103</v>
      </c>
      <c r="E1199">
        <v>32667</v>
      </c>
    </row>
    <row r="1200" spans="1:5" x14ac:dyDescent="0.25">
      <c r="A1200">
        <v>18</v>
      </c>
      <c r="B1200" s="1" t="s">
        <v>37</v>
      </c>
      <c r="C1200" t="s">
        <v>714</v>
      </c>
      <c r="D1200">
        <v>104</v>
      </c>
      <c r="E1200">
        <v>6580</v>
      </c>
    </row>
    <row r="1201" spans="1:5" x14ac:dyDescent="0.25">
      <c r="A1201">
        <v>14</v>
      </c>
      <c r="B1201" s="1" t="s">
        <v>38</v>
      </c>
      <c r="C1201" t="s">
        <v>705</v>
      </c>
      <c r="D1201">
        <v>103</v>
      </c>
      <c r="E1201">
        <v>14145</v>
      </c>
    </row>
    <row r="1202" spans="1:5" x14ac:dyDescent="0.25">
      <c r="A1202">
        <v>16</v>
      </c>
      <c r="B1202" s="1" t="s">
        <v>37</v>
      </c>
      <c r="C1202" t="s">
        <v>704</v>
      </c>
      <c r="D1202">
        <v>105</v>
      </c>
      <c r="E1202">
        <v>7741</v>
      </c>
    </row>
    <row r="1203" spans="1:5" x14ac:dyDescent="0.25">
      <c r="A1203">
        <v>16</v>
      </c>
      <c r="B1203" s="1" t="s">
        <v>36</v>
      </c>
      <c r="C1203" t="s">
        <v>705</v>
      </c>
      <c r="D1203">
        <v>105</v>
      </c>
      <c r="E1203">
        <v>36083</v>
      </c>
    </row>
    <row r="1204" spans="1:5" x14ac:dyDescent="0.25">
      <c r="A1204">
        <v>18</v>
      </c>
      <c r="B1204" s="1" t="s">
        <v>36</v>
      </c>
      <c r="C1204" t="s">
        <v>705</v>
      </c>
      <c r="D1204">
        <v>105</v>
      </c>
      <c r="E1204">
        <v>5226</v>
      </c>
    </row>
    <row r="1205" spans="1:5" x14ac:dyDescent="0.25">
      <c r="A1205">
        <v>18</v>
      </c>
      <c r="B1205" s="1" t="s">
        <v>39</v>
      </c>
      <c r="C1205" t="s">
        <v>709</v>
      </c>
      <c r="D1205">
        <v>104</v>
      </c>
      <c r="E1205">
        <v>36555</v>
      </c>
    </row>
    <row r="1206" spans="1:5" x14ac:dyDescent="0.25">
      <c r="A1206">
        <v>20</v>
      </c>
      <c r="B1206" s="1" t="s">
        <v>38</v>
      </c>
      <c r="C1206" t="s">
        <v>706</v>
      </c>
      <c r="D1206">
        <v>103</v>
      </c>
      <c r="E1206">
        <v>35991</v>
      </c>
    </row>
    <row r="1207" spans="1:5" x14ac:dyDescent="0.25">
      <c r="A1207">
        <v>15</v>
      </c>
      <c r="B1207" s="1" t="s">
        <v>38</v>
      </c>
      <c r="C1207" t="s">
        <v>710</v>
      </c>
      <c r="D1207">
        <v>103</v>
      </c>
      <c r="E1207">
        <v>23411</v>
      </c>
    </row>
    <row r="1208" spans="1:5" x14ac:dyDescent="0.25">
      <c r="A1208">
        <v>16</v>
      </c>
      <c r="B1208" s="1" t="s">
        <v>36</v>
      </c>
      <c r="C1208" t="s">
        <v>707</v>
      </c>
      <c r="D1208">
        <v>105</v>
      </c>
      <c r="E1208">
        <v>36922</v>
      </c>
    </row>
    <row r="1209" spans="1:5" x14ac:dyDescent="0.25">
      <c r="A1209">
        <v>18</v>
      </c>
      <c r="B1209" s="1" t="s">
        <v>37</v>
      </c>
      <c r="C1209" t="s">
        <v>709</v>
      </c>
      <c r="D1209">
        <v>104</v>
      </c>
      <c r="E1209">
        <v>35185</v>
      </c>
    </row>
    <row r="1210" spans="1:5" x14ac:dyDescent="0.25">
      <c r="A1210">
        <v>20</v>
      </c>
      <c r="B1210" s="1" t="s">
        <v>38</v>
      </c>
      <c r="C1210" t="s">
        <v>712</v>
      </c>
      <c r="D1210">
        <v>103</v>
      </c>
      <c r="E1210">
        <v>46098</v>
      </c>
    </row>
    <row r="1211" spans="1:5" x14ac:dyDescent="0.25">
      <c r="A1211">
        <v>20</v>
      </c>
      <c r="B1211" s="1" t="s">
        <v>38</v>
      </c>
      <c r="C1211" t="s">
        <v>706</v>
      </c>
      <c r="D1211">
        <v>105</v>
      </c>
      <c r="E1211">
        <v>6062</v>
      </c>
    </row>
    <row r="1212" spans="1:5" x14ac:dyDescent="0.25">
      <c r="A1212">
        <v>14</v>
      </c>
      <c r="B1212" s="1" t="s">
        <v>36</v>
      </c>
      <c r="C1212" t="s">
        <v>708</v>
      </c>
      <c r="D1212">
        <v>103</v>
      </c>
      <c r="E1212">
        <v>17542</v>
      </c>
    </row>
    <row r="1213" spans="1:5" x14ac:dyDescent="0.25">
      <c r="A1213">
        <v>20</v>
      </c>
      <c r="B1213" s="1" t="s">
        <v>38</v>
      </c>
      <c r="C1213" t="s">
        <v>712</v>
      </c>
      <c r="D1213">
        <v>105</v>
      </c>
      <c r="E1213">
        <v>14279</v>
      </c>
    </row>
    <row r="1214" spans="1:5" x14ac:dyDescent="0.25">
      <c r="A1214">
        <v>20</v>
      </c>
      <c r="B1214" s="1" t="s">
        <v>39</v>
      </c>
      <c r="C1214" t="s">
        <v>709</v>
      </c>
      <c r="D1214">
        <v>105</v>
      </c>
      <c r="E1214">
        <v>39768</v>
      </c>
    </row>
    <row r="1215" spans="1:5" x14ac:dyDescent="0.25">
      <c r="A1215">
        <v>17</v>
      </c>
      <c r="B1215" s="1" t="s">
        <v>36</v>
      </c>
      <c r="C1215" t="s">
        <v>708</v>
      </c>
      <c r="D1215">
        <v>104</v>
      </c>
      <c r="E1215">
        <v>18178</v>
      </c>
    </row>
    <row r="1216" spans="1:5" x14ac:dyDescent="0.25">
      <c r="A1216">
        <v>19</v>
      </c>
      <c r="B1216" s="1" t="s">
        <v>39</v>
      </c>
      <c r="C1216" t="s">
        <v>709</v>
      </c>
      <c r="D1216">
        <v>103</v>
      </c>
      <c r="E1216">
        <v>22349</v>
      </c>
    </row>
    <row r="1217" spans="1:5" x14ac:dyDescent="0.25">
      <c r="A1217">
        <v>14</v>
      </c>
      <c r="B1217" s="1" t="s">
        <v>37</v>
      </c>
      <c r="C1217" t="s">
        <v>704</v>
      </c>
      <c r="D1217">
        <v>105</v>
      </c>
      <c r="E1217">
        <v>46655</v>
      </c>
    </row>
    <row r="1218" spans="1:5" x14ac:dyDescent="0.25">
      <c r="A1218">
        <v>20</v>
      </c>
      <c r="B1218" s="1" t="s">
        <v>39</v>
      </c>
      <c r="C1218" t="s">
        <v>706</v>
      </c>
      <c r="D1218">
        <v>103</v>
      </c>
      <c r="E1218">
        <v>10879</v>
      </c>
    </row>
    <row r="1219" spans="1:5" x14ac:dyDescent="0.25">
      <c r="A1219">
        <v>15</v>
      </c>
      <c r="B1219" s="1" t="s">
        <v>37</v>
      </c>
      <c r="C1219" t="s">
        <v>710</v>
      </c>
      <c r="D1219">
        <v>103</v>
      </c>
      <c r="E1219">
        <v>43038</v>
      </c>
    </row>
    <row r="1220" spans="1:5" x14ac:dyDescent="0.25">
      <c r="A1220">
        <v>15</v>
      </c>
      <c r="B1220" s="1" t="s">
        <v>36</v>
      </c>
      <c r="C1220" t="s">
        <v>708</v>
      </c>
      <c r="D1220">
        <v>104</v>
      </c>
      <c r="E1220">
        <v>24903</v>
      </c>
    </row>
    <row r="1221" spans="1:5" x14ac:dyDescent="0.25">
      <c r="A1221">
        <v>19</v>
      </c>
      <c r="B1221" s="1" t="s">
        <v>38</v>
      </c>
      <c r="C1221" t="s">
        <v>704</v>
      </c>
      <c r="D1221">
        <v>104</v>
      </c>
      <c r="E1221">
        <v>5586</v>
      </c>
    </row>
    <row r="1222" spans="1:5" x14ac:dyDescent="0.25">
      <c r="A1222">
        <v>17</v>
      </c>
      <c r="B1222" s="1" t="s">
        <v>39</v>
      </c>
      <c r="C1222" t="s">
        <v>706</v>
      </c>
      <c r="D1222">
        <v>105</v>
      </c>
      <c r="E1222">
        <v>28920</v>
      </c>
    </row>
    <row r="1223" spans="1:5" x14ac:dyDescent="0.25">
      <c r="A1223">
        <v>18</v>
      </c>
      <c r="B1223" s="1" t="s">
        <v>39</v>
      </c>
      <c r="C1223" t="s">
        <v>712</v>
      </c>
      <c r="D1223">
        <v>105</v>
      </c>
      <c r="E1223">
        <v>5682</v>
      </c>
    </row>
    <row r="1224" spans="1:5" x14ac:dyDescent="0.25">
      <c r="A1224">
        <v>18</v>
      </c>
      <c r="B1224" s="1" t="s">
        <v>39</v>
      </c>
      <c r="C1224" t="s">
        <v>710</v>
      </c>
      <c r="D1224">
        <v>105</v>
      </c>
      <c r="E1224">
        <v>17290</v>
      </c>
    </row>
    <row r="1225" spans="1:5" x14ac:dyDescent="0.25">
      <c r="A1225">
        <v>15</v>
      </c>
      <c r="B1225" s="1" t="s">
        <v>39</v>
      </c>
      <c r="C1225" t="s">
        <v>711</v>
      </c>
      <c r="D1225">
        <v>104</v>
      </c>
      <c r="E1225">
        <v>26174</v>
      </c>
    </row>
    <row r="1226" spans="1:5" x14ac:dyDescent="0.25">
      <c r="A1226">
        <v>19</v>
      </c>
      <c r="B1226" s="1" t="s">
        <v>39</v>
      </c>
      <c r="C1226" t="s">
        <v>710</v>
      </c>
      <c r="D1226">
        <v>105</v>
      </c>
      <c r="E1226">
        <v>33888</v>
      </c>
    </row>
    <row r="1227" spans="1:5" x14ac:dyDescent="0.25">
      <c r="A1227">
        <v>20</v>
      </c>
      <c r="B1227" s="1" t="s">
        <v>36</v>
      </c>
      <c r="C1227" t="s">
        <v>712</v>
      </c>
      <c r="D1227">
        <v>104</v>
      </c>
      <c r="E1227">
        <v>22806</v>
      </c>
    </row>
    <row r="1228" spans="1:5" x14ac:dyDescent="0.25">
      <c r="A1228">
        <v>16</v>
      </c>
      <c r="B1228" s="1" t="s">
        <v>36</v>
      </c>
      <c r="C1228" t="s">
        <v>714</v>
      </c>
      <c r="D1228">
        <v>105</v>
      </c>
      <c r="E1228">
        <v>16162</v>
      </c>
    </row>
    <row r="1229" spans="1:5" x14ac:dyDescent="0.25">
      <c r="A1229">
        <v>14</v>
      </c>
      <c r="B1229" s="1" t="s">
        <v>37</v>
      </c>
      <c r="C1229" t="s">
        <v>706</v>
      </c>
      <c r="D1229">
        <v>105</v>
      </c>
      <c r="E1229">
        <v>37774</v>
      </c>
    </row>
    <row r="1230" spans="1:5" x14ac:dyDescent="0.25">
      <c r="A1230">
        <v>18</v>
      </c>
      <c r="B1230" s="1" t="s">
        <v>39</v>
      </c>
      <c r="C1230" t="s">
        <v>713</v>
      </c>
      <c r="D1230">
        <v>103</v>
      </c>
      <c r="E1230">
        <v>34913</v>
      </c>
    </row>
    <row r="1231" spans="1:5" x14ac:dyDescent="0.25">
      <c r="A1231">
        <v>20</v>
      </c>
      <c r="B1231" s="1" t="s">
        <v>37</v>
      </c>
      <c r="C1231" t="s">
        <v>705</v>
      </c>
      <c r="D1231">
        <v>104</v>
      </c>
      <c r="E1231">
        <v>7589</v>
      </c>
    </row>
    <row r="1232" spans="1:5" x14ac:dyDescent="0.25">
      <c r="A1232">
        <v>17</v>
      </c>
      <c r="B1232" s="1" t="s">
        <v>39</v>
      </c>
      <c r="C1232" t="s">
        <v>714</v>
      </c>
      <c r="D1232">
        <v>105</v>
      </c>
      <c r="E1232">
        <v>30573</v>
      </c>
    </row>
    <row r="1233" spans="1:5" x14ac:dyDescent="0.25">
      <c r="A1233">
        <v>20</v>
      </c>
      <c r="B1233" s="1" t="s">
        <v>38</v>
      </c>
      <c r="C1233" t="s">
        <v>714</v>
      </c>
      <c r="D1233">
        <v>103</v>
      </c>
      <c r="E1233">
        <v>28323</v>
      </c>
    </row>
    <row r="1234" spans="1:5" x14ac:dyDescent="0.25">
      <c r="A1234">
        <v>18</v>
      </c>
      <c r="B1234" s="1" t="s">
        <v>37</v>
      </c>
      <c r="C1234" t="s">
        <v>714</v>
      </c>
      <c r="D1234">
        <v>105</v>
      </c>
      <c r="E1234">
        <v>42213</v>
      </c>
    </row>
    <row r="1235" spans="1:5" x14ac:dyDescent="0.25">
      <c r="A1235">
        <v>17</v>
      </c>
      <c r="B1235" s="1" t="s">
        <v>38</v>
      </c>
      <c r="C1235" t="s">
        <v>706</v>
      </c>
      <c r="D1235">
        <v>104</v>
      </c>
      <c r="E1235">
        <v>45872</v>
      </c>
    </row>
    <row r="1236" spans="1:5" x14ac:dyDescent="0.25">
      <c r="A1236">
        <v>19</v>
      </c>
      <c r="B1236" s="1" t="s">
        <v>36</v>
      </c>
      <c r="C1236" t="s">
        <v>707</v>
      </c>
      <c r="D1236">
        <v>104</v>
      </c>
      <c r="E1236">
        <v>13750</v>
      </c>
    </row>
    <row r="1237" spans="1:5" x14ac:dyDescent="0.25">
      <c r="A1237">
        <v>15</v>
      </c>
      <c r="B1237" s="1" t="s">
        <v>37</v>
      </c>
      <c r="C1237" t="s">
        <v>714</v>
      </c>
      <c r="D1237">
        <v>104</v>
      </c>
      <c r="E1237">
        <v>32432</v>
      </c>
    </row>
    <row r="1238" spans="1:5" x14ac:dyDescent="0.25">
      <c r="A1238">
        <v>14</v>
      </c>
      <c r="B1238" s="1" t="s">
        <v>39</v>
      </c>
      <c r="C1238" t="s">
        <v>708</v>
      </c>
      <c r="D1238">
        <v>103</v>
      </c>
      <c r="E1238">
        <v>6273</v>
      </c>
    </row>
    <row r="1239" spans="1:5" x14ac:dyDescent="0.25">
      <c r="A1239">
        <v>19</v>
      </c>
      <c r="B1239" s="1" t="s">
        <v>38</v>
      </c>
      <c r="C1239" t="s">
        <v>706</v>
      </c>
      <c r="D1239">
        <v>103</v>
      </c>
      <c r="E1239">
        <v>49485</v>
      </c>
    </row>
    <row r="1240" spans="1:5" x14ac:dyDescent="0.25">
      <c r="A1240">
        <v>19</v>
      </c>
      <c r="B1240" s="1" t="s">
        <v>37</v>
      </c>
      <c r="C1240" t="s">
        <v>713</v>
      </c>
      <c r="D1240">
        <v>105</v>
      </c>
      <c r="E1240">
        <v>7026</v>
      </c>
    </row>
    <row r="1241" spans="1:5" x14ac:dyDescent="0.25">
      <c r="A1241">
        <v>16</v>
      </c>
      <c r="B1241" s="1" t="s">
        <v>37</v>
      </c>
      <c r="C1241" t="s">
        <v>709</v>
      </c>
      <c r="D1241">
        <v>105</v>
      </c>
      <c r="E1241">
        <v>30483</v>
      </c>
    </row>
    <row r="1242" spans="1:5" x14ac:dyDescent="0.25">
      <c r="A1242">
        <v>19</v>
      </c>
      <c r="B1242" s="1" t="s">
        <v>37</v>
      </c>
      <c r="C1242" t="s">
        <v>704</v>
      </c>
      <c r="D1242">
        <v>104</v>
      </c>
      <c r="E1242">
        <v>33935</v>
      </c>
    </row>
    <row r="1243" spans="1:5" x14ac:dyDescent="0.25">
      <c r="A1243">
        <v>20</v>
      </c>
      <c r="B1243" s="1" t="s">
        <v>36</v>
      </c>
      <c r="C1243" t="s">
        <v>713</v>
      </c>
      <c r="D1243">
        <v>103</v>
      </c>
      <c r="E1243">
        <v>40162</v>
      </c>
    </row>
    <row r="1244" spans="1:5" x14ac:dyDescent="0.25">
      <c r="A1244">
        <v>20</v>
      </c>
      <c r="B1244" s="1" t="s">
        <v>37</v>
      </c>
      <c r="C1244" t="s">
        <v>704</v>
      </c>
      <c r="D1244">
        <v>103</v>
      </c>
      <c r="E1244">
        <v>45312</v>
      </c>
    </row>
    <row r="1245" spans="1:5" x14ac:dyDescent="0.25">
      <c r="A1245">
        <v>18</v>
      </c>
      <c r="B1245" s="1" t="s">
        <v>37</v>
      </c>
      <c r="C1245" t="s">
        <v>711</v>
      </c>
      <c r="D1245">
        <v>104</v>
      </c>
      <c r="E1245">
        <v>23687</v>
      </c>
    </row>
    <row r="1246" spans="1:5" x14ac:dyDescent="0.25">
      <c r="A1246">
        <v>17</v>
      </c>
      <c r="B1246" s="1" t="s">
        <v>38</v>
      </c>
      <c r="C1246" t="s">
        <v>706</v>
      </c>
      <c r="D1246">
        <v>104</v>
      </c>
      <c r="E1246">
        <v>19366</v>
      </c>
    </row>
    <row r="1247" spans="1:5" x14ac:dyDescent="0.25">
      <c r="A1247">
        <v>15</v>
      </c>
      <c r="B1247" s="1" t="s">
        <v>39</v>
      </c>
      <c r="C1247" t="s">
        <v>705</v>
      </c>
      <c r="D1247">
        <v>104</v>
      </c>
      <c r="E1247">
        <v>47634</v>
      </c>
    </row>
    <row r="1248" spans="1:5" x14ac:dyDescent="0.25">
      <c r="A1248">
        <v>17</v>
      </c>
      <c r="B1248" s="1" t="s">
        <v>37</v>
      </c>
      <c r="C1248" t="s">
        <v>710</v>
      </c>
      <c r="D1248">
        <v>103</v>
      </c>
      <c r="E1248">
        <v>48371</v>
      </c>
    </row>
    <row r="1249" spans="1:5" x14ac:dyDescent="0.25">
      <c r="A1249">
        <v>14</v>
      </c>
      <c r="B1249" s="1" t="s">
        <v>38</v>
      </c>
      <c r="C1249" t="s">
        <v>712</v>
      </c>
      <c r="D1249">
        <v>105</v>
      </c>
      <c r="E1249">
        <v>39314</v>
      </c>
    </row>
    <row r="1250" spans="1:5" x14ac:dyDescent="0.25">
      <c r="A1250">
        <v>18</v>
      </c>
      <c r="B1250" s="1" t="s">
        <v>37</v>
      </c>
      <c r="C1250" t="s">
        <v>708</v>
      </c>
      <c r="D1250">
        <v>105</v>
      </c>
      <c r="E1250">
        <v>13517</v>
      </c>
    </row>
    <row r="1251" spans="1:5" x14ac:dyDescent="0.25">
      <c r="A1251">
        <v>17</v>
      </c>
      <c r="B1251" s="1" t="s">
        <v>36</v>
      </c>
      <c r="C1251" t="s">
        <v>707</v>
      </c>
      <c r="D1251">
        <v>103</v>
      </c>
      <c r="E1251">
        <v>42021</v>
      </c>
    </row>
    <row r="1252" spans="1:5" x14ac:dyDescent="0.25">
      <c r="A1252">
        <v>14</v>
      </c>
      <c r="B1252" s="1" t="s">
        <v>38</v>
      </c>
      <c r="C1252" t="s">
        <v>710</v>
      </c>
      <c r="D1252">
        <v>104</v>
      </c>
      <c r="E1252">
        <v>17131</v>
      </c>
    </row>
    <row r="1253" spans="1:5" x14ac:dyDescent="0.25">
      <c r="A1253">
        <v>15</v>
      </c>
      <c r="B1253" s="1" t="s">
        <v>38</v>
      </c>
      <c r="C1253" t="s">
        <v>711</v>
      </c>
      <c r="D1253">
        <v>104</v>
      </c>
      <c r="E1253">
        <v>39395</v>
      </c>
    </row>
    <row r="1254" spans="1:5" x14ac:dyDescent="0.25">
      <c r="A1254">
        <v>14</v>
      </c>
      <c r="B1254" s="1" t="s">
        <v>39</v>
      </c>
      <c r="C1254" t="s">
        <v>709</v>
      </c>
      <c r="D1254">
        <v>105</v>
      </c>
      <c r="E1254">
        <v>13851</v>
      </c>
    </row>
    <row r="1255" spans="1:5" x14ac:dyDescent="0.25">
      <c r="A1255">
        <v>18</v>
      </c>
      <c r="B1255" s="1" t="s">
        <v>37</v>
      </c>
      <c r="C1255" t="s">
        <v>709</v>
      </c>
      <c r="D1255">
        <v>105</v>
      </c>
      <c r="E1255">
        <v>42126</v>
      </c>
    </row>
    <row r="1256" spans="1:5" x14ac:dyDescent="0.25">
      <c r="A1256">
        <v>14</v>
      </c>
      <c r="B1256" s="1" t="s">
        <v>39</v>
      </c>
      <c r="C1256" t="s">
        <v>712</v>
      </c>
      <c r="D1256">
        <v>104</v>
      </c>
      <c r="E1256">
        <v>42754</v>
      </c>
    </row>
    <row r="1257" spans="1:5" x14ac:dyDescent="0.25">
      <c r="A1257">
        <v>18</v>
      </c>
      <c r="B1257" s="1" t="s">
        <v>36</v>
      </c>
      <c r="C1257" t="s">
        <v>710</v>
      </c>
      <c r="D1257">
        <v>105</v>
      </c>
      <c r="E1257">
        <v>34572</v>
      </c>
    </row>
    <row r="1258" spans="1:5" x14ac:dyDescent="0.25">
      <c r="A1258">
        <v>14</v>
      </c>
      <c r="B1258" s="1" t="s">
        <v>36</v>
      </c>
      <c r="C1258" t="s">
        <v>713</v>
      </c>
      <c r="D1258">
        <v>103</v>
      </c>
      <c r="E1258">
        <v>41486</v>
      </c>
    </row>
    <row r="1259" spans="1:5" x14ac:dyDescent="0.25">
      <c r="A1259">
        <v>16</v>
      </c>
      <c r="B1259" s="1" t="s">
        <v>36</v>
      </c>
      <c r="C1259" t="s">
        <v>706</v>
      </c>
      <c r="D1259">
        <v>104</v>
      </c>
      <c r="E1259">
        <v>24926</v>
      </c>
    </row>
    <row r="1260" spans="1:5" x14ac:dyDescent="0.25">
      <c r="A1260">
        <v>18</v>
      </c>
      <c r="B1260" s="1" t="s">
        <v>38</v>
      </c>
      <c r="C1260" t="s">
        <v>705</v>
      </c>
      <c r="D1260">
        <v>105</v>
      </c>
      <c r="E1260">
        <v>41203</v>
      </c>
    </row>
    <row r="1261" spans="1:5" x14ac:dyDescent="0.25">
      <c r="A1261">
        <v>16</v>
      </c>
      <c r="B1261" s="1" t="s">
        <v>37</v>
      </c>
      <c r="C1261" t="s">
        <v>709</v>
      </c>
      <c r="D1261">
        <v>103</v>
      </c>
      <c r="E1261">
        <v>39349</v>
      </c>
    </row>
    <row r="1262" spans="1:5" x14ac:dyDescent="0.25">
      <c r="A1262">
        <v>17</v>
      </c>
      <c r="B1262" s="1" t="s">
        <v>36</v>
      </c>
      <c r="C1262" t="s">
        <v>711</v>
      </c>
      <c r="D1262">
        <v>103</v>
      </c>
      <c r="E1262">
        <v>42226</v>
      </c>
    </row>
    <row r="1263" spans="1:5" x14ac:dyDescent="0.25">
      <c r="A1263">
        <v>16</v>
      </c>
      <c r="B1263" s="1" t="s">
        <v>38</v>
      </c>
      <c r="C1263" t="s">
        <v>712</v>
      </c>
      <c r="D1263">
        <v>104</v>
      </c>
      <c r="E1263">
        <v>6617</v>
      </c>
    </row>
    <row r="1264" spans="1:5" x14ac:dyDescent="0.25">
      <c r="A1264">
        <v>14</v>
      </c>
      <c r="B1264" s="1" t="s">
        <v>36</v>
      </c>
      <c r="C1264" t="s">
        <v>705</v>
      </c>
      <c r="D1264">
        <v>105</v>
      </c>
      <c r="E1264">
        <v>32865</v>
      </c>
    </row>
    <row r="1265" spans="1:5" x14ac:dyDescent="0.25">
      <c r="A1265">
        <v>15</v>
      </c>
      <c r="B1265" s="1" t="s">
        <v>37</v>
      </c>
      <c r="C1265" t="s">
        <v>705</v>
      </c>
      <c r="D1265">
        <v>104</v>
      </c>
      <c r="E1265">
        <v>14274</v>
      </c>
    </row>
    <row r="1266" spans="1:5" x14ac:dyDescent="0.25">
      <c r="A1266">
        <v>16</v>
      </c>
      <c r="B1266" s="1" t="s">
        <v>39</v>
      </c>
      <c r="C1266" t="s">
        <v>711</v>
      </c>
      <c r="D1266">
        <v>103</v>
      </c>
      <c r="E1266">
        <v>31852</v>
      </c>
    </row>
    <row r="1267" spans="1:5" x14ac:dyDescent="0.25">
      <c r="A1267">
        <v>17</v>
      </c>
      <c r="B1267" s="1" t="s">
        <v>38</v>
      </c>
      <c r="C1267" t="s">
        <v>714</v>
      </c>
      <c r="D1267">
        <v>103</v>
      </c>
      <c r="E1267">
        <v>34266</v>
      </c>
    </row>
    <row r="1268" spans="1:5" x14ac:dyDescent="0.25">
      <c r="A1268">
        <v>19</v>
      </c>
      <c r="B1268" s="1" t="s">
        <v>37</v>
      </c>
      <c r="C1268" t="s">
        <v>714</v>
      </c>
      <c r="D1268">
        <v>104</v>
      </c>
      <c r="E1268">
        <v>12422</v>
      </c>
    </row>
    <row r="1269" spans="1:5" x14ac:dyDescent="0.25">
      <c r="A1269">
        <v>15</v>
      </c>
      <c r="B1269" s="1" t="s">
        <v>38</v>
      </c>
      <c r="C1269" t="s">
        <v>711</v>
      </c>
      <c r="D1269">
        <v>103</v>
      </c>
      <c r="E1269">
        <v>24153</v>
      </c>
    </row>
    <row r="1270" spans="1:5" x14ac:dyDescent="0.25">
      <c r="A1270">
        <v>18</v>
      </c>
      <c r="B1270" s="1" t="s">
        <v>37</v>
      </c>
      <c r="C1270" t="s">
        <v>705</v>
      </c>
      <c r="D1270">
        <v>105</v>
      </c>
      <c r="E1270">
        <v>29437</v>
      </c>
    </row>
    <row r="1271" spans="1:5" x14ac:dyDescent="0.25">
      <c r="A1271">
        <v>19</v>
      </c>
      <c r="B1271" s="1" t="s">
        <v>38</v>
      </c>
      <c r="C1271" t="s">
        <v>704</v>
      </c>
      <c r="D1271">
        <v>104</v>
      </c>
      <c r="E1271">
        <v>41204</v>
      </c>
    </row>
    <row r="1272" spans="1:5" x14ac:dyDescent="0.25">
      <c r="A1272">
        <v>16</v>
      </c>
      <c r="B1272" s="1" t="s">
        <v>39</v>
      </c>
      <c r="C1272" t="s">
        <v>713</v>
      </c>
      <c r="D1272">
        <v>103</v>
      </c>
      <c r="E1272">
        <v>23341</v>
      </c>
    </row>
    <row r="1273" spans="1:5" x14ac:dyDescent="0.25">
      <c r="A1273">
        <v>20</v>
      </c>
      <c r="B1273" s="1" t="s">
        <v>36</v>
      </c>
      <c r="C1273" t="s">
        <v>707</v>
      </c>
      <c r="D1273">
        <v>105</v>
      </c>
      <c r="E1273">
        <v>41834</v>
      </c>
    </row>
    <row r="1274" spans="1:5" x14ac:dyDescent="0.25">
      <c r="A1274">
        <v>18</v>
      </c>
      <c r="B1274" s="1" t="s">
        <v>37</v>
      </c>
      <c r="C1274" t="s">
        <v>711</v>
      </c>
      <c r="D1274">
        <v>103</v>
      </c>
      <c r="E1274">
        <v>47173</v>
      </c>
    </row>
    <row r="1275" spans="1:5" x14ac:dyDescent="0.25">
      <c r="A1275">
        <v>19</v>
      </c>
      <c r="B1275" s="1" t="s">
        <v>37</v>
      </c>
      <c r="C1275" t="s">
        <v>709</v>
      </c>
      <c r="D1275">
        <v>105</v>
      </c>
      <c r="E1275">
        <v>5001</v>
      </c>
    </row>
    <row r="1276" spans="1:5" x14ac:dyDescent="0.25">
      <c r="A1276">
        <v>15</v>
      </c>
      <c r="B1276" s="1" t="s">
        <v>36</v>
      </c>
      <c r="C1276" t="s">
        <v>705</v>
      </c>
      <c r="D1276">
        <v>103</v>
      </c>
      <c r="E1276">
        <v>28046</v>
      </c>
    </row>
    <row r="1277" spans="1:5" x14ac:dyDescent="0.25">
      <c r="A1277">
        <v>14</v>
      </c>
      <c r="B1277" s="1" t="s">
        <v>38</v>
      </c>
      <c r="C1277" t="s">
        <v>704</v>
      </c>
      <c r="D1277">
        <v>104</v>
      </c>
      <c r="E1277">
        <v>20206</v>
      </c>
    </row>
    <row r="1278" spans="1:5" x14ac:dyDescent="0.25">
      <c r="A1278">
        <v>19</v>
      </c>
      <c r="B1278" s="1" t="s">
        <v>39</v>
      </c>
      <c r="C1278" t="s">
        <v>704</v>
      </c>
      <c r="D1278">
        <v>104</v>
      </c>
      <c r="E1278">
        <v>32166</v>
      </c>
    </row>
    <row r="1279" spans="1:5" x14ac:dyDescent="0.25">
      <c r="A1279">
        <v>15</v>
      </c>
      <c r="B1279" s="1" t="s">
        <v>38</v>
      </c>
      <c r="C1279" t="s">
        <v>712</v>
      </c>
      <c r="D1279">
        <v>103</v>
      </c>
      <c r="E1279">
        <v>27008</v>
      </c>
    </row>
    <row r="1280" spans="1:5" x14ac:dyDescent="0.25">
      <c r="A1280">
        <v>16</v>
      </c>
      <c r="B1280" s="1" t="s">
        <v>37</v>
      </c>
      <c r="C1280" t="s">
        <v>709</v>
      </c>
      <c r="D1280">
        <v>103</v>
      </c>
      <c r="E1280">
        <v>37622</v>
      </c>
    </row>
    <row r="1281" spans="1:5" x14ac:dyDescent="0.25">
      <c r="A1281">
        <v>20</v>
      </c>
      <c r="B1281" s="1" t="s">
        <v>38</v>
      </c>
      <c r="C1281" t="s">
        <v>714</v>
      </c>
      <c r="D1281">
        <v>104</v>
      </c>
      <c r="E1281">
        <v>22678</v>
      </c>
    </row>
    <row r="1282" spans="1:5" x14ac:dyDescent="0.25">
      <c r="A1282">
        <v>18</v>
      </c>
      <c r="B1282" s="1" t="s">
        <v>37</v>
      </c>
      <c r="C1282" t="s">
        <v>709</v>
      </c>
      <c r="D1282">
        <v>103</v>
      </c>
      <c r="E1282">
        <v>16402</v>
      </c>
    </row>
    <row r="1283" spans="1:5" x14ac:dyDescent="0.25">
      <c r="A1283">
        <v>15</v>
      </c>
      <c r="B1283" s="1" t="s">
        <v>38</v>
      </c>
      <c r="C1283" t="s">
        <v>714</v>
      </c>
      <c r="D1283">
        <v>105</v>
      </c>
      <c r="E1283">
        <v>41767</v>
      </c>
    </row>
    <row r="1284" spans="1:5" x14ac:dyDescent="0.25">
      <c r="A1284">
        <v>19</v>
      </c>
      <c r="B1284" s="1" t="s">
        <v>37</v>
      </c>
      <c r="C1284" t="s">
        <v>714</v>
      </c>
      <c r="D1284">
        <v>104</v>
      </c>
      <c r="E1284">
        <v>18164</v>
      </c>
    </row>
    <row r="1285" spans="1:5" x14ac:dyDescent="0.25">
      <c r="A1285">
        <v>19</v>
      </c>
      <c r="B1285" s="1" t="s">
        <v>38</v>
      </c>
      <c r="C1285" t="s">
        <v>708</v>
      </c>
      <c r="D1285">
        <v>103</v>
      </c>
      <c r="E1285">
        <v>38456</v>
      </c>
    </row>
    <row r="1286" spans="1:5" x14ac:dyDescent="0.25">
      <c r="A1286">
        <v>16</v>
      </c>
      <c r="B1286" s="1" t="s">
        <v>37</v>
      </c>
      <c r="C1286" t="s">
        <v>709</v>
      </c>
      <c r="D1286">
        <v>103</v>
      </c>
      <c r="E1286">
        <v>27892</v>
      </c>
    </row>
    <row r="1287" spans="1:5" x14ac:dyDescent="0.25">
      <c r="A1287">
        <v>14</v>
      </c>
      <c r="B1287" s="1" t="s">
        <v>36</v>
      </c>
      <c r="C1287" t="s">
        <v>711</v>
      </c>
      <c r="D1287">
        <v>104</v>
      </c>
      <c r="E1287">
        <v>25985</v>
      </c>
    </row>
    <row r="1288" spans="1:5" x14ac:dyDescent="0.25">
      <c r="A1288">
        <v>19</v>
      </c>
      <c r="B1288" s="1" t="s">
        <v>36</v>
      </c>
      <c r="C1288" t="s">
        <v>712</v>
      </c>
      <c r="D1288">
        <v>105</v>
      </c>
      <c r="E1288">
        <v>8671</v>
      </c>
    </row>
    <row r="1289" spans="1:5" x14ac:dyDescent="0.25">
      <c r="A1289">
        <v>16</v>
      </c>
      <c r="B1289" s="1" t="s">
        <v>39</v>
      </c>
      <c r="C1289" t="s">
        <v>706</v>
      </c>
      <c r="D1289">
        <v>103</v>
      </c>
      <c r="E1289">
        <v>47970</v>
      </c>
    </row>
    <row r="1290" spans="1:5" x14ac:dyDescent="0.25">
      <c r="A1290">
        <v>16</v>
      </c>
      <c r="B1290" s="1" t="s">
        <v>38</v>
      </c>
      <c r="C1290" t="s">
        <v>706</v>
      </c>
      <c r="D1290">
        <v>104</v>
      </c>
      <c r="E1290">
        <v>29284</v>
      </c>
    </row>
    <row r="1291" spans="1:5" x14ac:dyDescent="0.25">
      <c r="A1291">
        <v>15</v>
      </c>
      <c r="B1291" s="1" t="s">
        <v>38</v>
      </c>
      <c r="C1291" t="s">
        <v>704</v>
      </c>
      <c r="D1291">
        <v>103</v>
      </c>
      <c r="E1291">
        <v>47680</v>
      </c>
    </row>
    <row r="1292" spans="1:5" x14ac:dyDescent="0.25">
      <c r="A1292">
        <v>18</v>
      </c>
      <c r="B1292" s="1" t="s">
        <v>36</v>
      </c>
      <c r="C1292" t="s">
        <v>714</v>
      </c>
      <c r="D1292">
        <v>105</v>
      </c>
      <c r="E1292">
        <v>39473</v>
      </c>
    </row>
    <row r="1293" spans="1:5" x14ac:dyDescent="0.25">
      <c r="A1293">
        <v>20</v>
      </c>
      <c r="B1293" s="1" t="s">
        <v>37</v>
      </c>
      <c r="C1293" t="s">
        <v>710</v>
      </c>
      <c r="D1293">
        <v>105</v>
      </c>
      <c r="E1293">
        <v>30680</v>
      </c>
    </row>
    <row r="1294" spans="1:5" x14ac:dyDescent="0.25">
      <c r="A1294">
        <v>14</v>
      </c>
      <c r="B1294" s="1" t="s">
        <v>38</v>
      </c>
      <c r="C1294" t="s">
        <v>712</v>
      </c>
      <c r="D1294">
        <v>104</v>
      </c>
      <c r="E1294">
        <v>25688</v>
      </c>
    </row>
    <row r="1295" spans="1:5" x14ac:dyDescent="0.25">
      <c r="A1295">
        <v>19</v>
      </c>
      <c r="B1295" s="1" t="s">
        <v>38</v>
      </c>
      <c r="C1295" t="s">
        <v>713</v>
      </c>
      <c r="D1295">
        <v>104</v>
      </c>
      <c r="E1295">
        <v>8311</v>
      </c>
    </row>
    <row r="1296" spans="1:5" x14ac:dyDescent="0.25">
      <c r="A1296">
        <v>18</v>
      </c>
      <c r="B1296" s="1" t="s">
        <v>36</v>
      </c>
      <c r="C1296" t="s">
        <v>707</v>
      </c>
      <c r="D1296">
        <v>104</v>
      </c>
      <c r="E1296">
        <v>44700</v>
      </c>
    </row>
    <row r="1297" spans="1:5" x14ac:dyDescent="0.25">
      <c r="A1297">
        <v>16</v>
      </c>
      <c r="B1297" s="1" t="s">
        <v>38</v>
      </c>
      <c r="C1297" t="s">
        <v>708</v>
      </c>
      <c r="D1297">
        <v>103</v>
      </c>
      <c r="E1297">
        <v>14419</v>
      </c>
    </row>
    <row r="1298" spans="1:5" x14ac:dyDescent="0.25">
      <c r="A1298">
        <v>20</v>
      </c>
      <c r="B1298" s="1" t="s">
        <v>39</v>
      </c>
      <c r="C1298" t="s">
        <v>711</v>
      </c>
      <c r="D1298">
        <v>104</v>
      </c>
      <c r="E1298">
        <v>15319</v>
      </c>
    </row>
    <row r="1299" spans="1:5" x14ac:dyDescent="0.25">
      <c r="A1299">
        <v>18</v>
      </c>
      <c r="B1299" s="1" t="s">
        <v>36</v>
      </c>
      <c r="C1299" t="s">
        <v>713</v>
      </c>
      <c r="D1299">
        <v>105</v>
      </c>
      <c r="E1299">
        <v>30767</v>
      </c>
    </row>
    <row r="1300" spans="1:5" x14ac:dyDescent="0.25">
      <c r="A1300">
        <v>16</v>
      </c>
      <c r="B1300" s="1" t="s">
        <v>39</v>
      </c>
      <c r="C1300" t="s">
        <v>705</v>
      </c>
      <c r="D1300">
        <v>105</v>
      </c>
      <c r="E1300">
        <v>8334</v>
      </c>
    </row>
    <row r="1301" spans="1:5" x14ac:dyDescent="0.25">
      <c r="A1301">
        <v>19</v>
      </c>
      <c r="B1301" s="1" t="s">
        <v>37</v>
      </c>
      <c r="C1301" t="s">
        <v>708</v>
      </c>
      <c r="D1301">
        <v>103</v>
      </c>
      <c r="E1301">
        <v>21391</v>
      </c>
    </row>
    <row r="1302" spans="1:5" x14ac:dyDescent="0.25">
      <c r="A1302">
        <v>18</v>
      </c>
      <c r="B1302" s="1" t="s">
        <v>39</v>
      </c>
      <c r="C1302" t="s">
        <v>710</v>
      </c>
      <c r="D1302">
        <v>103</v>
      </c>
      <c r="E1302">
        <v>39842</v>
      </c>
    </row>
    <row r="1303" spans="1:5" x14ac:dyDescent="0.25">
      <c r="A1303">
        <v>15</v>
      </c>
      <c r="B1303" s="1" t="s">
        <v>37</v>
      </c>
      <c r="C1303" t="s">
        <v>707</v>
      </c>
      <c r="D1303">
        <v>104</v>
      </c>
      <c r="E1303">
        <v>6893</v>
      </c>
    </row>
    <row r="1304" spans="1:5" x14ac:dyDescent="0.25">
      <c r="A1304">
        <v>19</v>
      </c>
      <c r="B1304" s="1" t="s">
        <v>36</v>
      </c>
      <c r="C1304" t="s">
        <v>706</v>
      </c>
      <c r="D1304">
        <v>104</v>
      </c>
      <c r="E1304">
        <v>42867</v>
      </c>
    </row>
    <row r="1305" spans="1:5" x14ac:dyDescent="0.25">
      <c r="A1305">
        <v>20</v>
      </c>
      <c r="B1305" s="1" t="s">
        <v>38</v>
      </c>
      <c r="C1305" t="s">
        <v>714</v>
      </c>
      <c r="D1305">
        <v>104</v>
      </c>
      <c r="E1305">
        <v>11891</v>
      </c>
    </row>
    <row r="1306" spans="1:5" x14ac:dyDescent="0.25">
      <c r="A1306">
        <v>17</v>
      </c>
      <c r="B1306" s="1" t="s">
        <v>39</v>
      </c>
      <c r="C1306" t="s">
        <v>704</v>
      </c>
      <c r="D1306">
        <v>104</v>
      </c>
      <c r="E1306">
        <v>21323</v>
      </c>
    </row>
    <row r="1307" spans="1:5" x14ac:dyDescent="0.25">
      <c r="A1307">
        <v>15</v>
      </c>
      <c r="B1307" s="1" t="s">
        <v>39</v>
      </c>
      <c r="C1307" t="s">
        <v>704</v>
      </c>
      <c r="D1307">
        <v>104</v>
      </c>
      <c r="E1307">
        <v>38426</v>
      </c>
    </row>
    <row r="1308" spans="1:5" x14ac:dyDescent="0.25">
      <c r="A1308">
        <v>19</v>
      </c>
      <c r="B1308" s="1" t="s">
        <v>39</v>
      </c>
      <c r="C1308" t="s">
        <v>712</v>
      </c>
      <c r="D1308">
        <v>105</v>
      </c>
      <c r="E1308">
        <v>48835</v>
      </c>
    </row>
    <row r="1309" spans="1:5" x14ac:dyDescent="0.25">
      <c r="A1309">
        <v>19</v>
      </c>
      <c r="B1309" s="1" t="s">
        <v>39</v>
      </c>
      <c r="C1309" t="s">
        <v>711</v>
      </c>
      <c r="D1309">
        <v>105</v>
      </c>
      <c r="E1309">
        <v>45349</v>
      </c>
    </row>
    <row r="1310" spans="1:5" x14ac:dyDescent="0.25">
      <c r="A1310">
        <v>15</v>
      </c>
      <c r="B1310" s="1" t="s">
        <v>39</v>
      </c>
      <c r="C1310" t="s">
        <v>707</v>
      </c>
      <c r="D1310">
        <v>105</v>
      </c>
      <c r="E1310">
        <v>20144</v>
      </c>
    </row>
    <row r="1311" spans="1:5" x14ac:dyDescent="0.25">
      <c r="A1311">
        <v>15</v>
      </c>
      <c r="B1311" s="1" t="s">
        <v>36</v>
      </c>
      <c r="C1311" t="s">
        <v>706</v>
      </c>
      <c r="D1311">
        <v>105</v>
      </c>
      <c r="E1311">
        <v>8153</v>
      </c>
    </row>
    <row r="1312" spans="1:5" x14ac:dyDescent="0.25">
      <c r="A1312">
        <v>14</v>
      </c>
      <c r="B1312" s="1" t="s">
        <v>36</v>
      </c>
      <c r="C1312" t="s">
        <v>704</v>
      </c>
      <c r="D1312">
        <v>105</v>
      </c>
      <c r="E1312">
        <v>24967</v>
      </c>
    </row>
    <row r="1313" spans="1:5" x14ac:dyDescent="0.25">
      <c r="A1313">
        <v>15</v>
      </c>
      <c r="B1313" s="1" t="s">
        <v>37</v>
      </c>
      <c r="C1313" t="s">
        <v>712</v>
      </c>
      <c r="D1313">
        <v>104</v>
      </c>
      <c r="E1313">
        <v>5439</v>
      </c>
    </row>
    <row r="1314" spans="1:5" x14ac:dyDescent="0.25">
      <c r="A1314">
        <v>16</v>
      </c>
      <c r="B1314" s="1" t="s">
        <v>39</v>
      </c>
      <c r="C1314" t="s">
        <v>707</v>
      </c>
      <c r="D1314">
        <v>103</v>
      </c>
      <c r="E1314">
        <v>38524</v>
      </c>
    </row>
    <row r="1315" spans="1:5" x14ac:dyDescent="0.25">
      <c r="A1315">
        <v>16</v>
      </c>
      <c r="B1315" s="1" t="s">
        <v>37</v>
      </c>
      <c r="C1315" t="s">
        <v>712</v>
      </c>
      <c r="D1315">
        <v>104</v>
      </c>
      <c r="E1315">
        <v>6434</v>
      </c>
    </row>
    <row r="1316" spans="1:5" x14ac:dyDescent="0.25">
      <c r="A1316">
        <v>14</v>
      </c>
      <c r="B1316" s="1" t="s">
        <v>39</v>
      </c>
      <c r="C1316" t="s">
        <v>710</v>
      </c>
      <c r="D1316">
        <v>103</v>
      </c>
      <c r="E1316">
        <v>13823</v>
      </c>
    </row>
    <row r="1317" spans="1:5" x14ac:dyDescent="0.25">
      <c r="A1317">
        <v>15</v>
      </c>
      <c r="B1317" s="1" t="s">
        <v>38</v>
      </c>
      <c r="C1317" t="s">
        <v>709</v>
      </c>
      <c r="D1317">
        <v>103</v>
      </c>
      <c r="E1317">
        <v>10692</v>
      </c>
    </row>
    <row r="1318" spans="1:5" x14ac:dyDescent="0.25">
      <c r="A1318">
        <v>19</v>
      </c>
      <c r="B1318" s="1" t="s">
        <v>37</v>
      </c>
      <c r="C1318" t="s">
        <v>705</v>
      </c>
      <c r="D1318">
        <v>105</v>
      </c>
      <c r="E1318">
        <v>31499</v>
      </c>
    </row>
    <row r="1319" spans="1:5" x14ac:dyDescent="0.25">
      <c r="A1319">
        <v>18</v>
      </c>
      <c r="B1319" s="1" t="s">
        <v>38</v>
      </c>
      <c r="C1319" t="s">
        <v>711</v>
      </c>
      <c r="D1319">
        <v>103</v>
      </c>
      <c r="E1319">
        <v>11902</v>
      </c>
    </row>
    <row r="1320" spans="1:5" x14ac:dyDescent="0.25">
      <c r="A1320">
        <v>14</v>
      </c>
      <c r="B1320" s="1" t="s">
        <v>36</v>
      </c>
      <c r="C1320" t="s">
        <v>714</v>
      </c>
      <c r="D1320">
        <v>104</v>
      </c>
      <c r="E1320">
        <v>21473</v>
      </c>
    </row>
    <row r="1321" spans="1:5" x14ac:dyDescent="0.25">
      <c r="A1321">
        <v>18</v>
      </c>
      <c r="B1321" s="1" t="s">
        <v>37</v>
      </c>
      <c r="C1321" t="s">
        <v>708</v>
      </c>
      <c r="D1321">
        <v>104</v>
      </c>
      <c r="E1321">
        <v>21249</v>
      </c>
    </row>
    <row r="1322" spans="1:5" x14ac:dyDescent="0.25">
      <c r="A1322">
        <v>19</v>
      </c>
      <c r="B1322" s="1" t="s">
        <v>39</v>
      </c>
      <c r="C1322" t="s">
        <v>711</v>
      </c>
      <c r="D1322">
        <v>105</v>
      </c>
      <c r="E1322">
        <v>31672</v>
      </c>
    </row>
    <row r="1323" spans="1:5" x14ac:dyDescent="0.25">
      <c r="A1323">
        <v>17</v>
      </c>
      <c r="B1323" s="1" t="s">
        <v>38</v>
      </c>
      <c r="C1323" t="s">
        <v>709</v>
      </c>
      <c r="D1323">
        <v>103</v>
      </c>
      <c r="E1323">
        <v>29955</v>
      </c>
    </row>
    <row r="1324" spans="1:5" x14ac:dyDescent="0.25">
      <c r="A1324">
        <v>16</v>
      </c>
      <c r="B1324" s="1" t="s">
        <v>37</v>
      </c>
      <c r="C1324" t="s">
        <v>704</v>
      </c>
      <c r="D1324">
        <v>105</v>
      </c>
      <c r="E1324">
        <v>25619</v>
      </c>
    </row>
    <row r="1325" spans="1:5" x14ac:dyDescent="0.25">
      <c r="A1325">
        <v>17</v>
      </c>
      <c r="B1325" s="1" t="s">
        <v>37</v>
      </c>
      <c r="C1325" t="s">
        <v>704</v>
      </c>
      <c r="D1325">
        <v>103</v>
      </c>
      <c r="E1325">
        <v>27395</v>
      </c>
    </row>
    <row r="1326" spans="1:5" x14ac:dyDescent="0.25">
      <c r="A1326">
        <v>17</v>
      </c>
      <c r="B1326" s="1" t="s">
        <v>37</v>
      </c>
      <c r="C1326" t="s">
        <v>706</v>
      </c>
      <c r="D1326">
        <v>105</v>
      </c>
      <c r="E1326">
        <v>47232</v>
      </c>
    </row>
    <row r="1327" spans="1:5" x14ac:dyDescent="0.25">
      <c r="A1327">
        <v>20</v>
      </c>
      <c r="B1327" s="1" t="s">
        <v>36</v>
      </c>
      <c r="C1327" t="s">
        <v>711</v>
      </c>
      <c r="D1327">
        <v>105</v>
      </c>
      <c r="E1327">
        <v>5187</v>
      </c>
    </row>
    <row r="1328" spans="1:5" x14ac:dyDescent="0.25">
      <c r="A1328">
        <v>15</v>
      </c>
      <c r="B1328" s="1" t="s">
        <v>37</v>
      </c>
      <c r="C1328" t="s">
        <v>707</v>
      </c>
      <c r="D1328">
        <v>105</v>
      </c>
      <c r="E1328">
        <v>49916</v>
      </c>
    </row>
    <row r="1329" spans="1:5" x14ac:dyDescent="0.25">
      <c r="A1329">
        <v>19</v>
      </c>
      <c r="B1329" s="1" t="s">
        <v>37</v>
      </c>
      <c r="C1329" t="s">
        <v>708</v>
      </c>
      <c r="D1329">
        <v>104</v>
      </c>
      <c r="E1329">
        <v>42173</v>
      </c>
    </row>
    <row r="1330" spans="1:5" x14ac:dyDescent="0.25">
      <c r="A1330">
        <v>20</v>
      </c>
      <c r="B1330" s="1" t="s">
        <v>38</v>
      </c>
      <c r="C1330" t="s">
        <v>711</v>
      </c>
      <c r="D1330">
        <v>104</v>
      </c>
      <c r="E1330">
        <v>49552</v>
      </c>
    </row>
    <row r="1331" spans="1:5" x14ac:dyDescent="0.25">
      <c r="A1331">
        <v>19</v>
      </c>
      <c r="B1331" s="1" t="s">
        <v>39</v>
      </c>
      <c r="C1331" t="s">
        <v>711</v>
      </c>
      <c r="D1331">
        <v>104</v>
      </c>
      <c r="E1331">
        <v>31372</v>
      </c>
    </row>
    <row r="1332" spans="1:5" x14ac:dyDescent="0.25">
      <c r="A1332">
        <v>19</v>
      </c>
      <c r="B1332" s="1" t="s">
        <v>37</v>
      </c>
      <c r="C1332" t="s">
        <v>710</v>
      </c>
      <c r="D1332">
        <v>104</v>
      </c>
      <c r="E1332">
        <v>36087</v>
      </c>
    </row>
    <row r="1333" spans="1:5" x14ac:dyDescent="0.25">
      <c r="A1333">
        <v>16</v>
      </c>
      <c r="B1333" s="1" t="s">
        <v>38</v>
      </c>
      <c r="C1333" t="s">
        <v>710</v>
      </c>
      <c r="D1333">
        <v>104</v>
      </c>
      <c r="E1333">
        <v>8984</v>
      </c>
    </row>
    <row r="1334" spans="1:5" x14ac:dyDescent="0.25">
      <c r="A1334">
        <v>18</v>
      </c>
      <c r="B1334" s="1" t="s">
        <v>37</v>
      </c>
      <c r="C1334" t="s">
        <v>705</v>
      </c>
      <c r="D1334">
        <v>104</v>
      </c>
      <c r="E1334">
        <v>16978</v>
      </c>
    </row>
    <row r="1335" spans="1:5" x14ac:dyDescent="0.25">
      <c r="A1335">
        <v>14</v>
      </c>
      <c r="B1335" s="1" t="s">
        <v>36</v>
      </c>
      <c r="C1335" t="s">
        <v>709</v>
      </c>
      <c r="D1335">
        <v>105</v>
      </c>
      <c r="E1335">
        <v>35380</v>
      </c>
    </row>
    <row r="1336" spans="1:5" x14ac:dyDescent="0.25">
      <c r="A1336">
        <v>20</v>
      </c>
      <c r="B1336" s="1" t="s">
        <v>38</v>
      </c>
      <c r="C1336" t="s">
        <v>705</v>
      </c>
      <c r="D1336">
        <v>103</v>
      </c>
      <c r="E1336">
        <v>41204</v>
      </c>
    </row>
    <row r="1337" spans="1:5" x14ac:dyDescent="0.25">
      <c r="A1337">
        <v>14</v>
      </c>
      <c r="B1337" s="1" t="s">
        <v>38</v>
      </c>
      <c r="C1337" t="s">
        <v>711</v>
      </c>
      <c r="D1337">
        <v>103</v>
      </c>
      <c r="E1337">
        <v>17044</v>
      </c>
    </row>
    <row r="1338" spans="1:5" x14ac:dyDescent="0.25">
      <c r="A1338">
        <v>15</v>
      </c>
      <c r="B1338" s="1" t="s">
        <v>39</v>
      </c>
      <c r="C1338" t="s">
        <v>714</v>
      </c>
      <c r="D1338">
        <v>104</v>
      </c>
      <c r="E1338">
        <v>46573</v>
      </c>
    </row>
    <row r="1339" spans="1:5" x14ac:dyDescent="0.25">
      <c r="A1339">
        <v>18</v>
      </c>
      <c r="B1339" s="1" t="s">
        <v>37</v>
      </c>
      <c r="C1339" t="s">
        <v>714</v>
      </c>
      <c r="D1339">
        <v>105</v>
      </c>
      <c r="E1339">
        <v>10959</v>
      </c>
    </row>
    <row r="1340" spans="1:5" x14ac:dyDescent="0.25">
      <c r="A1340">
        <v>14</v>
      </c>
      <c r="B1340" s="1" t="s">
        <v>39</v>
      </c>
      <c r="C1340" t="s">
        <v>713</v>
      </c>
      <c r="D1340">
        <v>104</v>
      </c>
      <c r="E1340">
        <v>19759</v>
      </c>
    </row>
    <row r="1341" spans="1:5" x14ac:dyDescent="0.25">
      <c r="A1341">
        <v>15</v>
      </c>
      <c r="B1341" s="1" t="s">
        <v>36</v>
      </c>
      <c r="C1341" t="s">
        <v>706</v>
      </c>
      <c r="D1341">
        <v>104</v>
      </c>
      <c r="E1341">
        <v>8956</v>
      </c>
    </row>
    <row r="1342" spans="1:5" x14ac:dyDescent="0.25">
      <c r="A1342">
        <v>20</v>
      </c>
      <c r="B1342" s="1" t="s">
        <v>36</v>
      </c>
      <c r="C1342" t="s">
        <v>709</v>
      </c>
      <c r="D1342">
        <v>104</v>
      </c>
      <c r="E1342">
        <v>37680</v>
      </c>
    </row>
    <row r="1343" spans="1:5" x14ac:dyDescent="0.25">
      <c r="A1343">
        <v>15</v>
      </c>
      <c r="B1343" s="1" t="s">
        <v>36</v>
      </c>
      <c r="C1343" t="s">
        <v>712</v>
      </c>
      <c r="D1343">
        <v>103</v>
      </c>
      <c r="E1343">
        <v>6534</v>
      </c>
    </row>
    <row r="1344" spans="1:5" x14ac:dyDescent="0.25">
      <c r="A1344">
        <v>18</v>
      </c>
      <c r="B1344" s="1" t="s">
        <v>38</v>
      </c>
      <c r="C1344" t="s">
        <v>713</v>
      </c>
      <c r="D1344">
        <v>103</v>
      </c>
      <c r="E1344">
        <v>49186</v>
      </c>
    </row>
    <row r="1345" spans="1:5" x14ac:dyDescent="0.25">
      <c r="A1345">
        <v>18</v>
      </c>
      <c r="B1345" s="1" t="s">
        <v>37</v>
      </c>
      <c r="C1345" t="s">
        <v>714</v>
      </c>
      <c r="D1345">
        <v>104</v>
      </c>
      <c r="E1345">
        <v>39321</v>
      </c>
    </row>
    <row r="1346" spans="1:5" x14ac:dyDescent="0.25">
      <c r="A1346">
        <v>17</v>
      </c>
      <c r="B1346" s="1" t="s">
        <v>36</v>
      </c>
      <c r="C1346" t="s">
        <v>707</v>
      </c>
      <c r="D1346">
        <v>105</v>
      </c>
      <c r="E1346">
        <v>49240</v>
      </c>
    </row>
    <row r="1347" spans="1:5" x14ac:dyDescent="0.25">
      <c r="A1347">
        <v>20</v>
      </c>
      <c r="B1347" s="1" t="s">
        <v>38</v>
      </c>
      <c r="C1347" t="s">
        <v>712</v>
      </c>
      <c r="D1347">
        <v>104</v>
      </c>
      <c r="E1347">
        <v>33510</v>
      </c>
    </row>
    <row r="1348" spans="1:5" x14ac:dyDescent="0.25">
      <c r="A1348">
        <v>19</v>
      </c>
      <c r="B1348" s="1" t="s">
        <v>36</v>
      </c>
      <c r="C1348" t="s">
        <v>709</v>
      </c>
      <c r="D1348">
        <v>105</v>
      </c>
      <c r="E1348">
        <v>26105</v>
      </c>
    </row>
    <row r="1349" spans="1:5" x14ac:dyDescent="0.25">
      <c r="A1349">
        <v>15</v>
      </c>
      <c r="B1349" s="1" t="s">
        <v>37</v>
      </c>
      <c r="C1349" t="s">
        <v>714</v>
      </c>
      <c r="D1349">
        <v>105</v>
      </c>
      <c r="E1349">
        <v>15709</v>
      </c>
    </row>
    <row r="1350" spans="1:5" x14ac:dyDescent="0.25">
      <c r="A1350">
        <v>15</v>
      </c>
      <c r="B1350" s="1" t="s">
        <v>39</v>
      </c>
      <c r="C1350" t="s">
        <v>713</v>
      </c>
      <c r="D1350">
        <v>105</v>
      </c>
      <c r="E1350">
        <v>24282</v>
      </c>
    </row>
    <row r="1351" spans="1:5" x14ac:dyDescent="0.25">
      <c r="A1351">
        <v>15</v>
      </c>
      <c r="B1351" s="1" t="s">
        <v>38</v>
      </c>
      <c r="C1351" t="s">
        <v>712</v>
      </c>
      <c r="D1351">
        <v>105</v>
      </c>
      <c r="E1351">
        <v>47265</v>
      </c>
    </row>
    <row r="1352" spans="1:5" x14ac:dyDescent="0.25">
      <c r="A1352">
        <v>20</v>
      </c>
      <c r="B1352" s="1" t="s">
        <v>37</v>
      </c>
      <c r="C1352" t="s">
        <v>705</v>
      </c>
      <c r="D1352">
        <v>104</v>
      </c>
      <c r="E1352">
        <v>7626</v>
      </c>
    </row>
    <row r="1353" spans="1:5" x14ac:dyDescent="0.25">
      <c r="A1353">
        <v>15</v>
      </c>
      <c r="B1353" s="1" t="s">
        <v>38</v>
      </c>
      <c r="C1353" t="s">
        <v>706</v>
      </c>
      <c r="D1353">
        <v>103</v>
      </c>
      <c r="E1353">
        <v>25824</v>
      </c>
    </row>
    <row r="1354" spans="1:5" x14ac:dyDescent="0.25">
      <c r="A1354">
        <v>19</v>
      </c>
      <c r="B1354" s="1" t="s">
        <v>37</v>
      </c>
      <c r="C1354" t="s">
        <v>707</v>
      </c>
      <c r="D1354">
        <v>104</v>
      </c>
      <c r="E1354">
        <v>29409</v>
      </c>
    </row>
    <row r="1355" spans="1:5" x14ac:dyDescent="0.25">
      <c r="A1355">
        <v>16</v>
      </c>
      <c r="B1355" s="1" t="s">
        <v>38</v>
      </c>
      <c r="C1355" t="s">
        <v>705</v>
      </c>
      <c r="D1355">
        <v>103</v>
      </c>
      <c r="E1355">
        <v>22306</v>
      </c>
    </row>
    <row r="1356" spans="1:5" x14ac:dyDescent="0.25">
      <c r="A1356">
        <v>14</v>
      </c>
      <c r="B1356" s="1" t="s">
        <v>39</v>
      </c>
      <c r="C1356" t="s">
        <v>714</v>
      </c>
      <c r="D1356">
        <v>104</v>
      </c>
      <c r="E1356">
        <v>41945</v>
      </c>
    </row>
    <row r="1357" spans="1:5" x14ac:dyDescent="0.25">
      <c r="A1357">
        <v>20</v>
      </c>
      <c r="B1357" s="1" t="s">
        <v>36</v>
      </c>
      <c r="C1357" t="s">
        <v>707</v>
      </c>
      <c r="D1357">
        <v>103</v>
      </c>
      <c r="E1357">
        <v>36768</v>
      </c>
    </row>
    <row r="1358" spans="1:5" x14ac:dyDescent="0.25">
      <c r="A1358">
        <v>17</v>
      </c>
      <c r="B1358" s="1" t="s">
        <v>37</v>
      </c>
      <c r="C1358" t="s">
        <v>709</v>
      </c>
      <c r="D1358">
        <v>105</v>
      </c>
      <c r="E1358">
        <v>38878</v>
      </c>
    </row>
    <row r="1359" spans="1:5" x14ac:dyDescent="0.25">
      <c r="A1359">
        <v>15</v>
      </c>
      <c r="B1359" s="1" t="s">
        <v>37</v>
      </c>
      <c r="C1359" t="s">
        <v>712</v>
      </c>
      <c r="D1359">
        <v>103</v>
      </c>
      <c r="E1359">
        <v>49484</v>
      </c>
    </row>
    <row r="1360" spans="1:5" x14ac:dyDescent="0.25">
      <c r="A1360">
        <v>17</v>
      </c>
      <c r="B1360" s="1" t="s">
        <v>36</v>
      </c>
      <c r="C1360" t="s">
        <v>713</v>
      </c>
      <c r="D1360">
        <v>103</v>
      </c>
      <c r="E1360">
        <v>10082</v>
      </c>
    </row>
    <row r="1361" spans="1:5" x14ac:dyDescent="0.25">
      <c r="A1361">
        <v>20</v>
      </c>
      <c r="B1361" s="1" t="s">
        <v>38</v>
      </c>
      <c r="C1361" t="s">
        <v>713</v>
      </c>
      <c r="D1361">
        <v>103</v>
      </c>
      <c r="E1361">
        <v>7348</v>
      </c>
    </row>
    <row r="1362" spans="1:5" x14ac:dyDescent="0.25">
      <c r="A1362">
        <v>16</v>
      </c>
      <c r="B1362" s="1" t="s">
        <v>39</v>
      </c>
      <c r="C1362" t="s">
        <v>714</v>
      </c>
      <c r="D1362">
        <v>104</v>
      </c>
      <c r="E1362">
        <v>27078</v>
      </c>
    </row>
    <row r="1363" spans="1:5" x14ac:dyDescent="0.25">
      <c r="A1363">
        <v>16</v>
      </c>
      <c r="B1363" s="1" t="s">
        <v>38</v>
      </c>
      <c r="C1363" t="s">
        <v>706</v>
      </c>
      <c r="D1363">
        <v>104</v>
      </c>
      <c r="E1363">
        <v>29384</v>
      </c>
    </row>
    <row r="1364" spans="1:5" x14ac:dyDescent="0.25">
      <c r="A1364">
        <v>20</v>
      </c>
      <c r="B1364" s="1" t="s">
        <v>37</v>
      </c>
      <c r="C1364" t="s">
        <v>711</v>
      </c>
      <c r="D1364">
        <v>104</v>
      </c>
      <c r="E1364">
        <v>7067</v>
      </c>
    </row>
    <row r="1365" spans="1:5" x14ac:dyDescent="0.25">
      <c r="A1365">
        <v>17</v>
      </c>
      <c r="B1365" s="1" t="s">
        <v>38</v>
      </c>
      <c r="C1365" t="s">
        <v>714</v>
      </c>
      <c r="D1365">
        <v>104</v>
      </c>
      <c r="E1365">
        <v>20350</v>
      </c>
    </row>
    <row r="1366" spans="1:5" x14ac:dyDescent="0.25">
      <c r="A1366">
        <v>15</v>
      </c>
      <c r="B1366" s="1" t="s">
        <v>37</v>
      </c>
      <c r="C1366" t="s">
        <v>713</v>
      </c>
      <c r="D1366">
        <v>104</v>
      </c>
      <c r="E1366">
        <v>7266</v>
      </c>
    </row>
    <row r="1367" spans="1:5" x14ac:dyDescent="0.25">
      <c r="A1367">
        <v>19</v>
      </c>
      <c r="B1367" s="1" t="s">
        <v>38</v>
      </c>
      <c r="C1367" t="s">
        <v>709</v>
      </c>
      <c r="D1367">
        <v>105</v>
      </c>
      <c r="E1367">
        <v>48801</v>
      </c>
    </row>
    <row r="1368" spans="1:5" x14ac:dyDescent="0.25">
      <c r="A1368">
        <v>20</v>
      </c>
      <c r="B1368" s="1" t="s">
        <v>37</v>
      </c>
      <c r="C1368" t="s">
        <v>706</v>
      </c>
      <c r="D1368">
        <v>105</v>
      </c>
      <c r="E1368">
        <v>25948</v>
      </c>
    </row>
    <row r="1369" spans="1:5" x14ac:dyDescent="0.25">
      <c r="A1369">
        <v>17</v>
      </c>
      <c r="B1369" s="1" t="s">
        <v>38</v>
      </c>
      <c r="C1369" t="s">
        <v>712</v>
      </c>
      <c r="D1369">
        <v>104</v>
      </c>
      <c r="E1369">
        <v>5021</v>
      </c>
    </row>
    <row r="1370" spans="1:5" x14ac:dyDescent="0.25">
      <c r="A1370">
        <v>18</v>
      </c>
      <c r="B1370" s="1" t="s">
        <v>37</v>
      </c>
      <c r="C1370" t="s">
        <v>710</v>
      </c>
      <c r="D1370">
        <v>105</v>
      </c>
      <c r="E1370">
        <v>12975</v>
      </c>
    </row>
    <row r="1371" spans="1:5" x14ac:dyDescent="0.25">
      <c r="A1371">
        <v>15</v>
      </c>
      <c r="B1371" s="1" t="s">
        <v>36</v>
      </c>
      <c r="C1371" t="s">
        <v>712</v>
      </c>
      <c r="D1371">
        <v>103</v>
      </c>
      <c r="E1371">
        <v>11798</v>
      </c>
    </row>
    <row r="1372" spans="1:5" x14ac:dyDescent="0.25">
      <c r="A1372">
        <v>17</v>
      </c>
      <c r="B1372" s="1" t="s">
        <v>36</v>
      </c>
      <c r="C1372" t="s">
        <v>710</v>
      </c>
      <c r="D1372">
        <v>104</v>
      </c>
      <c r="E1372">
        <v>25164</v>
      </c>
    </row>
    <row r="1373" spans="1:5" x14ac:dyDescent="0.25">
      <c r="A1373">
        <v>16</v>
      </c>
      <c r="B1373" s="1" t="s">
        <v>39</v>
      </c>
      <c r="C1373" t="s">
        <v>711</v>
      </c>
      <c r="D1373">
        <v>104</v>
      </c>
      <c r="E1373">
        <v>24854</v>
      </c>
    </row>
    <row r="1374" spans="1:5" x14ac:dyDescent="0.25">
      <c r="A1374">
        <v>17</v>
      </c>
      <c r="B1374" s="1" t="s">
        <v>38</v>
      </c>
      <c r="C1374" t="s">
        <v>713</v>
      </c>
      <c r="D1374">
        <v>103</v>
      </c>
      <c r="E1374">
        <v>8528</v>
      </c>
    </row>
    <row r="1375" spans="1:5" x14ac:dyDescent="0.25">
      <c r="A1375">
        <v>14</v>
      </c>
      <c r="B1375" s="1" t="s">
        <v>38</v>
      </c>
      <c r="C1375" t="s">
        <v>704</v>
      </c>
      <c r="D1375">
        <v>105</v>
      </c>
      <c r="E1375">
        <v>48665</v>
      </c>
    </row>
    <row r="1376" spans="1:5" x14ac:dyDescent="0.25">
      <c r="A1376">
        <v>14</v>
      </c>
      <c r="B1376" s="1" t="s">
        <v>36</v>
      </c>
      <c r="C1376" t="s">
        <v>709</v>
      </c>
      <c r="D1376">
        <v>103</v>
      </c>
      <c r="E1376">
        <v>33176</v>
      </c>
    </row>
    <row r="1377" spans="1:5" x14ac:dyDescent="0.25">
      <c r="A1377">
        <v>16</v>
      </c>
      <c r="B1377" s="1" t="s">
        <v>37</v>
      </c>
      <c r="C1377" t="s">
        <v>708</v>
      </c>
      <c r="D1377">
        <v>104</v>
      </c>
      <c r="E1377">
        <v>33546</v>
      </c>
    </row>
    <row r="1378" spans="1:5" x14ac:dyDescent="0.25">
      <c r="A1378">
        <v>20</v>
      </c>
      <c r="B1378" s="1" t="s">
        <v>38</v>
      </c>
      <c r="C1378" t="s">
        <v>708</v>
      </c>
      <c r="D1378">
        <v>104</v>
      </c>
      <c r="E1378">
        <v>38671</v>
      </c>
    </row>
    <row r="1379" spans="1:5" x14ac:dyDescent="0.25">
      <c r="A1379">
        <v>18</v>
      </c>
      <c r="B1379" s="1" t="s">
        <v>38</v>
      </c>
      <c r="C1379" t="s">
        <v>713</v>
      </c>
      <c r="D1379">
        <v>105</v>
      </c>
      <c r="E1379">
        <v>21549</v>
      </c>
    </row>
    <row r="1380" spans="1:5" x14ac:dyDescent="0.25">
      <c r="A1380">
        <v>19</v>
      </c>
      <c r="B1380" s="1" t="s">
        <v>36</v>
      </c>
      <c r="C1380" t="s">
        <v>704</v>
      </c>
      <c r="D1380">
        <v>105</v>
      </c>
      <c r="E1380">
        <v>30639</v>
      </c>
    </row>
    <row r="1381" spans="1:5" x14ac:dyDescent="0.25">
      <c r="A1381">
        <v>19</v>
      </c>
      <c r="B1381" s="1" t="s">
        <v>38</v>
      </c>
      <c r="C1381" t="s">
        <v>710</v>
      </c>
      <c r="D1381">
        <v>104</v>
      </c>
      <c r="E1381">
        <v>18404</v>
      </c>
    </row>
    <row r="1382" spans="1:5" x14ac:dyDescent="0.25">
      <c r="A1382">
        <v>14</v>
      </c>
      <c r="B1382" s="1" t="s">
        <v>39</v>
      </c>
      <c r="C1382" t="s">
        <v>711</v>
      </c>
      <c r="D1382">
        <v>105</v>
      </c>
      <c r="E1382">
        <v>35748</v>
      </c>
    </row>
    <row r="1383" spans="1:5" x14ac:dyDescent="0.25">
      <c r="A1383">
        <v>20</v>
      </c>
      <c r="B1383" s="1" t="s">
        <v>36</v>
      </c>
      <c r="C1383" t="s">
        <v>714</v>
      </c>
      <c r="D1383">
        <v>103</v>
      </c>
      <c r="E1383">
        <v>47308</v>
      </c>
    </row>
    <row r="1384" spans="1:5" x14ac:dyDescent="0.25">
      <c r="A1384">
        <v>19</v>
      </c>
      <c r="B1384" s="1" t="s">
        <v>39</v>
      </c>
      <c r="C1384" t="s">
        <v>704</v>
      </c>
      <c r="D1384">
        <v>103</v>
      </c>
      <c r="E1384">
        <v>11373</v>
      </c>
    </row>
    <row r="1385" spans="1:5" x14ac:dyDescent="0.25">
      <c r="A1385">
        <v>16</v>
      </c>
      <c r="B1385" s="1" t="s">
        <v>37</v>
      </c>
      <c r="C1385" t="s">
        <v>710</v>
      </c>
      <c r="D1385">
        <v>105</v>
      </c>
      <c r="E1385">
        <v>46972</v>
      </c>
    </row>
    <row r="1386" spans="1:5" x14ac:dyDescent="0.25">
      <c r="A1386">
        <v>20</v>
      </c>
      <c r="B1386" s="1" t="s">
        <v>39</v>
      </c>
      <c r="C1386" t="s">
        <v>711</v>
      </c>
      <c r="D1386">
        <v>105</v>
      </c>
      <c r="E1386">
        <v>24062</v>
      </c>
    </row>
    <row r="1387" spans="1:5" x14ac:dyDescent="0.25">
      <c r="A1387">
        <v>15</v>
      </c>
      <c r="B1387" s="1" t="s">
        <v>37</v>
      </c>
      <c r="C1387" t="s">
        <v>713</v>
      </c>
      <c r="D1387">
        <v>103</v>
      </c>
      <c r="E1387">
        <v>15062</v>
      </c>
    </row>
    <row r="1388" spans="1:5" x14ac:dyDescent="0.25">
      <c r="A1388">
        <v>14</v>
      </c>
      <c r="B1388" s="1" t="s">
        <v>36</v>
      </c>
      <c r="C1388" t="s">
        <v>712</v>
      </c>
      <c r="D1388">
        <v>103</v>
      </c>
      <c r="E1388">
        <v>40578</v>
      </c>
    </row>
    <row r="1389" spans="1:5" x14ac:dyDescent="0.25">
      <c r="A1389">
        <v>17</v>
      </c>
      <c r="B1389" s="1" t="s">
        <v>38</v>
      </c>
      <c r="C1389" t="s">
        <v>709</v>
      </c>
      <c r="D1389">
        <v>105</v>
      </c>
      <c r="E1389">
        <v>39222</v>
      </c>
    </row>
    <row r="1390" spans="1:5" x14ac:dyDescent="0.25">
      <c r="A1390">
        <v>15</v>
      </c>
      <c r="B1390" s="1" t="s">
        <v>39</v>
      </c>
      <c r="C1390" t="s">
        <v>713</v>
      </c>
      <c r="D1390">
        <v>103</v>
      </c>
      <c r="E1390">
        <v>22449</v>
      </c>
    </row>
    <row r="1391" spans="1:5" x14ac:dyDescent="0.25">
      <c r="A1391">
        <v>19</v>
      </c>
      <c r="B1391" s="1" t="s">
        <v>39</v>
      </c>
      <c r="C1391" t="s">
        <v>709</v>
      </c>
      <c r="D1391">
        <v>104</v>
      </c>
      <c r="E1391">
        <v>32008</v>
      </c>
    </row>
    <row r="1392" spans="1:5" x14ac:dyDescent="0.25">
      <c r="A1392">
        <v>15</v>
      </c>
      <c r="B1392" s="1" t="s">
        <v>39</v>
      </c>
      <c r="C1392" t="s">
        <v>708</v>
      </c>
      <c r="D1392">
        <v>104</v>
      </c>
      <c r="E1392">
        <v>17362</v>
      </c>
    </row>
    <row r="1393" spans="1:5" x14ac:dyDescent="0.25">
      <c r="A1393">
        <v>20</v>
      </c>
      <c r="B1393" s="1" t="s">
        <v>39</v>
      </c>
      <c r="C1393" t="s">
        <v>707</v>
      </c>
      <c r="D1393">
        <v>104</v>
      </c>
      <c r="E1393">
        <v>45859</v>
      </c>
    </row>
    <row r="1394" spans="1:5" x14ac:dyDescent="0.25">
      <c r="A1394">
        <v>20</v>
      </c>
      <c r="B1394" s="1" t="s">
        <v>39</v>
      </c>
      <c r="C1394" t="s">
        <v>704</v>
      </c>
      <c r="D1394">
        <v>103</v>
      </c>
      <c r="E1394">
        <v>24699</v>
      </c>
    </row>
    <row r="1395" spans="1:5" x14ac:dyDescent="0.25">
      <c r="A1395">
        <v>15</v>
      </c>
      <c r="B1395" s="1" t="s">
        <v>36</v>
      </c>
      <c r="C1395" t="s">
        <v>714</v>
      </c>
      <c r="D1395">
        <v>104</v>
      </c>
      <c r="E1395">
        <v>8997</v>
      </c>
    </row>
    <row r="1396" spans="1:5" x14ac:dyDescent="0.25">
      <c r="A1396">
        <v>17</v>
      </c>
      <c r="B1396" s="1" t="s">
        <v>36</v>
      </c>
      <c r="C1396" t="s">
        <v>711</v>
      </c>
      <c r="D1396">
        <v>103</v>
      </c>
      <c r="E1396">
        <v>20476</v>
      </c>
    </row>
    <row r="1397" spans="1:5" x14ac:dyDescent="0.25">
      <c r="A1397">
        <v>14</v>
      </c>
      <c r="B1397" s="1" t="s">
        <v>37</v>
      </c>
      <c r="C1397" t="s">
        <v>706</v>
      </c>
      <c r="D1397">
        <v>105</v>
      </c>
      <c r="E1397">
        <v>45203</v>
      </c>
    </row>
    <row r="1398" spans="1:5" x14ac:dyDescent="0.25">
      <c r="A1398">
        <v>19</v>
      </c>
      <c r="B1398" s="1" t="s">
        <v>39</v>
      </c>
      <c r="C1398" t="s">
        <v>711</v>
      </c>
      <c r="D1398">
        <v>103</v>
      </c>
      <c r="E1398">
        <v>23325</v>
      </c>
    </row>
    <row r="1399" spans="1:5" x14ac:dyDescent="0.25">
      <c r="A1399">
        <v>16</v>
      </c>
      <c r="B1399" s="1" t="s">
        <v>37</v>
      </c>
      <c r="C1399" t="s">
        <v>709</v>
      </c>
      <c r="D1399">
        <v>104</v>
      </c>
      <c r="E1399">
        <v>31034</v>
      </c>
    </row>
    <row r="1400" spans="1:5" x14ac:dyDescent="0.25">
      <c r="A1400">
        <v>15</v>
      </c>
      <c r="B1400" s="1" t="s">
        <v>39</v>
      </c>
      <c r="C1400" t="s">
        <v>708</v>
      </c>
      <c r="D1400">
        <v>104</v>
      </c>
      <c r="E1400">
        <v>15398</v>
      </c>
    </row>
    <row r="1401" spans="1:5" x14ac:dyDescent="0.25">
      <c r="A1401">
        <v>18</v>
      </c>
      <c r="B1401" s="1" t="s">
        <v>38</v>
      </c>
      <c r="C1401" t="s">
        <v>709</v>
      </c>
      <c r="D1401">
        <v>105</v>
      </c>
      <c r="E1401">
        <v>32829</v>
      </c>
    </row>
    <row r="1402" spans="1:5" x14ac:dyDescent="0.25">
      <c r="A1402">
        <v>20</v>
      </c>
      <c r="B1402" s="1" t="s">
        <v>37</v>
      </c>
      <c r="C1402" t="s">
        <v>707</v>
      </c>
      <c r="D1402">
        <v>104</v>
      </c>
      <c r="E1402">
        <v>28481</v>
      </c>
    </row>
    <row r="1403" spans="1:5" x14ac:dyDescent="0.25">
      <c r="A1403">
        <v>15</v>
      </c>
      <c r="B1403" s="1" t="s">
        <v>38</v>
      </c>
      <c r="C1403" t="s">
        <v>707</v>
      </c>
      <c r="D1403">
        <v>105</v>
      </c>
      <c r="E1403">
        <v>16510</v>
      </c>
    </row>
    <row r="1404" spans="1:5" x14ac:dyDescent="0.25">
      <c r="A1404">
        <v>14</v>
      </c>
      <c r="B1404" s="1" t="s">
        <v>36</v>
      </c>
      <c r="C1404" t="s">
        <v>708</v>
      </c>
      <c r="D1404">
        <v>105</v>
      </c>
      <c r="E1404">
        <v>29673</v>
      </c>
    </row>
    <row r="1405" spans="1:5" x14ac:dyDescent="0.25">
      <c r="A1405">
        <v>19</v>
      </c>
      <c r="B1405" s="1" t="s">
        <v>37</v>
      </c>
      <c r="C1405" t="s">
        <v>713</v>
      </c>
      <c r="D1405">
        <v>105</v>
      </c>
      <c r="E1405">
        <v>28886</v>
      </c>
    </row>
    <row r="1406" spans="1:5" x14ac:dyDescent="0.25">
      <c r="A1406">
        <v>17</v>
      </c>
      <c r="B1406" s="1" t="s">
        <v>39</v>
      </c>
      <c r="C1406" t="s">
        <v>704</v>
      </c>
      <c r="D1406">
        <v>103</v>
      </c>
      <c r="E1406">
        <v>12421</v>
      </c>
    </row>
    <row r="1407" spans="1:5" x14ac:dyDescent="0.25">
      <c r="A1407">
        <v>18</v>
      </c>
      <c r="B1407" s="1" t="s">
        <v>38</v>
      </c>
      <c r="C1407" t="s">
        <v>706</v>
      </c>
      <c r="D1407">
        <v>104</v>
      </c>
      <c r="E1407">
        <v>25676</v>
      </c>
    </row>
    <row r="1408" spans="1:5" x14ac:dyDescent="0.25">
      <c r="A1408">
        <v>15</v>
      </c>
      <c r="B1408" s="1" t="s">
        <v>37</v>
      </c>
      <c r="C1408" t="s">
        <v>707</v>
      </c>
      <c r="D1408">
        <v>105</v>
      </c>
      <c r="E1408">
        <v>31237</v>
      </c>
    </row>
    <row r="1409" spans="1:5" x14ac:dyDescent="0.25">
      <c r="A1409">
        <v>16</v>
      </c>
      <c r="B1409" s="1" t="s">
        <v>37</v>
      </c>
      <c r="C1409" t="s">
        <v>707</v>
      </c>
      <c r="D1409">
        <v>104</v>
      </c>
      <c r="E1409">
        <v>39884</v>
      </c>
    </row>
    <row r="1410" spans="1:5" x14ac:dyDescent="0.25">
      <c r="A1410">
        <v>14</v>
      </c>
      <c r="B1410" s="1" t="s">
        <v>37</v>
      </c>
      <c r="C1410" t="s">
        <v>710</v>
      </c>
      <c r="D1410">
        <v>105</v>
      </c>
      <c r="E1410">
        <v>32859</v>
      </c>
    </row>
    <row r="1411" spans="1:5" x14ac:dyDescent="0.25">
      <c r="A1411">
        <v>14</v>
      </c>
      <c r="B1411" s="1" t="s">
        <v>36</v>
      </c>
      <c r="C1411" t="s">
        <v>712</v>
      </c>
      <c r="D1411">
        <v>103</v>
      </c>
      <c r="E1411">
        <v>22539</v>
      </c>
    </row>
    <row r="1412" spans="1:5" x14ac:dyDescent="0.25">
      <c r="A1412">
        <v>16</v>
      </c>
      <c r="B1412" s="1" t="s">
        <v>37</v>
      </c>
      <c r="C1412" t="s">
        <v>708</v>
      </c>
      <c r="D1412">
        <v>103</v>
      </c>
      <c r="E1412">
        <v>31500</v>
      </c>
    </row>
    <row r="1413" spans="1:5" x14ac:dyDescent="0.25">
      <c r="A1413">
        <v>15</v>
      </c>
      <c r="B1413" s="1" t="s">
        <v>37</v>
      </c>
      <c r="C1413" t="s">
        <v>706</v>
      </c>
      <c r="D1413">
        <v>103</v>
      </c>
      <c r="E1413">
        <v>27575</v>
      </c>
    </row>
    <row r="1414" spans="1:5" x14ac:dyDescent="0.25">
      <c r="A1414">
        <v>15</v>
      </c>
      <c r="B1414" s="1" t="s">
        <v>38</v>
      </c>
      <c r="C1414" t="s">
        <v>710</v>
      </c>
      <c r="D1414">
        <v>105</v>
      </c>
      <c r="E1414">
        <v>43337</v>
      </c>
    </row>
    <row r="1415" spans="1:5" x14ac:dyDescent="0.25">
      <c r="A1415">
        <v>15</v>
      </c>
      <c r="B1415" s="1" t="s">
        <v>39</v>
      </c>
      <c r="C1415" t="s">
        <v>709</v>
      </c>
      <c r="D1415">
        <v>103</v>
      </c>
      <c r="E1415">
        <v>35101</v>
      </c>
    </row>
    <row r="1416" spans="1:5" x14ac:dyDescent="0.25">
      <c r="A1416">
        <v>16</v>
      </c>
      <c r="B1416" s="1" t="s">
        <v>37</v>
      </c>
      <c r="C1416" t="s">
        <v>705</v>
      </c>
      <c r="D1416">
        <v>104</v>
      </c>
      <c r="E1416">
        <v>5297</v>
      </c>
    </row>
    <row r="1417" spans="1:5" x14ac:dyDescent="0.25">
      <c r="A1417">
        <v>17</v>
      </c>
      <c r="B1417" s="1" t="s">
        <v>38</v>
      </c>
      <c r="C1417" t="s">
        <v>713</v>
      </c>
      <c r="D1417">
        <v>104</v>
      </c>
      <c r="E1417">
        <v>47058</v>
      </c>
    </row>
    <row r="1418" spans="1:5" x14ac:dyDescent="0.25">
      <c r="A1418">
        <v>14</v>
      </c>
      <c r="B1418" s="1" t="s">
        <v>37</v>
      </c>
      <c r="C1418" t="s">
        <v>714</v>
      </c>
      <c r="D1418">
        <v>105</v>
      </c>
      <c r="E1418">
        <v>19683</v>
      </c>
    </row>
    <row r="1419" spans="1:5" x14ac:dyDescent="0.25">
      <c r="A1419">
        <v>17</v>
      </c>
      <c r="B1419" s="1" t="s">
        <v>36</v>
      </c>
      <c r="C1419" t="s">
        <v>714</v>
      </c>
      <c r="D1419">
        <v>104</v>
      </c>
      <c r="E1419">
        <v>14399</v>
      </c>
    </row>
    <row r="1420" spans="1:5" x14ac:dyDescent="0.25">
      <c r="A1420">
        <v>20</v>
      </c>
      <c r="B1420" s="1" t="s">
        <v>38</v>
      </c>
      <c r="C1420" t="s">
        <v>704</v>
      </c>
      <c r="D1420">
        <v>105</v>
      </c>
      <c r="E1420">
        <v>18419</v>
      </c>
    </row>
    <row r="1421" spans="1:5" x14ac:dyDescent="0.25">
      <c r="A1421">
        <v>18</v>
      </c>
      <c r="B1421" s="1" t="s">
        <v>38</v>
      </c>
      <c r="C1421" t="s">
        <v>705</v>
      </c>
      <c r="D1421">
        <v>105</v>
      </c>
      <c r="E1421">
        <v>20913</v>
      </c>
    </row>
    <row r="1422" spans="1:5" x14ac:dyDescent="0.25">
      <c r="A1422">
        <v>18</v>
      </c>
      <c r="B1422" s="1" t="s">
        <v>39</v>
      </c>
      <c r="C1422" t="s">
        <v>706</v>
      </c>
      <c r="D1422">
        <v>103</v>
      </c>
      <c r="E1422">
        <v>38343</v>
      </c>
    </row>
    <row r="1423" spans="1:5" x14ac:dyDescent="0.25">
      <c r="A1423">
        <v>14</v>
      </c>
      <c r="B1423" s="1" t="s">
        <v>37</v>
      </c>
      <c r="C1423" t="s">
        <v>707</v>
      </c>
      <c r="D1423">
        <v>105</v>
      </c>
      <c r="E1423">
        <v>15570</v>
      </c>
    </row>
    <row r="1424" spans="1:5" x14ac:dyDescent="0.25">
      <c r="A1424">
        <v>16</v>
      </c>
      <c r="B1424" s="1" t="s">
        <v>39</v>
      </c>
      <c r="C1424" t="s">
        <v>710</v>
      </c>
      <c r="D1424">
        <v>103</v>
      </c>
      <c r="E1424">
        <v>43559</v>
      </c>
    </row>
    <row r="1425" spans="1:5" x14ac:dyDescent="0.25">
      <c r="A1425">
        <v>17</v>
      </c>
      <c r="B1425" s="1" t="s">
        <v>36</v>
      </c>
      <c r="C1425" t="s">
        <v>712</v>
      </c>
      <c r="D1425">
        <v>105</v>
      </c>
      <c r="E1425">
        <v>17327</v>
      </c>
    </row>
    <row r="1426" spans="1:5" x14ac:dyDescent="0.25">
      <c r="A1426">
        <v>20</v>
      </c>
      <c r="B1426" s="1" t="s">
        <v>36</v>
      </c>
      <c r="C1426" t="s">
        <v>706</v>
      </c>
      <c r="D1426">
        <v>104</v>
      </c>
      <c r="E1426">
        <v>37818</v>
      </c>
    </row>
    <row r="1427" spans="1:5" x14ac:dyDescent="0.25">
      <c r="A1427">
        <v>20</v>
      </c>
      <c r="B1427" s="1" t="s">
        <v>36</v>
      </c>
      <c r="C1427" t="s">
        <v>711</v>
      </c>
      <c r="D1427">
        <v>104</v>
      </c>
      <c r="E1427">
        <v>47591</v>
      </c>
    </row>
    <row r="1428" spans="1:5" x14ac:dyDescent="0.25">
      <c r="A1428">
        <v>16</v>
      </c>
      <c r="B1428" s="1" t="s">
        <v>38</v>
      </c>
      <c r="C1428" t="s">
        <v>704</v>
      </c>
      <c r="D1428">
        <v>103</v>
      </c>
      <c r="E1428">
        <v>36838</v>
      </c>
    </row>
    <row r="1429" spans="1:5" x14ac:dyDescent="0.25">
      <c r="A1429">
        <v>20</v>
      </c>
      <c r="B1429" s="1" t="s">
        <v>37</v>
      </c>
      <c r="C1429" t="s">
        <v>710</v>
      </c>
      <c r="D1429">
        <v>103</v>
      </c>
      <c r="E1429">
        <v>27111</v>
      </c>
    </row>
    <row r="1430" spans="1:5" x14ac:dyDescent="0.25">
      <c r="A1430">
        <v>15</v>
      </c>
      <c r="B1430" s="1" t="s">
        <v>36</v>
      </c>
      <c r="C1430" t="s">
        <v>706</v>
      </c>
      <c r="D1430">
        <v>104</v>
      </c>
      <c r="E1430">
        <v>45881</v>
      </c>
    </row>
    <row r="1431" spans="1:5" x14ac:dyDescent="0.25">
      <c r="A1431">
        <v>20</v>
      </c>
      <c r="B1431" s="1" t="s">
        <v>38</v>
      </c>
      <c r="C1431" t="s">
        <v>711</v>
      </c>
      <c r="D1431">
        <v>104</v>
      </c>
      <c r="E1431">
        <v>25096</v>
      </c>
    </row>
    <row r="1432" spans="1:5" x14ac:dyDescent="0.25">
      <c r="A1432">
        <v>14</v>
      </c>
      <c r="B1432" s="1" t="s">
        <v>36</v>
      </c>
      <c r="C1432" t="s">
        <v>707</v>
      </c>
      <c r="D1432">
        <v>103</v>
      </c>
      <c r="E1432">
        <v>27160</v>
      </c>
    </row>
    <row r="1433" spans="1:5" x14ac:dyDescent="0.25">
      <c r="A1433">
        <v>17</v>
      </c>
      <c r="B1433" s="1" t="s">
        <v>37</v>
      </c>
      <c r="C1433" t="s">
        <v>711</v>
      </c>
      <c r="D1433">
        <v>104</v>
      </c>
      <c r="E1433">
        <v>46983</v>
      </c>
    </row>
    <row r="1434" spans="1:5" x14ac:dyDescent="0.25">
      <c r="A1434">
        <v>19</v>
      </c>
      <c r="B1434" s="1" t="s">
        <v>39</v>
      </c>
      <c r="C1434" t="s">
        <v>712</v>
      </c>
      <c r="D1434">
        <v>103</v>
      </c>
      <c r="E1434">
        <v>47432</v>
      </c>
    </row>
    <row r="1435" spans="1:5" x14ac:dyDescent="0.25">
      <c r="A1435">
        <v>20</v>
      </c>
      <c r="B1435" s="1" t="s">
        <v>38</v>
      </c>
      <c r="C1435" t="s">
        <v>713</v>
      </c>
      <c r="D1435">
        <v>103</v>
      </c>
      <c r="E1435">
        <v>48445</v>
      </c>
    </row>
    <row r="1436" spans="1:5" x14ac:dyDescent="0.25">
      <c r="A1436">
        <v>20</v>
      </c>
      <c r="B1436" s="1" t="s">
        <v>37</v>
      </c>
      <c r="C1436" t="s">
        <v>714</v>
      </c>
      <c r="D1436">
        <v>103</v>
      </c>
      <c r="E1436">
        <v>28033</v>
      </c>
    </row>
    <row r="1437" spans="1:5" x14ac:dyDescent="0.25">
      <c r="A1437">
        <v>16</v>
      </c>
      <c r="B1437" s="1" t="s">
        <v>38</v>
      </c>
      <c r="C1437" t="s">
        <v>711</v>
      </c>
      <c r="D1437">
        <v>105</v>
      </c>
      <c r="E1437">
        <v>11088</v>
      </c>
    </row>
    <row r="1438" spans="1:5" x14ac:dyDescent="0.25">
      <c r="A1438">
        <v>18</v>
      </c>
      <c r="B1438" s="1" t="s">
        <v>37</v>
      </c>
      <c r="C1438" t="s">
        <v>708</v>
      </c>
      <c r="D1438">
        <v>105</v>
      </c>
      <c r="E1438">
        <v>25524</v>
      </c>
    </row>
    <row r="1439" spans="1:5" x14ac:dyDescent="0.25">
      <c r="A1439">
        <v>19</v>
      </c>
      <c r="B1439" s="1" t="s">
        <v>38</v>
      </c>
      <c r="C1439" t="s">
        <v>705</v>
      </c>
      <c r="D1439">
        <v>105</v>
      </c>
      <c r="E1439">
        <v>29142</v>
      </c>
    </row>
    <row r="1440" spans="1:5" x14ac:dyDescent="0.25">
      <c r="A1440">
        <v>17</v>
      </c>
      <c r="B1440" s="1" t="s">
        <v>39</v>
      </c>
      <c r="C1440" t="s">
        <v>709</v>
      </c>
      <c r="D1440">
        <v>105</v>
      </c>
      <c r="E1440">
        <v>13250</v>
      </c>
    </row>
    <row r="1441" spans="1:5" x14ac:dyDescent="0.25">
      <c r="A1441">
        <v>15</v>
      </c>
      <c r="B1441" s="1" t="s">
        <v>36</v>
      </c>
      <c r="C1441" t="s">
        <v>713</v>
      </c>
      <c r="D1441">
        <v>105</v>
      </c>
      <c r="E1441">
        <v>14416</v>
      </c>
    </row>
    <row r="1442" spans="1:5" x14ac:dyDescent="0.25">
      <c r="A1442">
        <v>18</v>
      </c>
      <c r="B1442" s="1" t="s">
        <v>37</v>
      </c>
      <c r="C1442" t="s">
        <v>714</v>
      </c>
      <c r="D1442">
        <v>103</v>
      </c>
      <c r="E1442">
        <v>41887</v>
      </c>
    </row>
    <row r="1443" spans="1:5" x14ac:dyDescent="0.25">
      <c r="A1443">
        <v>20</v>
      </c>
      <c r="B1443" s="1" t="s">
        <v>37</v>
      </c>
      <c r="C1443" t="s">
        <v>704</v>
      </c>
      <c r="D1443">
        <v>105</v>
      </c>
      <c r="E1443">
        <v>33910</v>
      </c>
    </row>
    <row r="1444" spans="1:5" x14ac:dyDescent="0.25">
      <c r="A1444">
        <v>19</v>
      </c>
      <c r="B1444" s="1" t="s">
        <v>36</v>
      </c>
      <c r="C1444" t="s">
        <v>708</v>
      </c>
      <c r="D1444">
        <v>104</v>
      </c>
      <c r="E1444">
        <v>29168</v>
      </c>
    </row>
    <row r="1445" spans="1:5" x14ac:dyDescent="0.25">
      <c r="A1445">
        <v>15</v>
      </c>
      <c r="B1445" s="1" t="s">
        <v>38</v>
      </c>
      <c r="C1445" t="s">
        <v>704</v>
      </c>
      <c r="D1445">
        <v>104</v>
      </c>
      <c r="E1445">
        <v>5524</v>
      </c>
    </row>
    <row r="1446" spans="1:5" x14ac:dyDescent="0.25">
      <c r="A1446">
        <v>15</v>
      </c>
      <c r="B1446" s="1" t="s">
        <v>39</v>
      </c>
      <c r="C1446" t="s">
        <v>708</v>
      </c>
      <c r="D1446">
        <v>105</v>
      </c>
      <c r="E1446">
        <v>33651</v>
      </c>
    </row>
    <row r="1447" spans="1:5" x14ac:dyDescent="0.25">
      <c r="A1447">
        <v>19</v>
      </c>
      <c r="B1447" s="1" t="s">
        <v>38</v>
      </c>
      <c r="C1447" t="s">
        <v>708</v>
      </c>
      <c r="D1447">
        <v>104</v>
      </c>
      <c r="E1447">
        <v>36054</v>
      </c>
    </row>
    <row r="1448" spans="1:5" x14ac:dyDescent="0.25">
      <c r="A1448">
        <v>15</v>
      </c>
      <c r="B1448" s="1" t="s">
        <v>37</v>
      </c>
      <c r="C1448" t="s">
        <v>709</v>
      </c>
      <c r="D1448">
        <v>104</v>
      </c>
      <c r="E1448">
        <v>18222</v>
      </c>
    </row>
    <row r="1449" spans="1:5" x14ac:dyDescent="0.25">
      <c r="A1449">
        <v>16</v>
      </c>
      <c r="B1449" s="1" t="s">
        <v>38</v>
      </c>
      <c r="C1449" t="s">
        <v>709</v>
      </c>
      <c r="D1449">
        <v>105</v>
      </c>
      <c r="E1449">
        <v>44890</v>
      </c>
    </row>
    <row r="1450" spans="1:5" x14ac:dyDescent="0.25">
      <c r="A1450">
        <v>14</v>
      </c>
      <c r="B1450" s="1" t="s">
        <v>37</v>
      </c>
      <c r="C1450" t="s">
        <v>707</v>
      </c>
      <c r="D1450">
        <v>104</v>
      </c>
      <c r="E1450">
        <v>35778</v>
      </c>
    </row>
    <row r="1451" spans="1:5" x14ac:dyDescent="0.25">
      <c r="A1451">
        <v>16</v>
      </c>
      <c r="B1451" s="1" t="s">
        <v>38</v>
      </c>
      <c r="C1451" t="s">
        <v>706</v>
      </c>
      <c r="D1451">
        <v>103</v>
      </c>
      <c r="E1451">
        <v>6171</v>
      </c>
    </row>
    <row r="1452" spans="1:5" x14ac:dyDescent="0.25">
      <c r="A1452">
        <v>17</v>
      </c>
      <c r="B1452" s="1" t="s">
        <v>37</v>
      </c>
      <c r="C1452" t="s">
        <v>707</v>
      </c>
      <c r="D1452">
        <v>104</v>
      </c>
      <c r="E1452">
        <v>6845</v>
      </c>
    </row>
    <row r="1453" spans="1:5" x14ac:dyDescent="0.25">
      <c r="A1453">
        <v>19</v>
      </c>
      <c r="B1453" s="1" t="s">
        <v>38</v>
      </c>
      <c r="C1453" t="s">
        <v>713</v>
      </c>
      <c r="D1453">
        <v>105</v>
      </c>
      <c r="E1453">
        <v>47609</v>
      </c>
    </row>
    <row r="1454" spans="1:5" x14ac:dyDescent="0.25">
      <c r="A1454">
        <v>19</v>
      </c>
      <c r="B1454" s="1" t="s">
        <v>37</v>
      </c>
      <c r="C1454" t="s">
        <v>705</v>
      </c>
      <c r="D1454">
        <v>104</v>
      </c>
      <c r="E1454">
        <v>35171</v>
      </c>
    </row>
    <row r="1455" spans="1:5" x14ac:dyDescent="0.25">
      <c r="A1455">
        <v>20</v>
      </c>
      <c r="B1455" s="1" t="s">
        <v>36</v>
      </c>
      <c r="C1455" t="s">
        <v>714</v>
      </c>
      <c r="D1455">
        <v>104</v>
      </c>
      <c r="E1455">
        <v>29684</v>
      </c>
    </row>
    <row r="1456" spans="1:5" x14ac:dyDescent="0.25">
      <c r="A1456">
        <v>16</v>
      </c>
      <c r="B1456" s="1" t="s">
        <v>36</v>
      </c>
      <c r="C1456" t="s">
        <v>713</v>
      </c>
      <c r="D1456">
        <v>103</v>
      </c>
      <c r="E1456">
        <v>15730</v>
      </c>
    </row>
    <row r="1457" spans="1:5" x14ac:dyDescent="0.25">
      <c r="A1457">
        <v>18</v>
      </c>
      <c r="B1457" s="1" t="s">
        <v>39</v>
      </c>
      <c r="C1457" t="s">
        <v>705</v>
      </c>
      <c r="D1457">
        <v>104</v>
      </c>
      <c r="E1457">
        <v>21892</v>
      </c>
    </row>
    <row r="1458" spans="1:5" x14ac:dyDescent="0.25">
      <c r="A1458">
        <v>19</v>
      </c>
      <c r="B1458" s="1" t="s">
        <v>38</v>
      </c>
      <c r="C1458" t="s">
        <v>709</v>
      </c>
      <c r="D1458">
        <v>105</v>
      </c>
      <c r="E1458">
        <v>41120</v>
      </c>
    </row>
    <row r="1459" spans="1:5" x14ac:dyDescent="0.25">
      <c r="A1459">
        <v>20</v>
      </c>
      <c r="B1459" s="1" t="s">
        <v>38</v>
      </c>
      <c r="C1459" t="s">
        <v>708</v>
      </c>
      <c r="D1459">
        <v>105</v>
      </c>
      <c r="E1459">
        <v>27042</v>
      </c>
    </row>
    <row r="1460" spans="1:5" x14ac:dyDescent="0.25">
      <c r="A1460">
        <v>17</v>
      </c>
      <c r="B1460" s="1" t="s">
        <v>36</v>
      </c>
      <c r="C1460" t="s">
        <v>707</v>
      </c>
      <c r="D1460">
        <v>103</v>
      </c>
      <c r="E1460">
        <v>42247</v>
      </c>
    </row>
    <row r="1461" spans="1:5" x14ac:dyDescent="0.25">
      <c r="A1461">
        <v>16</v>
      </c>
      <c r="B1461" s="1" t="s">
        <v>37</v>
      </c>
      <c r="C1461" t="s">
        <v>706</v>
      </c>
      <c r="D1461">
        <v>104</v>
      </c>
      <c r="E1461">
        <v>25102</v>
      </c>
    </row>
    <row r="1462" spans="1:5" x14ac:dyDescent="0.25">
      <c r="A1462">
        <v>14</v>
      </c>
      <c r="B1462" s="1" t="s">
        <v>38</v>
      </c>
      <c r="C1462" t="s">
        <v>709</v>
      </c>
      <c r="D1462">
        <v>104</v>
      </c>
      <c r="E1462">
        <v>28765</v>
      </c>
    </row>
    <row r="1463" spans="1:5" x14ac:dyDescent="0.25">
      <c r="A1463">
        <v>16</v>
      </c>
      <c r="B1463" s="1" t="s">
        <v>38</v>
      </c>
      <c r="C1463" t="s">
        <v>711</v>
      </c>
      <c r="D1463">
        <v>105</v>
      </c>
      <c r="E1463">
        <v>40009</v>
      </c>
    </row>
    <row r="1464" spans="1:5" x14ac:dyDescent="0.25">
      <c r="A1464">
        <v>15</v>
      </c>
      <c r="B1464" s="1" t="s">
        <v>36</v>
      </c>
      <c r="C1464" t="s">
        <v>711</v>
      </c>
      <c r="D1464">
        <v>104</v>
      </c>
      <c r="E1464">
        <v>30044</v>
      </c>
    </row>
    <row r="1465" spans="1:5" x14ac:dyDescent="0.25">
      <c r="A1465">
        <v>15</v>
      </c>
      <c r="B1465" s="1" t="s">
        <v>38</v>
      </c>
      <c r="C1465" t="s">
        <v>707</v>
      </c>
      <c r="D1465">
        <v>104</v>
      </c>
      <c r="E1465">
        <v>29025</v>
      </c>
    </row>
    <row r="1466" spans="1:5" x14ac:dyDescent="0.25">
      <c r="A1466">
        <v>20</v>
      </c>
      <c r="B1466" s="1" t="s">
        <v>39</v>
      </c>
      <c r="C1466" t="s">
        <v>710</v>
      </c>
      <c r="D1466">
        <v>105</v>
      </c>
      <c r="E1466">
        <v>28883</v>
      </c>
    </row>
    <row r="1467" spans="1:5" x14ac:dyDescent="0.25">
      <c r="A1467">
        <v>17</v>
      </c>
      <c r="B1467" s="1" t="s">
        <v>36</v>
      </c>
      <c r="C1467" t="s">
        <v>712</v>
      </c>
      <c r="D1467">
        <v>105</v>
      </c>
      <c r="E1467">
        <v>39064</v>
      </c>
    </row>
    <row r="1468" spans="1:5" x14ac:dyDescent="0.25">
      <c r="A1468">
        <v>14</v>
      </c>
      <c r="B1468" s="1" t="s">
        <v>39</v>
      </c>
      <c r="C1468" t="s">
        <v>711</v>
      </c>
      <c r="D1468">
        <v>103</v>
      </c>
      <c r="E1468">
        <v>6483</v>
      </c>
    </row>
    <row r="1469" spans="1:5" x14ac:dyDescent="0.25">
      <c r="A1469">
        <v>20</v>
      </c>
      <c r="B1469" s="1" t="s">
        <v>37</v>
      </c>
      <c r="C1469" t="s">
        <v>705</v>
      </c>
      <c r="D1469">
        <v>103</v>
      </c>
      <c r="E1469">
        <v>14311</v>
      </c>
    </row>
    <row r="1470" spans="1:5" x14ac:dyDescent="0.25">
      <c r="A1470">
        <v>16</v>
      </c>
      <c r="B1470" s="1" t="s">
        <v>39</v>
      </c>
      <c r="C1470" t="s">
        <v>709</v>
      </c>
      <c r="D1470">
        <v>103</v>
      </c>
      <c r="E1470">
        <v>17275</v>
      </c>
    </row>
    <row r="1471" spans="1:5" x14ac:dyDescent="0.25">
      <c r="A1471">
        <v>19</v>
      </c>
      <c r="B1471" s="1" t="s">
        <v>37</v>
      </c>
      <c r="C1471" t="s">
        <v>710</v>
      </c>
      <c r="D1471">
        <v>104</v>
      </c>
      <c r="E1471">
        <v>32439</v>
      </c>
    </row>
    <row r="1472" spans="1:5" x14ac:dyDescent="0.25">
      <c r="A1472">
        <v>19</v>
      </c>
      <c r="B1472" s="1" t="s">
        <v>36</v>
      </c>
      <c r="C1472" t="s">
        <v>714</v>
      </c>
      <c r="D1472">
        <v>103</v>
      </c>
      <c r="E1472">
        <v>6898</v>
      </c>
    </row>
    <row r="1473" spans="1:5" x14ac:dyDescent="0.25">
      <c r="A1473">
        <v>14</v>
      </c>
      <c r="B1473" s="1" t="s">
        <v>38</v>
      </c>
      <c r="C1473" t="s">
        <v>710</v>
      </c>
      <c r="D1473">
        <v>105</v>
      </c>
      <c r="E1473">
        <v>41303</v>
      </c>
    </row>
    <row r="1474" spans="1:5" x14ac:dyDescent="0.25">
      <c r="A1474">
        <v>14</v>
      </c>
      <c r="B1474" s="1" t="s">
        <v>39</v>
      </c>
      <c r="C1474" t="s">
        <v>713</v>
      </c>
      <c r="D1474">
        <v>104</v>
      </c>
      <c r="E1474">
        <v>19352</v>
      </c>
    </row>
    <row r="1475" spans="1:5" x14ac:dyDescent="0.25">
      <c r="A1475">
        <v>17</v>
      </c>
      <c r="B1475" s="1" t="s">
        <v>39</v>
      </c>
      <c r="C1475" t="s">
        <v>710</v>
      </c>
      <c r="D1475">
        <v>104</v>
      </c>
      <c r="E1475">
        <v>19834</v>
      </c>
    </row>
    <row r="1476" spans="1:5" x14ac:dyDescent="0.25">
      <c r="A1476">
        <v>18</v>
      </c>
      <c r="B1476" s="1" t="s">
        <v>39</v>
      </c>
      <c r="C1476" t="s">
        <v>714</v>
      </c>
      <c r="D1476">
        <v>103</v>
      </c>
      <c r="E1476">
        <v>13534</v>
      </c>
    </row>
    <row r="1477" spans="1:5" x14ac:dyDescent="0.25">
      <c r="A1477">
        <v>15</v>
      </c>
      <c r="B1477" s="1" t="s">
        <v>39</v>
      </c>
      <c r="C1477" t="s">
        <v>713</v>
      </c>
      <c r="D1477">
        <v>105</v>
      </c>
      <c r="E1477">
        <v>26199</v>
      </c>
    </row>
    <row r="1478" spans="1:5" x14ac:dyDescent="0.25">
      <c r="A1478">
        <v>16</v>
      </c>
      <c r="B1478" s="1" t="s">
        <v>39</v>
      </c>
      <c r="C1478" t="s">
        <v>714</v>
      </c>
      <c r="D1478">
        <v>104</v>
      </c>
      <c r="E1478">
        <v>33915</v>
      </c>
    </row>
    <row r="1479" spans="1:5" x14ac:dyDescent="0.25">
      <c r="A1479">
        <v>16</v>
      </c>
      <c r="B1479" s="1" t="s">
        <v>36</v>
      </c>
      <c r="C1479" t="s">
        <v>704</v>
      </c>
      <c r="D1479">
        <v>103</v>
      </c>
      <c r="E1479">
        <v>7134</v>
      </c>
    </row>
    <row r="1480" spans="1:5" x14ac:dyDescent="0.25">
      <c r="A1480">
        <v>19</v>
      </c>
      <c r="B1480" s="1" t="s">
        <v>36</v>
      </c>
      <c r="C1480" t="s">
        <v>710</v>
      </c>
      <c r="D1480">
        <v>103</v>
      </c>
      <c r="E1480">
        <v>21634</v>
      </c>
    </row>
    <row r="1481" spans="1:5" x14ac:dyDescent="0.25">
      <c r="A1481">
        <v>16</v>
      </c>
      <c r="B1481" s="1" t="s">
        <v>37</v>
      </c>
      <c r="C1481" t="s">
        <v>713</v>
      </c>
      <c r="D1481">
        <v>105</v>
      </c>
      <c r="E1481">
        <v>24020</v>
      </c>
    </row>
    <row r="1482" spans="1:5" x14ac:dyDescent="0.25">
      <c r="A1482">
        <v>17</v>
      </c>
      <c r="B1482" s="1" t="s">
        <v>39</v>
      </c>
      <c r="C1482" t="s">
        <v>710</v>
      </c>
      <c r="D1482">
        <v>104</v>
      </c>
      <c r="E1482">
        <v>47764</v>
      </c>
    </row>
    <row r="1483" spans="1:5" x14ac:dyDescent="0.25">
      <c r="A1483">
        <v>15</v>
      </c>
      <c r="B1483" s="1" t="s">
        <v>37</v>
      </c>
      <c r="C1483" t="s">
        <v>711</v>
      </c>
      <c r="D1483">
        <v>105</v>
      </c>
      <c r="E1483">
        <v>25762</v>
      </c>
    </row>
    <row r="1484" spans="1:5" x14ac:dyDescent="0.25">
      <c r="A1484">
        <v>20</v>
      </c>
      <c r="B1484" s="1" t="s">
        <v>39</v>
      </c>
      <c r="C1484" t="s">
        <v>710</v>
      </c>
      <c r="D1484">
        <v>104</v>
      </c>
      <c r="E1484">
        <v>13730</v>
      </c>
    </row>
    <row r="1485" spans="1:5" x14ac:dyDescent="0.25">
      <c r="A1485">
        <v>15</v>
      </c>
      <c r="B1485" s="1" t="s">
        <v>38</v>
      </c>
      <c r="C1485" t="s">
        <v>711</v>
      </c>
      <c r="D1485">
        <v>104</v>
      </c>
      <c r="E1485">
        <v>19073</v>
      </c>
    </row>
    <row r="1486" spans="1:5" x14ac:dyDescent="0.25">
      <c r="A1486">
        <v>14</v>
      </c>
      <c r="B1486" s="1" t="s">
        <v>37</v>
      </c>
      <c r="C1486" t="s">
        <v>707</v>
      </c>
      <c r="D1486">
        <v>105</v>
      </c>
      <c r="E1486">
        <v>44778</v>
      </c>
    </row>
    <row r="1487" spans="1:5" x14ac:dyDescent="0.25">
      <c r="A1487">
        <v>17</v>
      </c>
      <c r="B1487" s="1" t="s">
        <v>38</v>
      </c>
      <c r="C1487" t="s">
        <v>708</v>
      </c>
      <c r="D1487">
        <v>105</v>
      </c>
      <c r="E1487">
        <v>22592</v>
      </c>
    </row>
    <row r="1488" spans="1:5" x14ac:dyDescent="0.25">
      <c r="A1488">
        <v>20</v>
      </c>
      <c r="B1488" s="1" t="s">
        <v>36</v>
      </c>
      <c r="C1488" t="s">
        <v>709</v>
      </c>
      <c r="D1488">
        <v>103</v>
      </c>
      <c r="E1488">
        <v>5241</v>
      </c>
    </row>
    <row r="1489" spans="1:5" x14ac:dyDescent="0.25">
      <c r="A1489">
        <v>18</v>
      </c>
      <c r="B1489" s="1" t="s">
        <v>37</v>
      </c>
      <c r="C1489" t="s">
        <v>713</v>
      </c>
      <c r="D1489">
        <v>103</v>
      </c>
      <c r="E1489">
        <v>16777</v>
      </c>
    </row>
    <row r="1490" spans="1:5" x14ac:dyDescent="0.25">
      <c r="A1490">
        <v>16</v>
      </c>
      <c r="B1490" s="1" t="s">
        <v>39</v>
      </c>
      <c r="C1490" t="s">
        <v>707</v>
      </c>
      <c r="D1490">
        <v>104</v>
      </c>
      <c r="E1490">
        <v>18542</v>
      </c>
    </row>
    <row r="1491" spans="1:5" x14ac:dyDescent="0.25">
      <c r="A1491">
        <v>20</v>
      </c>
      <c r="B1491" s="1" t="s">
        <v>38</v>
      </c>
      <c r="C1491" t="s">
        <v>714</v>
      </c>
      <c r="D1491">
        <v>103</v>
      </c>
      <c r="E1491">
        <v>43154</v>
      </c>
    </row>
    <row r="1492" spans="1:5" x14ac:dyDescent="0.25">
      <c r="A1492">
        <v>17</v>
      </c>
      <c r="B1492" s="1" t="s">
        <v>37</v>
      </c>
      <c r="C1492" t="s">
        <v>714</v>
      </c>
      <c r="D1492">
        <v>105</v>
      </c>
      <c r="E1492">
        <v>13612</v>
      </c>
    </row>
    <row r="1493" spans="1:5" x14ac:dyDescent="0.25">
      <c r="A1493">
        <v>19</v>
      </c>
      <c r="B1493" s="1" t="s">
        <v>37</v>
      </c>
      <c r="C1493" t="s">
        <v>707</v>
      </c>
      <c r="D1493">
        <v>103</v>
      </c>
      <c r="E1493">
        <v>49889</v>
      </c>
    </row>
    <row r="1494" spans="1:5" x14ac:dyDescent="0.25">
      <c r="A1494">
        <v>17</v>
      </c>
      <c r="B1494" s="1" t="s">
        <v>37</v>
      </c>
      <c r="C1494" t="s">
        <v>714</v>
      </c>
      <c r="D1494">
        <v>104</v>
      </c>
      <c r="E1494">
        <v>31400</v>
      </c>
    </row>
    <row r="1495" spans="1:5" x14ac:dyDescent="0.25">
      <c r="A1495">
        <v>15</v>
      </c>
      <c r="B1495" s="1" t="s">
        <v>36</v>
      </c>
      <c r="C1495" t="s">
        <v>708</v>
      </c>
      <c r="D1495">
        <v>105</v>
      </c>
      <c r="E1495">
        <v>26681</v>
      </c>
    </row>
    <row r="1496" spans="1:5" x14ac:dyDescent="0.25">
      <c r="A1496">
        <v>20</v>
      </c>
      <c r="B1496" s="1" t="s">
        <v>37</v>
      </c>
      <c r="C1496" t="s">
        <v>708</v>
      </c>
      <c r="D1496">
        <v>103</v>
      </c>
      <c r="E1496">
        <v>49674</v>
      </c>
    </row>
    <row r="1497" spans="1:5" x14ac:dyDescent="0.25">
      <c r="A1497">
        <v>20</v>
      </c>
      <c r="B1497" s="1" t="s">
        <v>37</v>
      </c>
      <c r="C1497" t="s">
        <v>705</v>
      </c>
      <c r="D1497">
        <v>105</v>
      </c>
      <c r="E1497">
        <v>14999</v>
      </c>
    </row>
    <row r="1498" spans="1:5" x14ac:dyDescent="0.25">
      <c r="A1498">
        <v>14</v>
      </c>
      <c r="B1498" s="1" t="s">
        <v>38</v>
      </c>
      <c r="C1498" t="s">
        <v>710</v>
      </c>
      <c r="D1498">
        <v>104</v>
      </c>
      <c r="E1498">
        <v>25266</v>
      </c>
    </row>
    <row r="1499" spans="1:5" x14ac:dyDescent="0.25">
      <c r="A1499">
        <v>19</v>
      </c>
      <c r="B1499" s="1" t="s">
        <v>39</v>
      </c>
      <c r="C1499" t="s">
        <v>704</v>
      </c>
      <c r="D1499">
        <v>105</v>
      </c>
      <c r="E1499">
        <v>13490</v>
      </c>
    </row>
    <row r="1500" spans="1:5" x14ac:dyDescent="0.25">
      <c r="A1500">
        <v>14</v>
      </c>
      <c r="B1500" s="1" t="s">
        <v>37</v>
      </c>
      <c r="C1500" t="s">
        <v>706</v>
      </c>
      <c r="D1500">
        <v>105</v>
      </c>
      <c r="E1500">
        <v>44336</v>
      </c>
    </row>
    <row r="1501" spans="1:5" x14ac:dyDescent="0.25">
      <c r="A1501">
        <v>19</v>
      </c>
      <c r="B1501" s="1" t="s">
        <v>38</v>
      </c>
      <c r="C1501" t="s">
        <v>704</v>
      </c>
      <c r="D1501">
        <v>104</v>
      </c>
      <c r="E1501">
        <v>39342</v>
      </c>
    </row>
    <row r="1502" spans="1:5" x14ac:dyDescent="0.25">
      <c r="A1502">
        <v>15</v>
      </c>
      <c r="B1502" s="1" t="s">
        <v>37</v>
      </c>
      <c r="C1502" t="s">
        <v>705</v>
      </c>
      <c r="D1502">
        <v>104</v>
      </c>
      <c r="E1502">
        <v>23969</v>
      </c>
    </row>
    <row r="1503" spans="1:5" x14ac:dyDescent="0.25">
      <c r="A1503">
        <v>20</v>
      </c>
      <c r="B1503" s="1" t="s">
        <v>36</v>
      </c>
      <c r="C1503" t="s">
        <v>708</v>
      </c>
      <c r="D1503">
        <v>103</v>
      </c>
      <c r="E1503">
        <v>10739</v>
      </c>
    </row>
    <row r="1504" spans="1:5" x14ac:dyDescent="0.25">
      <c r="A1504">
        <v>15</v>
      </c>
      <c r="B1504" s="1" t="s">
        <v>38</v>
      </c>
      <c r="C1504" t="s">
        <v>711</v>
      </c>
      <c r="D1504">
        <v>105</v>
      </c>
      <c r="E1504">
        <v>15469</v>
      </c>
    </row>
    <row r="1505" spans="1:5" x14ac:dyDescent="0.25">
      <c r="A1505">
        <v>18</v>
      </c>
      <c r="B1505" s="1" t="s">
        <v>38</v>
      </c>
      <c r="C1505" t="s">
        <v>709</v>
      </c>
      <c r="D1505">
        <v>103</v>
      </c>
      <c r="E1505">
        <v>28555</v>
      </c>
    </row>
    <row r="1506" spans="1:5" x14ac:dyDescent="0.25">
      <c r="A1506">
        <v>16</v>
      </c>
      <c r="B1506" s="1" t="s">
        <v>39</v>
      </c>
      <c r="C1506" t="s">
        <v>711</v>
      </c>
      <c r="D1506">
        <v>105</v>
      </c>
      <c r="E1506">
        <v>12047</v>
      </c>
    </row>
    <row r="1507" spans="1:5" x14ac:dyDescent="0.25">
      <c r="A1507">
        <v>17</v>
      </c>
      <c r="B1507" s="1" t="s">
        <v>37</v>
      </c>
      <c r="C1507" t="s">
        <v>712</v>
      </c>
      <c r="D1507">
        <v>103</v>
      </c>
      <c r="E1507">
        <v>9162</v>
      </c>
    </row>
    <row r="1508" spans="1:5" x14ac:dyDescent="0.25">
      <c r="A1508">
        <v>16</v>
      </c>
      <c r="B1508" s="1" t="s">
        <v>39</v>
      </c>
      <c r="C1508" t="s">
        <v>712</v>
      </c>
      <c r="D1508">
        <v>105</v>
      </c>
      <c r="E1508">
        <v>5493</v>
      </c>
    </row>
    <row r="1509" spans="1:5" x14ac:dyDescent="0.25">
      <c r="A1509">
        <v>15</v>
      </c>
      <c r="B1509" s="1" t="s">
        <v>36</v>
      </c>
      <c r="C1509" t="s">
        <v>709</v>
      </c>
      <c r="D1509">
        <v>105</v>
      </c>
      <c r="E1509">
        <v>38855</v>
      </c>
    </row>
    <row r="1510" spans="1:5" x14ac:dyDescent="0.25">
      <c r="A1510">
        <v>16</v>
      </c>
      <c r="B1510" s="1" t="s">
        <v>36</v>
      </c>
      <c r="C1510" t="s">
        <v>712</v>
      </c>
      <c r="D1510">
        <v>105</v>
      </c>
      <c r="E1510">
        <v>18239</v>
      </c>
    </row>
    <row r="1511" spans="1:5" x14ac:dyDescent="0.25">
      <c r="A1511">
        <v>16</v>
      </c>
      <c r="B1511" s="1" t="s">
        <v>36</v>
      </c>
      <c r="C1511" t="s">
        <v>711</v>
      </c>
      <c r="D1511">
        <v>103</v>
      </c>
      <c r="E1511">
        <v>6669</v>
      </c>
    </row>
    <row r="1512" spans="1:5" x14ac:dyDescent="0.25">
      <c r="A1512">
        <v>20</v>
      </c>
      <c r="B1512" s="1" t="s">
        <v>38</v>
      </c>
      <c r="C1512" t="s">
        <v>706</v>
      </c>
      <c r="D1512">
        <v>104</v>
      </c>
      <c r="E1512">
        <v>49650</v>
      </c>
    </row>
    <row r="1513" spans="1:5" x14ac:dyDescent="0.25">
      <c r="A1513">
        <v>14</v>
      </c>
      <c r="B1513" s="1" t="s">
        <v>37</v>
      </c>
      <c r="C1513" t="s">
        <v>707</v>
      </c>
      <c r="D1513">
        <v>104</v>
      </c>
      <c r="E1513">
        <v>47443</v>
      </c>
    </row>
    <row r="1514" spans="1:5" x14ac:dyDescent="0.25">
      <c r="A1514">
        <v>18</v>
      </c>
      <c r="B1514" s="1" t="s">
        <v>36</v>
      </c>
      <c r="C1514" t="s">
        <v>714</v>
      </c>
      <c r="D1514">
        <v>103</v>
      </c>
      <c r="E1514">
        <v>47894</v>
      </c>
    </row>
    <row r="1515" spans="1:5" x14ac:dyDescent="0.25">
      <c r="A1515">
        <v>18</v>
      </c>
      <c r="B1515" s="1" t="s">
        <v>38</v>
      </c>
      <c r="C1515" t="s">
        <v>706</v>
      </c>
      <c r="D1515">
        <v>104</v>
      </c>
      <c r="E1515">
        <v>30564</v>
      </c>
    </row>
    <row r="1516" spans="1:5" x14ac:dyDescent="0.25">
      <c r="A1516">
        <v>15</v>
      </c>
      <c r="B1516" s="1" t="s">
        <v>36</v>
      </c>
      <c r="C1516" t="s">
        <v>706</v>
      </c>
      <c r="D1516">
        <v>103</v>
      </c>
      <c r="E1516">
        <v>17429</v>
      </c>
    </row>
    <row r="1517" spans="1:5" x14ac:dyDescent="0.25">
      <c r="A1517">
        <v>15</v>
      </c>
      <c r="B1517" s="1" t="s">
        <v>37</v>
      </c>
      <c r="C1517" t="s">
        <v>705</v>
      </c>
      <c r="D1517">
        <v>105</v>
      </c>
      <c r="E1517">
        <v>29303</v>
      </c>
    </row>
    <row r="1518" spans="1:5" x14ac:dyDescent="0.25">
      <c r="A1518">
        <v>20</v>
      </c>
      <c r="B1518" s="1" t="s">
        <v>39</v>
      </c>
      <c r="C1518" t="s">
        <v>710</v>
      </c>
      <c r="D1518">
        <v>103</v>
      </c>
      <c r="E1518">
        <v>9444</v>
      </c>
    </row>
    <row r="1519" spans="1:5" x14ac:dyDescent="0.25">
      <c r="A1519">
        <v>14</v>
      </c>
      <c r="B1519" s="1" t="s">
        <v>38</v>
      </c>
      <c r="C1519" t="s">
        <v>710</v>
      </c>
      <c r="D1519">
        <v>105</v>
      </c>
      <c r="E1519">
        <v>18072</v>
      </c>
    </row>
    <row r="1520" spans="1:5" x14ac:dyDescent="0.25">
      <c r="A1520">
        <v>20</v>
      </c>
      <c r="B1520" s="1" t="s">
        <v>37</v>
      </c>
      <c r="C1520" t="s">
        <v>712</v>
      </c>
      <c r="D1520">
        <v>105</v>
      </c>
      <c r="E1520">
        <v>49626</v>
      </c>
    </row>
    <row r="1521" spans="1:5" x14ac:dyDescent="0.25">
      <c r="A1521">
        <v>17</v>
      </c>
      <c r="B1521" s="1" t="s">
        <v>38</v>
      </c>
      <c r="C1521" t="s">
        <v>710</v>
      </c>
      <c r="D1521">
        <v>104</v>
      </c>
      <c r="E1521">
        <v>19174</v>
      </c>
    </row>
    <row r="1522" spans="1:5" x14ac:dyDescent="0.25">
      <c r="A1522">
        <v>17</v>
      </c>
      <c r="B1522" s="1" t="s">
        <v>37</v>
      </c>
      <c r="C1522" t="s">
        <v>714</v>
      </c>
      <c r="D1522">
        <v>103</v>
      </c>
      <c r="E1522">
        <v>14977</v>
      </c>
    </row>
    <row r="1523" spans="1:5" x14ac:dyDescent="0.25">
      <c r="A1523">
        <v>20</v>
      </c>
      <c r="B1523" s="1" t="s">
        <v>38</v>
      </c>
      <c r="C1523" t="s">
        <v>705</v>
      </c>
      <c r="D1523">
        <v>104</v>
      </c>
      <c r="E1523">
        <v>23210</v>
      </c>
    </row>
    <row r="1524" spans="1:5" x14ac:dyDescent="0.25">
      <c r="A1524">
        <v>14</v>
      </c>
      <c r="B1524" s="1" t="s">
        <v>39</v>
      </c>
      <c r="C1524" t="s">
        <v>713</v>
      </c>
      <c r="D1524">
        <v>105</v>
      </c>
      <c r="E1524">
        <v>26520</v>
      </c>
    </row>
    <row r="1525" spans="1:5" x14ac:dyDescent="0.25">
      <c r="A1525">
        <v>20</v>
      </c>
      <c r="B1525" s="1" t="s">
        <v>36</v>
      </c>
      <c r="C1525" t="s">
        <v>706</v>
      </c>
      <c r="D1525">
        <v>105</v>
      </c>
      <c r="E1525">
        <v>10627</v>
      </c>
    </row>
    <row r="1526" spans="1:5" x14ac:dyDescent="0.25">
      <c r="A1526">
        <v>17</v>
      </c>
      <c r="B1526" s="1" t="s">
        <v>37</v>
      </c>
      <c r="C1526" t="s">
        <v>712</v>
      </c>
      <c r="D1526">
        <v>105</v>
      </c>
      <c r="E1526">
        <v>40063</v>
      </c>
    </row>
    <row r="1527" spans="1:5" x14ac:dyDescent="0.25">
      <c r="A1527">
        <v>18</v>
      </c>
      <c r="B1527" s="1" t="s">
        <v>37</v>
      </c>
      <c r="C1527" t="s">
        <v>709</v>
      </c>
      <c r="D1527">
        <v>103</v>
      </c>
      <c r="E1527">
        <v>49078</v>
      </c>
    </row>
    <row r="1528" spans="1:5" x14ac:dyDescent="0.25">
      <c r="A1528">
        <v>18</v>
      </c>
      <c r="B1528" s="1" t="s">
        <v>36</v>
      </c>
      <c r="C1528" t="s">
        <v>707</v>
      </c>
      <c r="D1528">
        <v>105</v>
      </c>
      <c r="E1528">
        <v>18500</v>
      </c>
    </row>
    <row r="1529" spans="1:5" x14ac:dyDescent="0.25">
      <c r="A1529">
        <v>18</v>
      </c>
      <c r="B1529" s="1" t="s">
        <v>38</v>
      </c>
      <c r="C1529" t="s">
        <v>711</v>
      </c>
      <c r="D1529">
        <v>105</v>
      </c>
      <c r="E1529">
        <v>28668</v>
      </c>
    </row>
    <row r="1530" spans="1:5" x14ac:dyDescent="0.25">
      <c r="A1530">
        <v>18</v>
      </c>
      <c r="B1530" s="1" t="s">
        <v>39</v>
      </c>
      <c r="C1530" t="s">
        <v>710</v>
      </c>
      <c r="D1530">
        <v>105</v>
      </c>
      <c r="E1530">
        <v>33697</v>
      </c>
    </row>
    <row r="1531" spans="1:5" x14ac:dyDescent="0.25">
      <c r="A1531">
        <v>17</v>
      </c>
      <c r="B1531" s="1" t="s">
        <v>38</v>
      </c>
      <c r="C1531" t="s">
        <v>714</v>
      </c>
      <c r="D1531">
        <v>104</v>
      </c>
      <c r="E1531">
        <v>33107</v>
      </c>
    </row>
    <row r="1532" spans="1:5" x14ac:dyDescent="0.25">
      <c r="A1532">
        <v>14</v>
      </c>
      <c r="B1532" s="1" t="s">
        <v>37</v>
      </c>
      <c r="C1532" t="s">
        <v>713</v>
      </c>
      <c r="D1532">
        <v>104</v>
      </c>
      <c r="E1532">
        <v>44535</v>
      </c>
    </row>
    <row r="1533" spans="1:5" x14ac:dyDescent="0.25">
      <c r="A1533">
        <v>14</v>
      </c>
      <c r="B1533" s="1" t="s">
        <v>38</v>
      </c>
      <c r="C1533" t="s">
        <v>711</v>
      </c>
      <c r="D1533">
        <v>105</v>
      </c>
      <c r="E1533">
        <v>24473</v>
      </c>
    </row>
    <row r="1534" spans="1:5" x14ac:dyDescent="0.25">
      <c r="A1534">
        <v>20</v>
      </c>
      <c r="B1534" s="1" t="s">
        <v>37</v>
      </c>
      <c r="C1534" t="s">
        <v>714</v>
      </c>
      <c r="D1534">
        <v>105</v>
      </c>
      <c r="E1534">
        <v>28062</v>
      </c>
    </row>
    <row r="1535" spans="1:5" x14ac:dyDescent="0.25">
      <c r="A1535">
        <v>20</v>
      </c>
      <c r="B1535" s="1" t="s">
        <v>38</v>
      </c>
      <c r="C1535" t="s">
        <v>708</v>
      </c>
      <c r="D1535">
        <v>104</v>
      </c>
      <c r="E1535">
        <v>19178</v>
      </c>
    </row>
    <row r="1536" spans="1:5" x14ac:dyDescent="0.25">
      <c r="A1536">
        <v>17</v>
      </c>
      <c r="B1536" s="1" t="s">
        <v>37</v>
      </c>
      <c r="C1536" t="s">
        <v>706</v>
      </c>
      <c r="D1536">
        <v>105</v>
      </c>
      <c r="E1536">
        <v>46921</v>
      </c>
    </row>
    <row r="1537" spans="1:5" x14ac:dyDescent="0.25">
      <c r="A1537">
        <v>16</v>
      </c>
      <c r="B1537" s="1" t="s">
        <v>38</v>
      </c>
      <c r="C1537" t="s">
        <v>708</v>
      </c>
      <c r="D1537">
        <v>105</v>
      </c>
      <c r="E1537">
        <v>33768</v>
      </c>
    </row>
    <row r="1538" spans="1:5" x14ac:dyDescent="0.25">
      <c r="A1538">
        <v>16</v>
      </c>
      <c r="B1538" s="1" t="s">
        <v>37</v>
      </c>
      <c r="C1538" t="s">
        <v>711</v>
      </c>
      <c r="D1538">
        <v>104</v>
      </c>
      <c r="E1538">
        <v>32878</v>
      </c>
    </row>
    <row r="1539" spans="1:5" x14ac:dyDescent="0.25">
      <c r="A1539">
        <v>14</v>
      </c>
      <c r="B1539" s="1" t="s">
        <v>36</v>
      </c>
      <c r="C1539" t="s">
        <v>706</v>
      </c>
      <c r="D1539">
        <v>105</v>
      </c>
      <c r="E1539">
        <v>35778</v>
      </c>
    </row>
    <row r="1540" spans="1:5" x14ac:dyDescent="0.25">
      <c r="A1540">
        <v>18</v>
      </c>
      <c r="B1540" s="1" t="s">
        <v>36</v>
      </c>
      <c r="C1540" t="s">
        <v>705</v>
      </c>
      <c r="D1540">
        <v>103</v>
      </c>
      <c r="E1540">
        <v>20385</v>
      </c>
    </row>
    <row r="1541" spans="1:5" x14ac:dyDescent="0.25">
      <c r="A1541">
        <v>17</v>
      </c>
      <c r="B1541" s="1" t="s">
        <v>39</v>
      </c>
      <c r="C1541" t="s">
        <v>713</v>
      </c>
      <c r="D1541">
        <v>104</v>
      </c>
      <c r="E1541">
        <v>37755</v>
      </c>
    </row>
    <row r="1542" spans="1:5" x14ac:dyDescent="0.25">
      <c r="A1542">
        <v>18</v>
      </c>
      <c r="B1542" s="1" t="s">
        <v>38</v>
      </c>
      <c r="C1542" t="s">
        <v>712</v>
      </c>
      <c r="D1542">
        <v>104</v>
      </c>
      <c r="E1542">
        <v>44619</v>
      </c>
    </row>
    <row r="1543" spans="1:5" x14ac:dyDescent="0.25">
      <c r="A1543">
        <v>17</v>
      </c>
      <c r="B1543" s="1" t="s">
        <v>38</v>
      </c>
      <c r="C1543" t="s">
        <v>711</v>
      </c>
      <c r="D1543">
        <v>105</v>
      </c>
      <c r="E1543">
        <v>40717</v>
      </c>
    </row>
    <row r="1544" spans="1:5" x14ac:dyDescent="0.25">
      <c r="A1544">
        <v>15</v>
      </c>
      <c r="B1544" s="1" t="s">
        <v>36</v>
      </c>
      <c r="C1544" t="s">
        <v>712</v>
      </c>
      <c r="D1544">
        <v>105</v>
      </c>
      <c r="E1544">
        <v>14030</v>
      </c>
    </row>
    <row r="1545" spans="1:5" x14ac:dyDescent="0.25">
      <c r="A1545">
        <v>14</v>
      </c>
      <c r="B1545" s="1" t="s">
        <v>37</v>
      </c>
      <c r="C1545" t="s">
        <v>712</v>
      </c>
      <c r="D1545">
        <v>104</v>
      </c>
      <c r="E1545">
        <v>28278</v>
      </c>
    </row>
    <row r="1546" spans="1:5" x14ac:dyDescent="0.25">
      <c r="A1546">
        <v>18</v>
      </c>
      <c r="B1546" s="1" t="s">
        <v>38</v>
      </c>
      <c r="C1546" t="s">
        <v>712</v>
      </c>
      <c r="D1546">
        <v>104</v>
      </c>
      <c r="E1546">
        <v>38821</v>
      </c>
    </row>
    <row r="1547" spans="1:5" x14ac:dyDescent="0.25">
      <c r="A1547">
        <v>17</v>
      </c>
      <c r="B1547" s="1" t="s">
        <v>38</v>
      </c>
      <c r="C1547" t="s">
        <v>712</v>
      </c>
      <c r="D1547">
        <v>105</v>
      </c>
      <c r="E1547">
        <v>13544</v>
      </c>
    </row>
    <row r="1548" spans="1:5" x14ac:dyDescent="0.25">
      <c r="A1548">
        <v>14</v>
      </c>
      <c r="B1548" s="1" t="s">
        <v>36</v>
      </c>
      <c r="C1548" t="s">
        <v>704</v>
      </c>
      <c r="D1548">
        <v>105</v>
      </c>
      <c r="E1548">
        <v>11651</v>
      </c>
    </row>
    <row r="1549" spans="1:5" x14ac:dyDescent="0.25">
      <c r="A1549">
        <v>14</v>
      </c>
      <c r="B1549" s="1" t="s">
        <v>38</v>
      </c>
      <c r="C1549" t="s">
        <v>708</v>
      </c>
      <c r="D1549">
        <v>104</v>
      </c>
      <c r="E1549">
        <v>20207</v>
      </c>
    </row>
    <row r="1550" spans="1:5" x14ac:dyDescent="0.25">
      <c r="A1550">
        <v>18</v>
      </c>
      <c r="B1550" s="1" t="s">
        <v>37</v>
      </c>
      <c r="C1550" t="s">
        <v>713</v>
      </c>
      <c r="D1550">
        <v>103</v>
      </c>
      <c r="E1550">
        <v>19621</v>
      </c>
    </row>
    <row r="1551" spans="1:5" x14ac:dyDescent="0.25">
      <c r="A1551">
        <v>19</v>
      </c>
      <c r="B1551" s="1" t="s">
        <v>39</v>
      </c>
      <c r="C1551" t="s">
        <v>708</v>
      </c>
      <c r="D1551">
        <v>103</v>
      </c>
      <c r="E1551">
        <v>22110</v>
      </c>
    </row>
    <row r="1552" spans="1:5" x14ac:dyDescent="0.25">
      <c r="A1552">
        <v>18</v>
      </c>
      <c r="B1552" s="1" t="s">
        <v>36</v>
      </c>
      <c r="C1552" t="s">
        <v>705</v>
      </c>
      <c r="D1552">
        <v>105</v>
      </c>
      <c r="E1552">
        <v>15364</v>
      </c>
    </row>
    <row r="1553" spans="1:5" x14ac:dyDescent="0.25">
      <c r="A1553">
        <v>18</v>
      </c>
      <c r="B1553" s="1" t="s">
        <v>36</v>
      </c>
      <c r="C1553" t="s">
        <v>705</v>
      </c>
      <c r="D1553">
        <v>104</v>
      </c>
      <c r="E1553">
        <v>16194</v>
      </c>
    </row>
    <row r="1554" spans="1:5" x14ac:dyDescent="0.25">
      <c r="A1554">
        <v>16</v>
      </c>
      <c r="B1554" s="1" t="s">
        <v>39</v>
      </c>
      <c r="C1554" t="s">
        <v>709</v>
      </c>
      <c r="D1554">
        <v>104</v>
      </c>
      <c r="E1554">
        <v>34310</v>
      </c>
    </row>
    <row r="1555" spans="1:5" x14ac:dyDescent="0.25">
      <c r="A1555">
        <v>16</v>
      </c>
      <c r="B1555" s="1" t="s">
        <v>38</v>
      </c>
      <c r="C1555" t="s">
        <v>712</v>
      </c>
      <c r="D1555">
        <v>104</v>
      </c>
      <c r="E1555">
        <v>49268</v>
      </c>
    </row>
    <row r="1556" spans="1:5" x14ac:dyDescent="0.25">
      <c r="A1556">
        <v>16</v>
      </c>
      <c r="B1556" s="1" t="s">
        <v>38</v>
      </c>
      <c r="C1556" t="s">
        <v>714</v>
      </c>
      <c r="D1556">
        <v>103</v>
      </c>
      <c r="E1556">
        <v>39840</v>
      </c>
    </row>
    <row r="1557" spans="1:5" x14ac:dyDescent="0.25">
      <c r="A1557">
        <v>18</v>
      </c>
      <c r="B1557" s="1" t="s">
        <v>38</v>
      </c>
      <c r="C1557" t="s">
        <v>708</v>
      </c>
      <c r="D1557">
        <v>104</v>
      </c>
      <c r="E1557">
        <v>21408</v>
      </c>
    </row>
    <row r="1558" spans="1:5" x14ac:dyDescent="0.25">
      <c r="A1558">
        <v>16</v>
      </c>
      <c r="B1558" s="1" t="s">
        <v>36</v>
      </c>
      <c r="C1558" t="s">
        <v>708</v>
      </c>
      <c r="D1558">
        <v>103</v>
      </c>
      <c r="E1558">
        <v>29035</v>
      </c>
    </row>
    <row r="1559" spans="1:5" x14ac:dyDescent="0.25">
      <c r="A1559">
        <v>15</v>
      </c>
      <c r="B1559" s="1" t="s">
        <v>38</v>
      </c>
      <c r="C1559" t="s">
        <v>710</v>
      </c>
      <c r="D1559">
        <v>103</v>
      </c>
      <c r="E1559">
        <v>12394</v>
      </c>
    </row>
    <row r="1560" spans="1:5" x14ac:dyDescent="0.25">
      <c r="A1560">
        <v>16</v>
      </c>
      <c r="B1560" s="1" t="s">
        <v>37</v>
      </c>
      <c r="C1560" t="s">
        <v>708</v>
      </c>
      <c r="D1560">
        <v>103</v>
      </c>
      <c r="E1560">
        <v>23850</v>
      </c>
    </row>
    <row r="1561" spans="1:5" x14ac:dyDescent="0.25">
      <c r="A1561">
        <v>14</v>
      </c>
      <c r="B1561" s="1" t="s">
        <v>38</v>
      </c>
      <c r="C1561" t="s">
        <v>708</v>
      </c>
      <c r="D1561">
        <v>103</v>
      </c>
      <c r="E1561">
        <v>38649</v>
      </c>
    </row>
    <row r="1562" spans="1:5" x14ac:dyDescent="0.25">
      <c r="A1562">
        <v>16</v>
      </c>
      <c r="B1562" s="1" t="s">
        <v>39</v>
      </c>
      <c r="C1562" t="s">
        <v>707</v>
      </c>
      <c r="D1562">
        <v>104</v>
      </c>
      <c r="E1562">
        <v>11903</v>
      </c>
    </row>
    <row r="1563" spans="1:5" x14ac:dyDescent="0.25">
      <c r="A1563">
        <v>20</v>
      </c>
      <c r="B1563" s="1" t="s">
        <v>38</v>
      </c>
      <c r="C1563" t="s">
        <v>704</v>
      </c>
      <c r="D1563">
        <v>105</v>
      </c>
      <c r="E1563">
        <v>13646</v>
      </c>
    </row>
    <row r="1564" spans="1:5" x14ac:dyDescent="0.25">
      <c r="A1564">
        <v>18</v>
      </c>
      <c r="B1564" s="1" t="s">
        <v>36</v>
      </c>
      <c r="C1564" t="s">
        <v>710</v>
      </c>
      <c r="D1564">
        <v>105</v>
      </c>
      <c r="E1564">
        <v>31455</v>
      </c>
    </row>
    <row r="1565" spans="1:5" x14ac:dyDescent="0.25">
      <c r="A1565">
        <v>17</v>
      </c>
      <c r="B1565" s="1" t="s">
        <v>37</v>
      </c>
      <c r="C1565" t="s">
        <v>710</v>
      </c>
      <c r="D1565">
        <v>104</v>
      </c>
      <c r="E1565">
        <v>49255</v>
      </c>
    </row>
    <row r="1566" spans="1:5" x14ac:dyDescent="0.25">
      <c r="A1566">
        <v>16</v>
      </c>
      <c r="B1566" s="1" t="s">
        <v>38</v>
      </c>
      <c r="C1566" t="s">
        <v>708</v>
      </c>
      <c r="D1566">
        <v>103</v>
      </c>
      <c r="E1566">
        <v>6358</v>
      </c>
    </row>
    <row r="1567" spans="1:5" x14ac:dyDescent="0.25">
      <c r="A1567">
        <v>15</v>
      </c>
      <c r="B1567" s="1" t="s">
        <v>37</v>
      </c>
      <c r="C1567" t="s">
        <v>714</v>
      </c>
      <c r="D1567">
        <v>105</v>
      </c>
      <c r="E1567">
        <v>38172</v>
      </c>
    </row>
    <row r="1568" spans="1:5" x14ac:dyDescent="0.25">
      <c r="A1568">
        <v>16</v>
      </c>
      <c r="B1568" s="1" t="s">
        <v>39</v>
      </c>
      <c r="C1568" t="s">
        <v>709</v>
      </c>
      <c r="D1568">
        <v>104</v>
      </c>
      <c r="E1568">
        <v>36099</v>
      </c>
    </row>
    <row r="1569" spans="1:5" x14ac:dyDescent="0.25">
      <c r="A1569">
        <v>20</v>
      </c>
      <c r="B1569" s="1" t="s">
        <v>37</v>
      </c>
      <c r="C1569" t="s">
        <v>709</v>
      </c>
      <c r="D1569">
        <v>105</v>
      </c>
      <c r="E1569">
        <v>12643</v>
      </c>
    </row>
    <row r="1570" spans="1:5" x14ac:dyDescent="0.25">
      <c r="A1570">
        <v>20</v>
      </c>
      <c r="B1570" s="1" t="s">
        <v>39</v>
      </c>
      <c r="C1570" t="s">
        <v>707</v>
      </c>
      <c r="D1570">
        <v>105</v>
      </c>
      <c r="E1570">
        <v>40416</v>
      </c>
    </row>
    <row r="1571" spans="1:5" x14ac:dyDescent="0.25">
      <c r="A1571">
        <v>15</v>
      </c>
      <c r="B1571" s="1" t="s">
        <v>37</v>
      </c>
      <c r="C1571" t="s">
        <v>711</v>
      </c>
      <c r="D1571">
        <v>105</v>
      </c>
      <c r="E1571">
        <v>28244</v>
      </c>
    </row>
    <row r="1572" spans="1:5" x14ac:dyDescent="0.25">
      <c r="A1572">
        <v>19</v>
      </c>
      <c r="B1572" s="1" t="s">
        <v>36</v>
      </c>
      <c r="C1572" t="s">
        <v>707</v>
      </c>
      <c r="D1572">
        <v>104</v>
      </c>
      <c r="E1572">
        <v>28110</v>
      </c>
    </row>
    <row r="1573" spans="1:5" x14ac:dyDescent="0.25">
      <c r="A1573">
        <v>20</v>
      </c>
      <c r="B1573" s="1" t="s">
        <v>38</v>
      </c>
      <c r="C1573" t="s">
        <v>705</v>
      </c>
      <c r="D1573">
        <v>105</v>
      </c>
      <c r="E1573">
        <v>26563</v>
      </c>
    </row>
    <row r="1574" spans="1:5" x14ac:dyDescent="0.25">
      <c r="A1574">
        <v>20</v>
      </c>
      <c r="B1574" s="1" t="s">
        <v>39</v>
      </c>
      <c r="C1574" t="s">
        <v>708</v>
      </c>
      <c r="D1574">
        <v>104</v>
      </c>
      <c r="E1574">
        <v>44073</v>
      </c>
    </row>
    <row r="1575" spans="1:5" x14ac:dyDescent="0.25">
      <c r="A1575">
        <v>18</v>
      </c>
      <c r="B1575" s="1" t="s">
        <v>38</v>
      </c>
      <c r="C1575" t="s">
        <v>707</v>
      </c>
      <c r="D1575">
        <v>105</v>
      </c>
      <c r="E1575">
        <v>31183</v>
      </c>
    </row>
    <row r="1576" spans="1:5" x14ac:dyDescent="0.25">
      <c r="A1576">
        <v>17</v>
      </c>
      <c r="B1576" s="1" t="s">
        <v>36</v>
      </c>
      <c r="C1576" t="s">
        <v>712</v>
      </c>
      <c r="D1576">
        <v>105</v>
      </c>
      <c r="E1576">
        <v>12176</v>
      </c>
    </row>
    <row r="1577" spans="1:5" x14ac:dyDescent="0.25">
      <c r="A1577">
        <v>14</v>
      </c>
      <c r="B1577" s="1" t="s">
        <v>38</v>
      </c>
      <c r="C1577" t="s">
        <v>706</v>
      </c>
      <c r="D1577">
        <v>104</v>
      </c>
      <c r="E1577">
        <v>21348</v>
      </c>
    </row>
    <row r="1578" spans="1:5" x14ac:dyDescent="0.25">
      <c r="A1578">
        <v>16</v>
      </c>
      <c r="B1578" s="1" t="s">
        <v>38</v>
      </c>
      <c r="C1578" t="s">
        <v>712</v>
      </c>
      <c r="D1578">
        <v>104</v>
      </c>
      <c r="E1578">
        <v>33634</v>
      </c>
    </row>
    <row r="1579" spans="1:5" x14ac:dyDescent="0.25">
      <c r="A1579">
        <v>15</v>
      </c>
      <c r="B1579" s="1" t="s">
        <v>38</v>
      </c>
      <c r="C1579" t="s">
        <v>714</v>
      </c>
      <c r="D1579">
        <v>103</v>
      </c>
      <c r="E1579">
        <v>27180</v>
      </c>
    </row>
    <row r="1580" spans="1:5" x14ac:dyDescent="0.25">
      <c r="A1580">
        <v>18</v>
      </c>
      <c r="B1580" s="1" t="s">
        <v>38</v>
      </c>
      <c r="C1580" t="s">
        <v>713</v>
      </c>
      <c r="D1580">
        <v>105</v>
      </c>
      <c r="E1580">
        <v>46717</v>
      </c>
    </row>
    <row r="1581" spans="1:5" x14ac:dyDescent="0.25">
      <c r="A1581">
        <v>14</v>
      </c>
      <c r="B1581" s="1" t="s">
        <v>37</v>
      </c>
      <c r="C1581" t="s">
        <v>712</v>
      </c>
      <c r="D1581">
        <v>105</v>
      </c>
      <c r="E1581">
        <v>6306</v>
      </c>
    </row>
    <row r="1582" spans="1:5" x14ac:dyDescent="0.25">
      <c r="A1582">
        <v>19</v>
      </c>
      <c r="B1582" s="1" t="s">
        <v>38</v>
      </c>
      <c r="C1582" t="s">
        <v>710</v>
      </c>
      <c r="D1582">
        <v>103</v>
      </c>
      <c r="E1582">
        <v>47576</v>
      </c>
    </row>
    <row r="1583" spans="1:5" x14ac:dyDescent="0.25">
      <c r="A1583">
        <v>18</v>
      </c>
      <c r="B1583" s="1" t="s">
        <v>36</v>
      </c>
      <c r="C1583" t="s">
        <v>713</v>
      </c>
      <c r="D1583">
        <v>104</v>
      </c>
      <c r="E1583">
        <v>45955</v>
      </c>
    </row>
    <row r="1584" spans="1:5" x14ac:dyDescent="0.25">
      <c r="A1584">
        <v>17</v>
      </c>
      <c r="B1584" s="1" t="s">
        <v>36</v>
      </c>
      <c r="C1584" t="s">
        <v>711</v>
      </c>
      <c r="D1584">
        <v>104</v>
      </c>
      <c r="E1584">
        <v>16234</v>
      </c>
    </row>
    <row r="1585" spans="1:5" x14ac:dyDescent="0.25">
      <c r="A1585">
        <v>15</v>
      </c>
      <c r="B1585" s="1" t="s">
        <v>38</v>
      </c>
      <c r="C1585" t="s">
        <v>714</v>
      </c>
      <c r="D1585">
        <v>103</v>
      </c>
      <c r="E1585">
        <v>28023</v>
      </c>
    </row>
    <row r="1586" spans="1:5" x14ac:dyDescent="0.25">
      <c r="A1586">
        <v>17</v>
      </c>
      <c r="B1586" s="1" t="s">
        <v>38</v>
      </c>
      <c r="C1586" t="s">
        <v>710</v>
      </c>
      <c r="D1586">
        <v>105</v>
      </c>
      <c r="E1586">
        <v>34869</v>
      </c>
    </row>
    <row r="1587" spans="1:5" x14ac:dyDescent="0.25">
      <c r="A1587">
        <v>19</v>
      </c>
      <c r="B1587" s="1" t="s">
        <v>39</v>
      </c>
      <c r="C1587" t="s">
        <v>713</v>
      </c>
      <c r="D1587">
        <v>105</v>
      </c>
      <c r="E1587">
        <v>17227</v>
      </c>
    </row>
    <row r="1588" spans="1:5" x14ac:dyDescent="0.25">
      <c r="A1588">
        <v>18</v>
      </c>
      <c r="B1588" s="1" t="s">
        <v>38</v>
      </c>
      <c r="C1588" t="s">
        <v>706</v>
      </c>
      <c r="D1588">
        <v>103</v>
      </c>
      <c r="E1588">
        <v>43078</v>
      </c>
    </row>
    <row r="1589" spans="1:5" x14ac:dyDescent="0.25">
      <c r="A1589">
        <v>18</v>
      </c>
      <c r="B1589" s="1" t="s">
        <v>37</v>
      </c>
      <c r="C1589" t="s">
        <v>708</v>
      </c>
      <c r="D1589">
        <v>104</v>
      </c>
      <c r="E1589">
        <v>27437</v>
      </c>
    </row>
    <row r="1590" spans="1:5" x14ac:dyDescent="0.25">
      <c r="A1590">
        <v>17</v>
      </c>
      <c r="B1590" s="1" t="s">
        <v>37</v>
      </c>
      <c r="C1590" t="s">
        <v>713</v>
      </c>
      <c r="D1590">
        <v>104</v>
      </c>
      <c r="E1590">
        <v>48303</v>
      </c>
    </row>
    <row r="1591" spans="1:5" x14ac:dyDescent="0.25">
      <c r="A1591">
        <v>16</v>
      </c>
      <c r="B1591" s="1" t="s">
        <v>36</v>
      </c>
      <c r="C1591" t="s">
        <v>710</v>
      </c>
      <c r="D1591">
        <v>103</v>
      </c>
      <c r="E1591">
        <v>35426</v>
      </c>
    </row>
    <row r="1592" spans="1:5" x14ac:dyDescent="0.25">
      <c r="A1592">
        <v>19</v>
      </c>
      <c r="B1592" s="1" t="s">
        <v>38</v>
      </c>
      <c r="C1592" t="s">
        <v>712</v>
      </c>
      <c r="D1592">
        <v>104</v>
      </c>
      <c r="E1592">
        <v>44759</v>
      </c>
    </row>
    <row r="1593" spans="1:5" x14ac:dyDescent="0.25">
      <c r="A1593">
        <v>15</v>
      </c>
      <c r="B1593" s="1" t="s">
        <v>36</v>
      </c>
      <c r="C1593" t="s">
        <v>707</v>
      </c>
      <c r="D1593">
        <v>104</v>
      </c>
      <c r="E1593">
        <v>30577</v>
      </c>
    </row>
    <row r="1594" spans="1:5" x14ac:dyDescent="0.25">
      <c r="A1594">
        <v>15</v>
      </c>
      <c r="B1594" s="1" t="s">
        <v>37</v>
      </c>
      <c r="C1594" t="s">
        <v>713</v>
      </c>
      <c r="D1594">
        <v>105</v>
      </c>
      <c r="E1594">
        <v>10302</v>
      </c>
    </row>
    <row r="1595" spans="1:5" x14ac:dyDescent="0.25">
      <c r="A1595">
        <v>20</v>
      </c>
      <c r="B1595" s="1" t="s">
        <v>38</v>
      </c>
      <c r="C1595" t="s">
        <v>713</v>
      </c>
      <c r="D1595">
        <v>105</v>
      </c>
      <c r="E1595">
        <v>42898</v>
      </c>
    </row>
    <row r="1596" spans="1:5" x14ac:dyDescent="0.25">
      <c r="A1596">
        <v>14</v>
      </c>
      <c r="B1596" s="1" t="s">
        <v>37</v>
      </c>
      <c r="C1596" t="s">
        <v>710</v>
      </c>
      <c r="D1596">
        <v>103</v>
      </c>
      <c r="E1596">
        <v>10115</v>
      </c>
    </row>
    <row r="1597" spans="1:5" x14ac:dyDescent="0.25">
      <c r="A1597">
        <v>16</v>
      </c>
      <c r="B1597" s="1" t="s">
        <v>39</v>
      </c>
      <c r="C1597" t="s">
        <v>714</v>
      </c>
      <c r="D1597">
        <v>105</v>
      </c>
      <c r="E1597">
        <v>12398</v>
      </c>
    </row>
    <row r="1598" spans="1:5" x14ac:dyDescent="0.25">
      <c r="A1598">
        <v>15</v>
      </c>
      <c r="B1598" s="1" t="s">
        <v>39</v>
      </c>
      <c r="C1598" t="s">
        <v>706</v>
      </c>
      <c r="D1598">
        <v>105</v>
      </c>
      <c r="E1598">
        <v>19505</v>
      </c>
    </row>
    <row r="1599" spans="1:5" x14ac:dyDescent="0.25">
      <c r="A1599">
        <v>18</v>
      </c>
      <c r="B1599" s="1" t="s">
        <v>36</v>
      </c>
      <c r="C1599" t="s">
        <v>704</v>
      </c>
      <c r="D1599">
        <v>105</v>
      </c>
      <c r="E1599">
        <v>20175</v>
      </c>
    </row>
    <row r="1600" spans="1:5" x14ac:dyDescent="0.25">
      <c r="A1600">
        <v>18</v>
      </c>
      <c r="B1600" s="1" t="s">
        <v>37</v>
      </c>
      <c r="C1600" t="s">
        <v>711</v>
      </c>
      <c r="D1600">
        <v>103</v>
      </c>
      <c r="E1600">
        <v>41306</v>
      </c>
    </row>
    <row r="1601" spans="1:5" x14ac:dyDescent="0.25">
      <c r="A1601">
        <v>14</v>
      </c>
      <c r="B1601" s="1" t="s">
        <v>38</v>
      </c>
      <c r="C1601" t="s">
        <v>711</v>
      </c>
      <c r="D1601">
        <v>104</v>
      </c>
      <c r="E1601">
        <v>28378</v>
      </c>
    </row>
    <row r="1602" spans="1:5" x14ac:dyDescent="0.25">
      <c r="A1602">
        <v>17</v>
      </c>
      <c r="B1602" s="1" t="s">
        <v>36</v>
      </c>
      <c r="C1602" t="s">
        <v>714</v>
      </c>
      <c r="D1602">
        <v>105</v>
      </c>
      <c r="E1602">
        <v>45615</v>
      </c>
    </row>
    <row r="1603" spans="1:5" x14ac:dyDescent="0.25">
      <c r="A1603">
        <v>20</v>
      </c>
      <c r="B1603" s="1" t="s">
        <v>39</v>
      </c>
      <c r="C1603" t="s">
        <v>712</v>
      </c>
      <c r="D1603">
        <v>103</v>
      </c>
      <c r="E1603">
        <v>47336</v>
      </c>
    </row>
    <row r="1604" spans="1:5" x14ac:dyDescent="0.25">
      <c r="A1604">
        <v>14</v>
      </c>
      <c r="B1604" s="1" t="s">
        <v>38</v>
      </c>
      <c r="C1604" t="s">
        <v>708</v>
      </c>
      <c r="D1604">
        <v>103</v>
      </c>
      <c r="E1604">
        <v>10671</v>
      </c>
    </row>
    <row r="1605" spans="1:5" x14ac:dyDescent="0.25">
      <c r="A1605">
        <v>19</v>
      </c>
      <c r="B1605" s="1" t="s">
        <v>39</v>
      </c>
      <c r="C1605" t="s">
        <v>706</v>
      </c>
      <c r="D1605">
        <v>103</v>
      </c>
      <c r="E1605">
        <v>19025</v>
      </c>
    </row>
    <row r="1606" spans="1:5" x14ac:dyDescent="0.25">
      <c r="A1606">
        <v>16</v>
      </c>
      <c r="B1606" s="1" t="s">
        <v>38</v>
      </c>
      <c r="C1606" t="s">
        <v>708</v>
      </c>
      <c r="D1606">
        <v>105</v>
      </c>
      <c r="E1606">
        <v>43529</v>
      </c>
    </row>
    <row r="1607" spans="1:5" x14ac:dyDescent="0.25">
      <c r="A1607">
        <v>18</v>
      </c>
      <c r="B1607" s="1" t="s">
        <v>39</v>
      </c>
      <c r="C1607" t="s">
        <v>709</v>
      </c>
      <c r="D1607">
        <v>103</v>
      </c>
      <c r="E1607">
        <v>46710</v>
      </c>
    </row>
    <row r="1608" spans="1:5" x14ac:dyDescent="0.25">
      <c r="A1608">
        <v>15</v>
      </c>
      <c r="B1608" s="1" t="s">
        <v>38</v>
      </c>
      <c r="C1608" t="s">
        <v>708</v>
      </c>
      <c r="D1608">
        <v>104</v>
      </c>
      <c r="E1608">
        <v>19293</v>
      </c>
    </row>
    <row r="1609" spans="1:5" x14ac:dyDescent="0.25">
      <c r="A1609">
        <v>19</v>
      </c>
      <c r="B1609" s="1" t="s">
        <v>38</v>
      </c>
      <c r="C1609" t="s">
        <v>710</v>
      </c>
      <c r="D1609">
        <v>103</v>
      </c>
      <c r="E1609">
        <v>18573</v>
      </c>
    </row>
    <row r="1610" spans="1:5" x14ac:dyDescent="0.25">
      <c r="A1610">
        <v>20</v>
      </c>
      <c r="B1610" s="1" t="s">
        <v>39</v>
      </c>
      <c r="C1610" t="s">
        <v>712</v>
      </c>
      <c r="D1610">
        <v>104</v>
      </c>
      <c r="E1610">
        <v>26171</v>
      </c>
    </row>
    <row r="1611" spans="1:5" x14ac:dyDescent="0.25">
      <c r="A1611">
        <v>14</v>
      </c>
      <c r="B1611" s="1" t="s">
        <v>36</v>
      </c>
      <c r="C1611" t="s">
        <v>705</v>
      </c>
      <c r="D1611">
        <v>104</v>
      </c>
      <c r="E1611">
        <v>38493</v>
      </c>
    </row>
    <row r="1612" spans="1:5" x14ac:dyDescent="0.25">
      <c r="A1612">
        <v>19</v>
      </c>
      <c r="B1612" s="1" t="s">
        <v>39</v>
      </c>
      <c r="C1612" t="s">
        <v>704</v>
      </c>
      <c r="D1612">
        <v>103</v>
      </c>
      <c r="E1612">
        <v>33160</v>
      </c>
    </row>
    <row r="1613" spans="1:5" x14ac:dyDescent="0.25">
      <c r="A1613">
        <v>15</v>
      </c>
      <c r="B1613" s="1" t="s">
        <v>37</v>
      </c>
      <c r="C1613" t="s">
        <v>712</v>
      </c>
      <c r="D1613">
        <v>104</v>
      </c>
      <c r="E1613">
        <v>20978</v>
      </c>
    </row>
    <row r="1614" spans="1:5" x14ac:dyDescent="0.25">
      <c r="A1614">
        <v>18</v>
      </c>
      <c r="B1614" s="1" t="s">
        <v>39</v>
      </c>
      <c r="C1614" t="s">
        <v>705</v>
      </c>
      <c r="D1614">
        <v>105</v>
      </c>
      <c r="E1614">
        <v>41509</v>
      </c>
    </row>
    <row r="1615" spans="1:5" x14ac:dyDescent="0.25">
      <c r="A1615">
        <v>18</v>
      </c>
      <c r="B1615" s="1" t="s">
        <v>37</v>
      </c>
      <c r="C1615" t="s">
        <v>707</v>
      </c>
      <c r="D1615">
        <v>105</v>
      </c>
      <c r="E1615">
        <v>7839</v>
      </c>
    </row>
    <row r="1616" spans="1:5" x14ac:dyDescent="0.25">
      <c r="A1616">
        <v>14</v>
      </c>
      <c r="B1616" s="1" t="s">
        <v>36</v>
      </c>
      <c r="C1616" t="s">
        <v>708</v>
      </c>
      <c r="D1616">
        <v>103</v>
      </c>
      <c r="E1616">
        <v>6328</v>
      </c>
    </row>
    <row r="1617" spans="1:5" x14ac:dyDescent="0.25">
      <c r="A1617">
        <v>17</v>
      </c>
      <c r="B1617" s="1" t="s">
        <v>38</v>
      </c>
      <c r="C1617" t="s">
        <v>706</v>
      </c>
      <c r="D1617">
        <v>104</v>
      </c>
      <c r="E1617">
        <v>37223</v>
      </c>
    </row>
    <row r="1618" spans="1:5" x14ac:dyDescent="0.25">
      <c r="A1618">
        <v>17</v>
      </c>
      <c r="B1618" s="1" t="s">
        <v>39</v>
      </c>
      <c r="C1618" t="s">
        <v>713</v>
      </c>
      <c r="D1618">
        <v>103</v>
      </c>
      <c r="E1618">
        <v>36921</v>
      </c>
    </row>
    <row r="1619" spans="1:5" x14ac:dyDescent="0.25">
      <c r="A1619">
        <v>19</v>
      </c>
      <c r="B1619" s="1" t="s">
        <v>39</v>
      </c>
      <c r="C1619" t="s">
        <v>711</v>
      </c>
      <c r="D1619">
        <v>103</v>
      </c>
      <c r="E1619">
        <v>7134</v>
      </c>
    </row>
    <row r="1620" spans="1:5" x14ac:dyDescent="0.25">
      <c r="A1620">
        <v>19</v>
      </c>
      <c r="B1620" s="1" t="s">
        <v>39</v>
      </c>
      <c r="C1620" t="s">
        <v>706</v>
      </c>
      <c r="D1620">
        <v>103</v>
      </c>
      <c r="E1620">
        <v>45371</v>
      </c>
    </row>
    <row r="1621" spans="1:5" x14ac:dyDescent="0.25">
      <c r="A1621">
        <v>19</v>
      </c>
      <c r="B1621" s="1" t="s">
        <v>39</v>
      </c>
      <c r="C1621" t="s">
        <v>708</v>
      </c>
      <c r="D1621">
        <v>104</v>
      </c>
      <c r="E1621">
        <v>42716</v>
      </c>
    </row>
    <row r="1622" spans="1:5" x14ac:dyDescent="0.25">
      <c r="A1622">
        <v>14</v>
      </c>
      <c r="B1622" s="1" t="s">
        <v>39</v>
      </c>
      <c r="C1622" t="s">
        <v>713</v>
      </c>
      <c r="D1622">
        <v>104</v>
      </c>
      <c r="E1622">
        <v>29532</v>
      </c>
    </row>
    <row r="1623" spans="1:5" x14ac:dyDescent="0.25">
      <c r="A1623">
        <v>20</v>
      </c>
      <c r="B1623" s="1" t="s">
        <v>36</v>
      </c>
      <c r="C1623" t="s">
        <v>709</v>
      </c>
      <c r="D1623">
        <v>103</v>
      </c>
      <c r="E1623">
        <v>20734</v>
      </c>
    </row>
    <row r="1624" spans="1:5" x14ac:dyDescent="0.25">
      <c r="A1624">
        <v>19</v>
      </c>
      <c r="B1624" s="1" t="s">
        <v>36</v>
      </c>
      <c r="C1624" t="s">
        <v>709</v>
      </c>
      <c r="D1624">
        <v>104</v>
      </c>
      <c r="E1624">
        <v>11491</v>
      </c>
    </row>
    <row r="1625" spans="1:5" x14ac:dyDescent="0.25">
      <c r="A1625">
        <v>16</v>
      </c>
      <c r="B1625" s="1" t="s">
        <v>37</v>
      </c>
      <c r="C1625" t="s">
        <v>714</v>
      </c>
      <c r="D1625">
        <v>103</v>
      </c>
      <c r="E1625">
        <v>41841</v>
      </c>
    </row>
    <row r="1626" spans="1:5" x14ac:dyDescent="0.25">
      <c r="A1626">
        <v>15</v>
      </c>
      <c r="B1626" s="1" t="s">
        <v>39</v>
      </c>
      <c r="C1626" t="s">
        <v>706</v>
      </c>
      <c r="D1626">
        <v>103</v>
      </c>
      <c r="E1626">
        <v>20898</v>
      </c>
    </row>
    <row r="1627" spans="1:5" x14ac:dyDescent="0.25">
      <c r="A1627">
        <v>14</v>
      </c>
      <c r="B1627" s="1" t="s">
        <v>37</v>
      </c>
      <c r="C1627" t="s">
        <v>713</v>
      </c>
      <c r="D1627">
        <v>103</v>
      </c>
      <c r="E1627">
        <v>7031</v>
      </c>
    </row>
    <row r="1628" spans="1:5" x14ac:dyDescent="0.25">
      <c r="A1628">
        <v>15</v>
      </c>
      <c r="B1628" s="1" t="s">
        <v>39</v>
      </c>
      <c r="C1628" t="s">
        <v>713</v>
      </c>
      <c r="D1628">
        <v>103</v>
      </c>
      <c r="E1628">
        <v>18889</v>
      </c>
    </row>
    <row r="1629" spans="1:5" x14ac:dyDescent="0.25">
      <c r="A1629">
        <v>18</v>
      </c>
      <c r="B1629" s="1" t="s">
        <v>38</v>
      </c>
      <c r="C1629" t="s">
        <v>707</v>
      </c>
      <c r="D1629">
        <v>104</v>
      </c>
      <c r="E1629">
        <v>24867</v>
      </c>
    </row>
    <row r="1630" spans="1:5" x14ac:dyDescent="0.25">
      <c r="A1630">
        <v>16</v>
      </c>
      <c r="B1630" s="1" t="s">
        <v>37</v>
      </c>
      <c r="C1630" t="s">
        <v>711</v>
      </c>
      <c r="D1630">
        <v>105</v>
      </c>
      <c r="E1630">
        <v>38016</v>
      </c>
    </row>
    <row r="1631" spans="1:5" x14ac:dyDescent="0.25">
      <c r="A1631">
        <v>17</v>
      </c>
      <c r="B1631" s="1" t="s">
        <v>38</v>
      </c>
      <c r="C1631" t="s">
        <v>714</v>
      </c>
      <c r="D1631">
        <v>103</v>
      </c>
      <c r="E1631">
        <v>30167</v>
      </c>
    </row>
    <row r="1632" spans="1:5" x14ac:dyDescent="0.25">
      <c r="A1632">
        <v>15</v>
      </c>
      <c r="B1632" s="1" t="s">
        <v>36</v>
      </c>
      <c r="C1632" t="s">
        <v>706</v>
      </c>
      <c r="D1632">
        <v>105</v>
      </c>
      <c r="E1632">
        <v>13745</v>
      </c>
    </row>
    <row r="1633" spans="1:5" x14ac:dyDescent="0.25">
      <c r="A1633">
        <v>14</v>
      </c>
      <c r="B1633" s="1" t="s">
        <v>37</v>
      </c>
      <c r="C1633" t="s">
        <v>709</v>
      </c>
      <c r="D1633">
        <v>103</v>
      </c>
      <c r="E1633">
        <v>49980</v>
      </c>
    </row>
    <row r="1634" spans="1:5" x14ac:dyDescent="0.25">
      <c r="A1634">
        <v>14</v>
      </c>
      <c r="B1634" s="1" t="s">
        <v>39</v>
      </c>
      <c r="C1634" t="s">
        <v>705</v>
      </c>
      <c r="D1634">
        <v>104</v>
      </c>
      <c r="E1634">
        <v>8286</v>
      </c>
    </row>
    <row r="1635" spans="1:5" x14ac:dyDescent="0.25">
      <c r="A1635">
        <v>14</v>
      </c>
      <c r="B1635" s="1" t="s">
        <v>38</v>
      </c>
      <c r="C1635" t="s">
        <v>707</v>
      </c>
      <c r="D1635">
        <v>103</v>
      </c>
      <c r="E1635">
        <v>33623</v>
      </c>
    </row>
    <row r="1636" spans="1:5" x14ac:dyDescent="0.25">
      <c r="A1636">
        <v>14</v>
      </c>
      <c r="B1636" s="1" t="s">
        <v>37</v>
      </c>
      <c r="C1636" t="s">
        <v>707</v>
      </c>
      <c r="D1636">
        <v>104</v>
      </c>
      <c r="E1636">
        <v>14003</v>
      </c>
    </row>
    <row r="1637" spans="1:5" x14ac:dyDescent="0.25">
      <c r="A1637">
        <v>19</v>
      </c>
      <c r="B1637" s="1" t="s">
        <v>37</v>
      </c>
      <c r="C1637" t="s">
        <v>714</v>
      </c>
      <c r="D1637">
        <v>105</v>
      </c>
      <c r="E1637">
        <v>42893</v>
      </c>
    </row>
    <row r="1638" spans="1:5" x14ac:dyDescent="0.25">
      <c r="A1638">
        <v>16</v>
      </c>
      <c r="B1638" s="1" t="s">
        <v>37</v>
      </c>
      <c r="C1638" t="s">
        <v>714</v>
      </c>
      <c r="D1638">
        <v>104</v>
      </c>
      <c r="E1638">
        <v>38300</v>
      </c>
    </row>
    <row r="1639" spans="1:5" x14ac:dyDescent="0.25">
      <c r="A1639">
        <v>20</v>
      </c>
      <c r="B1639" s="1" t="s">
        <v>36</v>
      </c>
      <c r="C1639" t="s">
        <v>713</v>
      </c>
      <c r="D1639">
        <v>103</v>
      </c>
      <c r="E1639">
        <v>25399</v>
      </c>
    </row>
    <row r="1640" spans="1:5" x14ac:dyDescent="0.25">
      <c r="A1640">
        <v>20</v>
      </c>
      <c r="B1640" s="1" t="s">
        <v>37</v>
      </c>
      <c r="C1640" t="s">
        <v>707</v>
      </c>
      <c r="D1640">
        <v>104</v>
      </c>
      <c r="E1640">
        <v>12909</v>
      </c>
    </row>
    <row r="1641" spans="1:5" x14ac:dyDescent="0.25">
      <c r="A1641">
        <v>18</v>
      </c>
      <c r="B1641" s="1" t="s">
        <v>37</v>
      </c>
      <c r="C1641" t="s">
        <v>710</v>
      </c>
      <c r="D1641">
        <v>105</v>
      </c>
      <c r="E1641">
        <v>21475</v>
      </c>
    </row>
    <row r="1642" spans="1:5" x14ac:dyDescent="0.25">
      <c r="A1642">
        <v>17</v>
      </c>
      <c r="B1642" s="1" t="s">
        <v>38</v>
      </c>
      <c r="C1642" t="s">
        <v>705</v>
      </c>
      <c r="D1642">
        <v>103</v>
      </c>
      <c r="E1642">
        <v>47990</v>
      </c>
    </row>
    <row r="1643" spans="1:5" x14ac:dyDescent="0.25">
      <c r="A1643">
        <v>20</v>
      </c>
      <c r="B1643" s="1" t="s">
        <v>39</v>
      </c>
      <c r="C1643" t="s">
        <v>712</v>
      </c>
      <c r="D1643">
        <v>103</v>
      </c>
      <c r="E1643">
        <v>42663</v>
      </c>
    </row>
    <row r="1644" spans="1:5" x14ac:dyDescent="0.25">
      <c r="A1644">
        <v>16</v>
      </c>
      <c r="B1644" s="1" t="s">
        <v>37</v>
      </c>
      <c r="C1644" t="s">
        <v>706</v>
      </c>
      <c r="D1644">
        <v>105</v>
      </c>
      <c r="E1644">
        <v>21494</v>
      </c>
    </row>
    <row r="1645" spans="1:5" x14ac:dyDescent="0.25">
      <c r="A1645">
        <v>15</v>
      </c>
      <c r="B1645" s="1" t="s">
        <v>38</v>
      </c>
      <c r="C1645" t="s">
        <v>712</v>
      </c>
      <c r="D1645">
        <v>104</v>
      </c>
      <c r="E1645">
        <v>49885</v>
      </c>
    </row>
    <row r="1646" spans="1:5" x14ac:dyDescent="0.25">
      <c r="A1646">
        <v>17</v>
      </c>
      <c r="B1646" s="1" t="s">
        <v>37</v>
      </c>
      <c r="C1646" t="s">
        <v>707</v>
      </c>
      <c r="D1646">
        <v>105</v>
      </c>
      <c r="E1646">
        <v>45180</v>
      </c>
    </row>
    <row r="1647" spans="1:5" x14ac:dyDescent="0.25">
      <c r="A1647">
        <v>17</v>
      </c>
      <c r="B1647" s="1" t="s">
        <v>36</v>
      </c>
      <c r="C1647" t="s">
        <v>708</v>
      </c>
      <c r="D1647">
        <v>103</v>
      </c>
      <c r="E1647">
        <v>5459</v>
      </c>
    </row>
    <row r="1648" spans="1:5" x14ac:dyDescent="0.25">
      <c r="A1648">
        <v>20</v>
      </c>
      <c r="B1648" s="1" t="s">
        <v>38</v>
      </c>
      <c r="C1648" t="s">
        <v>706</v>
      </c>
      <c r="D1648">
        <v>103</v>
      </c>
      <c r="E1648">
        <v>20592</v>
      </c>
    </row>
    <row r="1649" spans="1:5" x14ac:dyDescent="0.25">
      <c r="A1649">
        <v>20</v>
      </c>
      <c r="B1649" s="1" t="s">
        <v>38</v>
      </c>
      <c r="C1649" t="s">
        <v>710</v>
      </c>
      <c r="D1649">
        <v>103</v>
      </c>
      <c r="E1649">
        <v>8860</v>
      </c>
    </row>
    <row r="1650" spans="1:5" x14ac:dyDescent="0.25">
      <c r="A1650">
        <v>15</v>
      </c>
      <c r="B1650" s="1" t="s">
        <v>39</v>
      </c>
      <c r="C1650" t="s">
        <v>714</v>
      </c>
      <c r="D1650">
        <v>104</v>
      </c>
      <c r="E1650">
        <v>7945</v>
      </c>
    </row>
    <row r="1651" spans="1:5" x14ac:dyDescent="0.25">
      <c r="A1651">
        <v>19</v>
      </c>
      <c r="B1651" s="1" t="s">
        <v>37</v>
      </c>
      <c r="C1651" t="s">
        <v>711</v>
      </c>
      <c r="D1651">
        <v>103</v>
      </c>
      <c r="E1651">
        <v>24415</v>
      </c>
    </row>
    <row r="1652" spans="1:5" x14ac:dyDescent="0.25">
      <c r="A1652">
        <v>16</v>
      </c>
      <c r="B1652" s="1" t="s">
        <v>39</v>
      </c>
      <c r="C1652" t="s">
        <v>704</v>
      </c>
      <c r="D1652">
        <v>104</v>
      </c>
      <c r="E1652">
        <v>41903</v>
      </c>
    </row>
    <row r="1653" spans="1:5" x14ac:dyDescent="0.25">
      <c r="A1653">
        <v>16</v>
      </c>
      <c r="B1653" s="1" t="s">
        <v>36</v>
      </c>
      <c r="C1653" t="s">
        <v>712</v>
      </c>
      <c r="D1653">
        <v>103</v>
      </c>
      <c r="E1653">
        <v>7841</v>
      </c>
    </row>
    <row r="1654" spans="1:5" x14ac:dyDescent="0.25">
      <c r="A1654">
        <v>20</v>
      </c>
      <c r="B1654" s="1" t="s">
        <v>36</v>
      </c>
      <c r="C1654" t="s">
        <v>711</v>
      </c>
      <c r="D1654">
        <v>105</v>
      </c>
      <c r="E1654">
        <v>42883</v>
      </c>
    </row>
    <row r="1655" spans="1:5" x14ac:dyDescent="0.25">
      <c r="A1655">
        <v>14</v>
      </c>
      <c r="B1655" s="1" t="s">
        <v>36</v>
      </c>
      <c r="C1655" t="s">
        <v>705</v>
      </c>
      <c r="D1655">
        <v>105</v>
      </c>
      <c r="E1655">
        <v>7288</v>
      </c>
    </row>
    <row r="1656" spans="1:5" x14ac:dyDescent="0.25">
      <c r="A1656">
        <v>18</v>
      </c>
      <c r="B1656" s="1" t="s">
        <v>38</v>
      </c>
      <c r="C1656" t="s">
        <v>714</v>
      </c>
      <c r="D1656">
        <v>103</v>
      </c>
      <c r="E1656">
        <v>7676</v>
      </c>
    </row>
    <row r="1657" spans="1:5" x14ac:dyDescent="0.25">
      <c r="A1657">
        <v>20</v>
      </c>
      <c r="B1657" s="1" t="s">
        <v>37</v>
      </c>
      <c r="C1657" t="s">
        <v>709</v>
      </c>
      <c r="D1657">
        <v>105</v>
      </c>
      <c r="E1657">
        <v>17626</v>
      </c>
    </row>
    <row r="1658" spans="1:5" x14ac:dyDescent="0.25">
      <c r="A1658">
        <v>17</v>
      </c>
      <c r="B1658" s="1" t="s">
        <v>36</v>
      </c>
      <c r="C1658" t="s">
        <v>708</v>
      </c>
      <c r="D1658">
        <v>103</v>
      </c>
      <c r="E1658">
        <v>15253</v>
      </c>
    </row>
    <row r="1659" spans="1:5" x14ac:dyDescent="0.25">
      <c r="A1659">
        <v>19</v>
      </c>
      <c r="B1659" s="1" t="s">
        <v>38</v>
      </c>
      <c r="C1659" t="s">
        <v>711</v>
      </c>
      <c r="D1659">
        <v>105</v>
      </c>
      <c r="E1659">
        <v>39065</v>
      </c>
    </row>
    <row r="1660" spans="1:5" x14ac:dyDescent="0.25">
      <c r="A1660">
        <v>17</v>
      </c>
      <c r="B1660" s="1" t="s">
        <v>36</v>
      </c>
      <c r="C1660" t="s">
        <v>711</v>
      </c>
      <c r="D1660">
        <v>103</v>
      </c>
      <c r="E1660">
        <v>47485</v>
      </c>
    </row>
    <row r="1661" spans="1:5" x14ac:dyDescent="0.25">
      <c r="A1661">
        <v>20</v>
      </c>
      <c r="B1661" s="1" t="s">
        <v>37</v>
      </c>
      <c r="C1661" t="s">
        <v>707</v>
      </c>
      <c r="D1661">
        <v>103</v>
      </c>
      <c r="E1661">
        <v>34464</v>
      </c>
    </row>
    <row r="1662" spans="1:5" x14ac:dyDescent="0.25">
      <c r="A1662">
        <v>18</v>
      </c>
      <c r="B1662" s="1" t="s">
        <v>39</v>
      </c>
      <c r="C1662" t="s">
        <v>711</v>
      </c>
      <c r="D1662">
        <v>105</v>
      </c>
      <c r="E1662">
        <v>29485</v>
      </c>
    </row>
    <row r="1663" spans="1:5" x14ac:dyDescent="0.25">
      <c r="A1663">
        <v>19</v>
      </c>
      <c r="B1663" s="1" t="s">
        <v>38</v>
      </c>
      <c r="C1663" t="s">
        <v>709</v>
      </c>
      <c r="D1663">
        <v>104</v>
      </c>
      <c r="E1663">
        <v>19036</v>
      </c>
    </row>
    <row r="1664" spans="1:5" x14ac:dyDescent="0.25">
      <c r="A1664">
        <v>14</v>
      </c>
      <c r="B1664" s="1" t="s">
        <v>37</v>
      </c>
      <c r="C1664" t="s">
        <v>704</v>
      </c>
      <c r="D1664">
        <v>105</v>
      </c>
      <c r="E1664">
        <v>23325</v>
      </c>
    </row>
    <row r="1665" spans="1:5" x14ac:dyDescent="0.25">
      <c r="A1665">
        <v>17</v>
      </c>
      <c r="B1665" s="1" t="s">
        <v>38</v>
      </c>
      <c r="C1665" t="s">
        <v>714</v>
      </c>
      <c r="D1665">
        <v>103</v>
      </c>
      <c r="E1665">
        <v>19800</v>
      </c>
    </row>
    <row r="1666" spans="1:5" x14ac:dyDescent="0.25">
      <c r="A1666">
        <v>20</v>
      </c>
      <c r="B1666" s="1" t="s">
        <v>37</v>
      </c>
      <c r="C1666" t="s">
        <v>710</v>
      </c>
      <c r="D1666">
        <v>105</v>
      </c>
      <c r="E1666">
        <v>18496</v>
      </c>
    </row>
    <row r="1667" spans="1:5" x14ac:dyDescent="0.25">
      <c r="A1667">
        <v>19</v>
      </c>
      <c r="B1667" s="1" t="s">
        <v>38</v>
      </c>
      <c r="C1667" t="s">
        <v>705</v>
      </c>
      <c r="D1667">
        <v>103</v>
      </c>
      <c r="E1667">
        <v>46088</v>
      </c>
    </row>
    <row r="1668" spans="1:5" x14ac:dyDescent="0.25">
      <c r="A1668">
        <v>18</v>
      </c>
      <c r="B1668" s="1" t="s">
        <v>39</v>
      </c>
      <c r="C1668" t="s">
        <v>708</v>
      </c>
      <c r="D1668">
        <v>105</v>
      </c>
      <c r="E1668">
        <v>15515</v>
      </c>
    </row>
    <row r="1669" spans="1:5" x14ac:dyDescent="0.25">
      <c r="A1669">
        <v>15</v>
      </c>
      <c r="B1669" s="1" t="s">
        <v>36</v>
      </c>
      <c r="C1669" t="s">
        <v>706</v>
      </c>
      <c r="D1669">
        <v>104</v>
      </c>
      <c r="E1669">
        <v>37383</v>
      </c>
    </row>
    <row r="1670" spans="1:5" x14ac:dyDescent="0.25">
      <c r="A1670">
        <v>17</v>
      </c>
      <c r="B1670" s="1" t="s">
        <v>37</v>
      </c>
      <c r="C1670" t="s">
        <v>707</v>
      </c>
      <c r="D1670">
        <v>103</v>
      </c>
      <c r="E1670">
        <v>38221</v>
      </c>
    </row>
    <row r="1671" spans="1:5" x14ac:dyDescent="0.25">
      <c r="A1671">
        <v>16</v>
      </c>
      <c r="B1671" s="1" t="s">
        <v>37</v>
      </c>
      <c r="C1671" t="s">
        <v>711</v>
      </c>
      <c r="D1671">
        <v>103</v>
      </c>
      <c r="E1671">
        <v>14226</v>
      </c>
    </row>
    <row r="1672" spans="1:5" x14ac:dyDescent="0.25">
      <c r="A1672">
        <v>16</v>
      </c>
      <c r="B1672" s="1" t="s">
        <v>36</v>
      </c>
      <c r="C1672" t="s">
        <v>712</v>
      </c>
      <c r="D1672">
        <v>105</v>
      </c>
      <c r="E1672">
        <v>49594</v>
      </c>
    </row>
    <row r="1673" spans="1:5" x14ac:dyDescent="0.25">
      <c r="A1673">
        <v>16</v>
      </c>
      <c r="B1673" s="1" t="s">
        <v>38</v>
      </c>
      <c r="C1673" t="s">
        <v>709</v>
      </c>
      <c r="D1673">
        <v>103</v>
      </c>
      <c r="E1673">
        <v>10424</v>
      </c>
    </row>
    <row r="1674" spans="1:5" x14ac:dyDescent="0.25">
      <c r="A1674">
        <v>17</v>
      </c>
      <c r="B1674" s="1" t="s">
        <v>39</v>
      </c>
      <c r="C1674" t="s">
        <v>708</v>
      </c>
      <c r="D1674">
        <v>105</v>
      </c>
      <c r="E1674">
        <v>16729</v>
      </c>
    </row>
    <row r="1675" spans="1:5" x14ac:dyDescent="0.25">
      <c r="A1675">
        <v>16</v>
      </c>
      <c r="B1675" s="1" t="s">
        <v>38</v>
      </c>
      <c r="C1675" t="s">
        <v>706</v>
      </c>
      <c r="D1675">
        <v>105</v>
      </c>
      <c r="E1675">
        <v>11177</v>
      </c>
    </row>
    <row r="1676" spans="1:5" x14ac:dyDescent="0.25">
      <c r="A1676">
        <v>19</v>
      </c>
      <c r="B1676" s="1" t="s">
        <v>37</v>
      </c>
      <c r="C1676" t="s">
        <v>708</v>
      </c>
      <c r="D1676">
        <v>104</v>
      </c>
      <c r="E1676">
        <v>47680</v>
      </c>
    </row>
    <row r="1677" spans="1:5" x14ac:dyDescent="0.25">
      <c r="A1677">
        <v>17</v>
      </c>
      <c r="B1677" s="1" t="s">
        <v>38</v>
      </c>
      <c r="C1677" t="s">
        <v>709</v>
      </c>
      <c r="D1677">
        <v>103</v>
      </c>
      <c r="E1677">
        <v>44179</v>
      </c>
    </row>
    <row r="1678" spans="1:5" x14ac:dyDescent="0.25">
      <c r="A1678">
        <v>15</v>
      </c>
      <c r="B1678" s="1" t="s">
        <v>37</v>
      </c>
      <c r="C1678" t="s">
        <v>710</v>
      </c>
      <c r="D1678">
        <v>104</v>
      </c>
      <c r="E1678">
        <v>29971</v>
      </c>
    </row>
    <row r="1679" spans="1:5" x14ac:dyDescent="0.25">
      <c r="A1679">
        <v>18</v>
      </c>
      <c r="B1679" s="1" t="s">
        <v>38</v>
      </c>
      <c r="C1679" t="s">
        <v>714</v>
      </c>
      <c r="D1679">
        <v>104</v>
      </c>
      <c r="E1679">
        <v>21482</v>
      </c>
    </row>
    <row r="1680" spans="1:5" x14ac:dyDescent="0.25">
      <c r="A1680">
        <v>18</v>
      </c>
      <c r="B1680" s="1" t="s">
        <v>37</v>
      </c>
      <c r="C1680" t="s">
        <v>711</v>
      </c>
      <c r="D1680">
        <v>103</v>
      </c>
      <c r="E1680">
        <v>37653</v>
      </c>
    </row>
    <row r="1681" spans="1:5" x14ac:dyDescent="0.25">
      <c r="A1681">
        <v>18</v>
      </c>
      <c r="B1681" s="1" t="s">
        <v>38</v>
      </c>
      <c r="C1681" t="s">
        <v>710</v>
      </c>
      <c r="D1681">
        <v>105</v>
      </c>
      <c r="E1681">
        <v>25764</v>
      </c>
    </row>
    <row r="1682" spans="1:5" x14ac:dyDescent="0.25">
      <c r="A1682">
        <v>18</v>
      </c>
      <c r="B1682" s="1" t="s">
        <v>37</v>
      </c>
      <c r="C1682" t="s">
        <v>704</v>
      </c>
      <c r="D1682">
        <v>104</v>
      </c>
      <c r="E1682">
        <v>17227</v>
      </c>
    </row>
    <row r="1683" spans="1:5" x14ac:dyDescent="0.25">
      <c r="A1683">
        <v>18</v>
      </c>
      <c r="B1683" s="1" t="s">
        <v>36</v>
      </c>
      <c r="C1683" t="s">
        <v>714</v>
      </c>
      <c r="D1683">
        <v>104</v>
      </c>
      <c r="E1683">
        <v>46886</v>
      </c>
    </row>
    <row r="1684" spans="1:5" x14ac:dyDescent="0.25">
      <c r="A1684">
        <v>18</v>
      </c>
      <c r="B1684" s="1" t="s">
        <v>36</v>
      </c>
      <c r="C1684" t="s">
        <v>707</v>
      </c>
      <c r="D1684">
        <v>103</v>
      </c>
      <c r="E1684">
        <v>49971</v>
      </c>
    </row>
    <row r="1685" spans="1:5" x14ac:dyDescent="0.25">
      <c r="A1685">
        <v>20</v>
      </c>
      <c r="B1685" s="1" t="s">
        <v>39</v>
      </c>
      <c r="C1685" t="s">
        <v>709</v>
      </c>
      <c r="D1685">
        <v>105</v>
      </c>
      <c r="E1685">
        <v>48901</v>
      </c>
    </row>
    <row r="1686" spans="1:5" x14ac:dyDescent="0.25">
      <c r="A1686">
        <v>16</v>
      </c>
      <c r="B1686" s="1" t="s">
        <v>38</v>
      </c>
      <c r="C1686" t="s">
        <v>705</v>
      </c>
      <c r="D1686">
        <v>103</v>
      </c>
      <c r="E1686">
        <v>19868</v>
      </c>
    </row>
    <row r="1687" spans="1:5" x14ac:dyDescent="0.25">
      <c r="A1687">
        <v>19</v>
      </c>
      <c r="B1687" s="1" t="s">
        <v>38</v>
      </c>
      <c r="C1687" t="s">
        <v>707</v>
      </c>
      <c r="D1687">
        <v>105</v>
      </c>
      <c r="E1687">
        <v>13147</v>
      </c>
    </row>
    <row r="1688" spans="1:5" x14ac:dyDescent="0.25">
      <c r="A1688">
        <v>20</v>
      </c>
      <c r="B1688" s="1" t="s">
        <v>36</v>
      </c>
      <c r="C1688" t="s">
        <v>710</v>
      </c>
      <c r="D1688">
        <v>104</v>
      </c>
      <c r="E1688">
        <v>21505</v>
      </c>
    </row>
    <row r="1689" spans="1:5" x14ac:dyDescent="0.25">
      <c r="A1689">
        <v>16</v>
      </c>
      <c r="B1689" s="1" t="s">
        <v>37</v>
      </c>
      <c r="C1689" t="s">
        <v>714</v>
      </c>
      <c r="D1689">
        <v>103</v>
      </c>
      <c r="E1689">
        <v>29584</v>
      </c>
    </row>
    <row r="1690" spans="1:5" x14ac:dyDescent="0.25">
      <c r="A1690">
        <v>19</v>
      </c>
      <c r="B1690" s="1" t="s">
        <v>38</v>
      </c>
      <c r="C1690" t="s">
        <v>707</v>
      </c>
      <c r="D1690">
        <v>105</v>
      </c>
      <c r="E1690">
        <v>39167</v>
      </c>
    </row>
    <row r="1691" spans="1:5" x14ac:dyDescent="0.25">
      <c r="A1691">
        <v>18</v>
      </c>
      <c r="B1691" s="1" t="s">
        <v>38</v>
      </c>
      <c r="C1691" t="s">
        <v>711</v>
      </c>
      <c r="D1691">
        <v>104</v>
      </c>
      <c r="E1691">
        <v>28003</v>
      </c>
    </row>
    <row r="1692" spans="1:5" x14ac:dyDescent="0.25">
      <c r="A1692">
        <v>19</v>
      </c>
      <c r="B1692" s="1" t="s">
        <v>36</v>
      </c>
      <c r="C1692" t="s">
        <v>713</v>
      </c>
      <c r="D1692">
        <v>103</v>
      </c>
      <c r="E1692">
        <v>26891</v>
      </c>
    </row>
    <row r="1693" spans="1:5" x14ac:dyDescent="0.25">
      <c r="A1693">
        <v>17</v>
      </c>
      <c r="B1693" s="1" t="s">
        <v>38</v>
      </c>
      <c r="C1693" t="s">
        <v>709</v>
      </c>
      <c r="D1693">
        <v>103</v>
      </c>
      <c r="E1693">
        <v>34556</v>
      </c>
    </row>
    <row r="1694" spans="1:5" x14ac:dyDescent="0.25">
      <c r="A1694">
        <v>19</v>
      </c>
      <c r="B1694" s="1" t="s">
        <v>39</v>
      </c>
      <c r="C1694" t="s">
        <v>712</v>
      </c>
      <c r="D1694">
        <v>104</v>
      </c>
      <c r="E1694">
        <v>38879</v>
      </c>
    </row>
    <row r="1695" spans="1:5" x14ac:dyDescent="0.25">
      <c r="A1695">
        <v>17</v>
      </c>
      <c r="B1695" s="1" t="s">
        <v>36</v>
      </c>
      <c r="C1695" t="s">
        <v>708</v>
      </c>
      <c r="D1695">
        <v>105</v>
      </c>
      <c r="E1695">
        <v>26185</v>
      </c>
    </row>
    <row r="1696" spans="1:5" x14ac:dyDescent="0.25">
      <c r="A1696">
        <v>20</v>
      </c>
      <c r="B1696" s="1" t="s">
        <v>39</v>
      </c>
      <c r="C1696" t="s">
        <v>706</v>
      </c>
      <c r="D1696">
        <v>103</v>
      </c>
      <c r="E1696">
        <v>22891</v>
      </c>
    </row>
    <row r="1697" spans="1:5" x14ac:dyDescent="0.25">
      <c r="A1697">
        <v>15</v>
      </c>
      <c r="B1697" s="1" t="s">
        <v>37</v>
      </c>
      <c r="C1697" t="s">
        <v>704</v>
      </c>
      <c r="D1697">
        <v>103</v>
      </c>
      <c r="E1697">
        <v>7902</v>
      </c>
    </row>
    <row r="1698" spans="1:5" x14ac:dyDescent="0.25">
      <c r="A1698">
        <v>20</v>
      </c>
      <c r="B1698" s="1" t="s">
        <v>39</v>
      </c>
      <c r="C1698" t="s">
        <v>711</v>
      </c>
      <c r="D1698">
        <v>104</v>
      </c>
      <c r="E1698">
        <v>21680</v>
      </c>
    </row>
    <row r="1699" spans="1:5" x14ac:dyDescent="0.25">
      <c r="A1699">
        <v>15</v>
      </c>
      <c r="B1699" s="1" t="s">
        <v>37</v>
      </c>
      <c r="C1699" t="s">
        <v>705</v>
      </c>
      <c r="D1699">
        <v>104</v>
      </c>
      <c r="E1699">
        <v>39582</v>
      </c>
    </row>
    <row r="1700" spans="1:5" x14ac:dyDescent="0.25">
      <c r="A1700">
        <v>15</v>
      </c>
      <c r="B1700" s="1" t="s">
        <v>36</v>
      </c>
      <c r="C1700" t="s">
        <v>709</v>
      </c>
      <c r="D1700">
        <v>104</v>
      </c>
      <c r="E1700">
        <v>29249</v>
      </c>
    </row>
    <row r="1701" spans="1:5" x14ac:dyDescent="0.25">
      <c r="A1701">
        <v>14</v>
      </c>
      <c r="B1701" s="1" t="s">
        <v>38</v>
      </c>
      <c r="C1701" t="s">
        <v>710</v>
      </c>
      <c r="D1701">
        <v>104</v>
      </c>
      <c r="E1701">
        <v>48843</v>
      </c>
    </row>
    <row r="1702" spans="1:5" x14ac:dyDescent="0.25">
      <c r="A1702">
        <v>17</v>
      </c>
      <c r="B1702" s="1" t="s">
        <v>39</v>
      </c>
      <c r="C1702" t="s">
        <v>707</v>
      </c>
      <c r="D1702">
        <v>104</v>
      </c>
      <c r="E1702">
        <v>11620</v>
      </c>
    </row>
    <row r="1703" spans="1:5" x14ac:dyDescent="0.25">
      <c r="A1703">
        <v>17</v>
      </c>
      <c r="B1703" s="1" t="s">
        <v>39</v>
      </c>
      <c r="C1703" t="s">
        <v>706</v>
      </c>
      <c r="D1703">
        <v>103</v>
      </c>
      <c r="E1703">
        <v>20159</v>
      </c>
    </row>
    <row r="1704" spans="1:5" x14ac:dyDescent="0.25">
      <c r="A1704">
        <v>15</v>
      </c>
      <c r="B1704" s="1" t="s">
        <v>39</v>
      </c>
      <c r="C1704" t="s">
        <v>704</v>
      </c>
      <c r="D1704">
        <v>105</v>
      </c>
      <c r="E1704">
        <v>38785</v>
      </c>
    </row>
    <row r="1705" spans="1:5" x14ac:dyDescent="0.25">
      <c r="A1705">
        <v>20</v>
      </c>
      <c r="B1705" s="1" t="s">
        <v>39</v>
      </c>
      <c r="C1705" t="s">
        <v>713</v>
      </c>
      <c r="D1705">
        <v>105</v>
      </c>
      <c r="E1705">
        <v>25631</v>
      </c>
    </row>
    <row r="1706" spans="1:5" x14ac:dyDescent="0.25">
      <c r="A1706">
        <v>16</v>
      </c>
      <c r="B1706" s="1" t="s">
        <v>39</v>
      </c>
      <c r="C1706" t="s">
        <v>708</v>
      </c>
      <c r="D1706">
        <v>105</v>
      </c>
      <c r="E1706">
        <v>12797</v>
      </c>
    </row>
    <row r="1707" spans="1:5" x14ac:dyDescent="0.25">
      <c r="A1707">
        <v>20</v>
      </c>
      <c r="B1707" s="1" t="s">
        <v>36</v>
      </c>
      <c r="C1707" t="s">
        <v>713</v>
      </c>
      <c r="D1707">
        <v>104</v>
      </c>
      <c r="E1707">
        <v>30057</v>
      </c>
    </row>
    <row r="1708" spans="1:5" x14ac:dyDescent="0.25">
      <c r="A1708">
        <v>15</v>
      </c>
      <c r="B1708" s="1" t="s">
        <v>36</v>
      </c>
      <c r="C1708" t="s">
        <v>709</v>
      </c>
      <c r="D1708">
        <v>103</v>
      </c>
      <c r="E1708">
        <v>13458</v>
      </c>
    </row>
    <row r="1709" spans="1:5" x14ac:dyDescent="0.25">
      <c r="A1709">
        <v>15</v>
      </c>
      <c r="B1709" s="1" t="s">
        <v>37</v>
      </c>
      <c r="C1709" t="s">
        <v>711</v>
      </c>
      <c r="D1709">
        <v>103</v>
      </c>
      <c r="E1709">
        <v>12160</v>
      </c>
    </row>
    <row r="1710" spans="1:5" x14ac:dyDescent="0.25">
      <c r="A1710">
        <v>19</v>
      </c>
      <c r="B1710" s="1" t="s">
        <v>39</v>
      </c>
      <c r="C1710" t="s">
        <v>705</v>
      </c>
      <c r="D1710">
        <v>105</v>
      </c>
      <c r="E1710">
        <v>11289</v>
      </c>
    </row>
    <row r="1711" spans="1:5" x14ac:dyDescent="0.25">
      <c r="A1711">
        <v>18</v>
      </c>
      <c r="B1711" s="1" t="s">
        <v>37</v>
      </c>
      <c r="C1711" t="s">
        <v>707</v>
      </c>
      <c r="D1711">
        <v>105</v>
      </c>
      <c r="E1711">
        <v>43719</v>
      </c>
    </row>
    <row r="1712" spans="1:5" x14ac:dyDescent="0.25">
      <c r="A1712">
        <v>15</v>
      </c>
      <c r="B1712" s="1" t="s">
        <v>39</v>
      </c>
      <c r="C1712" t="s">
        <v>713</v>
      </c>
      <c r="D1712">
        <v>104</v>
      </c>
      <c r="E1712">
        <v>6879</v>
      </c>
    </row>
    <row r="1713" spans="1:5" x14ac:dyDescent="0.25">
      <c r="A1713">
        <v>17</v>
      </c>
      <c r="B1713" s="1" t="s">
        <v>38</v>
      </c>
      <c r="C1713" t="s">
        <v>714</v>
      </c>
      <c r="D1713">
        <v>104</v>
      </c>
      <c r="E1713">
        <v>22069</v>
      </c>
    </row>
    <row r="1714" spans="1:5" x14ac:dyDescent="0.25">
      <c r="A1714">
        <v>20</v>
      </c>
      <c r="B1714" s="1" t="s">
        <v>37</v>
      </c>
      <c r="C1714" t="s">
        <v>713</v>
      </c>
      <c r="D1714">
        <v>105</v>
      </c>
      <c r="E1714">
        <v>17079</v>
      </c>
    </row>
    <row r="1715" spans="1:5" x14ac:dyDescent="0.25">
      <c r="A1715">
        <v>14</v>
      </c>
      <c r="B1715" s="1" t="s">
        <v>38</v>
      </c>
      <c r="C1715" t="s">
        <v>713</v>
      </c>
      <c r="D1715">
        <v>103</v>
      </c>
      <c r="E1715">
        <v>32023</v>
      </c>
    </row>
    <row r="1716" spans="1:5" x14ac:dyDescent="0.25">
      <c r="A1716">
        <v>18</v>
      </c>
      <c r="B1716" s="1" t="s">
        <v>36</v>
      </c>
      <c r="C1716" t="s">
        <v>713</v>
      </c>
      <c r="D1716">
        <v>105</v>
      </c>
      <c r="E1716">
        <v>18483</v>
      </c>
    </row>
    <row r="1717" spans="1:5" x14ac:dyDescent="0.25">
      <c r="A1717">
        <v>15</v>
      </c>
      <c r="B1717" s="1" t="s">
        <v>37</v>
      </c>
      <c r="C1717" t="s">
        <v>712</v>
      </c>
      <c r="D1717">
        <v>103</v>
      </c>
      <c r="E1717">
        <v>46127</v>
      </c>
    </row>
    <row r="1718" spans="1:5" x14ac:dyDescent="0.25">
      <c r="A1718">
        <v>15</v>
      </c>
      <c r="B1718" s="1" t="s">
        <v>39</v>
      </c>
      <c r="C1718" t="s">
        <v>711</v>
      </c>
      <c r="D1718">
        <v>105</v>
      </c>
      <c r="E1718">
        <v>44786</v>
      </c>
    </row>
    <row r="1719" spans="1:5" x14ac:dyDescent="0.25">
      <c r="A1719">
        <v>18</v>
      </c>
      <c r="B1719" s="1" t="s">
        <v>38</v>
      </c>
      <c r="C1719" t="s">
        <v>710</v>
      </c>
      <c r="D1719">
        <v>105</v>
      </c>
      <c r="E1719">
        <v>34299</v>
      </c>
    </row>
    <row r="1720" spans="1:5" x14ac:dyDescent="0.25">
      <c r="A1720">
        <v>14</v>
      </c>
      <c r="B1720" s="1" t="s">
        <v>37</v>
      </c>
      <c r="C1720" t="s">
        <v>709</v>
      </c>
      <c r="D1720">
        <v>104</v>
      </c>
      <c r="E1720">
        <v>23589</v>
      </c>
    </row>
    <row r="1721" spans="1:5" x14ac:dyDescent="0.25">
      <c r="A1721">
        <v>15</v>
      </c>
      <c r="B1721" s="1" t="s">
        <v>37</v>
      </c>
      <c r="C1721" t="s">
        <v>704</v>
      </c>
      <c r="D1721">
        <v>105</v>
      </c>
      <c r="E1721">
        <v>49190</v>
      </c>
    </row>
    <row r="1722" spans="1:5" x14ac:dyDescent="0.25">
      <c r="A1722">
        <v>14</v>
      </c>
      <c r="B1722" s="1" t="s">
        <v>37</v>
      </c>
      <c r="C1722" t="s">
        <v>704</v>
      </c>
      <c r="D1722">
        <v>105</v>
      </c>
      <c r="E1722">
        <v>49827</v>
      </c>
    </row>
    <row r="1723" spans="1:5" x14ac:dyDescent="0.25">
      <c r="A1723">
        <v>20</v>
      </c>
      <c r="B1723" s="1" t="s">
        <v>36</v>
      </c>
      <c r="C1723" t="s">
        <v>707</v>
      </c>
      <c r="D1723">
        <v>104</v>
      </c>
      <c r="E1723">
        <v>25654</v>
      </c>
    </row>
    <row r="1724" spans="1:5" x14ac:dyDescent="0.25">
      <c r="A1724">
        <v>16</v>
      </c>
      <c r="B1724" s="1" t="s">
        <v>37</v>
      </c>
      <c r="C1724" t="s">
        <v>708</v>
      </c>
      <c r="D1724">
        <v>103</v>
      </c>
      <c r="E1724">
        <v>39676</v>
      </c>
    </row>
    <row r="1725" spans="1:5" x14ac:dyDescent="0.25">
      <c r="A1725">
        <v>17</v>
      </c>
      <c r="B1725" s="1" t="s">
        <v>37</v>
      </c>
      <c r="C1725" t="s">
        <v>713</v>
      </c>
      <c r="D1725">
        <v>105</v>
      </c>
      <c r="E1725">
        <v>22670</v>
      </c>
    </row>
    <row r="1726" spans="1:5" x14ac:dyDescent="0.25">
      <c r="A1726">
        <v>20</v>
      </c>
      <c r="B1726" s="1" t="s">
        <v>38</v>
      </c>
      <c r="C1726" t="s">
        <v>706</v>
      </c>
      <c r="D1726">
        <v>103</v>
      </c>
      <c r="E1726">
        <v>20124</v>
      </c>
    </row>
    <row r="1727" spans="1:5" x14ac:dyDescent="0.25">
      <c r="A1727">
        <v>14</v>
      </c>
      <c r="B1727" s="1" t="s">
        <v>39</v>
      </c>
      <c r="C1727" t="s">
        <v>711</v>
      </c>
      <c r="D1727">
        <v>105</v>
      </c>
      <c r="E1727">
        <v>39212</v>
      </c>
    </row>
    <row r="1728" spans="1:5" x14ac:dyDescent="0.25">
      <c r="A1728">
        <v>19</v>
      </c>
      <c r="B1728" s="1" t="s">
        <v>37</v>
      </c>
      <c r="C1728" t="s">
        <v>707</v>
      </c>
      <c r="D1728">
        <v>105</v>
      </c>
      <c r="E1728">
        <v>38670</v>
      </c>
    </row>
    <row r="1729" spans="1:5" x14ac:dyDescent="0.25">
      <c r="A1729">
        <v>15</v>
      </c>
      <c r="B1729" s="1" t="s">
        <v>38</v>
      </c>
      <c r="C1729" t="s">
        <v>714</v>
      </c>
      <c r="D1729">
        <v>105</v>
      </c>
      <c r="E1729">
        <v>45245</v>
      </c>
    </row>
    <row r="1730" spans="1:5" x14ac:dyDescent="0.25">
      <c r="A1730">
        <v>20</v>
      </c>
      <c r="B1730" s="1" t="s">
        <v>37</v>
      </c>
      <c r="C1730" t="s">
        <v>711</v>
      </c>
      <c r="D1730">
        <v>104</v>
      </c>
      <c r="E1730">
        <v>8975</v>
      </c>
    </row>
    <row r="1731" spans="1:5" x14ac:dyDescent="0.25">
      <c r="A1731">
        <v>15</v>
      </c>
      <c r="B1731" s="1" t="s">
        <v>36</v>
      </c>
      <c r="C1731" t="s">
        <v>707</v>
      </c>
      <c r="D1731">
        <v>105</v>
      </c>
      <c r="E1731">
        <v>40329</v>
      </c>
    </row>
    <row r="1732" spans="1:5" x14ac:dyDescent="0.25">
      <c r="A1732">
        <v>18</v>
      </c>
      <c r="B1732" s="1" t="s">
        <v>38</v>
      </c>
      <c r="C1732" t="s">
        <v>710</v>
      </c>
      <c r="D1732">
        <v>104</v>
      </c>
      <c r="E1732">
        <v>33242</v>
      </c>
    </row>
    <row r="1733" spans="1:5" x14ac:dyDescent="0.25">
      <c r="A1733">
        <v>20</v>
      </c>
      <c r="B1733" s="1" t="s">
        <v>38</v>
      </c>
      <c r="C1733" t="s">
        <v>707</v>
      </c>
      <c r="D1733">
        <v>103</v>
      </c>
      <c r="E1733">
        <v>20340</v>
      </c>
    </row>
    <row r="1734" spans="1:5" x14ac:dyDescent="0.25">
      <c r="A1734">
        <v>16</v>
      </c>
      <c r="B1734" s="1" t="s">
        <v>39</v>
      </c>
      <c r="C1734" t="s">
        <v>709</v>
      </c>
      <c r="D1734">
        <v>103</v>
      </c>
      <c r="E1734">
        <v>41132</v>
      </c>
    </row>
    <row r="1735" spans="1:5" x14ac:dyDescent="0.25">
      <c r="A1735">
        <v>19</v>
      </c>
      <c r="B1735" s="1" t="s">
        <v>37</v>
      </c>
      <c r="C1735" t="s">
        <v>711</v>
      </c>
      <c r="D1735">
        <v>103</v>
      </c>
      <c r="E1735">
        <v>21867</v>
      </c>
    </row>
    <row r="1736" spans="1:5" x14ac:dyDescent="0.25">
      <c r="A1736">
        <v>18</v>
      </c>
      <c r="B1736" s="1" t="s">
        <v>39</v>
      </c>
      <c r="C1736" t="s">
        <v>708</v>
      </c>
      <c r="D1736">
        <v>104</v>
      </c>
      <c r="E1736">
        <v>35036</v>
      </c>
    </row>
    <row r="1737" spans="1:5" x14ac:dyDescent="0.25">
      <c r="A1737">
        <v>18</v>
      </c>
      <c r="B1737" s="1" t="s">
        <v>36</v>
      </c>
      <c r="C1737" t="s">
        <v>707</v>
      </c>
      <c r="D1737">
        <v>104</v>
      </c>
      <c r="E1737">
        <v>13204</v>
      </c>
    </row>
    <row r="1738" spans="1:5" x14ac:dyDescent="0.25">
      <c r="A1738">
        <v>19</v>
      </c>
      <c r="B1738" s="1" t="s">
        <v>36</v>
      </c>
      <c r="C1738" t="s">
        <v>714</v>
      </c>
      <c r="D1738">
        <v>104</v>
      </c>
      <c r="E1738">
        <v>12466</v>
      </c>
    </row>
    <row r="1739" spans="1:5" x14ac:dyDescent="0.25">
      <c r="A1739">
        <v>20</v>
      </c>
      <c r="B1739" s="1" t="s">
        <v>36</v>
      </c>
      <c r="C1739" t="s">
        <v>706</v>
      </c>
      <c r="D1739">
        <v>105</v>
      </c>
      <c r="E1739">
        <v>36346</v>
      </c>
    </row>
    <row r="1740" spans="1:5" x14ac:dyDescent="0.25">
      <c r="A1740">
        <v>15</v>
      </c>
      <c r="B1740" s="1" t="s">
        <v>38</v>
      </c>
      <c r="C1740" t="s">
        <v>708</v>
      </c>
      <c r="D1740">
        <v>105</v>
      </c>
      <c r="E1740">
        <v>11829</v>
      </c>
    </row>
    <row r="1741" spans="1:5" x14ac:dyDescent="0.25">
      <c r="A1741">
        <v>15</v>
      </c>
      <c r="B1741" s="1" t="s">
        <v>37</v>
      </c>
      <c r="C1741" t="s">
        <v>714</v>
      </c>
      <c r="D1741">
        <v>103</v>
      </c>
      <c r="E1741">
        <v>35709</v>
      </c>
    </row>
    <row r="1742" spans="1:5" x14ac:dyDescent="0.25">
      <c r="A1742">
        <v>14</v>
      </c>
      <c r="B1742" s="1" t="s">
        <v>36</v>
      </c>
      <c r="C1742" t="s">
        <v>704</v>
      </c>
      <c r="D1742">
        <v>105</v>
      </c>
      <c r="E1742">
        <v>6106</v>
      </c>
    </row>
    <row r="1743" spans="1:5" x14ac:dyDescent="0.25">
      <c r="A1743">
        <v>20</v>
      </c>
      <c r="B1743" s="1" t="s">
        <v>38</v>
      </c>
      <c r="C1743" t="s">
        <v>705</v>
      </c>
      <c r="D1743">
        <v>103</v>
      </c>
      <c r="E1743">
        <v>32184</v>
      </c>
    </row>
    <row r="1744" spans="1:5" x14ac:dyDescent="0.25">
      <c r="A1744">
        <v>18</v>
      </c>
      <c r="B1744" s="1" t="s">
        <v>36</v>
      </c>
      <c r="C1744" t="s">
        <v>713</v>
      </c>
      <c r="D1744">
        <v>104</v>
      </c>
      <c r="E1744">
        <v>21028</v>
      </c>
    </row>
    <row r="1745" spans="1:5" x14ac:dyDescent="0.25">
      <c r="A1745">
        <v>16</v>
      </c>
      <c r="B1745" s="1" t="s">
        <v>37</v>
      </c>
      <c r="C1745" t="s">
        <v>709</v>
      </c>
      <c r="D1745">
        <v>105</v>
      </c>
      <c r="E1745">
        <v>41193</v>
      </c>
    </row>
    <row r="1746" spans="1:5" x14ac:dyDescent="0.25">
      <c r="A1746">
        <v>15</v>
      </c>
      <c r="B1746" s="1" t="s">
        <v>39</v>
      </c>
      <c r="C1746" t="s">
        <v>714</v>
      </c>
      <c r="D1746">
        <v>104</v>
      </c>
      <c r="E1746">
        <v>40133</v>
      </c>
    </row>
    <row r="1747" spans="1:5" x14ac:dyDescent="0.25">
      <c r="A1747">
        <v>16</v>
      </c>
      <c r="B1747" s="1" t="s">
        <v>38</v>
      </c>
      <c r="C1747" t="s">
        <v>705</v>
      </c>
      <c r="D1747">
        <v>105</v>
      </c>
      <c r="E1747">
        <v>48347</v>
      </c>
    </row>
    <row r="1748" spans="1:5" x14ac:dyDescent="0.25">
      <c r="A1748">
        <v>17</v>
      </c>
      <c r="B1748" s="1" t="s">
        <v>37</v>
      </c>
      <c r="C1748" t="s">
        <v>709</v>
      </c>
      <c r="D1748">
        <v>105</v>
      </c>
      <c r="E1748">
        <v>34217</v>
      </c>
    </row>
    <row r="1749" spans="1:5" x14ac:dyDescent="0.25">
      <c r="A1749">
        <v>20</v>
      </c>
      <c r="B1749" s="1" t="s">
        <v>38</v>
      </c>
      <c r="C1749" t="s">
        <v>706</v>
      </c>
      <c r="D1749">
        <v>104</v>
      </c>
      <c r="E1749">
        <v>22046</v>
      </c>
    </row>
    <row r="1750" spans="1:5" x14ac:dyDescent="0.25">
      <c r="A1750">
        <v>20</v>
      </c>
      <c r="B1750" s="1" t="s">
        <v>37</v>
      </c>
      <c r="C1750" t="s">
        <v>708</v>
      </c>
      <c r="D1750">
        <v>105</v>
      </c>
      <c r="E1750">
        <v>23784</v>
      </c>
    </row>
    <row r="1751" spans="1:5" x14ac:dyDescent="0.25">
      <c r="A1751">
        <v>17</v>
      </c>
      <c r="B1751" s="1" t="s">
        <v>38</v>
      </c>
      <c r="C1751" t="s">
        <v>707</v>
      </c>
      <c r="D1751">
        <v>105</v>
      </c>
      <c r="E1751">
        <v>14689</v>
      </c>
    </row>
    <row r="1752" spans="1:5" x14ac:dyDescent="0.25">
      <c r="A1752">
        <v>20</v>
      </c>
      <c r="B1752" s="1" t="s">
        <v>39</v>
      </c>
      <c r="C1752" t="s">
        <v>714</v>
      </c>
      <c r="D1752">
        <v>105</v>
      </c>
      <c r="E1752">
        <v>47044</v>
      </c>
    </row>
    <row r="1753" spans="1:5" x14ac:dyDescent="0.25">
      <c r="A1753">
        <v>14</v>
      </c>
      <c r="B1753" s="1" t="s">
        <v>36</v>
      </c>
      <c r="C1753" t="s">
        <v>704</v>
      </c>
      <c r="D1753">
        <v>105</v>
      </c>
      <c r="E1753">
        <v>42662</v>
      </c>
    </row>
    <row r="1754" spans="1:5" x14ac:dyDescent="0.25">
      <c r="A1754">
        <v>18</v>
      </c>
      <c r="B1754" s="1" t="s">
        <v>37</v>
      </c>
      <c r="C1754" t="s">
        <v>704</v>
      </c>
      <c r="D1754">
        <v>105</v>
      </c>
      <c r="E1754">
        <v>15742</v>
      </c>
    </row>
    <row r="1755" spans="1:5" x14ac:dyDescent="0.25">
      <c r="A1755">
        <v>16</v>
      </c>
      <c r="B1755" s="1" t="s">
        <v>37</v>
      </c>
      <c r="C1755" t="s">
        <v>714</v>
      </c>
      <c r="D1755">
        <v>105</v>
      </c>
      <c r="E1755">
        <v>44084</v>
      </c>
    </row>
    <row r="1756" spans="1:5" x14ac:dyDescent="0.25">
      <c r="A1756">
        <v>19</v>
      </c>
      <c r="B1756" s="1" t="s">
        <v>36</v>
      </c>
      <c r="C1756" t="s">
        <v>705</v>
      </c>
      <c r="D1756">
        <v>105</v>
      </c>
      <c r="E1756">
        <v>37562</v>
      </c>
    </row>
    <row r="1757" spans="1:5" x14ac:dyDescent="0.25">
      <c r="A1757">
        <v>14</v>
      </c>
      <c r="B1757" s="1" t="s">
        <v>38</v>
      </c>
      <c r="C1757" t="s">
        <v>708</v>
      </c>
      <c r="D1757">
        <v>105</v>
      </c>
      <c r="E1757">
        <v>42420</v>
      </c>
    </row>
    <row r="1758" spans="1:5" x14ac:dyDescent="0.25">
      <c r="A1758">
        <v>19</v>
      </c>
      <c r="B1758" s="1" t="s">
        <v>39</v>
      </c>
      <c r="C1758" t="s">
        <v>711</v>
      </c>
      <c r="D1758">
        <v>104</v>
      </c>
      <c r="E1758">
        <v>29109</v>
      </c>
    </row>
    <row r="1759" spans="1:5" x14ac:dyDescent="0.25">
      <c r="A1759">
        <v>14</v>
      </c>
      <c r="B1759" s="1" t="s">
        <v>38</v>
      </c>
      <c r="C1759" t="s">
        <v>705</v>
      </c>
      <c r="D1759">
        <v>104</v>
      </c>
      <c r="E1759">
        <v>42376</v>
      </c>
    </row>
    <row r="1760" spans="1:5" x14ac:dyDescent="0.25">
      <c r="A1760">
        <v>16</v>
      </c>
      <c r="B1760" s="1" t="s">
        <v>37</v>
      </c>
      <c r="C1760" t="s">
        <v>710</v>
      </c>
      <c r="D1760">
        <v>104</v>
      </c>
      <c r="E1760">
        <v>20306</v>
      </c>
    </row>
    <row r="1761" spans="1:5" x14ac:dyDescent="0.25">
      <c r="A1761">
        <v>20</v>
      </c>
      <c r="B1761" s="1" t="s">
        <v>38</v>
      </c>
      <c r="C1761" t="s">
        <v>714</v>
      </c>
      <c r="D1761">
        <v>104</v>
      </c>
      <c r="E1761">
        <v>7756</v>
      </c>
    </row>
    <row r="1762" spans="1:5" x14ac:dyDescent="0.25">
      <c r="A1762">
        <v>16</v>
      </c>
      <c r="B1762" s="1" t="s">
        <v>37</v>
      </c>
      <c r="C1762" t="s">
        <v>708</v>
      </c>
      <c r="D1762">
        <v>105</v>
      </c>
      <c r="E1762">
        <v>34162</v>
      </c>
    </row>
    <row r="1763" spans="1:5" x14ac:dyDescent="0.25">
      <c r="A1763">
        <v>16</v>
      </c>
      <c r="B1763" s="1" t="s">
        <v>38</v>
      </c>
      <c r="C1763" t="s">
        <v>705</v>
      </c>
      <c r="D1763">
        <v>103</v>
      </c>
      <c r="E1763">
        <v>38928</v>
      </c>
    </row>
    <row r="1764" spans="1:5" x14ac:dyDescent="0.25">
      <c r="A1764">
        <v>15</v>
      </c>
      <c r="B1764" s="1" t="s">
        <v>37</v>
      </c>
      <c r="C1764" t="s">
        <v>705</v>
      </c>
      <c r="D1764">
        <v>105</v>
      </c>
      <c r="E1764">
        <v>14410</v>
      </c>
    </row>
    <row r="1765" spans="1:5" x14ac:dyDescent="0.25">
      <c r="A1765">
        <v>19</v>
      </c>
      <c r="B1765" s="1" t="s">
        <v>38</v>
      </c>
      <c r="C1765" t="s">
        <v>708</v>
      </c>
      <c r="D1765">
        <v>104</v>
      </c>
      <c r="E1765">
        <v>20486</v>
      </c>
    </row>
    <row r="1766" spans="1:5" x14ac:dyDescent="0.25">
      <c r="A1766">
        <v>19</v>
      </c>
      <c r="B1766" s="1" t="s">
        <v>37</v>
      </c>
      <c r="C1766" t="s">
        <v>713</v>
      </c>
      <c r="D1766">
        <v>104</v>
      </c>
      <c r="E1766">
        <v>28287</v>
      </c>
    </row>
    <row r="1767" spans="1:5" x14ac:dyDescent="0.25">
      <c r="A1767">
        <v>17</v>
      </c>
      <c r="B1767" s="1" t="s">
        <v>36</v>
      </c>
      <c r="C1767" t="s">
        <v>705</v>
      </c>
      <c r="D1767">
        <v>104</v>
      </c>
      <c r="E1767">
        <v>43688</v>
      </c>
    </row>
    <row r="1768" spans="1:5" x14ac:dyDescent="0.25">
      <c r="A1768">
        <v>19</v>
      </c>
      <c r="B1768" s="1" t="s">
        <v>36</v>
      </c>
      <c r="C1768" t="s">
        <v>708</v>
      </c>
      <c r="D1768">
        <v>104</v>
      </c>
      <c r="E1768">
        <v>18305</v>
      </c>
    </row>
    <row r="1769" spans="1:5" x14ac:dyDescent="0.25">
      <c r="A1769">
        <v>20</v>
      </c>
      <c r="B1769" s="1" t="s">
        <v>39</v>
      </c>
      <c r="C1769" t="s">
        <v>704</v>
      </c>
      <c r="D1769">
        <v>105</v>
      </c>
      <c r="E1769">
        <v>11260</v>
      </c>
    </row>
    <row r="1770" spans="1:5" x14ac:dyDescent="0.25">
      <c r="A1770">
        <v>17</v>
      </c>
      <c r="B1770" s="1" t="s">
        <v>38</v>
      </c>
      <c r="C1770" t="s">
        <v>706</v>
      </c>
      <c r="D1770">
        <v>103</v>
      </c>
      <c r="E1770">
        <v>46756</v>
      </c>
    </row>
    <row r="1771" spans="1:5" x14ac:dyDescent="0.25">
      <c r="A1771">
        <v>20</v>
      </c>
      <c r="B1771" s="1" t="s">
        <v>38</v>
      </c>
      <c r="C1771" t="s">
        <v>713</v>
      </c>
      <c r="D1771">
        <v>104</v>
      </c>
      <c r="E1771">
        <v>10472</v>
      </c>
    </row>
    <row r="1772" spans="1:5" x14ac:dyDescent="0.25">
      <c r="A1772">
        <v>17</v>
      </c>
      <c r="B1772" s="1" t="s">
        <v>36</v>
      </c>
      <c r="C1772" t="s">
        <v>712</v>
      </c>
      <c r="D1772">
        <v>103</v>
      </c>
      <c r="E1772">
        <v>42250</v>
      </c>
    </row>
    <row r="1773" spans="1:5" x14ac:dyDescent="0.25">
      <c r="A1773">
        <v>18</v>
      </c>
      <c r="B1773" s="1" t="s">
        <v>37</v>
      </c>
      <c r="C1773" t="s">
        <v>710</v>
      </c>
      <c r="D1773">
        <v>104</v>
      </c>
      <c r="E1773">
        <v>47991</v>
      </c>
    </row>
    <row r="1774" spans="1:5" x14ac:dyDescent="0.25">
      <c r="A1774">
        <v>19</v>
      </c>
      <c r="B1774" s="1" t="s">
        <v>38</v>
      </c>
      <c r="C1774" t="s">
        <v>710</v>
      </c>
      <c r="D1774">
        <v>105</v>
      </c>
      <c r="E1774">
        <v>34788</v>
      </c>
    </row>
    <row r="1775" spans="1:5" x14ac:dyDescent="0.25">
      <c r="A1775">
        <v>18</v>
      </c>
      <c r="B1775" s="1" t="s">
        <v>38</v>
      </c>
      <c r="C1775" t="s">
        <v>712</v>
      </c>
      <c r="D1775">
        <v>105</v>
      </c>
      <c r="E1775">
        <v>18401</v>
      </c>
    </row>
    <row r="1776" spans="1:5" x14ac:dyDescent="0.25">
      <c r="A1776">
        <v>14</v>
      </c>
      <c r="B1776" s="1" t="s">
        <v>36</v>
      </c>
      <c r="C1776" t="s">
        <v>713</v>
      </c>
      <c r="D1776">
        <v>104</v>
      </c>
      <c r="E1776">
        <v>11580</v>
      </c>
    </row>
    <row r="1777" spans="1:5" x14ac:dyDescent="0.25">
      <c r="A1777">
        <v>16</v>
      </c>
      <c r="B1777" s="1" t="s">
        <v>38</v>
      </c>
      <c r="C1777" t="s">
        <v>708</v>
      </c>
      <c r="D1777">
        <v>104</v>
      </c>
      <c r="E1777">
        <v>13121</v>
      </c>
    </row>
    <row r="1778" spans="1:5" x14ac:dyDescent="0.25">
      <c r="A1778">
        <v>16</v>
      </c>
      <c r="B1778" s="1" t="s">
        <v>39</v>
      </c>
      <c r="C1778" t="s">
        <v>711</v>
      </c>
      <c r="D1778">
        <v>103</v>
      </c>
      <c r="E1778">
        <v>37070</v>
      </c>
    </row>
    <row r="1779" spans="1:5" x14ac:dyDescent="0.25">
      <c r="A1779">
        <v>16</v>
      </c>
      <c r="B1779" s="1" t="s">
        <v>36</v>
      </c>
      <c r="C1779" t="s">
        <v>706</v>
      </c>
      <c r="D1779">
        <v>104</v>
      </c>
      <c r="E1779">
        <v>37446</v>
      </c>
    </row>
    <row r="1780" spans="1:5" x14ac:dyDescent="0.25">
      <c r="A1780">
        <v>18</v>
      </c>
      <c r="B1780" s="1" t="s">
        <v>39</v>
      </c>
      <c r="C1780" t="s">
        <v>704</v>
      </c>
      <c r="D1780">
        <v>103</v>
      </c>
      <c r="E1780">
        <v>42563</v>
      </c>
    </row>
    <row r="1781" spans="1:5" x14ac:dyDescent="0.25">
      <c r="A1781">
        <v>14</v>
      </c>
      <c r="B1781" s="1" t="s">
        <v>37</v>
      </c>
      <c r="C1781" t="s">
        <v>709</v>
      </c>
      <c r="D1781">
        <v>104</v>
      </c>
      <c r="E1781">
        <v>42460</v>
      </c>
    </row>
    <row r="1782" spans="1:5" x14ac:dyDescent="0.25">
      <c r="A1782">
        <v>16</v>
      </c>
      <c r="B1782" s="1" t="s">
        <v>39</v>
      </c>
      <c r="C1782" t="s">
        <v>704</v>
      </c>
      <c r="D1782">
        <v>103</v>
      </c>
      <c r="E1782">
        <v>19767</v>
      </c>
    </row>
    <row r="1783" spans="1:5" x14ac:dyDescent="0.25">
      <c r="A1783">
        <v>14</v>
      </c>
      <c r="B1783" s="1" t="s">
        <v>37</v>
      </c>
      <c r="C1783" t="s">
        <v>714</v>
      </c>
      <c r="D1783">
        <v>103</v>
      </c>
      <c r="E1783">
        <v>15256</v>
      </c>
    </row>
    <row r="1784" spans="1:5" x14ac:dyDescent="0.25">
      <c r="A1784">
        <v>20</v>
      </c>
      <c r="B1784" s="1" t="s">
        <v>36</v>
      </c>
      <c r="C1784" t="s">
        <v>711</v>
      </c>
      <c r="D1784">
        <v>104</v>
      </c>
      <c r="E1784">
        <v>43928</v>
      </c>
    </row>
    <row r="1785" spans="1:5" x14ac:dyDescent="0.25">
      <c r="A1785">
        <v>14</v>
      </c>
      <c r="B1785" s="1" t="s">
        <v>38</v>
      </c>
      <c r="C1785" t="s">
        <v>707</v>
      </c>
      <c r="D1785">
        <v>103</v>
      </c>
      <c r="E1785">
        <v>9008</v>
      </c>
    </row>
    <row r="1786" spans="1:5" x14ac:dyDescent="0.25">
      <c r="A1786">
        <v>19</v>
      </c>
      <c r="B1786" s="1" t="s">
        <v>39</v>
      </c>
      <c r="C1786" t="s">
        <v>714</v>
      </c>
      <c r="D1786">
        <v>103</v>
      </c>
      <c r="E1786">
        <v>49098</v>
      </c>
    </row>
    <row r="1787" spans="1:5" x14ac:dyDescent="0.25">
      <c r="A1787">
        <v>17</v>
      </c>
      <c r="B1787" s="1" t="s">
        <v>39</v>
      </c>
      <c r="C1787" t="s">
        <v>710</v>
      </c>
      <c r="D1787">
        <v>104</v>
      </c>
      <c r="E1787">
        <v>41984</v>
      </c>
    </row>
    <row r="1788" spans="1:5" x14ac:dyDescent="0.25">
      <c r="A1788">
        <v>15</v>
      </c>
      <c r="B1788" s="1" t="s">
        <v>39</v>
      </c>
      <c r="C1788" t="s">
        <v>713</v>
      </c>
      <c r="D1788">
        <v>105</v>
      </c>
      <c r="E1788">
        <v>27378</v>
      </c>
    </row>
    <row r="1789" spans="1:5" x14ac:dyDescent="0.25">
      <c r="A1789">
        <v>16</v>
      </c>
      <c r="B1789" s="1" t="s">
        <v>39</v>
      </c>
      <c r="C1789" t="s">
        <v>705</v>
      </c>
      <c r="D1789">
        <v>103</v>
      </c>
      <c r="E1789">
        <v>37894</v>
      </c>
    </row>
    <row r="1790" spans="1:5" x14ac:dyDescent="0.25">
      <c r="A1790">
        <v>20</v>
      </c>
      <c r="B1790" s="1" t="s">
        <v>39</v>
      </c>
      <c r="C1790" t="s">
        <v>712</v>
      </c>
      <c r="D1790">
        <v>104</v>
      </c>
      <c r="E1790">
        <v>27239</v>
      </c>
    </row>
    <row r="1791" spans="1:5" x14ac:dyDescent="0.25">
      <c r="A1791">
        <v>19</v>
      </c>
      <c r="B1791" s="1" t="s">
        <v>36</v>
      </c>
      <c r="C1791" t="s">
        <v>709</v>
      </c>
      <c r="D1791">
        <v>105</v>
      </c>
      <c r="E1791">
        <v>30446</v>
      </c>
    </row>
    <row r="1792" spans="1:5" x14ac:dyDescent="0.25">
      <c r="A1792">
        <v>17</v>
      </c>
      <c r="B1792" s="1" t="s">
        <v>36</v>
      </c>
      <c r="C1792" t="s">
        <v>712</v>
      </c>
      <c r="D1792">
        <v>103</v>
      </c>
      <c r="E1792">
        <v>44366</v>
      </c>
    </row>
    <row r="1793" spans="1:5" x14ac:dyDescent="0.25">
      <c r="A1793">
        <v>18</v>
      </c>
      <c r="B1793" s="1" t="s">
        <v>37</v>
      </c>
      <c r="C1793" t="s">
        <v>709</v>
      </c>
      <c r="D1793">
        <v>105</v>
      </c>
      <c r="E1793">
        <v>45095</v>
      </c>
    </row>
    <row r="1794" spans="1:5" x14ac:dyDescent="0.25">
      <c r="A1794">
        <v>16</v>
      </c>
      <c r="B1794" s="1" t="s">
        <v>39</v>
      </c>
      <c r="C1794" t="s">
        <v>708</v>
      </c>
      <c r="D1794">
        <v>104</v>
      </c>
      <c r="E1794">
        <v>6329</v>
      </c>
    </row>
    <row r="1795" spans="1:5" x14ac:dyDescent="0.25">
      <c r="A1795">
        <v>15</v>
      </c>
      <c r="B1795" s="1" t="s">
        <v>37</v>
      </c>
      <c r="C1795" t="s">
        <v>709</v>
      </c>
      <c r="D1795">
        <v>105</v>
      </c>
      <c r="E1795">
        <v>23196</v>
      </c>
    </row>
    <row r="1796" spans="1:5" x14ac:dyDescent="0.25">
      <c r="A1796">
        <v>14</v>
      </c>
      <c r="B1796" s="1" t="s">
        <v>39</v>
      </c>
      <c r="C1796" t="s">
        <v>709</v>
      </c>
      <c r="D1796">
        <v>105</v>
      </c>
      <c r="E1796">
        <v>39519</v>
      </c>
    </row>
    <row r="1797" spans="1:5" x14ac:dyDescent="0.25">
      <c r="A1797">
        <v>16</v>
      </c>
      <c r="B1797" s="1" t="s">
        <v>38</v>
      </c>
      <c r="C1797" t="s">
        <v>713</v>
      </c>
      <c r="D1797">
        <v>105</v>
      </c>
      <c r="E1797">
        <v>18022</v>
      </c>
    </row>
    <row r="1798" spans="1:5" x14ac:dyDescent="0.25">
      <c r="A1798">
        <v>20</v>
      </c>
      <c r="B1798" s="1" t="s">
        <v>37</v>
      </c>
      <c r="C1798" t="s">
        <v>712</v>
      </c>
      <c r="D1798">
        <v>105</v>
      </c>
      <c r="E1798">
        <v>43882</v>
      </c>
    </row>
    <row r="1799" spans="1:5" x14ac:dyDescent="0.25">
      <c r="A1799">
        <v>20</v>
      </c>
      <c r="B1799" s="1" t="s">
        <v>38</v>
      </c>
      <c r="C1799" t="s">
        <v>714</v>
      </c>
      <c r="D1799">
        <v>103</v>
      </c>
      <c r="E1799">
        <v>28095</v>
      </c>
    </row>
    <row r="1800" spans="1:5" x14ac:dyDescent="0.25">
      <c r="A1800">
        <v>17</v>
      </c>
      <c r="B1800" s="1" t="s">
        <v>36</v>
      </c>
      <c r="C1800" t="s">
        <v>705</v>
      </c>
      <c r="D1800">
        <v>104</v>
      </c>
      <c r="E1800">
        <v>32972</v>
      </c>
    </row>
    <row r="1801" spans="1:5" x14ac:dyDescent="0.25">
      <c r="A1801">
        <v>15</v>
      </c>
      <c r="B1801" s="1" t="s">
        <v>37</v>
      </c>
      <c r="C1801" t="s">
        <v>707</v>
      </c>
      <c r="D1801">
        <v>104</v>
      </c>
      <c r="E1801">
        <v>37717</v>
      </c>
    </row>
    <row r="1802" spans="1:5" x14ac:dyDescent="0.25">
      <c r="A1802">
        <v>16</v>
      </c>
      <c r="B1802" s="1" t="s">
        <v>39</v>
      </c>
      <c r="C1802" t="s">
        <v>707</v>
      </c>
      <c r="D1802">
        <v>105</v>
      </c>
      <c r="E1802">
        <v>28154</v>
      </c>
    </row>
    <row r="1803" spans="1:5" x14ac:dyDescent="0.25">
      <c r="A1803">
        <v>16</v>
      </c>
      <c r="B1803" s="1" t="s">
        <v>38</v>
      </c>
      <c r="C1803" t="s">
        <v>704</v>
      </c>
      <c r="D1803">
        <v>105</v>
      </c>
      <c r="E1803">
        <v>26762</v>
      </c>
    </row>
    <row r="1804" spans="1:5" x14ac:dyDescent="0.25">
      <c r="A1804">
        <v>20</v>
      </c>
      <c r="B1804" s="1" t="s">
        <v>37</v>
      </c>
      <c r="C1804" t="s">
        <v>709</v>
      </c>
      <c r="D1804">
        <v>103</v>
      </c>
      <c r="E1804">
        <v>49558</v>
      </c>
    </row>
    <row r="1805" spans="1:5" x14ac:dyDescent="0.25">
      <c r="A1805">
        <v>14</v>
      </c>
      <c r="B1805" s="1" t="s">
        <v>37</v>
      </c>
      <c r="C1805" t="s">
        <v>713</v>
      </c>
      <c r="D1805">
        <v>103</v>
      </c>
      <c r="E1805">
        <v>35587</v>
      </c>
    </row>
    <row r="1806" spans="1:5" x14ac:dyDescent="0.25">
      <c r="A1806">
        <v>17</v>
      </c>
      <c r="B1806" s="1" t="s">
        <v>37</v>
      </c>
      <c r="C1806" t="s">
        <v>711</v>
      </c>
      <c r="D1806">
        <v>103</v>
      </c>
      <c r="E1806">
        <v>15583</v>
      </c>
    </row>
    <row r="1807" spans="1:5" x14ac:dyDescent="0.25">
      <c r="A1807">
        <v>19</v>
      </c>
      <c r="B1807" s="1" t="s">
        <v>36</v>
      </c>
      <c r="C1807" t="s">
        <v>707</v>
      </c>
      <c r="D1807">
        <v>103</v>
      </c>
      <c r="E1807">
        <v>24573</v>
      </c>
    </row>
    <row r="1808" spans="1:5" x14ac:dyDescent="0.25">
      <c r="A1808">
        <v>18</v>
      </c>
      <c r="B1808" s="1" t="s">
        <v>37</v>
      </c>
      <c r="C1808" t="s">
        <v>709</v>
      </c>
      <c r="D1808">
        <v>104</v>
      </c>
      <c r="E1808">
        <v>45397</v>
      </c>
    </row>
    <row r="1809" spans="1:5" x14ac:dyDescent="0.25">
      <c r="A1809">
        <v>18</v>
      </c>
      <c r="B1809" s="1" t="s">
        <v>37</v>
      </c>
      <c r="C1809" t="s">
        <v>713</v>
      </c>
      <c r="D1809">
        <v>105</v>
      </c>
      <c r="E1809">
        <v>10791</v>
      </c>
    </row>
    <row r="1810" spans="1:5" x14ac:dyDescent="0.25">
      <c r="A1810">
        <v>14</v>
      </c>
      <c r="B1810" s="1" t="s">
        <v>38</v>
      </c>
      <c r="C1810" t="s">
        <v>706</v>
      </c>
      <c r="D1810">
        <v>104</v>
      </c>
      <c r="E1810">
        <v>22908</v>
      </c>
    </row>
    <row r="1811" spans="1:5" x14ac:dyDescent="0.25">
      <c r="A1811">
        <v>16</v>
      </c>
      <c r="B1811" s="1" t="s">
        <v>39</v>
      </c>
      <c r="C1811" t="s">
        <v>713</v>
      </c>
      <c r="D1811">
        <v>105</v>
      </c>
      <c r="E1811">
        <v>10577</v>
      </c>
    </row>
    <row r="1812" spans="1:5" x14ac:dyDescent="0.25">
      <c r="A1812">
        <v>14</v>
      </c>
      <c r="B1812" s="1" t="s">
        <v>37</v>
      </c>
      <c r="C1812" t="s">
        <v>706</v>
      </c>
      <c r="D1812">
        <v>103</v>
      </c>
      <c r="E1812">
        <v>41604</v>
      </c>
    </row>
    <row r="1813" spans="1:5" x14ac:dyDescent="0.25">
      <c r="A1813">
        <v>16</v>
      </c>
      <c r="B1813" s="1" t="s">
        <v>38</v>
      </c>
      <c r="C1813" t="s">
        <v>712</v>
      </c>
      <c r="D1813">
        <v>104</v>
      </c>
      <c r="E1813">
        <v>31533</v>
      </c>
    </row>
    <row r="1814" spans="1:5" x14ac:dyDescent="0.25">
      <c r="A1814">
        <v>18</v>
      </c>
      <c r="B1814" s="1" t="s">
        <v>37</v>
      </c>
      <c r="C1814" t="s">
        <v>709</v>
      </c>
      <c r="D1814">
        <v>105</v>
      </c>
      <c r="E1814">
        <v>5382</v>
      </c>
    </row>
    <row r="1815" spans="1:5" x14ac:dyDescent="0.25">
      <c r="A1815">
        <v>18</v>
      </c>
      <c r="B1815" s="1" t="s">
        <v>36</v>
      </c>
      <c r="C1815" t="s">
        <v>709</v>
      </c>
      <c r="D1815">
        <v>104</v>
      </c>
      <c r="E1815">
        <v>38778</v>
      </c>
    </row>
    <row r="1816" spans="1:5" x14ac:dyDescent="0.25">
      <c r="A1816">
        <v>14</v>
      </c>
      <c r="B1816" s="1" t="s">
        <v>38</v>
      </c>
      <c r="C1816" t="s">
        <v>710</v>
      </c>
      <c r="D1816">
        <v>103</v>
      </c>
      <c r="E1816">
        <v>19630</v>
      </c>
    </row>
    <row r="1817" spans="1:5" x14ac:dyDescent="0.25">
      <c r="A1817">
        <v>18</v>
      </c>
      <c r="B1817" s="1" t="s">
        <v>38</v>
      </c>
      <c r="C1817" t="s">
        <v>705</v>
      </c>
      <c r="D1817">
        <v>105</v>
      </c>
      <c r="E1817">
        <v>20878</v>
      </c>
    </row>
    <row r="1818" spans="1:5" x14ac:dyDescent="0.25">
      <c r="A1818">
        <v>16</v>
      </c>
      <c r="B1818" s="1" t="s">
        <v>39</v>
      </c>
      <c r="C1818" t="s">
        <v>711</v>
      </c>
      <c r="D1818">
        <v>103</v>
      </c>
      <c r="E1818">
        <v>47638</v>
      </c>
    </row>
    <row r="1819" spans="1:5" x14ac:dyDescent="0.25">
      <c r="A1819">
        <v>14</v>
      </c>
      <c r="B1819" s="1" t="s">
        <v>37</v>
      </c>
      <c r="C1819" t="s">
        <v>714</v>
      </c>
      <c r="D1819">
        <v>104</v>
      </c>
      <c r="E1819">
        <v>43247</v>
      </c>
    </row>
    <row r="1820" spans="1:5" x14ac:dyDescent="0.25">
      <c r="A1820">
        <v>19</v>
      </c>
      <c r="B1820" s="1" t="s">
        <v>39</v>
      </c>
      <c r="C1820" t="s">
        <v>710</v>
      </c>
      <c r="D1820">
        <v>105</v>
      </c>
      <c r="E1820">
        <v>27427</v>
      </c>
    </row>
    <row r="1821" spans="1:5" x14ac:dyDescent="0.25">
      <c r="A1821">
        <v>18</v>
      </c>
      <c r="B1821" s="1" t="s">
        <v>36</v>
      </c>
      <c r="C1821" t="s">
        <v>708</v>
      </c>
      <c r="D1821">
        <v>103</v>
      </c>
      <c r="E1821">
        <v>30279</v>
      </c>
    </row>
    <row r="1822" spans="1:5" x14ac:dyDescent="0.25">
      <c r="A1822">
        <v>18</v>
      </c>
      <c r="B1822" s="1" t="s">
        <v>36</v>
      </c>
      <c r="C1822" t="s">
        <v>714</v>
      </c>
      <c r="D1822">
        <v>103</v>
      </c>
      <c r="E1822">
        <v>42560</v>
      </c>
    </row>
    <row r="1823" spans="1:5" x14ac:dyDescent="0.25">
      <c r="A1823">
        <v>17</v>
      </c>
      <c r="B1823" s="1" t="s">
        <v>36</v>
      </c>
      <c r="C1823" t="s">
        <v>708</v>
      </c>
      <c r="D1823">
        <v>103</v>
      </c>
      <c r="E1823">
        <v>22104</v>
      </c>
    </row>
    <row r="1824" spans="1:5" x14ac:dyDescent="0.25">
      <c r="A1824">
        <v>16</v>
      </c>
      <c r="B1824" s="1" t="s">
        <v>38</v>
      </c>
      <c r="C1824" t="s">
        <v>708</v>
      </c>
      <c r="D1824">
        <v>103</v>
      </c>
      <c r="E1824">
        <v>37717</v>
      </c>
    </row>
    <row r="1825" spans="1:5" x14ac:dyDescent="0.25">
      <c r="A1825">
        <v>15</v>
      </c>
      <c r="B1825" s="1" t="s">
        <v>37</v>
      </c>
      <c r="C1825" t="s">
        <v>706</v>
      </c>
      <c r="D1825">
        <v>105</v>
      </c>
      <c r="E1825">
        <v>27516</v>
      </c>
    </row>
    <row r="1826" spans="1:5" x14ac:dyDescent="0.25">
      <c r="A1826">
        <v>17</v>
      </c>
      <c r="B1826" s="1" t="s">
        <v>36</v>
      </c>
      <c r="C1826" t="s">
        <v>712</v>
      </c>
      <c r="D1826">
        <v>104</v>
      </c>
      <c r="E1826">
        <v>8450</v>
      </c>
    </row>
    <row r="1827" spans="1:5" x14ac:dyDescent="0.25">
      <c r="A1827">
        <v>18</v>
      </c>
      <c r="B1827" s="1" t="s">
        <v>38</v>
      </c>
      <c r="C1827" t="s">
        <v>711</v>
      </c>
      <c r="D1827">
        <v>105</v>
      </c>
      <c r="E1827">
        <v>19657</v>
      </c>
    </row>
    <row r="1828" spans="1:5" x14ac:dyDescent="0.25">
      <c r="A1828">
        <v>20</v>
      </c>
      <c r="B1828" s="1" t="s">
        <v>36</v>
      </c>
      <c r="C1828" t="s">
        <v>711</v>
      </c>
      <c r="D1828">
        <v>104</v>
      </c>
      <c r="E1828">
        <v>15528</v>
      </c>
    </row>
    <row r="1829" spans="1:5" x14ac:dyDescent="0.25">
      <c r="A1829">
        <v>18</v>
      </c>
      <c r="B1829" s="1" t="s">
        <v>37</v>
      </c>
      <c r="C1829" t="s">
        <v>710</v>
      </c>
      <c r="D1829">
        <v>103</v>
      </c>
      <c r="E1829">
        <v>32865</v>
      </c>
    </row>
    <row r="1830" spans="1:5" x14ac:dyDescent="0.25">
      <c r="A1830">
        <v>18</v>
      </c>
      <c r="B1830" s="1" t="s">
        <v>39</v>
      </c>
      <c r="C1830" t="s">
        <v>709</v>
      </c>
      <c r="D1830">
        <v>103</v>
      </c>
      <c r="E1830">
        <v>10502</v>
      </c>
    </row>
    <row r="1831" spans="1:5" x14ac:dyDescent="0.25">
      <c r="A1831">
        <v>16</v>
      </c>
      <c r="B1831" s="1" t="s">
        <v>38</v>
      </c>
      <c r="C1831" t="s">
        <v>712</v>
      </c>
      <c r="D1831">
        <v>104</v>
      </c>
      <c r="E1831">
        <v>35373</v>
      </c>
    </row>
    <row r="1832" spans="1:5" x14ac:dyDescent="0.25">
      <c r="A1832">
        <v>19</v>
      </c>
      <c r="B1832" s="1" t="s">
        <v>37</v>
      </c>
      <c r="C1832" t="s">
        <v>712</v>
      </c>
      <c r="D1832">
        <v>104</v>
      </c>
      <c r="E1832">
        <v>21505</v>
      </c>
    </row>
    <row r="1833" spans="1:5" x14ac:dyDescent="0.25">
      <c r="A1833">
        <v>17</v>
      </c>
      <c r="B1833" s="1" t="s">
        <v>38</v>
      </c>
      <c r="C1833" t="s">
        <v>704</v>
      </c>
      <c r="D1833">
        <v>105</v>
      </c>
      <c r="E1833">
        <v>30789</v>
      </c>
    </row>
    <row r="1834" spans="1:5" x14ac:dyDescent="0.25">
      <c r="A1834">
        <v>16</v>
      </c>
      <c r="B1834" s="1" t="s">
        <v>37</v>
      </c>
      <c r="C1834" t="s">
        <v>711</v>
      </c>
      <c r="D1834">
        <v>104</v>
      </c>
      <c r="E1834">
        <v>8153</v>
      </c>
    </row>
    <row r="1835" spans="1:5" x14ac:dyDescent="0.25">
      <c r="A1835">
        <v>15</v>
      </c>
      <c r="B1835" s="1" t="s">
        <v>38</v>
      </c>
      <c r="C1835" t="s">
        <v>711</v>
      </c>
      <c r="D1835">
        <v>103</v>
      </c>
      <c r="E1835">
        <v>35266</v>
      </c>
    </row>
    <row r="1836" spans="1:5" x14ac:dyDescent="0.25">
      <c r="A1836">
        <v>18</v>
      </c>
      <c r="B1836" s="1" t="s">
        <v>39</v>
      </c>
      <c r="C1836" t="s">
        <v>706</v>
      </c>
      <c r="D1836">
        <v>104</v>
      </c>
      <c r="E1836">
        <v>28241</v>
      </c>
    </row>
    <row r="1837" spans="1:5" x14ac:dyDescent="0.25">
      <c r="A1837">
        <v>17</v>
      </c>
      <c r="B1837" s="1" t="s">
        <v>36</v>
      </c>
      <c r="C1837" t="s">
        <v>704</v>
      </c>
      <c r="D1837">
        <v>103</v>
      </c>
      <c r="E1837">
        <v>24649</v>
      </c>
    </row>
    <row r="1838" spans="1:5" x14ac:dyDescent="0.25">
      <c r="A1838">
        <v>18</v>
      </c>
      <c r="B1838" s="1" t="s">
        <v>37</v>
      </c>
      <c r="C1838" t="s">
        <v>714</v>
      </c>
      <c r="D1838">
        <v>104</v>
      </c>
      <c r="E1838">
        <v>34923</v>
      </c>
    </row>
    <row r="1839" spans="1:5" x14ac:dyDescent="0.25">
      <c r="A1839">
        <v>16</v>
      </c>
      <c r="B1839" s="1" t="s">
        <v>37</v>
      </c>
      <c r="C1839" t="s">
        <v>705</v>
      </c>
      <c r="D1839">
        <v>105</v>
      </c>
      <c r="E1839">
        <v>27587</v>
      </c>
    </row>
    <row r="1840" spans="1:5" x14ac:dyDescent="0.25">
      <c r="A1840">
        <v>15</v>
      </c>
      <c r="B1840" s="1" t="s">
        <v>36</v>
      </c>
      <c r="C1840" t="s">
        <v>708</v>
      </c>
      <c r="D1840">
        <v>103</v>
      </c>
      <c r="E1840">
        <v>22901</v>
      </c>
    </row>
    <row r="1841" spans="1:5" x14ac:dyDescent="0.25">
      <c r="A1841">
        <v>17</v>
      </c>
      <c r="B1841" s="1" t="s">
        <v>38</v>
      </c>
      <c r="C1841" t="s">
        <v>706</v>
      </c>
      <c r="D1841">
        <v>103</v>
      </c>
      <c r="E1841">
        <v>8862</v>
      </c>
    </row>
    <row r="1842" spans="1:5" x14ac:dyDescent="0.25">
      <c r="A1842">
        <v>14</v>
      </c>
      <c r="B1842" s="1" t="s">
        <v>39</v>
      </c>
      <c r="C1842" t="s">
        <v>704</v>
      </c>
      <c r="D1842">
        <v>105</v>
      </c>
      <c r="E1842">
        <v>10884</v>
      </c>
    </row>
    <row r="1843" spans="1:5" x14ac:dyDescent="0.25">
      <c r="A1843">
        <v>16</v>
      </c>
      <c r="B1843" s="1" t="s">
        <v>38</v>
      </c>
      <c r="C1843" t="s">
        <v>706</v>
      </c>
      <c r="D1843">
        <v>105</v>
      </c>
      <c r="E1843">
        <v>23260</v>
      </c>
    </row>
    <row r="1844" spans="1:5" x14ac:dyDescent="0.25">
      <c r="A1844">
        <v>20</v>
      </c>
      <c r="B1844" s="1" t="s">
        <v>37</v>
      </c>
      <c r="C1844" t="s">
        <v>707</v>
      </c>
      <c r="D1844">
        <v>103</v>
      </c>
      <c r="E1844">
        <v>37777</v>
      </c>
    </row>
    <row r="1845" spans="1:5" x14ac:dyDescent="0.25">
      <c r="A1845">
        <v>19</v>
      </c>
      <c r="B1845" s="1" t="s">
        <v>38</v>
      </c>
      <c r="C1845" t="s">
        <v>708</v>
      </c>
      <c r="D1845">
        <v>104</v>
      </c>
      <c r="E1845">
        <v>47495</v>
      </c>
    </row>
    <row r="1846" spans="1:5" x14ac:dyDescent="0.25">
      <c r="A1846">
        <v>16</v>
      </c>
      <c r="B1846" s="1" t="s">
        <v>37</v>
      </c>
      <c r="C1846" t="s">
        <v>714</v>
      </c>
      <c r="D1846">
        <v>104</v>
      </c>
      <c r="E1846">
        <v>41363</v>
      </c>
    </row>
    <row r="1847" spans="1:5" x14ac:dyDescent="0.25">
      <c r="A1847">
        <v>14</v>
      </c>
      <c r="B1847" s="1" t="s">
        <v>38</v>
      </c>
      <c r="C1847" t="s">
        <v>707</v>
      </c>
      <c r="D1847">
        <v>104</v>
      </c>
      <c r="E1847">
        <v>19870</v>
      </c>
    </row>
    <row r="1848" spans="1:5" x14ac:dyDescent="0.25">
      <c r="A1848">
        <v>16</v>
      </c>
      <c r="B1848" s="1" t="s">
        <v>37</v>
      </c>
      <c r="C1848" t="s">
        <v>707</v>
      </c>
      <c r="D1848">
        <v>103</v>
      </c>
      <c r="E1848">
        <v>43870</v>
      </c>
    </row>
    <row r="1849" spans="1:5" x14ac:dyDescent="0.25">
      <c r="A1849">
        <v>19</v>
      </c>
      <c r="B1849" s="1" t="s">
        <v>38</v>
      </c>
      <c r="C1849" t="s">
        <v>713</v>
      </c>
      <c r="D1849">
        <v>105</v>
      </c>
      <c r="E1849">
        <v>39915</v>
      </c>
    </row>
    <row r="1850" spans="1:5" x14ac:dyDescent="0.25">
      <c r="A1850">
        <v>17</v>
      </c>
      <c r="B1850" s="1" t="s">
        <v>37</v>
      </c>
      <c r="C1850" t="s">
        <v>714</v>
      </c>
      <c r="D1850">
        <v>105</v>
      </c>
      <c r="E1850">
        <v>9391</v>
      </c>
    </row>
    <row r="1851" spans="1:5" x14ac:dyDescent="0.25">
      <c r="A1851">
        <v>15</v>
      </c>
      <c r="B1851" s="1" t="s">
        <v>36</v>
      </c>
      <c r="C1851" t="s">
        <v>711</v>
      </c>
      <c r="D1851">
        <v>103</v>
      </c>
      <c r="E1851">
        <v>19241</v>
      </c>
    </row>
    <row r="1852" spans="1:5" x14ac:dyDescent="0.25">
      <c r="A1852">
        <v>20</v>
      </c>
      <c r="B1852" s="1" t="s">
        <v>36</v>
      </c>
      <c r="C1852" t="s">
        <v>714</v>
      </c>
      <c r="D1852">
        <v>103</v>
      </c>
      <c r="E1852">
        <v>38054</v>
      </c>
    </row>
    <row r="1853" spans="1:5" x14ac:dyDescent="0.25">
      <c r="A1853">
        <v>18</v>
      </c>
      <c r="B1853" s="1" t="s">
        <v>39</v>
      </c>
      <c r="C1853" t="s">
        <v>714</v>
      </c>
      <c r="D1853">
        <v>105</v>
      </c>
      <c r="E1853">
        <v>5880</v>
      </c>
    </row>
    <row r="1854" spans="1:5" x14ac:dyDescent="0.25">
      <c r="A1854">
        <v>17</v>
      </c>
      <c r="B1854" s="1" t="s">
        <v>38</v>
      </c>
      <c r="C1854" t="s">
        <v>706</v>
      </c>
      <c r="D1854">
        <v>105</v>
      </c>
      <c r="E1854">
        <v>10340</v>
      </c>
    </row>
    <row r="1855" spans="1:5" x14ac:dyDescent="0.25">
      <c r="A1855">
        <v>14</v>
      </c>
      <c r="B1855" s="1" t="s">
        <v>38</v>
      </c>
      <c r="C1855" t="s">
        <v>712</v>
      </c>
      <c r="D1855">
        <v>105</v>
      </c>
      <c r="E1855">
        <v>17411</v>
      </c>
    </row>
    <row r="1856" spans="1:5" x14ac:dyDescent="0.25">
      <c r="A1856">
        <v>19</v>
      </c>
      <c r="B1856" s="1" t="s">
        <v>36</v>
      </c>
      <c r="C1856" t="s">
        <v>706</v>
      </c>
      <c r="D1856">
        <v>104</v>
      </c>
      <c r="E1856">
        <v>11308</v>
      </c>
    </row>
    <row r="1857" spans="1:5" x14ac:dyDescent="0.25">
      <c r="A1857">
        <v>20</v>
      </c>
      <c r="B1857" s="1" t="s">
        <v>37</v>
      </c>
      <c r="C1857" t="s">
        <v>704</v>
      </c>
      <c r="D1857">
        <v>105</v>
      </c>
      <c r="E1857">
        <v>37259</v>
      </c>
    </row>
    <row r="1858" spans="1:5" x14ac:dyDescent="0.25">
      <c r="A1858">
        <v>14</v>
      </c>
      <c r="B1858" s="1" t="s">
        <v>38</v>
      </c>
      <c r="C1858" t="s">
        <v>706</v>
      </c>
      <c r="D1858">
        <v>103</v>
      </c>
      <c r="E1858">
        <v>6317</v>
      </c>
    </row>
    <row r="1859" spans="1:5" x14ac:dyDescent="0.25">
      <c r="A1859">
        <v>15</v>
      </c>
      <c r="B1859" s="1" t="s">
        <v>38</v>
      </c>
      <c r="C1859" t="s">
        <v>706</v>
      </c>
      <c r="D1859">
        <v>103</v>
      </c>
      <c r="E1859">
        <v>42134</v>
      </c>
    </row>
    <row r="1860" spans="1:5" x14ac:dyDescent="0.25">
      <c r="A1860">
        <v>16</v>
      </c>
      <c r="B1860" s="1" t="s">
        <v>36</v>
      </c>
      <c r="C1860" t="s">
        <v>705</v>
      </c>
      <c r="D1860">
        <v>104</v>
      </c>
      <c r="E1860">
        <v>25269</v>
      </c>
    </row>
    <row r="1861" spans="1:5" x14ac:dyDescent="0.25">
      <c r="A1861">
        <v>16</v>
      </c>
      <c r="B1861" s="1" t="s">
        <v>38</v>
      </c>
      <c r="C1861" t="s">
        <v>712</v>
      </c>
      <c r="D1861">
        <v>105</v>
      </c>
      <c r="E1861">
        <v>17643</v>
      </c>
    </row>
    <row r="1862" spans="1:5" x14ac:dyDescent="0.25">
      <c r="A1862">
        <v>20</v>
      </c>
      <c r="B1862" s="1" t="s">
        <v>39</v>
      </c>
      <c r="C1862" t="s">
        <v>712</v>
      </c>
      <c r="D1862">
        <v>103</v>
      </c>
      <c r="E1862">
        <v>28292</v>
      </c>
    </row>
    <row r="1863" spans="1:5" x14ac:dyDescent="0.25">
      <c r="A1863">
        <v>20</v>
      </c>
      <c r="B1863" s="1" t="s">
        <v>36</v>
      </c>
      <c r="C1863" t="s">
        <v>705</v>
      </c>
      <c r="D1863">
        <v>104</v>
      </c>
      <c r="E1863">
        <v>47592</v>
      </c>
    </row>
    <row r="1864" spans="1:5" x14ac:dyDescent="0.25">
      <c r="A1864">
        <v>17</v>
      </c>
      <c r="B1864" s="1" t="s">
        <v>39</v>
      </c>
      <c r="C1864" t="s">
        <v>704</v>
      </c>
      <c r="D1864">
        <v>105</v>
      </c>
      <c r="E1864">
        <v>28606</v>
      </c>
    </row>
    <row r="1865" spans="1:5" x14ac:dyDescent="0.25">
      <c r="A1865">
        <v>17</v>
      </c>
      <c r="B1865" s="1" t="s">
        <v>37</v>
      </c>
      <c r="C1865" t="s">
        <v>705</v>
      </c>
      <c r="D1865">
        <v>104</v>
      </c>
      <c r="E1865">
        <v>5452</v>
      </c>
    </row>
    <row r="1866" spans="1:5" x14ac:dyDescent="0.25">
      <c r="A1866">
        <v>18</v>
      </c>
      <c r="B1866" s="1" t="s">
        <v>39</v>
      </c>
      <c r="C1866" t="s">
        <v>707</v>
      </c>
      <c r="D1866">
        <v>105</v>
      </c>
      <c r="E1866">
        <v>21465</v>
      </c>
    </row>
    <row r="1867" spans="1:5" x14ac:dyDescent="0.25">
      <c r="A1867">
        <v>18</v>
      </c>
      <c r="B1867" s="1" t="s">
        <v>37</v>
      </c>
      <c r="C1867" t="s">
        <v>712</v>
      </c>
      <c r="D1867">
        <v>104</v>
      </c>
      <c r="E1867">
        <v>42139</v>
      </c>
    </row>
    <row r="1868" spans="1:5" x14ac:dyDescent="0.25">
      <c r="A1868">
        <v>20</v>
      </c>
      <c r="B1868" s="1" t="s">
        <v>36</v>
      </c>
      <c r="C1868" t="s">
        <v>708</v>
      </c>
      <c r="D1868">
        <v>104</v>
      </c>
      <c r="E1868">
        <v>29400</v>
      </c>
    </row>
    <row r="1869" spans="1:5" x14ac:dyDescent="0.25">
      <c r="A1869">
        <v>17</v>
      </c>
      <c r="B1869" s="1" t="s">
        <v>38</v>
      </c>
      <c r="C1869" t="s">
        <v>705</v>
      </c>
      <c r="D1869">
        <v>105</v>
      </c>
      <c r="E1869">
        <v>14586</v>
      </c>
    </row>
    <row r="1870" spans="1:5" x14ac:dyDescent="0.25">
      <c r="A1870">
        <v>16</v>
      </c>
      <c r="B1870" s="1" t="s">
        <v>39</v>
      </c>
      <c r="C1870" t="s">
        <v>704</v>
      </c>
      <c r="D1870">
        <v>103</v>
      </c>
      <c r="E1870">
        <v>13768</v>
      </c>
    </row>
    <row r="1871" spans="1:5" x14ac:dyDescent="0.25">
      <c r="A1871">
        <v>20</v>
      </c>
      <c r="B1871" s="1" t="s">
        <v>39</v>
      </c>
      <c r="C1871" t="s">
        <v>704</v>
      </c>
      <c r="D1871">
        <v>104</v>
      </c>
      <c r="E1871">
        <v>34523</v>
      </c>
    </row>
    <row r="1872" spans="1:5" x14ac:dyDescent="0.25">
      <c r="A1872">
        <v>18</v>
      </c>
      <c r="B1872" s="1" t="s">
        <v>39</v>
      </c>
      <c r="C1872" t="s">
        <v>708</v>
      </c>
      <c r="D1872">
        <v>105</v>
      </c>
      <c r="E1872">
        <v>45539</v>
      </c>
    </row>
    <row r="1873" spans="1:5" x14ac:dyDescent="0.25">
      <c r="A1873">
        <v>17</v>
      </c>
      <c r="B1873" s="1" t="s">
        <v>39</v>
      </c>
      <c r="C1873" t="s">
        <v>711</v>
      </c>
      <c r="D1873">
        <v>104</v>
      </c>
      <c r="E1873">
        <v>24128</v>
      </c>
    </row>
    <row r="1874" spans="1:5" x14ac:dyDescent="0.25">
      <c r="A1874">
        <v>14</v>
      </c>
      <c r="B1874" s="1" t="s">
        <v>39</v>
      </c>
      <c r="C1874" t="s">
        <v>712</v>
      </c>
      <c r="D1874">
        <v>104</v>
      </c>
      <c r="E1874">
        <v>23619</v>
      </c>
    </row>
    <row r="1875" spans="1:5" x14ac:dyDescent="0.25">
      <c r="A1875">
        <v>16</v>
      </c>
      <c r="B1875" s="1" t="s">
        <v>36</v>
      </c>
      <c r="C1875" t="s">
        <v>711</v>
      </c>
      <c r="D1875">
        <v>104</v>
      </c>
      <c r="E1875">
        <v>25147</v>
      </c>
    </row>
    <row r="1876" spans="1:5" x14ac:dyDescent="0.25">
      <c r="A1876">
        <v>15</v>
      </c>
      <c r="B1876" s="1" t="s">
        <v>36</v>
      </c>
      <c r="C1876" t="s">
        <v>712</v>
      </c>
      <c r="D1876">
        <v>105</v>
      </c>
      <c r="E1876">
        <v>13766</v>
      </c>
    </row>
    <row r="1877" spans="1:5" x14ac:dyDescent="0.25">
      <c r="A1877">
        <v>16</v>
      </c>
      <c r="B1877" s="1" t="s">
        <v>37</v>
      </c>
      <c r="C1877" t="s">
        <v>706</v>
      </c>
      <c r="D1877">
        <v>103</v>
      </c>
      <c r="E1877">
        <v>11647</v>
      </c>
    </row>
    <row r="1878" spans="1:5" x14ac:dyDescent="0.25">
      <c r="A1878">
        <v>20</v>
      </c>
      <c r="B1878" s="1" t="s">
        <v>39</v>
      </c>
      <c r="C1878" t="s">
        <v>709</v>
      </c>
      <c r="D1878">
        <v>103</v>
      </c>
      <c r="E1878">
        <v>23919</v>
      </c>
    </row>
    <row r="1879" spans="1:5" x14ac:dyDescent="0.25">
      <c r="A1879">
        <v>18</v>
      </c>
      <c r="B1879" s="1" t="s">
        <v>37</v>
      </c>
      <c r="C1879" t="s">
        <v>708</v>
      </c>
      <c r="D1879">
        <v>103</v>
      </c>
      <c r="E1879">
        <v>7671</v>
      </c>
    </row>
    <row r="1880" spans="1:5" x14ac:dyDescent="0.25">
      <c r="A1880">
        <v>16</v>
      </c>
      <c r="B1880" s="1" t="s">
        <v>39</v>
      </c>
      <c r="C1880" t="s">
        <v>714</v>
      </c>
      <c r="D1880">
        <v>103</v>
      </c>
      <c r="E1880">
        <v>43871</v>
      </c>
    </row>
    <row r="1881" spans="1:5" x14ac:dyDescent="0.25">
      <c r="A1881">
        <v>17</v>
      </c>
      <c r="B1881" s="1" t="s">
        <v>38</v>
      </c>
      <c r="C1881" t="s">
        <v>712</v>
      </c>
      <c r="D1881">
        <v>105</v>
      </c>
      <c r="E1881">
        <v>26208</v>
      </c>
    </row>
    <row r="1882" spans="1:5" x14ac:dyDescent="0.25">
      <c r="A1882">
        <v>19</v>
      </c>
      <c r="B1882" s="1" t="s">
        <v>37</v>
      </c>
      <c r="C1882" t="s">
        <v>704</v>
      </c>
      <c r="D1882">
        <v>103</v>
      </c>
      <c r="E1882">
        <v>22927</v>
      </c>
    </row>
    <row r="1883" spans="1:5" x14ac:dyDescent="0.25">
      <c r="A1883">
        <v>20</v>
      </c>
      <c r="B1883" s="1" t="s">
        <v>38</v>
      </c>
      <c r="C1883" t="s">
        <v>708</v>
      </c>
      <c r="D1883">
        <v>104</v>
      </c>
      <c r="E1883">
        <v>12771</v>
      </c>
    </row>
    <row r="1884" spans="1:5" x14ac:dyDescent="0.25">
      <c r="A1884">
        <v>16</v>
      </c>
      <c r="B1884" s="1" t="s">
        <v>36</v>
      </c>
      <c r="C1884" t="s">
        <v>709</v>
      </c>
      <c r="D1884">
        <v>103</v>
      </c>
      <c r="E1884">
        <v>41909</v>
      </c>
    </row>
    <row r="1885" spans="1:5" x14ac:dyDescent="0.25">
      <c r="A1885">
        <v>17</v>
      </c>
      <c r="B1885" s="1" t="s">
        <v>37</v>
      </c>
      <c r="C1885" t="s">
        <v>704</v>
      </c>
      <c r="D1885">
        <v>103</v>
      </c>
      <c r="E1885">
        <v>32371</v>
      </c>
    </row>
    <row r="1886" spans="1:5" x14ac:dyDescent="0.25">
      <c r="A1886">
        <v>18</v>
      </c>
      <c r="B1886" s="1" t="s">
        <v>39</v>
      </c>
      <c r="C1886" t="s">
        <v>704</v>
      </c>
      <c r="D1886">
        <v>103</v>
      </c>
      <c r="E1886">
        <v>6837</v>
      </c>
    </row>
    <row r="1887" spans="1:5" x14ac:dyDescent="0.25">
      <c r="A1887">
        <v>20</v>
      </c>
      <c r="B1887" s="1" t="s">
        <v>38</v>
      </c>
      <c r="C1887" t="s">
        <v>710</v>
      </c>
      <c r="D1887">
        <v>105</v>
      </c>
      <c r="E1887">
        <v>12592</v>
      </c>
    </row>
    <row r="1888" spans="1:5" x14ac:dyDescent="0.25">
      <c r="A1888">
        <v>19</v>
      </c>
      <c r="B1888" s="1" t="s">
        <v>37</v>
      </c>
      <c r="C1888" t="s">
        <v>709</v>
      </c>
      <c r="D1888">
        <v>103</v>
      </c>
      <c r="E1888">
        <v>9782</v>
      </c>
    </row>
    <row r="1889" spans="1:5" x14ac:dyDescent="0.25">
      <c r="A1889">
        <v>14</v>
      </c>
      <c r="B1889" s="1" t="s">
        <v>37</v>
      </c>
      <c r="C1889" t="s">
        <v>710</v>
      </c>
      <c r="D1889">
        <v>104</v>
      </c>
      <c r="E1889">
        <v>41386</v>
      </c>
    </row>
    <row r="1890" spans="1:5" x14ac:dyDescent="0.25">
      <c r="A1890">
        <v>20</v>
      </c>
      <c r="B1890" s="1" t="s">
        <v>37</v>
      </c>
      <c r="C1890" t="s">
        <v>705</v>
      </c>
      <c r="D1890">
        <v>105</v>
      </c>
      <c r="E1890">
        <v>38489</v>
      </c>
    </row>
    <row r="1891" spans="1:5" x14ac:dyDescent="0.25">
      <c r="A1891">
        <v>20</v>
      </c>
      <c r="B1891" s="1" t="s">
        <v>36</v>
      </c>
      <c r="C1891" t="s">
        <v>712</v>
      </c>
      <c r="D1891">
        <v>105</v>
      </c>
      <c r="E1891">
        <v>29343</v>
      </c>
    </row>
    <row r="1892" spans="1:5" x14ac:dyDescent="0.25">
      <c r="A1892">
        <v>18</v>
      </c>
      <c r="B1892" s="1" t="s">
        <v>37</v>
      </c>
      <c r="C1892" t="s">
        <v>706</v>
      </c>
      <c r="D1892">
        <v>104</v>
      </c>
      <c r="E1892">
        <v>14739</v>
      </c>
    </row>
    <row r="1893" spans="1:5" x14ac:dyDescent="0.25">
      <c r="A1893">
        <v>15</v>
      </c>
      <c r="B1893" s="1" t="s">
        <v>37</v>
      </c>
      <c r="C1893" t="s">
        <v>707</v>
      </c>
      <c r="D1893">
        <v>103</v>
      </c>
      <c r="E1893">
        <v>15377</v>
      </c>
    </row>
    <row r="1894" spans="1:5" x14ac:dyDescent="0.25">
      <c r="A1894">
        <v>19</v>
      </c>
      <c r="B1894" s="1" t="s">
        <v>38</v>
      </c>
      <c r="C1894" t="s">
        <v>709</v>
      </c>
      <c r="D1894">
        <v>103</v>
      </c>
      <c r="E1894">
        <v>17141</v>
      </c>
    </row>
    <row r="1895" spans="1:5" x14ac:dyDescent="0.25">
      <c r="A1895">
        <v>18</v>
      </c>
      <c r="B1895" s="1" t="s">
        <v>39</v>
      </c>
      <c r="C1895" t="s">
        <v>706</v>
      </c>
      <c r="D1895">
        <v>104</v>
      </c>
      <c r="E1895">
        <v>40601</v>
      </c>
    </row>
    <row r="1896" spans="1:5" x14ac:dyDescent="0.25">
      <c r="A1896">
        <v>19</v>
      </c>
      <c r="B1896" s="1" t="s">
        <v>37</v>
      </c>
      <c r="C1896" t="s">
        <v>705</v>
      </c>
      <c r="D1896">
        <v>103</v>
      </c>
      <c r="E1896">
        <v>37166</v>
      </c>
    </row>
    <row r="1897" spans="1:5" x14ac:dyDescent="0.25">
      <c r="A1897">
        <v>20</v>
      </c>
      <c r="B1897" s="1" t="s">
        <v>38</v>
      </c>
      <c r="C1897" t="s">
        <v>714</v>
      </c>
      <c r="D1897">
        <v>104</v>
      </c>
      <c r="E1897">
        <v>11041</v>
      </c>
    </row>
    <row r="1898" spans="1:5" x14ac:dyDescent="0.25">
      <c r="A1898">
        <v>15</v>
      </c>
      <c r="B1898" s="1" t="s">
        <v>37</v>
      </c>
      <c r="C1898" t="s">
        <v>704</v>
      </c>
      <c r="D1898">
        <v>105</v>
      </c>
      <c r="E1898">
        <v>34163</v>
      </c>
    </row>
    <row r="1899" spans="1:5" x14ac:dyDescent="0.25">
      <c r="A1899">
        <v>14</v>
      </c>
      <c r="B1899" s="1" t="s">
        <v>36</v>
      </c>
      <c r="C1899" t="s">
        <v>713</v>
      </c>
      <c r="D1899">
        <v>104</v>
      </c>
      <c r="E1899">
        <v>44391</v>
      </c>
    </row>
    <row r="1900" spans="1:5" x14ac:dyDescent="0.25">
      <c r="A1900">
        <v>14</v>
      </c>
      <c r="B1900" s="1" t="s">
        <v>38</v>
      </c>
      <c r="C1900" t="s">
        <v>704</v>
      </c>
      <c r="D1900">
        <v>105</v>
      </c>
      <c r="E1900">
        <v>20903</v>
      </c>
    </row>
    <row r="1901" spans="1:5" x14ac:dyDescent="0.25">
      <c r="A1901">
        <v>17</v>
      </c>
      <c r="B1901" s="1" t="s">
        <v>38</v>
      </c>
      <c r="C1901" t="s">
        <v>708</v>
      </c>
      <c r="D1901">
        <v>105</v>
      </c>
      <c r="E1901">
        <v>20633</v>
      </c>
    </row>
    <row r="1902" spans="1:5" x14ac:dyDescent="0.25">
      <c r="A1902">
        <v>15</v>
      </c>
      <c r="B1902" s="1" t="s">
        <v>39</v>
      </c>
      <c r="C1902" t="s">
        <v>708</v>
      </c>
      <c r="D1902">
        <v>105</v>
      </c>
      <c r="E1902">
        <v>28935</v>
      </c>
    </row>
    <row r="1903" spans="1:5" x14ac:dyDescent="0.25">
      <c r="A1903">
        <v>17</v>
      </c>
      <c r="B1903" s="1" t="s">
        <v>37</v>
      </c>
      <c r="C1903" t="s">
        <v>708</v>
      </c>
      <c r="D1903">
        <v>104</v>
      </c>
      <c r="E1903">
        <v>23226</v>
      </c>
    </row>
    <row r="1904" spans="1:5" x14ac:dyDescent="0.25">
      <c r="A1904">
        <v>16</v>
      </c>
      <c r="B1904" s="1" t="s">
        <v>39</v>
      </c>
      <c r="C1904" t="s">
        <v>704</v>
      </c>
      <c r="D1904">
        <v>104</v>
      </c>
      <c r="E1904">
        <v>37769</v>
      </c>
    </row>
    <row r="1905" spans="1:5" x14ac:dyDescent="0.25">
      <c r="A1905">
        <v>20</v>
      </c>
      <c r="B1905" s="1" t="s">
        <v>36</v>
      </c>
      <c r="C1905" t="s">
        <v>712</v>
      </c>
      <c r="D1905">
        <v>103</v>
      </c>
      <c r="E1905">
        <v>40365</v>
      </c>
    </row>
    <row r="1906" spans="1:5" x14ac:dyDescent="0.25">
      <c r="A1906">
        <v>19</v>
      </c>
      <c r="B1906" s="1" t="s">
        <v>36</v>
      </c>
      <c r="C1906" t="s">
        <v>712</v>
      </c>
      <c r="D1906">
        <v>105</v>
      </c>
      <c r="E1906">
        <v>5680</v>
      </c>
    </row>
    <row r="1907" spans="1:5" x14ac:dyDescent="0.25">
      <c r="A1907">
        <v>18</v>
      </c>
      <c r="B1907" s="1" t="s">
        <v>36</v>
      </c>
      <c r="C1907" t="s">
        <v>714</v>
      </c>
      <c r="D1907">
        <v>104</v>
      </c>
      <c r="E1907">
        <v>38030</v>
      </c>
    </row>
    <row r="1908" spans="1:5" x14ac:dyDescent="0.25">
      <c r="A1908">
        <v>15</v>
      </c>
      <c r="B1908" s="1" t="s">
        <v>38</v>
      </c>
      <c r="C1908" t="s">
        <v>705</v>
      </c>
      <c r="D1908">
        <v>105</v>
      </c>
      <c r="E1908">
        <v>7123</v>
      </c>
    </row>
    <row r="1909" spans="1:5" x14ac:dyDescent="0.25">
      <c r="A1909">
        <v>15</v>
      </c>
      <c r="B1909" s="1" t="s">
        <v>37</v>
      </c>
      <c r="C1909" t="s">
        <v>706</v>
      </c>
      <c r="D1909">
        <v>103</v>
      </c>
      <c r="E1909">
        <v>26410</v>
      </c>
    </row>
    <row r="1910" spans="1:5" x14ac:dyDescent="0.25">
      <c r="A1910">
        <v>20</v>
      </c>
      <c r="B1910" s="1" t="s">
        <v>36</v>
      </c>
      <c r="C1910" t="s">
        <v>706</v>
      </c>
      <c r="D1910">
        <v>104</v>
      </c>
      <c r="E1910">
        <v>29371</v>
      </c>
    </row>
    <row r="1911" spans="1:5" x14ac:dyDescent="0.25">
      <c r="A1911">
        <v>14</v>
      </c>
      <c r="B1911" s="1" t="s">
        <v>38</v>
      </c>
      <c r="C1911" t="s">
        <v>704</v>
      </c>
      <c r="D1911">
        <v>104</v>
      </c>
      <c r="E1911">
        <v>20898</v>
      </c>
    </row>
    <row r="1912" spans="1:5" x14ac:dyDescent="0.25">
      <c r="A1912">
        <v>14</v>
      </c>
      <c r="B1912" s="1" t="s">
        <v>36</v>
      </c>
      <c r="C1912" t="s">
        <v>708</v>
      </c>
      <c r="D1912">
        <v>103</v>
      </c>
      <c r="E1912">
        <v>46479</v>
      </c>
    </row>
    <row r="1913" spans="1:5" x14ac:dyDescent="0.25">
      <c r="A1913">
        <v>16</v>
      </c>
      <c r="B1913" s="1" t="s">
        <v>37</v>
      </c>
      <c r="C1913" t="s">
        <v>713</v>
      </c>
      <c r="D1913">
        <v>103</v>
      </c>
      <c r="E1913">
        <v>28405</v>
      </c>
    </row>
    <row r="1914" spans="1:5" x14ac:dyDescent="0.25">
      <c r="A1914">
        <v>15</v>
      </c>
      <c r="B1914" s="1" t="s">
        <v>39</v>
      </c>
      <c r="C1914" t="s">
        <v>706</v>
      </c>
      <c r="D1914">
        <v>105</v>
      </c>
      <c r="E1914">
        <v>5471</v>
      </c>
    </row>
    <row r="1915" spans="1:5" x14ac:dyDescent="0.25">
      <c r="A1915">
        <v>20</v>
      </c>
      <c r="B1915" s="1" t="s">
        <v>38</v>
      </c>
      <c r="C1915" t="s">
        <v>711</v>
      </c>
      <c r="D1915">
        <v>103</v>
      </c>
      <c r="E1915">
        <v>22347</v>
      </c>
    </row>
    <row r="1916" spans="1:5" x14ac:dyDescent="0.25">
      <c r="A1916">
        <v>17</v>
      </c>
      <c r="B1916" s="1" t="s">
        <v>37</v>
      </c>
      <c r="C1916" t="s">
        <v>705</v>
      </c>
      <c r="D1916">
        <v>103</v>
      </c>
      <c r="E1916">
        <v>48470</v>
      </c>
    </row>
    <row r="1917" spans="1:5" x14ac:dyDescent="0.25">
      <c r="A1917">
        <v>16</v>
      </c>
      <c r="B1917" s="1" t="s">
        <v>38</v>
      </c>
      <c r="C1917" t="s">
        <v>710</v>
      </c>
      <c r="D1917">
        <v>104</v>
      </c>
      <c r="E1917">
        <v>23758</v>
      </c>
    </row>
    <row r="1918" spans="1:5" x14ac:dyDescent="0.25">
      <c r="A1918">
        <v>14</v>
      </c>
      <c r="B1918" s="1" t="s">
        <v>37</v>
      </c>
      <c r="C1918" t="s">
        <v>713</v>
      </c>
      <c r="D1918">
        <v>103</v>
      </c>
      <c r="E1918">
        <v>30697</v>
      </c>
    </row>
    <row r="1919" spans="1:5" x14ac:dyDescent="0.25">
      <c r="A1919">
        <v>18</v>
      </c>
      <c r="B1919" s="1" t="s">
        <v>38</v>
      </c>
      <c r="C1919" t="s">
        <v>713</v>
      </c>
      <c r="D1919">
        <v>104</v>
      </c>
      <c r="E1919">
        <v>18033</v>
      </c>
    </row>
    <row r="1920" spans="1:5" x14ac:dyDescent="0.25">
      <c r="A1920">
        <v>15</v>
      </c>
      <c r="B1920" s="1" t="s">
        <v>39</v>
      </c>
      <c r="C1920" t="s">
        <v>713</v>
      </c>
      <c r="D1920">
        <v>103</v>
      </c>
      <c r="E1920">
        <v>29312</v>
      </c>
    </row>
    <row r="1921" spans="1:5" x14ac:dyDescent="0.25">
      <c r="A1921">
        <v>17</v>
      </c>
      <c r="B1921" s="1" t="s">
        <v>36</v>
      </c>
      <c r="C1921" t="s">
        <v>710</v>
      </c>
      <c r="D1921">
        <v>105</v>
      </c>
      <c r="E1921">
        <v>32628</v>
      </c>
    </row>
    <row r="1922" spans="1:5" x14ac:dyDescent="0.25">
      <c r="A1922">
        <v>19</v>
      </c>
      <c r="B1922" s="1" t="s">
        <v>37</v>
      </c>
      <c r="C1922" t="s">
        <v>704</v>
      </c>
      <c r="D1922">
        <v>105</v>
      </c>
      <c r="E1922">
        <v>49927</v>
      </c>
    </row>
    <row r="1923" spans="1:5" x14ac:dyDescent="0.25">
      <c r="A1923">
        <v>14</v>
      </c>
      <c r="B1923" s="1" t="s">
        <v>37</v>
      </c>
      <c r="C1923" t="s">
        <v>708</v>
      </c>
      <c r="D1923">
        <v>104</v>
      </c>
      <c r="E1923">
        <v>9638</v>
      </c>
    </row>
    <row r="1924" spans="1:5" x14ac:dyDescent="0.25">
      <c r="A1924">
        <v>14</v>
      </c>
      <c r="B1924" s="1" t="s">
        <v>36</v>
      </c>
      <c r="C1924" t="s">
        <v>708</v>
      </c>
      <c r="D1924">
        <v>105</v>
      </c>
      <c r="E1924">
        <v>43185</v>
      </c>
    </row>
    <row r="1925" spans="1:5" x14ac:dyDescent="0.25">
      <c r="A1925">
        <v>19</v>
      </c>
      <c r="B1925" s="1" t="s">
        <v>38</v>
      </c>
      <c r="C1925" t="s">
        <v>710</v>
      </c>
      <c r="D1925">
        <v>104</v>
      </c>
      <c r="E1925">
        <v>46538</v>
      </c>
    </row>
    <row r="1926" spans="1:5" x14ac:dyDescent="0.25">
      <c r="A1926">
        <v>20</v>
      </c>
      <c r="B1926" s="1" t="s">
        <v>39</v>
      </c>
      <c r="C1926" t="s">
        <v>706</v>
      </c>
      <c r="D1926">
        <v>105</v>
      </c>
      <c r="E1926">
        <v>37494</v>
      </c>
    </row>
    <row r="1927" spans="1:5" x14ac:dyDescent="0.25">
      <c r="A1927">
        <v>19</v>
      </c>
      <c r="B1927" s="1" t="s">
        <v>38</v>
      </c>
      <c r="C1927" t="s">
        <v>705</v>
      </c>
      <c r="D1927">
        <v>105</v>
      </c>
      <c r="E1927">
        <v>24651</v>
      </c>
    </row>
    <row r="1928" spans="1:5" x14ac:dyDescent="0.25">
      <c r="A1928">
        <v>15</v>
      </c>
      <c r="B1928" s="1" t="s">
        <v>37</v>
      </c>
      <c r="C1928" t="s">
        <v>707</v>
      </c>
      <c r="D1928">
        <v>105</v>
      </c>
      <c r="E1928">
        <v>19325</v>
      </c>
    </row>
    <row r="1929" spans="1:5" x14ac:dyDescent="0.25">
      <c r="A1929">
        <v>19</v>
      </c>
      <c r="B1929" s="1" t="s">
        <v>38</v>
      </c>
      <c r="C1929" t="s">
        <v>713</v>
      </c>
      <c r="D1929">
        <v>103</v>
      </c>
      <c r="E1929">
        <v>41387</v>
      </c>
    </row>
    <row r="1930" spans="1:5" x14ac:dyDescent="0.25">
      <c r="A1930">
        <v>20</v>
      </c>
      <c r="B1930" s="1" t="s">
        <v>37</v>
      </c>
      <c r="C1930" t="s">
        <v>714</v>
      </c>
      <c r="D1930">
        <v>104</v>
      </c>
      <c r="E1930">
        <v>46753</v>
      </c>
    </row>
    <row r="1931" spans="1:5" x14ac:dyDescent="0.25">
      <c r="A1931">
        <v>20</v>
      </c>
      <c r="B1931" s="1" t="s">
        <v>38</v>
      </c>
      <c r="C1931" t="s">
        <v>708</v>
      </c>
      <c r="D1931">
        <v>103</v>
      </c>
      <c r="E1931">
        <v>18209</v>
      </c>
    </row>
    <row r="1932" spans="1:5" x14ac:dyDescent="0.25">
      <c r="A1932">
        <v>14</v>
      </c>
      <c r="B1932" s="1" t="s">
        <v>37</v>
      </c>
      <c r="C1932" t="s">
        <v>708</v>
      </c>
      <c r="D1932">
        <v>103</v>
      </c>
      <c r="E1932">
        <v>18305</v>
      </c>
    </row>
    <row r="1933" spans="1:5" x14ac:dyDescent="0.25">
      <c r="A1933">
        <v>17</v>
      </c>
      <c r="B1933" s="1" t="s">
        <v>38</v>
      </c>
      <c r="C1933" t="s">
        <v>713</v>
      </c>
      <c r="D1933">
        <v>104</v>
      </c>
      <c r="E1933">
        <v>8785</v>
      </c>
    </row>
    <row r="1934" spans="1:5" x14ac:dyDescent="0.25">
      <c r="A1934">
        <v>15</v>
      </c>
      <c r="B1934" s="1" t="s">
        <v>37</v>
      </c>
      <c r="C1934" t="s">
        <v>712</v>
      </c>
      <c r="D1934">
        <v>104</v>
      </c>
      <c r="E1934">
        <v>15545</v>
      </c>
    </row>
    <row r="1935" spans="1:5" x14ac:dyDescent="0.25">
      <c r="A1935">
        <v>18</v>
      </c>
      <c r="B1935" s="1" t="s">
        <v>36</v>
      </c>
      <c r="C1935" t="s">
        <v>713</v>
      </c>
      <c r="D1935">
        <v>103</v>
      </c>
      <c r="E1935">
        <v>48701</v>
      </c>
    </row>
    <row r="1936" spans="1:5" x14ac:dyDescent="0.25">
      <c r="A1936">
        <v>20</v>
      </c>
      <c r="B1936" s="1" t="s">
        <v>36</v>
      </c>
      <c r="C1936" t="s">
        <v>714</v>
      </c>
      <c r="D1936">
        <v>104</v>
      </c>
      <c r="E1936">
        <v>42235</v>
      </c>
    </row>
    <row r="1937" spans="1:5" x14ac:dyDescent="0.25">
      <c r="A1937">
        <v>18</v>
      </c>
      <c r="B1937" s="1" t="s">
        <v>39</v>
      </c>
      <c r="C1937" t="s">
        <v>704</v>
      </c>
      <c r="D1937">
        <v>103</v>
      </c>
      <c r="E1937">
        <v>5491</v>
      </c>
    </row>
    <row r="1938" spans="1:5" x14ac:dyDescent="0.25">
      <c r="A1938">
        <v>14</v>
      </c>
      <c r="B1938" s="1" t="s">
        <v>38</v>
      </c>
      <c r="C1938" t="s">
        <v>707</v>
      </c>
      <c r="D1938">
        <v>103</v>
      </c>
      <c r="E1938">
        <v>24837</v>
      </c>
    </row>
    <row r="1939" spans="1:5" x14ac:dyDescent="0.25">
      <c r="A1939">
        <v>20</v>
      </c>
      <c r="B1939" s="1" t="s">
        <v>38</v>
      </c>
      <c r="C1939" t="s">
        <v>704</v>
      </c>
      <c r="D1939">
        <v>105</v>
      </c>
      <c r="E1939">
        <v>40703</v>
      </c>
    </row>
    <row r="1940" spans="1:5" x14ac:dyDescent="0.25">
      <c r="A1940">
        <v>19</v>
      </c>
      <c r="B1940" s="1" t="s">
        <v>36</v>
      </c>
      <c r="C1940" t="s">
        <v>711</v>
      </c>
      <c r="D1940">
        <v>103</v>
      </c>
      <c r="E1940">
        <v>10603</v>
      </c>
    </row>
    <row r="1941" spans="1:5" x14ac:dyDescent="0.25">
      <c r="A1941">
        <v>19</v>
      </c>
      <c r="B1941" s="1" t="s">
        <v>37</v>
      </c>
      <c r="C1941" t="s">
        <v>704</v>
      </c>
      <c r="D1941">
        <v>103</v>
      </c>
      <c r="E1941">
        <v>8010</v>
      </c>
    </row>
    <row r="1942" spans="1:5" x14ac:dyDescent="0.25">
      <c r="A1942">
        <v>20</v>
      </c>
      <c r="B1942" s="1" t="s">
        <v>38</v>
      </c>
      <c r="C1942" t="s">
        <v>711</v>
      </c>
      <c r="D1942">
        <v>103</v>
      </c>
      <c r="E1942">
        <v>26423</v>
      </c>
    </row>
    <row r="1943" spans="1:5" x14ac:dyDescent="0.25">
      <c r="A1943">
        <v>17</v>
      </c>
      <c r="B1943" s="1" t="s">
        <v>38</v>
      </c>
      <c r="C1943" t="s">
        <v>714</v>
      </c>
      <c r="D1943">
        <v>105</v>
      </c>
      <c r="E1943">
        <v>38886</v>
      </c>
    </row>
    <row r="1944" spans="1:5" x14ac:dyDescent="0.25">
      <c r="A1944">
        <v>20</v>
      </c>
      <c r="B1944" s="1" t="s">
        <v>36</v>
      </c>
      <c r="C1944" t="s">
        <v>710</v>
      </c>
      <c r="D1944">
        <v>103</v>
      </c>
      <c r="E1944">
        <v>17684</v>
      </c>
    </row>
    <row r="1945" spans="1:5" x14ac:dyDescent="0.25">
      <c r="A1945">
        <v>20</v>
      </c>
      <c r="B1945" s="1" t="s">
        <v>38</v>
      </c>
      <c r="C1945" t="s">
        <v>704</v>
      </c>
      <c r="D1945">
        <v>104</v>
      </c>
      <c r="E1945">
        <v>32283</v>
      </c>
    </row>
    <row r="1946" spans="1:5" x14ac:dyDescent="0.25">
      <c r="A1946">
        <v>20</v>
      </c>
      <c r="B1946" s="1" t="s">
        <v>39</v>
      </c>
      <c r="C1946" t="s">
        <v>712</v>
      </c>
      <c r="D1946">
        <v>103</v>
      </c>
      <c r="E1946">
        <v>12163</v>
      </c>
    </row>
    <row r="1947" spans="1:5" x14ac:dyDescent="0.25">
      <c r="A1947">
        <v>16</v>
      </c>
      <c r="B1947" s="1" t="s">
        <v>36</v>
      </c>
      <c r="C1947" t="s">
        <v>707</v>
      </c>
      <c r="D1947">
        <v>104</v>
      </c>
      <c r="E1947">
        <v>25770</v>
      </c>
    </row>
    <row r="1948" spans="1:5" x14ac:dyDescent="0.25">
      <c r="A1948">
        <v>20</v>
      </c>
      <c r="B1948" s="1" t="s">
        <v>39</v>
      </c>
      <c r="C1948" t="s">
        <v>709</v>
      </c>
      <c r="D1948">
        <v>103</v>
      </c>
      <c r="E1948">
        <v>30997</v>
      </c>
    </row>
    <row r="1949" spans="1:5" x14ac:dyDescent="0.25">
      <c r="A1949">
        <v>19</v>
      </c>
      <c r="B1949" s="1" t="s">
        <v>37</v>
      </c>
      <c r="C1949" t="s">
        <v>713</v>
      </c>
      <c r="D1949">
        <v>104</v>
      </c>
      <c r="E1949">
        <v>19640</v>
      </c>
    </row>
    <row r="1950" spans="1:5" x14ac:dyDescent="0.25">
      <c r="A1950">
        <v>16</v>
      </c>
      <c r="B1950" s="1" t="s">
        <v>39</v>
      </c>
      <c r="C1950" t="s">
        <v>708</v>
      </c>
      <c r="D1950">
        <v>103</v>
      </c>
      <c r="E1950">
        <v>43594</v>
      </c>
    </row>
    <row r="1951" spans="1:5" x14ac:dyDescent="0.25">
      <c r="A1951">
        <v>19</v>
      </c>
      <c r="B1951" s="1" t="s">
        <v>37</v>
      </c>
      <c r="C1951" t="s">
        <v>709</v>
      </c>
      <c r="D1951">
        <v>103</v>
      </c>
      <c r="E1951">
        <v>9179</v>
      </c>
    </row>
    <row r="1952" spans="1:5" x14ac:dyDescent="0.25">
      <c r="A1952">
        <v>19</v>
      </c>
      <c r="B1952" s="1" t="s">
        <v>36</v>
      </c>
      <c r="C1952" t="s">
        <v>704</v>
      </c>
      <c r="D1952">
        <v>105</v>
      </c>
      <c r="E1952">
        <v>48759</v>
      </c>
    </row>
    <row r="1953" spans="1:5" x14ac:dyDescent="0.25">
      <c r="A1953">
        <v>17</v>
      </c>
      <c r="B1953" s="1" t="s">
        <v>38</v>
      </c>
      <c r="C1953" t="s">
        <v>711</v>
      </c>
      <c r="D1953">
        <v>105</v>
      </c>
      <c r="E1953">
        <v>42402</v>
      </c>
    </row>
    <row r="1954" spans="1:5" x14ac:dyDescent="0.25">
      <c r="A1954">
        <v>18</v>
      </c>
      <c r="B1954" s="1" t="s">
        <v>39</v>
      </c>
      <c r="C1954" t="s">
        <v>709</v>
      </c>
      <c r="D1954">
        <v>105</v>
      </c>
      <c r="E1954">
        <v>34168</v>
      </c>
    </row>
    <row r="1955" spans="1:5" x14ac:dyDescent="0.25">
      <c r="A1955">
        <v>16</v>
      </c>
      <c r="B1955" s="1" t="s">
        <v>39</v>
      </c>
      <c r="C1955" t="s">
        <v>712</v>
      </c>
      <c r="D1955">
        <v>104</v>
      </c>
      <c r="E1955">
        <v>45638</v>
      </c>
    </row>
    <row r="1956" spans="1:5" x14ac:dyDescent="0.25">
      <c r="A1956">
        <v>18</v>
      </c>
      <c r="B1956" s="1" t="s">
        <v>39</v>
      </c>
      <c r="C1956" t="s">
        <v>710</v>
      </c>
      <c r="D1956">
        <v>104</v>
      </c>
      <c r="E1956">
        <v>35743</v>
      </c>
    </row>
    <row r="1957" spans="1:5" x14ac:dyDescent="0.25">
      <c r="A1957">
        <v>18</v>
      </c>
      <c r="B1957" s="1" t="s">
        <v>39</v>
      </c>
      <c r="C1957" t="s">
        <v>711</v>
      </c>
      <c r="D1957">
        <v>104</v>
      </c>
      <c r="E1957">
        <v>13053</v>
      </c>
    </row>
    <row r="1958" spans="1:5" x14ac:dyDescent="0.25">
      <c r="A1958">
        <v>14</v>
      </c>
      <c r="B1958" s="1" t="s">
        <v>39</v>
      </c>
      <c r="C1958" t="s">
        <v>713</v>
      </c>
      <c r="D1958">
        <v>104</v>
      </c>
      <c r="E1958">
        <v>24051</v>
      </c>
    </row>
    <row r="1959" spans="1:5" x14ac:dyDescent="0.25">
      <c r="A1959">
        <v>14</v>
      </c>
      <c r="B1959" s="1" t="s">
        <v>36</v>
      </c>
      <c r="C1959" t="s">
        <v>708</v>
      </c>
      <c r="D1959">
        <v>104</v>
      </c>
      <c r="E1959">
        <v>16383</v>
      </c>
    </row>
    <row r="1960" spans="1:5" x14ac:dyDescent="0.25">
      <c r="A1960">
        <v>18</v>
      </c>
      <c r="B1960" s="1" t="s">
        <v>36</v>
      </c>
      <c r="C1960" t="s">
        <v>709</v>
      </c>
      <c r="D1960">
        <v>103</v>
      </c>
      <c r="E1960">
        <v>14276</v>
      </c>
    </row>
    <row r="1961" spans="1:5" x14ac:dyDescent="0.25">
      <c r="A1961">
        <v>14</v>
      </c>
      <c r="B1961" s="1" t="s">
        <v>37</v>
      </c>
      <c r="C1961" t="s">
        <v>706</v>
      </c>
      <c r="D1961">
        <v>104</v>
      </c>
      <c r="E1961">
        <v>47774</v>
      </c>
    </row>
    <row r="1962" spans="1:5" x14ac:dyDescent="0.25">
      <c r="A1962">
        <v>19</v>
      </c>
      <c r="B1962" s="1" t="s">
        <v>39</v>
      </c>
      <c r="C1962" t="s">
        <v>709</v>
      </c>
      <c r="D1962">
        <v>103</v>
      </c>
      <c r="E1962">
        <v>31281</v>
      </c>
    </row>
    <row r="1963" spans="1:5" x14ac:dyDescent="0.25">
      <c r="A1963">
        <v>18</v>
      </c>
      <c r="B1963" s="1" t="s">
        <v>37</v>
      </c>
      <c r="C1963" t="s">
        <v>707</v>
      </c>
      <c r="D1963">
        <v>104</v>
      </c>
      <c r="E1963">
        <v>40620</v>
      </c>
    </row>
    <row r="1964" spans="1:5" x14ac:dyDescent="0.25">
      <c r="A1964">
        <v>16</v>
      </c>
      <c r="B1964" s="1" t="s">
        <v>39</v>
      </c>
      <c r="C1964" t="s">
        <v>704</v>
      </c>
      <c r="D1964">
        <v>104</v>
      </c>
      <c r="E1964">
        <v>39903</v>
      </c>
    </row>
    <row r="1965" spans="1:5" x14ac:dyDescent="0.25">
      <c r="A1965">
        <v>18</v>
      </c>
      <c r="B1965" s="1" t="s">
        <v>38</v>
      </c>
      <c r="C1965" t="s">
        <v>712</v>
      </c>
      <c r="D1965">
        <v>104</v>
      </c>
      <c r="E1965">
        <v>36378</v>
      </c>
    </row>
    <row r="1966" spans="1:5" x14ac:dyDescent="0.25">
      <c r="A1966">
        <v>17</v>
      </c>
      <c r="B1966" s="1" t="s">
        <v>37</v>
      </c>
      <c r="C1966" t="s">
        <v>705</v>
      </c>
      <c r="D1966">
        <v>105</v>
      </c>
      <c r="E1966">
        <v>20216</v>
      </c>
    </row>
    <row r="1967" spans="1:5" x14ac:dyDescent="0.25">
      <c r="A1967">
        <v>16</v>
      </c>
      <c r="B1967" s="1" t="s">
        <v>38</v>
      </c>
      <c r="C1967" t="s">
        <v>710</v>
      </c>
      <c r="D1967">
        <v>104</v>
      </c>
      <c r="E1967">
        <v>27108</v>
      </c>
    </row>
    <row r="1968" spans="1:5" x14ac:dyDescent="0.25">
      <c r="A1968">
        <v>18</v>
      </c>
      <c r="B1968" s="1" t="s">
        <v>36</v>
      </c>
      <c r="C1968" t="s">
        <v>709</v>
      </c>
      <c r="D1968">
        <v>105</v>
      </c>
      <c r="E1968">
        <v>24223</v>
      </c>
    </row>
    <row r="1969" spans="1:5" x14ac:dyDescent="0.25">
      <c r="A1969">
        <v>18</v>
      </c>
      <c r="B1969" s="1" t="s">
        <v>37</v>
      </c>
      <c r="C1969" t="s">
        <v>705</v>
      </c>
      <c r="D1969">
        <v>104</v>
      </c>
      <c r="E1969">
        <v>26625</v>
      </c>
    </row>
    <row r="1970" spans="1:5" x14ac:dyDescent="0.25">
      <c r="A1970">
        <v>15</v>
      </c>
      <c r="B1970" s="1" t="s">
        <v>39</v>
      </c>
      <c r="C1970" t="s">
        <v>709</v>
      </c>
      <c r="D1970">
        <v>104</v>
      </c>
      <c r="E1970">
        <v>40318</v>
      </c>
    </row>
    <row r="1971" spans="1:5" x14ac:dyDescent="0.25">
      <c r="A1971">
        <v>14</v>
      </c>
      <c r="B1971" s="1" t="s">
        <v>38</v>
      </c>
      <c r="C1971" t="s">
        <v>709</v>
      </c>
      <c r="D1971">
        <v>103</v>
      </c>
      <c r="E1971">
        <v>34708</v>
      </c>
    </row>
    <row r="1972" spans="1:5" x14ac:dyDescent="0.25">
      <c r="A1972">
        <v>15</v>
      </c>
      <c r="B1972" s="1" t="s">
        <v>37</v>
      </c>
      <c r="C1972" t="s">
        <v>714</v>
      </c>
      <c r="D1972">
        <v>104</v>
      </c>
      <c r="E1972">
        <v>15584</v>
      </c>
    </row>
    <row r="1973" spans="1:5" x14ac:dyDescent="0.25">
      <c r="A1973">
        <v>20</v>
      </c>
      <c r="B1973" s="1" t="s">
        <v>37</v>
      </c>
      <c r="C1973" t="s">
        <v>705</v>
      </c>
      <c r="D1973">
        <v>103</v>
      </c>
      <c r="E1973">
        <v>34268</v>
      </c>
    </row>
    <row r="1974" spans="1:5" x14ac:dyDescent="0.25">
      <c r="A1974">
        <v>18</v>
      </c>
      <c r="B1974" s="1" t="s">
        <v>37</v>
      </c>
      <c r="C1974" t="s">
        <v>709</v>
      </c>
      <c r="D1974">
        <v>103</v>
      </c>
      <c r="E1974">
        <v>34856</v>
      </c>
    </row>
    <row r="1975" spans="1:5" x14ac:dyDescent="0.25">
      <c r="A1975">
        <v>18</v>
      </c>
      <c r="B1975" s="1" t="s">
        <v>36</v>
      </c>
      <c r="C1975" t="s">
        <v>710</v>
      </c>
      <c r="D1975">
        <v>104</v>
      </c>
      <c r="E1975">
        <v>16623</v>
      </c>
    </row>
    <row r="1976" spans="1:5" x14ac:dyDescent="0.25">
      <c r="A1976">
        <v>20</v>
      </c>
      <c r="B1976" s="1" t="s">
        <v>37</v>
      </c>
      <c r="C1976" t="s">
        <v>707</v>
      </c>
      <c r="D1976">
        <v>103</v>
      </c>
      <c r="E1976">
        <v>47409</v>
      </c>
    </row>
    <row r="1977" spans="1:5" x14ac:dyDescent="0.25">
      <c r="A1977">
        <v>14</v>
      </c>
      <c r="B1977" s="1" t="s">
        <v>37</v>
      </c>
      <c r="C1977" t="s">
        <v>712</v>
      </c>
      <c r="D1977">
        <v>103</v>
      </c>
      <c r="E1977">
        <v>6280</v>
      </c>
    </row>
    <row r="1978" spans="1:5" x14ac:dyDescent="0.25">
      <c r="A1978">
        <v>20</v>
      </c>
      <c r="B1978" s="1" t="s">
        <v>38</v>
      </c>
      <c r="C1978" t="s">
        <v>714</v>
      </c>
      <c r="D1978">
        <v>103</v>
      </c>
      <c r="E1978">
        <v>24423</v>
      </c>
    </row>
    <row r="1979" spans="1:5" x14ac:dyDescent="0.25">
      <c r="A1979">
        <v>17</v>
      </c>
      <c r="B1979" s="1" t="s">
        <v>39</v>
      </c>
      <c r="C1979" t="s">
        <v>712</v>
      </c>
      <c r="D1979">
        <v>104</v>
      </c>
      <c r="E1979">
        <v>11948</v>
      </c>
    </row>
    <row r="1980" spans="1:5" x14ac:dyDescent="0.25">
      <c r="A1980">
        <v>16</v>
      </c>
      <c r="B1980" s="1" t="s">
        <v>37</v>
      </c>
      <c r="C1980" t="s">
        <v>710</v>
      </c>
      <c r="D1980">
        <v>105</v>
      </c>
      <c r="E1980">
        <v>33459</v>
      </c>
    </row>
    <row r="1981" spans="1:5" x14ac:dyDescent="0.25">
      <c r="A1981">
        <v>20</v>
      </c>
      <c r="B1981" s="1" t="s">
        <v>38</v>
      </c>
      <c r="C1981" t="s">
        <v>705</v>
      </c>
      <c r="D1981">
        <v>104</v>
      </c>
      <c r="E1981">
        <v>11426</v>
      </c>
    </row>
    <row r="1982" spans="1:5" x14ac:dyDescent="0.25">
      <c r="A1982">
        <v>19</v>
      </c>
      <c r="B1982" s="1" t="s">
        <v>37</v>
      </c>
      <c r="C1982" t="s">
        <v>705</v>
      </c>
      <c r="D1982">
        <v>103</v>
      </c>
      <c r="E1982">
        <v>30184</v>
      </c>
    </row>
    <row r="1983" spans="1:5" x14ac:dyDescent="0.25">
      <c r="A1983">
        <v>19</v>
      </c>
      <c r="B1983" s="1" t="s">
        <v>36</v>
      </c>
      <c r="C1983" t="s">
        <v>709</v>
      </c>
      <c r="D1983">
        <v>103</v>
      </c>
      <c r="E1983">
        <v>34551</v>
      </c>
    </row>
    <row r="1984" spans="1:5" x14ac:dyDescent="0.25">
      <c r="A1984">
        <v>19</v>
      </c>
      <c r="B1984" s="1" t="s">
        <v>38</v>
      </c>
      <c r="C1984" t="s">
        <v>704</v>
      </c>
      <c r="D1984">
        <v>104</v>
      </c>
      <c r="E1984">
        <v>49182</v>
      </c>
    </row>
    <row r="1985" spans="1:5" x14ac:dyDescent="0.25">
      <c r="A1985">
        <v>19</v>
      </c>
      <c r="B1985" s="1" t="s">
        <v>38</v>
      </c>
      <c r="C1985" t="s">
        <v>706</v>
      </c>
      <c r="D1985">
        <v>105</v>
      </c>
      <c r="E1985">
        <v>11878</v>
      </c>
    </row>
    <row r="1986" spans="1:5" x14ac:dyDescent="0.25">
      <c r="A1986">
        <v>18</v>
      </c>
      <c r="B1986" s="1" t="s">
        <v>39</v>
      </c>
      <c r="C1986" t="s">
        <v>708</v>
      </c>
      <c r="D1986">
        <v>104</v>
      </c>
      <c r="E1986">
        <v>40449</v>
      </c>
    </row>
    <row r="1987" spans="1:5" x14ac:dyDescent="0.25">
      <c r="A1987">
        <v>14</v>
      </c>
      <c r="B1987" s="1" t="s">
        <v>37</v>
      </c>
      <c r="C1987" t="s">
        <v>708</v>
      </c>
      <c r="D1987">
        <v>105</v>
      </c>
      <c r="E1987">
        <v>9036</v>
      </c>
    </row>
    <row r="1988" spans="1:5" x14ac:dyDescent="0.25">
      <c r="A1988">
        <v>19</v>
      </c>
      <c r="B1988" s="1" t="s">
        <v>39</v>
      </c>
      <c r="C1988" t="s">
        <v>712</v>
      </c>
      <c r="D1988">
        <v>104</v>
      </c>
      <c r="E1988">
        <v>5588</v>
      </c>
    </row>
    <row r="1989" spans="1:5" x14ac:dyDescent="0.25">
      <c r="A1989">
        <v>17</v>
      </c>
      <c r="B1989" s="1" t="s">
        <v>36</v>
      </c>
      <c r="C1989" t="s">
        <v>711</v>
      </c>
      <c r="D1989">
        <v>103</v>
      </c>
      <c r="E1989">
        <v>28405</v>
      </c>
    </row>
    <row r="1990" spans="1:5" x14ac:dyDescent="0.25">
      <c r="A1990">
        <v>18</v>
      </c>
      <c r="B1990" s="1" t="s">
        <v>36</v>
      </c>
      <c r="C1990" t="s">
        <v>706</v>
      </c>
      <c r="D1990">
        <v>105</v>
      </c>
      <c r="E1990">
        <v>47311</v>
      </c>
    </row>
    <row r="1991" spans="1:5" x14ac:dyDescent="0.25">
      <c r="A1991">
        <v>18</v>
      </c>
      <c r="B1991" s="1" t="s">
        <v>36</v>
      </c>
      <c r="C1991" t="s">
        <v>705</v>
      </c>
      <c r="D1991">
        <v>104</v>
      </c>
      <c r="E1991">
        <v>45306</v>
      </c>
    </row>
    <row r="1992" spans="1:5" x14ac:dyDescent="0.25">
      <c r="A1992">
        <v>17</v>
      </c>
      <c r="B1992" s="1" t="s">
        <v>38</v>
      </c>
      <c r="C1992" t="s">
        <v>712</v>
      </c>
      <c r="D1992">
        <v>105</v>
      </c>
      <c r="E1992">
        <v>23924</v>
      </c>
    </row>
    <row r="1993" spans="1:5" x14ac:dyDescent="0.25">
      <c r="A1993">
        <v>19</v>
      </c>
      <c r="B1993" s="1" t="s">
        <v>37</v>
      </c>
      <c r="C1993" t="s">
        <v>708</v>
      </c>
      <c r="D1993">
        <v>104</v>
      </c>
      <c r="E1993">
        <v>7620</v>
      </c>
    </row>
    <row r="1994" spans="1:5" x14ac:dyDescent="0.25">
      <c r="A1994">
        <v>16</v>
      </c>
      <c r="B1994" s="1" t="s">
        <v>36</v>
      </c>
      <c r="C1994" t="s">
        <v>704</v>
      </c>
      <c r="D1994">
        <v>103</v>
      </c>
      <c r="E1994">
        <v>34589</v>
      </c>
    </row>
    <row r="1995" spans="1:5" x14ac:dyDescent="0.25">
      <c r="A1995">
        <v>15</v>
      </c>
      <c r="B1995" s="1" t="s">
        <v>38</v>
      </c>
      <c r="C1995" t="s">
        <v>713</v>
      </c>
      <c r="D1995">
        <v>103</v>
      </c>
      <c r="E1995">
        <v>23027</v>
      </c>
    </row>
    <row r="1996" spans="1:5" x14ac:dyDescent="0.25">
      <c r="A1996">
        <v>17</v>
      </c>
      <c r="B1996" s="1" t="s">
        <v>36</v>
      </c>
      <c r="C1996" t="s">
        <v>705</v>
      </c>
      <c r="D1996">
        <v>105</v>
      </c>
      <c r="E1996">
        <v>29653</v>
      </c>
    </row>
    <row r="1997" spans="1:5" x14ac:dyDescent="0.25">
      <c r="A1997">
        <v>17</v>
      </c>
      <c r="B1997" s="1" t="s">
        <v>37</v>
      </c>
      <c r="C1997" t="s">
        <v>707</v>
      </c>
      <c r="D1997">
        <v>105</v>
      </c>
      <c r="E1997">
        <v>49487</v>
      </c>
    </row>
    <row r="1998" spans="1:5" x14ac:dyDescent="0.25">
      <c r="A1998">
        <v>19</v>
      </c>
      <c r="B1998" s="1" t="s">
        <v>39</v>
      </c>
      <c r="C1998" t="s">
        <v>704</v>
      </c>
      <c r="D1998">
        <v>103</v>
      </c>
      <c r="E1998">
        <v>13096</v>
      </c>
    </row>
    <row r="1999" spans="1:5" x14ac:dyDescent="0.25">
      <c r="A1999">
        <v>17</v>
      </c>
      <c r="B1999" s="1" t="s">
        <v>38</v>
      </c>
      <c r="C1999" t="s">
        <v>711</v>
      </c>
      <c r="D1999">
        <v>104</v>
      </c>
      <c r="E1999">
        <v>13591</v>
      </c>
    </row>
    <row r="2000" spans="1:5" x14ac:dyDescent="0.25">
      <c r="A2000">
        <v>15</v>
      </c>
      <c r="B2000" s="1" t="s">
        <v>37</v>
      </c>
      <c r="C2000" t="s">
        <v>706</v>
      </c>
      <c r="D2000">
        <v>103</v>
      </c>
      <c r="E2000">
        <v>20523</v>
      </c>
    </row>
    <row r="2001" spans="1:5" x14ac:dyDescent="0.25">
      <c r="A2001">
        <v>15</v>
      </c>
      <c r="B2001" s="1" t="s">
        <v>38</v>
      </c>
      <c r="C2001" t="s">
        <v>706</v>
      </c>
      <c r="D2001">
        <v>103</v>
      </c>
      <c r="E2001">
        <v>16701</v>
      </c>
    </row>
    <row r="2002" spans="1:5" x14ac:dyDescent="0.25">
      <c r="A2002">
        <v>15</v>
      </c>
      <c r="B2002" s="1" t="s">
        <v>37</v>
      </c>
      <c r="C2002" t="s">
        <v>707</v>
      </c>
      <c r="D2002">
        <v>105</v>
      </c>
      <c r="E2002">
        <v>7656</v>
      </c>
    </row>
    <row r="2003" spans="1:5" x14ac:dyDescent="0.25">
      <c r="A2003">
        <v>17</v>
      </c>
      <c r="B2003" s="1" t="s">
        <v>38</v>
      </c>
      <c r="C2003" t="s">
        <v>712</v>
      </c>
      <c r="D2003">
        <v>105</v>
      </c>
      <c r="E2003">
        <v>38508</v>
      </c>
    </row>
    <row r="2004" spans="1:5" x14ac:dyDescent="0.25">
      <c r="A2004">
        <v>16</v>
      </c>
      <c r="B2004" s="1" t="s">
        <v>39</v>
      </c>
      <c r="C2004" t="s">
        <v>704</v>
      </c>
      <c r="D2004">
        <v>103</v>
      </c>
      <c r="E2004">
        <v>37933</v>
      </c>
    </row>
    <row r="2005" spans="1:5" x14ac:dyDescent="0.25">
      <c r="A2005">
        <v>20</v>
      </c>
      <c r="B2005" s="1" t="s">
        <v>36</v>
      </c>
      <c r="C2005" t="s">
        <v>705</v>
      </c>
      <c r="D2005">
        <v>105</v>
      </c>
      <c r="E2005">
        <v>41615</v>
      </c>
    </row>
    <row r="2006" spans="1:5" x14ac:dyDescent="0.25">
      <c r="A2006">
        <v>19</v>
      </c>
      <c r="B2006" s="1" t="s">
        <v>37</v>
      </c>
      <c r="C2006" t="s">
        <v>705</v>
      </c>
      <c r="D2006">
        <v>103</v>
      </c>
      <c r="E2006">
        <v>23631</v>
      </c>
    </row>
    <row r="2007" spans="1:5" x14ac:dyDescent="0.25">
      <c r="A2007">
        <v>18</v>
      </c>
      <c r="B2007" s="1" t="s">
        <v>37</v>
      </c>
      <c r="C2007" t="s">
        <v>707</v>
      </c>
      <c r="D2007">
        <v>103</v>
      </c>
      <c r="E2007">
        <v>15509</v>
      </c>
    </row>
    <row r="2008" spans="1:5" x14ac:dyDescent="0.25">
      <c r="A2008">
        <v>14</v>
      </c>
      <c r="B2008" s="1" t="s">
        <v>36</v>
      </c>
      <c r="C2008" t="s">
        <v>708</v>
      </c>
      <c r="D2008">
        <v>104</v>
      </c>
      <c r="E2008">
        <v>19281</v>
      </c>
    </row>
    <row r="2009" spans="1:5" x14ac:dyDescent="0.25">
      <c r="A2009">
        <v>15</v>
      </c>
      <c r="B2009" s="1" t="s">
        <v>38</v>
      </c>
      <c r="C2009" t="s">
        <v>713</v>
      </c>
      <c r="D2009">
        <v>104</v>
      </c>
      <c r="E2009">
        <v>29001</v>
      </c>
    </row>
    <row r="2010" spans="1:5" x14ac:dyDescent="0.25">
      <c r="A2010">
        <v>15</v>
      </c>
      <c r="B2010" s="1" t="s">
        <v>39</v>
      </c>
      <c r="C2010" t="s">
        <v>714</v>
      </c>
      <c r="D2010">
        <v>105</v>
      </c>
      <c r="E2010">
        <v>14875</v>
      </c>
    </row>
    <row r="2011" spans="1:5" x14ac:dyDescent="0.25">
      <c r="A2011">
        <v>19</v>
      </c>
      <c r="B2011" s="1" t="s">
        <v>38</v>
      </c>
      <c r="C2011" t="s">
        <v>711</v>
      </c>
      <c r="D2011">
        <v>105</v>
      </c>
      <c r="E2011">
        <v>9146</v>
      </c>
    </row>
    <row r="2012" spans="1:5" x14ac:dyDescent="0.25">
      <c r="A2012">
        <v>16</v>
      </c>
      <c r="B2012" s="1" t="s">
        <v>37</v>
      </c>
      <c r="C2012" t="s">
        <v>707</v>
      </c>
      <c r="D2012">
        <v>103</v>
      </c>
      <c r="E2012">
        <v>28916</v>
      </c>
    </row>
    <row r="2013" spans="1:5" x14ac:dyDescent="0.25">
      <c r="A2013">
        <v>18</v>
      </c>
      <c r="B2013" s="1" t="s">
        <v>38</v>
      </c>
      <c r="C2013" t="s">
        <v>706</v>
      </c>
      <c r="D2013">
        <v>105</v>
      </c>
      <c r="E2013">
        <v>23386</v>
      </c>
    </row>
    <row r="2014" spans="1:5" x14ac:dyDescent="0.25">
      <c r="A2014">
        <v>19</v>
      </c>
      <c r="B2014" s="1" t="s">
        <v>37</v>
      </c>
      <c r="C2014" t="s">
        <v>705</v>
      </c>
      <c r="D2014">
        <v>104</v>
      </c>
      <c r="E2014">
        <v>10444</v>
      </c>
    </row>
    <row r="2015" spans="1:5" x14ac:dyDescent="0.25">
      <c r="A2015">
        <v>19</v>
      </c>
      <c r="B2015" s="1" t="s">
        <v>38</v>
      </c>
      <c r="C2015" t="s">
        <v>708</v>
      </c>
      <c r="D2015">
        <v>104</v>
      </c>
      <c r="E2015">
        <v>35484</v>
      </c>
    </row>
    <row r="2016" spans="1:5" x14ac:dyDescent="0.25">
      <c r="A2016">
        <v>15</v>
      </c>
      <c r="B2016" s="1" t="s">
        <v>37</v>
      </c>
      <c r="C2016" t="s">
        <v>707</v>
      </c>
      <c r="D2016">
        <v>103</v>
      </c>
      <c r="E2016">
        <v>49430</v>
      </c>
    </row>
    <row r="2017" spans="1:5" x14ac:dyDescent="0.25">
      <c r="A2017">
        <v>20</v>
      </c>
      <c r="B2017" s="1" t="s">
        <v>38</v>
      </c>
      <c r="C2017" t="s">
        <v>712</v>
      </c>
      <c r="D2017">
        <v>103</v>
      </c>
      <c r="E2017">
        <v>44336</v>
      </c>
    </row>
    <row r="2018" spans="1:5" x14ac:dyDescent="0.25">
      <c r="A2018">
        <v>17</v>
      </c>
      <c r="B2018" s="1" t="s">
        <v>37</v>
      </c>
      <c r="C2018" t="s">
        <v>705</v>
      </c>
      <c r="D2018">
        <v>103</v>
      </c>
      <c r="E2018">
        <v>15437</v>
      </c>
    </row>
    <row r="2019" spans="1:5" x14ac:dyDescent="0.25">
      <c r="A2019">
        <v>20</v>
      </c>
      <c r="B2019" s="1" t="s">
        <v>36</v>
      </c>
      <c r="C2019" t="s">
        <v>704</v>
      </c>
      <c r="D2019">
        <v>103</v>
      </c>
      <c r="E2019">
        <v>31322</v>
      </c>
    </row>
    <row r="2020" spans="1:5" x14ac:dyDescent="0.25">
      <c r="A2020">
        <v>18</v>
      </c>
      <c r="B2020" s="1" t="s">
        <v>36</v>
      </c>
      <c r="C2020" t="s">
        <v>714</v>
      </c>
      <c r="D2020">
        <v>105</v>
      </c>
      <c r="E2020">
        <v>9511</v>
      </c>
    </row>
    <row r="2021" spans="1:5" x14ac:dyDescent="0.25">
      <c r="A2021">
        <v>18</v>
      </c>
      <c r="B2021" s="1" t="s">
        <v>39</v>
      </c>
      <c r="C2021" t="s">
        <v>706</v>
      </c>
      <c r="D2021">
        <v>105</v>
      </c>
      <c r="E2021">
        <v>47837</v>
      </c>
    </row>
    <row r="2022" spans="1:5" x14ac:dyDescent="0.25">
      <c r="A2022">
        <v>17</v>
      </c>
      <c r="B2022" s="1" t="s">
        <v>38</v>
      </c>
      <c r="C2022" t="s">
        <v>705</v>
      </c>
      <c r="D2022">
        <v>105</v>
      </c>
      <c r="E2022">
        <v>22177</v>
      </c>
    </row>
    <row r="2023" spans="1:5" x14ac:dyDescent="0.25">
      <c r="A2023">
        <v>20</v>
      </c>
      <c r="B2023" s="1" t="s">
        <v>38</v>
      </c>
      <c r="C2023" t="s">
        <v>706</v>
      </c>
      <c r="D2023">
        <v>103</v>
      </c>
      <c r="E2023">
        <v>29765</v>
      </c>
    </row>
    <row r="2024" spans="1:5" x14ac:dyDescent="0.25">
      <c r="A2024">
        <v>18</v>
      </c>
      <c r="B2024" s="1" t="s">
        <v>36</v>
      </c>
      <c r="C2024" t="s">
        <v>714</v>
      </c>
      <c r="D2024">
        <v>103</v>
      </c>
      <c r="E2024">
        <v>21745</v>
      </c>
    </row>
    <row r="2025" spans="1:5" x14ac:dyDescent="0.25">
      <c r="A2025">
        <v>18</v>
      </c>
      <c r="B2025" s="1" t="s">
        <v>37</v>
      </c>
      <c r="C2025" t="s">
        <v>705</v>
      </c>
      <c r="D2025">
        <v>105</v>
      </c>
      <c r="E2025">
        <v>31000</v>
      </c>
    </row>
    <row r="2026" spans="1:5" x14ac:dyDescent="0.25">
      <c r="A2026">
        <v>17</v>
      </c>
      <c r="B2026" s="1" t="s">
        <v>38</v>
      </c>
      <c r="C2026" t="s">
        <v>712</v>
      </c>
      <c r="D2026">
        <v>104</v>
      </c>
      <c r="E2026">
        <v>46098</v>
      </c>
    </row>
    <row r="2027" spans="1:5" x14ac:dyDescent="0.25">
      <c r="A2027">
        <v>17</v>
      </c>
      <c r="B2027" s="1" t="s">
        <v>38</v>
      </c>
      <c r="C2027" t="s">
        <v>712</v>
      </c>
      <c r="D2027">
        <v>103</v>
      </c>
      <c r="E2027">
        <v>28184</v>
      </c>
    </row>
    <row r="2028" spans="1:5" x14ac:dyDescent="0.25">
      <c r="A2028">
        <v>15</v>
      </c>
      <c r="B2028" s="1" t="s">
        <v>36</v>
      </c>
      <c r="C2028" t="s">
        <v>708</v>
      </c>
      <c r="D2028">
        <v>104</v>
      </c>
      <c r="E2028">
        <v>29615</v>
      </c>
    </row>
    <row r="2029" spans="1:5" x14ac:dyDescent="0.25">
      <c r="A2029">
        <v>18</v>
      </c>
      <c r="B2029" s="1" t="s">
        <v>38</v>
      </c>
      <c r="C2029" t="s">
        <v>709</v>
      </c>
      <c r="D2029">
        <v>104</v>
      </c>
      <c r="E2029">
        <v>6393</v>
      </c>
    </row>
    <row r="2030" spans="1:5" x14ac:dyDescent="0.25">
      <c r="A2030">
        <v>17</v>
      </c>
      <c r="B2030" s="1" t="s">
        <v>39</v>
      </c>
      <c r="C2030" t="s">
        <v>713</v>
      </c>
      <c r="D2030">
        <v>103</v>
      </c>
      <c r="E2030">
        <v>39655</v>
      </c>
    </row>
    <row r="2031" spans="1:5" x14ac:dyDescent="0.25">
      <c r="A2031">
        <v>20</v>
      </c>
      <c r="B2031" s="1" t="s">
        <v>36</v>
      </c>
      <c r="C2031" t="s">
        <v>713</v>
      </c>
      <c r="D2031">
        <v>104</v>
      </c>
      <c r="E2031">
        <v>19638</v>
      </c>
    </row>
    <row r="2032" spans="1:5" x14ac:dyDescent="0.25">
      <c r="A2032">
        <v>20</v>
      </c>
      <c r="B2032" s="1" t="s">
        <v>39</v>
      </c>
      <c r="C2032" t="s">
        <v>706</v>
      </c>
      <c r="D2032">
        <v>104</v>
      </c>
      <c r="E2032">
        <v>8800</v>
      </c>
    </row>
    <row r="2033" spans="1:5" x14ac:dyDescent="0.25">
      <c r="A2033">
        <v>17</v>
      </c>
      <c r="B2033" s="1" t="s">
        <v>37</v>
      </c>
      <c r="C2033" t="s">
        <v>704</v>
      </c>
      <c r="D2033">
        <v>105</v>
      </c>
      <c r="E2033">
        <v>16239</v>
      </c>
    </row>
    <row r="2034" spans="1:5" x14ac:dyDescent="0.25">
      <c r="A2034">
        <v>15</v>
      </c>
      <c r="B2034" s="1" t="s">
        <v>39</v>
      </c>
      <c r="C2034" t="s">
        <v>714</v>
      </c>
      <c r="D2034">
        <v>105</v>
      </c>
      <c r="E2034">
        <v>35761</v>
      </c>
    </row>
    <row r="2035" spans="1:5" x14ac:dyDescent="0.25">
      <c r="A2035">
        <v>16</v>
      </c>
      <c r="B2035" s="1" t="s">
        <v>37</v>
      </c>
      <c r="C2035" t="s">
        <v>708</v>
      </c>
      <c r="D2035">
        <v>103</v>
      </c>
      <c r="E2035">
        <v>9675</v>
      </c>
    </row>
    <row r="2036" spans="1:5" x14ac:dyDescent="0.25">
      <c r="A2036">
        <v>17</v>
      </c>
      <c r="B2036" s="1" t="s">
        <v>36</v>
      </c>
      <c r="C2036" t="s">
        <v>709</v>
      </c>
      <c r="D2036">
        <v>104</v>
      </c>
      <c r="E2036">
        <v>7137</v>
      </c>
    </row>
    <row r="2037" spans="1:5" x14ac:dyDescent="0.25">
      <c r="A2037">
        <v>19</v>
      </c>
      <c r="B2037" s="1" t="s">
        <v>38</v>
      </c>
      <c r="C2037" t="s">
        <v>714</v>
      </c>
      <c r="D2037">
        <v>105</v>
      </c>
      <c r="E2037">
        <v>27085</v>
      </c>
    </row>
    <row r="2038" spans="1:5" x14ac:dyDescent="0.25">
      <c r="A2038">
        <v>19</v>
      </c>
      <c r="B2038" s="1" t="s">
        <v>39</v>
      </c>
      <c r="C2038" t="s">
        <v>714</v>
      </c>
      <c r="D2038">
        <v>104</v>
      </c>
      <c r="E2038">
        <v>47235</v>
      </c>
    </row>
    <row r="2039" spans="1:5" x14ac:dyDescent="0.25">
      <c r="A2039">
        <v>18</v>
      </c>
      <c r="B2039" s="1" t="s">
        <v>39</v>
      </c>
      <c r="C2039" t="s">
        <v>712</v>
      </c>
      <c r="D2039">
        <v>103</v>
      </c>
      <c r="E2039">
        <v>47732</v>
      </c>
    </row>
    <row r="2040" spans="1:5" x14ac:dyDescent="0.25">
      <c r="A2040">
        <v>17</v>
      </c>
      <c r="B2040" s="1" t="s">
        <v>39</v>
      </c>
      <c r="C2040" t="s">
        <v>712</v>
      </c>
      <c r="D2040">
        <v>105</v>
      </c>
      <c r="E2040">
        <v>14396</v>
      </c>
    </row>
    <row r="2041" spans="1:5" x14ac:dyDescent="0.25">
      <c r="A2041">
        <v>16</v>
      </c>
      <c r="B2041" s="1" t="s">
        <v>39</v>
      </c>
      <c r="C2041" t="s">
        <v>714</v>
      </c>
      <c r="D2041">
        <v>103</v>
      </c>
      <c r="E2041">
        <v>30955</v>
      </c>
    </row>
    <row r="2042" spans="1:5" x14ac:dyDescent="0.25">
      <c r="A2042">
        <v>14</v>
      </c>
      <c r="B2042" s="1" t="s">
        <v>39</v>
      </c>
      <c r="C2042" t="s">
        <v>706</v>
      </c>
      <c r="D2042">
        <v>103</v>
      </c>
      <c r="E2042">
        <v>36730</v>
      </c>
    </row>
    <row r="2043" spans="1:5" x14ac:dyDescent="0.25">
      <c r="A2043">
        <v>20</v>
      </c>
      <c r="B2043" s="1" t="s">
        <v>36</v>
      </c>
      <c r="C2043" t="s">
        <v>708</v>
      </c>
      <c r="D2043">
        <v>105</v>
      </c>
      <c r="E2043">
        <v>33984</v>
      </c>
    </row>
    <row r="2044" spans="1:5" x14ac:dyDescent="0.25">
      <c r="A2044">
        <v>17</v>
      </c>
      <c r="B2044" s="1" t="s">
        <v>36</v>
      </c>
      <c r="C2044" t="s">
        <v>705</v>
      </c>
      <c r="D2044">
        <v>103</v>
      </c>
      <c r="E2044">
        <v>10470</v>
      </c>
    </row>
    <row r="2045" spans="1:5" x14ac:dyDescent="0.25">
      <c r="A2045">
        <v>17</v>
      </c>
      <c r="B2045" s="1" t="s">
        <v>37</v>
      </c>
      <c r="C2045" t="s">
        <v>706</v>
      </c>
      <c r="D2045">
        <v>105</v>
      </c>
      <c r="E2045">
        <v>5434</v>
      </c>
    </row>
    <row r="2046" spans="1:5" x14ac:dyDescent="0.25">
      <c r="A2046">
        <v>14</v>
      </c>
      <c r="B2046" s="1" t="s">
        <v>39</v>
      </c>
      <c r="C2046" t="s">
        <v>713</v>
      </c>
      <c r="D2046">
        <v>104</v>
      </c>
      <c r="E2046">
        <v>30185</v>
      </c>
    </row>
    <row r="2047" spans="1:5" x14ac:dyDescent="0.25">
      <c r="A2047">
        <v>14</v>
      </c>
      <c r="B2047" s="1" t="s">
        <v>37</v>
      </c>
      <c r="C2047" t="s">
        <v>708</v>
      </c>
      <c r="D2047">
        <v>104</v>
      </c>
      <c r="E2047">
        <v>32930</v>
      </c>
    </row>
    <row r="2048" spans="1:5" x14ac:dyDescent="0.25">
      <c r="A2048">
        <v>16</v>
      </c>
      <c r="B2048" s="1" t="s">
        <v>39</v>
      </c>
      <c r="C2048" t="s">
        <v>704</v>
      </c>
      <c r="D2048">
        <v>104</v>
      </c>
      <c r="E2048">
        <v>8211</v>
      </c>
    </row>
    <row r="2049" spans="1:5" x14ac:dyDescent="0.25">
      <c r="A2049">
        <v>15</v>
      </c>
      <c r="B2049" s="1" t="s">
        <v>38</v>
      </c>
      <c r="C2049" t="s">
        <v>705</v>
      </c>
      <c r="D2049">
        <v>105</v>
      </c>
      <c r="E2049">
        <v>24628</v>
      </c>
    </row>
    <row r="2050" spans="1:5" x14ac:dyDescent="0.25">
      <c r="A2050">
        <v>15</v>
      </c>
      <c r="B2050" s="1" t="s">
        <v>37</v>
      </c>
      <c r="C2050" t="s">
        <v>714</v>
      </c>
      <c r="D2050">
        <v>104</v>
      </c>
      <c r="E2050">
        <v>31747</v>
      </c>
    </row>
    <row r="2051" spans="1:5" x14ac:dyDescent="0.25">
      <c r="A2051">
        <v>15</v>
      </c>
      <c r="B2051" s="1" t="s">
        <v>38</v>
      </c>
      <c r="C2051" t="s">
        <v>708</v>
      </c>
      <c r="D2051">
        <v>104</v>
      </c>
      <c r="E2051">
        <v>11964</v>
      </c>
    </row>
    <row r="2052" spans="1:5" x14ac:dyDescent="0.25">
      <c r="A2052">
        <v>18</v>
      </c>
      <c r="B2052" s="1" t="s">
        <v>36</v>
      </c>
      <c r="C2052" t="s">
        <v>713</v>
      </c>
      <c r="D2052">
        <v>103</v>
      </c>
      <c r="E2052">
        <v>15356</v>
      </c>
    </row>
    <row r="2053" spans="1:5" x14ac:dyDescent="0.25">
      <c r="A2053">
        <v>20</v>
      </c>
      <c r="B2053" s="1" t="s">
        <v>37</v>
      </c>
      <c r="C2053" t="s">
        <v>711</v>
      </c>
      <c r="D2053">
        <v>104</v>
      </c>
      <c r="E2053">
        <v>41463</v>
      </c>
    </row>
    <row r="2054" spans="1:5" x14ac:dyDescent="0.25">
      <c r="A2054">
        <v>14</v>
      </c>
      <c r="B2054" s="1" t="s">
        <v>39</v>
      </c>
      <c r="C2054" t="s">
        <v>712</v>
      </c>
      <c r="D2054">
        <v>103</v>
      </c>
      <c r="E2054">
        <v>31281</v>
      </c>
    </row>
    <row r="2055" spans="1:5" x14ac:dyDescent="0.25">
      <c r="A2055">
        <v>16</v>
      </c>
      <c r="B2055" s="1" t="s">
        <v>38</v>
      </c>
      <c r="C2055" t="s">
        <v>706</v>
      </c>
      <c r="D2055">
        <v>104</v>
      </c>
      <c r="E2055">
        <v>36878</v>
      </c>
    </row>
    <row r="2056" spans="1:5" x14ac:dyDescent="0.25">
      <c r="A2056">
        <v>19</v>
      </c>
      <c r="B2056" s="1" t="s">
        <v>37</v>
      </c>
      <c r="C2056" t="s">
        <v>713</v>
      </c>
      <c r="D2056">
        <v>104</v>
      </c>
      <c r="E2056">
        <v>46278</v>
      </c>
    </row>
    <row r="2057" spans="1:5" x14ac:dyDescent="0.25">
      <c r="A2057">
        <v>18</v>
      </c>
      <c r="B2057" s="1" t="s">
        <v>37</v>
      </c>
      <c r="C2057" t="s">
        <v>712</v>
      </c>
      <c r="D2057">
        <v>103</v>
      </c>
      <c r="E2057">
        <v>23074</v>
      </c>
    </row>
    <row r="2058" spans="1:5" x14ac:dyDescent="0.25">
      <c r="A2058">
        <v>18</v>
      </c>
      <c r="B2058" s="1" t="s">
        <v>37</v>
      </c>
      <c r="C2058" t="s">
        <v>713</v>
      </c>
      <c r="D2058">
        <v>104</v>
      </c>
      <c r="E2058">
        <v>39893</v>
      </c>
    </row>
    <row r="2059" spans="1:5" x14ac:dyDescent="0.25">
      <c r="A2059">
        <v>14</v>
      </c>
      <c r="B2059" s="1" t="s">
        <v>36</v>
      </c>
      <c r="C2059" t="s">
        <v>713</v>
      </c>
      <c r="D2059">
        <v>105</v>
      </c>
      <c r="E2059">
        <v>34247</v>
      </c>
    </row>
    <row r="2060" spans="1:5" x14ac:dyDescent="0.25">
      <c r="A2060">
        <v>20</v>
      </c>
      <c r="B2060" s="1" t="s">
        <v>37</v>
      </c>
      <c r="C2060" t="s">
        <v>711</v>
      </c>
      <c r="D2060">
        <v>105</v>
      </c>
      <c r="E2060">
        <v>17754</v>
      </c>
    </row>
    <row r="2061" spans="1:5" x14ac:dyDescent="0.25">
      <c r="A2061">
        <v>18</v>
      </c>
      <c r="B2061" s="1" t="s">
        <v>37</v>
      </c>
      <c r="C2061" t="s">
        <v>709</v>
      </c>
      <c r="D2061">
        <v>104</v>
      </c>
      <c r="E2061">
        <v>45864</v>
      </c>
    </row>
    <row r="2062" spans="1:5" x14ac:dyDescent="0.25">
      <c r="A2062">
        <v>16</v>
      </c>
      <c r="B2062" s="1" t="s">
        <v>38</v>
      </c>
      <c r="C2062" t="s">
        <v>707</v>
      </c>
      <c r="D2062">
        <v>104</v>
      </c>
      <c r="E2062">
        <v>17693</v>
      </c>
    </row>
    <row r="2063" spans="1:5" x14ac:dyDescent="0.25">
      <c r="A2063">
        <v>16</v>
      </c>
      <c r="B2063" s="1" t="s">
        <v>39</v>
      </c>
      <c r="C2063" t="s">
        <v>711</v>
      </c>
      <c r="D2063">
        <v>104</v>
      </c>
      <c r="E2063">
        <v>26216</v>
      </c>
    </row>
    <row r="2064" spans="1:5" x14ac:dyDescent="0.25">
      <c r="A2064">
        <v>20</v>
      </c>
      <c r="B2064" s="1" t="s">
        <v>37</v>
      </c>
      <c r="C2064" t="s">
        <v>709</v>
      </c>
      <c r="D2064">
        <v>104</v>
      </c>
      <c r="E2064">
        <v>20749</v>
      </c>
    </row>
    <row r="2065" spans="1:5" x14ac:dyDescent="0.25">
      <c r="A2065">
        <v>14</v>
      </c>
      <c r="B2065" s="1" t="s">
        <v>38</v>
      </c>
      <c r="C2065" t="s">
        <v>712</v>
      </c>
      <c r="D2065">
        <v>104</v>
      </c>
      <c r="E2065">
        <v>34924</v>
      </c>
    </row>
    <row r="2066" spans="1:5" x14ac:dyDescent="0.25">
      <c r="A2066">
        <v>15</v>
      </c>
      <c r="B2066" s="1" t="s">
        <v>37</v>
      </c>
      <c r="C2066" t="s">
        <v>707</v>
      </c>
      <c r="D2066">
        <v>104</v>
      </c>
      <c r="E2066">
        <v>27384</v>
      </c>
    </row>
    <row r="2067" spans="1:5" x14ac:dyDescent="0.25">
      <c r="A2067">
        <v>15</v>
      </c>
      <c r="B2067" s="1" t="s">
        <v>36</v>
      </c>
      <c r="C2067" t="s">
        <v>711</v>
      </c>
      <c r="D2067">
        <v>103</v>
      </c>
      <c r="E2067">
        <v>24612</v>
      </c>
    </row>
    <row r="2068" spans="1:5" x14ac:dyDescent="0.25">
      <c r="A2068">
        <v>20</v>
      </c>
      <c r="B2068" s="1" t="s">
        <v>38</v>
      </c>
      <c r="C2068" t="s">
        <v>704</v>
      </c>
      <c r="D2068">
        <v>105</v>
      </c>
      <c r="E2068">
        <v>32470</v>
      </c>
    </row>
    <row r="2069" spans="1:5" x14ac:dyDescent="0.25">
      <c r="A2069">
        <v>18</v>
      </c>
      <c r="B2069" s="1" t="s">
        <v>38</v>
      </c>
      <c r="C2069" t="s">
        <v>714</v>
      </c>
      <c r="D2069">
        <v>104</v>
      </c>
      <c r="E2069">
        <v>45891</v>
      </c>
    </row>
    <row r="2070" spans="1:5" x14ac:dyDescent="0.25">
      <c r="A2070">
        <v>18</v>
      </c>
      <c r="B2070" s="1" t="s">
        <v>39</v>
      </c>
      <c r="C2070" t="s">
        <v>709</v>
      </c>
      <c r="D2070">
        <v>104</v>
      </c>
      <c r="E2070">
        <v>24739</v>
      </c>
    </row>
    <row r="2071" spans="1:5" x14ac:dyDescent="0.25">
      <c r="A2071">
        <v>17</v>
      </c>
      <c r="B2071" s="1" t="s">
        <v>37</v>
      </c>
      <c r="C2071" t="s">
        <v>709</v>
      </c>
      <c r="D2071">
        <v>104</v>
      </c>
      <c r="E2071">
        <v>47741</v>
      </c>
    </row>
    <row r="2072" spans="1:5" x14ac:dyDescent="0.25">
      <c r="A2072">
        <v>20</v>
      </c>
      <c r="B2072" s="1" t="s">
        <v>39</v>
      </c>
      <c r="C2072" t="s">
        <v>712</v>
      </c>
      <c r="D2072">
        <v>103</v>
      </c>
      <c r="E2072">
        <v>8466</v>
      </c>
    </row>
    <row r="2073" spans="1:5" x14ac:dyDescent="0.25">
      <c r="A2073">
        <v>15</v>
      </c>
      <c r="B2073" s="1" t="s">
        <v>36</v>
      </c>
      <c r="C2073" t="s">
        <v>712</v>
      </c>
      <c r="D2073">
        <v>104</v>
      </c>
      <c r="E2073">
        <v>34120</v>
      </c>
    </row>
    <row r="2074" spans="1:5" x14ac:dyDescent="0.25">
      <c r="A2074">
        <v>16</v>
      </c>
      <c r="B2074" s="1" t="s">
        <v>36</v>
      </c>
      <c r="C2074" t="s">
        <v>712</v>
      </c>
      <c r="D2074">
        <v>103</v>
      </c>
      <c r="E2074">
        <v>21826</v>
      </c>
    </row>
    <row r="2075" spans="1:5" x14ac:dyDescent="0.25">
      <c r="A2075">
        <v>18</v>
      </c>
      <c r="B2075" s="1" t="s">
        <v>36</v>
      </c>
      <c r="C2075" t="s">
        <v>712</v>
      </c>
      <c r="D2075">
        <v>105</v>
      </c>
      <c r="E2075">
        <v>38968</v>
      </c>
    </row>
    <row r="2076" spans="1:5" x14ac:dyDescent="0.25">
      <c r="A2076">
        <v>18</v>
      </c>
      <c r="B2076" s="1" t="s">
        <v>38</v>
      </c>
      <c r="C2076" t="s">
        <v>705</v>
      </c>
      <c r="D2076">
        <v>105</v>
      </c>
      <c r="E2076">
        <v>14897</v>
      </c>
    </row>
    <row r="2077" spans="1:5" x14ac:dyDescent="0.25">
      <c r="A2077">
        <v>19</v>
      </c>
      <c r="B2077" s="1" t="s">
        <v>37</v>
      </c>
      <c r="C2077" t="s">
        <v>704</v>
      </c>
      <c r="D2077">
        <v>103</v>
      </c>
      <c r="E2077">
        <v>41389</v>
      </c>
    </row>
    <row r="2078" spans="1:5" x14ac:dyDescent="0.25">
      <c r="A2078">
        <v>14</v>
      </c>
      <c r="B2078" s="1" t="s">
        <v>36</v>
      </c>
      <c r="C2078" t="s">
        <v>708</v>
      </c>
      <c r="D2078">
        <v>105</v>
      </c>
      <c r="E2078">
        <v>39913</v>
      </c>
    </row>
    <row r="2079" spans="1:5" x14ac:dyDescent="0.25">
      <c r="A2079">
        <v>16</v>
      </c>
      <c r="B2079" s="1" t="s">
        <v>38</v>
      </c>
      <c r="C2079" t="s">
        <v>710</v>
      </c>
      <c r="D2079">
        <v>103</v>
      </c>
      <c r="E2079">
        <v>48105</v>
      </c>
    </row>
    <row r="2080" spans="1:5" x14ac:dyDescent="0.25">
      <c r="A2080">
        <v>20</v>
      </c>
      <c r="B2080" s="1" t="s">
        <v>36</v>
      </c>
      <c r="C2080" t="s">
        <v>707</v>
      </c>
      <c r="D2080">
        <v>105</v>
      </c>
      <c r="E2080">
        <v>39371</v>
      </c>
    </row>
    <row r="2081" spans="1:5" x14ac:dyDescent="0.25">
      <c r="A2081">
        <v>15</v>
      </c>
      <c r="B2081" s="1" t="s">
        <v>37</v>
      </c>
      <c r="C2081" t="s">
        <v>706</v>
      </c>
      <c r="D2081">
        <v>104</v>
      </c>
      <c r="E2081">
        <v>20280</v>
      </c>
    </row>
    <row r="2082" spans="1:5" x14ac:dyDescent="0.25">
      <c r="A2082">
        <v>20</v>
      </c>
      <c r="B2082" s="1" t="s">
        <v>39</v>
      </c>
      <c r="C2082" t="s">
        <v>704</v>
      </c>
      <c r="D2082">
        <v>103</v>
      </c>
      <c r="E2082">
        <v>36086</v>
      </c>
    </row>
    <row r="2083" spans="1:5" x14ac:dyDescent="0.25">
      <c r="A2083">
        <v>17</v>
      </c>
      <c r="B2083" s="1" t="s">
        <v>38</v>
      </c>
      <c r="C2083" t="s">
        <v>705</v>
      </c>
      <c r="D2083">
        <v>104</v>
      </c>
      <c r="E2083">
        <v>35176</v>
      </c>
    </row>
    <row r="2084" spans="1:5" x14ac:dyDescent="0.25">
      <c r="A2084">
        <v>14</v>
      </c>
      <c r="B2084" s="1" t="s">
        <v>37</v>
      </c>
      <c r="C2084" t="s">
        <v>704</v>
      </c>
      <c r="D2084">
        <v>103</v>
      </c>
      <c r="E2084">
        <v>8969</v>
      </c>
    </row>
    <row r="2085" spans="1:5" x14ac:dyDescent="0.25">
      <c r="A2085">
        <v>16</v>
      </c>
      <c r="B2085" s="1" t="s">
        <v>38</v>
      </c>
      <c r="C2085" t="s">
        <v>711</v>
      </c>
      <c r="D2085">
        <v>103</v>
      </c>
      <c r="E2085">
        <v>21953</v>
      </c>
    </row>
    <row r="2086" spans="1:5" x14ac:dyDescent="0.25">
      <c r="A2086">
        <v>16</v>
      </c>
      <c r="B2086" s="1" t="s">
        <v>37</v>
      </c>
      <c r="C2086" t="s">
        <v>708</v>
      </c>
      <c r="D2086">
        <v>105</v>
      </c>
      <c r="E2086">
        <v>46050</v>
      </c>
    </row>
    <row r="2087" spans="1:5" x14ac:dyDescent="0.25">
      <c r="A2087">
        <v>15</v>
      </c>
      <c r="B2087" s="1" t="s">
        <v>38</v>
      </c>
      <c r="C2087" t="s">
        <v>708</v>
      </c>
      <c r="D2087">
        <v>103</v>
      </c>
      <c r="E2087">
        <v>31678</v>
      </c>
    </row>
    <row r="2088" spans="1:5" x14ac:dyDescent="0.25">
      <c r="A2088">
        <v>20</v>
      </c>
      <c r="B2088" s="1" t="s">
        <v>39</v>
      </c>
      <c r="C2088" t="s">
        <v>705</v>
      </c>
      <c r="D2088">
        <v>105</v>
      </c>
      <c r="E2088">
        <v>42652</v>
      </c>
    </row>
    <row r="2089" spans="1:5" x14ac:dyDescent="0.25">
      <c r="A2089">
        <v>14</v>
      </c>
      <c r="B2089" s="1" t="s">
        <v>36</v>
      </c>
      <c r="C2089" t="s">
        <v>708</v>
      </c>
      <c r="D2089">
        <v>104</v>
      </c>
      <c r="E2089">
        <v>16622</v>
      </c>
    </row>
    <row r="2090" spans="1:5" x14ac:dyDescent="0.25">
      <c r="A2090">
        <v>16</v>
      </c>
      <c r="B2090" s="1" t="s">
        <v>37</v>
      </c>
      <c r="C2090" t="s">
        <v>708</v>
      </c>
      <c r="D2090">
        <v>103</v>
      </c>
      <c r="E2090">
        <v>27400</v>
      </c>
    </row>
    <row r="2091" spans="1:5" x14ac:dyDescent="0.25">
      <c r="A2091">
        <v>18</v>
      </c>
      <c r="B2091" s="1" t="s">
        <v>37</v>
      </c>
      <c r="C2091" t="s">
        <v>712</v>
      </c>
      <c r="D2091">
        <v>105</v>
      </c>
      <c r="E2091">
        <v>9753</v>
      </c>
    </row>
    <row r="2092" spans="1:5" x14ac:dyDescent="0.25">
      <c r="A2092">
        <v>14</v>
      </c>
      <c r="B2092" s="1" t="s">
        <v>36</v>
      </c>
      <c r="C2092" t="s">
        <v>707</v>
      </c>
      <c r="D2092">
        <v>105</v>
      </c>
      <c r="E2092">
        <v>30957</v>
      </c>
    </row>
    <row r="2093" spans="1:5" x14ac:dyDescent="0.25">
      <c r="A2093">
        <v>19</v>
      </c>
      <c r="B2093" s="1" t="s">
        <v>38</v>
      </c>
      <c r="C2093" t="s">
        <v>704</v>
      </c>
      <c r="D2093">
        <v>104</v>
      </c>
      <c r="E2093">
        <v>9696</v>
      </c>
    </row>
    <row r="2094" spans="1:5" x14ac:dyDescent="0.25">
      <c r="A2094">
        <v>16</v>
      </c>
      <c r="B2094" s="1" t="s">
        <v>39</v>
      </c>
      <c r="C2094" t="s">
        <v>707</v>
      </c>
      <c r="D2094">
        <v>104</v>
      </c>
      <c r="E2094">
        <v>5932</v>
      </c>
    </row>
    <row r="2095" spans="1:5" x14ac:dyDescent="0.25">
      <c r="A2095">
        <v>17</v>
      </c>
      <c r="B2095" s="1" t="s">
        <v>38</v>
      </c>
      <c r="C2095" t="s">
        <v>714</v>
      </c>
      <c r="D2095">
        <v>104</v>
      </c>
      <c r="E2095">
        <v>41227</v>
      </c>
    </row>
    <row r="2096" spans="1:5" x14ac:dyDescent="0.25">
      <c r="A2096">
        <v>16</v>
      </c>
      <c r="B2096" s="1" t="s">
        <v>37</v>
      </c>
      <c r="C2096" t="s">
        <v>710</v>
      </c>
      <c r="D2096">
        <v>103</v>
      </c>
      <c r="E2096">
        <v>31496</v>
      </c>
    </row>
    <row r="2097" spans="1:5" x14ac:dyDescent="0.25">
      <c r="A2097">
        <v>20</v>
      </c>
      <c r="B2097" s="1" t="s">
        <v>38</v>
      </c>
      <c r="C2097" t="s">
        <v>711</v>
      </c>
      <c r="D2097">
        <v>104</v>
      </c>
      <c r="E2097">
        <v>25971</v>
      </c>
    </row>
    <row r="2098" spans="1:5" x14ac:dyDescent="0.25">
      <c r="A2098">
        <v>20</v>
      </c>
      <c r="B2098" s="1" t="s">
        <v>37</v>
      </c>
      <c r="C2098" t="s">
        <v>709</v>
      </c>
      <c r="D2098">
        <v>105</v>
      </c>
      <c r="E2098">
        <v>26382</v>
      </c>
    </row>
    <row r="2099" spans="1:5" x14ac:dyDescent="0.25">
      <c r="A2099">
        <v>18</v>
      </c>
      <c r="B2099" s="1" t="s">
        <v>38</v>
      </c>
      <c r="C2099" t="s">
        <v>714</v>
      </c>
      <c r="D2099">
        <v>104</v>
      </c>
      <c r="E2099">
        <v>26487</v>
      </c>
    </row>
    <row r="2100" spans="1:5" x14ac:dyDescent="0.25">
      <c r="A2100">
        <v>20</v>
      </c>
      <c r="B2100" s="1" t="s">
        <v>37</v>
      </c>
      <c r="C2100" t="s">
        <v>705</v>
      </c>
      <c r="D2100">
        <v>103</v>
      </c>
      <c r="E2100">
        <v>9340</v>
      </c>
    </row>
    <row r="2101" spans="1:5" x14ac:dyDescent="0.25">
      <c r="A2101">
        <v>16</v>
      </c>
      <c r="B2101" s="1" t="s">
        <v>38</v>
      </c>
      <c r="C2101" t="s">
        <v>710</v>
      </c>
      <c r="D2101">
        <v>105</v>
      </c>
      <c r="E2101">
        <v>48349</v>
      </c>
    </row>
    <row r="2102" spans="1:5" x14ac:dyDescent="0.25">
      <c r="A2102">
        <v>19</v>
      </c>
      <c r="B2102" s="1" t="s">
        <v>37</v>
      </c>
      <c r="C2102" t="s">
        <v>705</v>
      </c>
      <c r="D2102">
        <v>105</v>
      </c>
      <c r="E2102">
        <v>14949</v>
      </c>
    </row>
    <row r="2103" spans="1:5" x14ac:dyDescent="0.25">
      <c r="A2103">
        <v>16</v>
      </c>
      <c r="B2103" s="1" t="s">
        <v>36</v>
      </c>
      <c r="C2103" t="s">
        <v>706</v>
      </c>
      <c r="D2103">
        <v>105</v>
      </c>
      <c r="E2103">
        <v>10122</v>
      </c>
    </row>
    <row r="2104" spans="1:5" x14ac:dyDescent="0.25">
      <c r="A2104">
        <v>18</v>
      </c>
      <c r="B2104" s="1" t="s">
        <v>36</v>
      </c>
      <c r="C2104" t="s">
        <v>713</v>
      </c>
      <c r="D2104">
        <v>104</v>
      </c>
      <c r="E2104">
        <v>22045</v>
      </c>
    </row>
    <row r="2105" spans="1:5" x14ac:dyDescent="0.25">
      <c r="A2105">
        <v>20</v>
      </c>
      <c r="B2105" s="1" t="s">
        <v>39</v>
      </c>
      <c r="C2105" t="s">
        <v>712</v>
      </c>
      <c r="D2105">
        <v>104</v>
      </c>
      <c r="E2105">
        <v>9014</v>
      </c>
    </row>
    <row r="2106" spans="1:5" x14ac:dyDescent="0.25">
      <c r="A2106">
        <v>19</v>
      </c>
      <c r="B2106" s="1" t="s">
        <v>38</v>
      </c>
      <c r="C2106" t="s">
        <v>706</v>
      </c>
      <c r="D2106">
        <v>103</v>
      </c>
      <c r="E2106">
        <v>22934</v>
      </c>
    </row>
    <row r="2107" spans="1:5" x14ac:dyDescent="0.25">
      <c r="A2107">
        <v>16</v>
      </c>
      <c r="B2107" s="1" t="s">
        <v>38</v>
      </c>
      <c r="C2107" t="s">
        <v>709</v>
      </c>
      <c r="D2107">
        <v>104</v>
      </c>
      <c r="E2107">
        <v>33635</v>
      </c>
    </row>
    <row r="2108" spans="1:5" x14ac:dyDescent="0.25">
      <c r="A2108">
        <v>16</v>
      </c>
      <c r="B2108" s="1" t="s">
        <v>36</v>
      </c>
      <c r="C2108" t="s">
        <v>706</v>
      </c>
      <c r="D2108">
        <v>103</v>
      </c>
      <c r="E2108">
        <v>40418</v>
      </c>
    </row>
    <row r="2109" spans="1:5" x14ac:dyDescent="0.25">
      <c r="A2109">
        <v>16</v>
      </c>
      <c r="B2109" s="1" t="s">
        <v>37</v>
      </c>
      <c r="C2109" t="s">
        <v>709</v>
      </c>
      <c r="D2109">
        <v>103</v>
      </c>
      <c r="E2109">
        <v>25585</v>
      </c>
    </row>
    <row r="2110" spans="1:5" x14ac:dyDescent="0.25">
      <c r="A2110">
        <v>19</v>
      </c>
      <c r="B2110" s="1" t="s">
        <v>38</v>
      </c>
      <c r="C2110" t="s">
        <v>707</v>
      </c>
      <c r="D2110">
        <v>103</v>
      </c>
      <c r="E2110">
        <v>33499</v>
      </c>
    </row>
    <row r="2111" spans="1:5" x14ac:dyDescent="0.25">
      <c r="A2111">
        <v>16</v>
      </c>
      <c r="B2111" s="1" t="s">
        <v>38</v>
      </c>
      <c r="C2111" t="s">
        <v>705</v>
      </c>
      <c r="D2111">
        <v>103</v>
      </c>
      <c r="E2111">
        <v>5802</v>
      </c>
    </row>
    <row r="2112" spans="1:5" x14ac:dyDescent="0.25">
      <c r="A2112">
        <v>17</v>
      </c>
      <c r="B2112" s="1" t="s">
        <v>36</v>
      </c>
      <c r="C2112" t="s">
        <v>712</v>
      </c>
      <c r="D2112">
        <v>103</v>
      </c>
      <c r="E2112">
        <v>45430</v>
      </c>
    </row>
    <row r="2113" spans="1:5" x14ac:dyDescent="0.25">
      <c r="A2113">
        <v>18</v>
      </c>
      <c r="B2113" s="1" t="s">
        <v>38</v>
      </c>
      <c r="C2113" t="s">
        <v>709</v>
      </c>
      <c r="D2113">
        <v>105</v>
      </c>
      <c r="E2113">
        <v>16205</v>
      </c>
    </row>
    <row r="2114" spans="1:5" x14ac:dyDescent="0.25">
      <c r="A2114">
        <v>19</v>
      </c>
      <c r="B2114" s="1" t="s">
        <v>39</v>
      </c>
      <c r="C2114" t="s">
        <v>712</v>
      </c>
      <c r="D2114">
        <v>103</v>
      </c>
      <c r="E2114">
        <v>46403</v>
      </c>
    </row>
    <row r="2115" spans="1:5" x14ac:dyDescent="0.25">
      <c r="A2115">
        <v>17</v>
      </c>
      <c r="B2115" s="1" t="s">
        <v>36</v>
      </c>
      <c r="C2115" t="s">
        <v>706</v>
      </c>
      <c r="D2115">
        <v>103</v>
      </c>
      <c r="E2115">
        <v>39485</v>
      </c>
    </row>
    <row r="2116" spans="1:5" x14ac:dyDescent="0.25">
      <c r="A2116">
        <v>17</v>
      </c>
      <c r="B2116" s="1" t="s">
        <v>39</v>
      </c>
      <c r="C2116" t="s">
        <v>705</v>
      </c>
      <c r="D2116">
        <v>105</v>
      </c>
      <c r="E2116">
        <v>30742</v>
      </c>
    </row>
    <row r="2117" spans="1:5" x14ac:dyDescent="0.25">
      <c r="A2117">
        <v>14</v>
      </c>
      <c r="B2117" s="1" t="s">
        <v>37</v>
      </c>
      <c r="C2117" t="s">
        <v>706</v>
      </c>
      <c r="D2117">
        <v>105</v>
      </c>
      <c r="E2117">
        <v>32567</v>
      </c>
    </row>
    <row r="2118" spans="1:5" x14ac:dyDescent="0.25">
      <c r="A2118">
        <v>20</v>
      </c>
      <c r="B2118" s="1" t="s">
        <v>39</v>
      </c>
      <c r="C2118" t="s">
        <v>705</v>
      </c>
      <c r="D2118">
        <v>105</v>
      </c>
      <c r="E2118">
        <v>14463</v>
      </c>
    </row>
    <row r="2119" spans="1:5" x14ac:dyDescent="0.25">
      <c r="A2119">
        <v>19</v>
      </c>
      <c r="B2119" s="1" t="s">
        <v>37</v>
      </c>
      <c r="C2119" t="s">
        <v>712</v>
      </c>
      <c r="D2119">
        <v>104</v>
      </c>
      <c r="E2119">
        <v>49458</v>
      </c>
    </row>
    <row r="2120" spans="1:5" x14ac:dyDescent="0.25">
      <c r="A2120">
        <v>17</v>
      </c>
      <c r="B2120" s="1" t="s">
        <v>36</v>
      </c>
      <c r="C2120" t="s">
        <v>706</v>
      </c>
      <c r="D2120">
        <v>105</v>
      </c>
      <c r="E2120">
        <v>16256</v>
      </c>
    </row>
    <row r="2121" spans="1:5" x14ac:dyDescent="0.25">
      <c r="A2121">
        <v>16</v>
      </c>
      <c r="B2121" s="1" t="s">
        <v>38</v>
      </c>
      <c r="C2121" t="s">
        <v>713</v>
      </c>
      <c r="D2121">
        <v>104</v>
      </c>
      <c r="E2121">
        <v>24558</v>
      </c>
    </row>
    <row r="2122" spans="1:5" x14ac:dyDescent="0.25">
      <c r="A2122">
        <v>16</v>
      </c>
      <c r="B2122" s="1" t="s">
        <v>39</v>
      </c>
      <c r="C2122" t="s">
        <v>711</v>
      </c>
      <c r="D2122">
        <v>103</v>
      </c>
      <c r="E2122">
        <v>6433</v>
      </c>
    </row>
    <row r="2123" spans="1:5" x14ac:dyDescent="0.25">
      <c r="A2123">
        <v>15</v>
      </c>
      <c r="B2123" s="1" t="s">
        <v>39</v>
      </c>
      <c r="C2123" t="s">
        <v>705</v>
      </c>
      <c r="D2123">
        <v>103</v>
      </c>
      <c r="E2123">
        <v>18004</v>
      </c>
    </row>
    <row r="2124" spans="1:5" x14ac:dyDescent="0.25">
      <c r="A2124">
        <v>19</v>
      </c>
      <c r="B2124" s="1" t="s">
        <v>39</v>
      </c>
      <c r="C2124" t="s">
        <v>709</v>
      </c>
      <c r="D2124">
        <v>105</v>
      </c>
      <c r="E2124">
        <v>16112</v>
      </c>
    </row>
    <row r="2125" spans="1:5" x14ac:dyDescent="0.25">
      <c r="A2125">
        <v>17</v>
      </c>
      <c r="B2125" s="1" t="s">
        <v>39</v>
      </c>
      <c r="C2125" t="s">
        <v>706</v>
      </c>
      <c r="D2125">
        <v>105</v>
      </c>
      <c r="E2125">
        <v>44113</v>
      </c>
    </row>
    <row r="2126" spans="1:5" x14ac:dyDescent="0.25">
      <c r="A2126">
        <v>18</v>
      </c>
      <c r="B2126" s="1" t="s">
        <v>39</v>
      </c>
      <c r="C2126" t="s">
        <v>706</v>
      </c>
      <c r="D2126">
        <v>103</v>
      </c>
      <c r="E2126">
        <v>31323</v>
      </c>
    </row>
    <row r="2127" spans="1:5" x14ac:dyDescent="0.25">
      <c r="A2127">
        <v>20</v>
      </c>
      <c r="B2127" s="1" t="s">
        <v>36</v>
      </c>
      <c r="C2127" t="s">
        <v>713</v>
      </c>
      <c r="D2127">
        <v>103</v>
      </c>
      <c r="E2127">
        <v>48377</v>
      </c>
    </row>
    <row r="2128" spans="1:5" x14ac:dyDescent="0.25">
      <c r="A2128">
        <v>18</v>
      </c>
      <c r="B2128" s="1" t="s">
        <v>36</v>
      </c>
      <c r="C2128" t="s">
        <v>708</v>
      </c>
      <c r="D2128">
        <v>104</v>
      </c>
      <c r="E2128">
        <v>34251</v>
      </c>
    </row>
    <row r="2129" spans="1:5" x14ac:dyDescent="0.25">
      <c r="A2129">
        <v>18</v>
      </c>
      <c r="B2129" s="1" t="s">
        <v>37</v>
      </c>
      <c r="C2129" t="s">
        <v>714</v>
      </c>
      <c r="D2129">
        <v>103</v>
      </c>
      <c r="E2129">
        <v>29146</v>
      </c>
    </row>
    <row r="2130" spans="1:5" x14ac:dyDescent="0.25">
      <c r="A2130">
        <v>16</v>
      </c>
      <c r="B2130" s="1" t="s">
        <v>39</v>
      </c>
      <c r="C2130" t="s">
        <v>704</v>
      </c>
      <c r="D2130">
        <v>105</v>
      </c>
      <c r="E2130">
        <v>24560</v>
      </c>
    </row>
    <row r="2131" spans="1:5" x14ac:dyDescent="0.25">
      <c r="A2131">
        <v>17</v>
      </c>
      <c r="B2131" s="1" t="s">
        <v>37</v>
      </c>
      <c r="C2131" t="s">
        <v>709</v>
      </c>
      <c r="D2131">
        <v>105</v>
      </c>
      <c r="E2131">
        <v>32816</v>
      </c>
    </row>
    <row r="2132" spans="1:5" x14ac:dyDescent="0.25">
      <c r="A2132">
        <v>19</v>
      </c>
      <c r="B2132" s="1" t="s">
        <v>39</v>
      </c>
      <c r="C2132" t="s">
        <v>714</v>
      </c>
      <c r="D2132">
        <v>103</v>
      </c>
      <c r="E2132">
        <v>19514</v>
      </c>
    </row>
    <row r="2133" spans="1:5" x14ac:dyDescent="0.25">
      <c r="A2133">
        <v>18</v>
      </c>
      <c r="B2133" s="1" t="s">
        <v>38</v>
      </c>
      <c r="C2133" t="s">
        <v>708</v>
      </c>
      <c r="D2133">
        <v>104</v>
      </c>
      <c r="E2133">
        <v>48909</v>
      </c>
    </row>
    <row r="2134" spans="1:5" x14ac:dyDescent="0.25">
      <c r="A2134">
        <v>20</v>
      </c>
      <c r="B2134" s="1" t="s">
        <v>37</v>
      </c>
      <c r="C2134" t="s">
        <v>709</v>
      </c>
      <c r="D2134">
        <v>104</v>
      </c>
      <c r="E2134">
        <v>17368</v>
      </c>
    </row>
    <row r="2135" spans="1:5" x14ac:dyDescent="0.25">
      <c r="A2135">
        <v>16</v>
      </c>
      <c r="B2135" s="1" t="s">
        <v>38</v>
      </c>
      <c r="C2135" t="s">
        <v>713</v>
      </c>
      <c r="D2135">
        <v>104</v>
      </c>
      <c r="E2135">
        <v>41289</v>
      </c>
    </row>
    <row r="2136" spans="1:5" x14ac:dyDescent="0.25">
      <c r="A2136">
        <v>20</v>
      </c>
      <c r="B2136" s="1" t="s">
        <v>36</v>
      </c>
      <c r="C2136" t="s">
        <v>704</v>
      </c>
      <c r="D2136">
        <v>103</v>
      </c>
      <c r="E2136">
        <v>49583</v>
      </c>
    </row>
    <row r="2137" spans="1:5" x14ac:dyDescent="0.25">
      <c r="A2137">
        <v>16</v>
      </c>
      <c r="B2137" s="1" t="s">
        <v>37</v>
      </c>
      <c r="C2137" t="s">
        <v>711</v>
      </c>
      <c r="D2137">
        <v>104</v>
      </c>
      <c r="E2137">
        <v>7134</v>
      </c>
    </row>
    <row r="2138" spans="1:5" x14ac:dyDescent="0.25">
      <c r="A2138">
        <v>15</v>
      </c>
      <c r="B2138" s="1" t="s">
        <v>39</v>
      </c>
      <c r="C2138" t="s">
        <v>705</v>
      </c>
      <c r="D2138">
        <v>103</v>
      </c>
      <c r="E2138">
        <v>5689</v>
      </c>
    </row>
    <row r="2139" spans="1:5" x14ac:dyDescent="0.25">
      <c r="A2139">
        <v>15</v>
      </c>
      <c r="B2139" s="1" t="s">
        <v>38</v>
      </c>
      <c r="C2139" t="s">
        <v>710</v>
      </c>
      <c r="D2139">
        <v>104</v>
      </c>
      <c r="E2139">
        <v>15764</v>
      </c>
    </row>
    <row r="2140" spans="1:5" x14ac:dyDescent="0.25">
      <c r="A2140">
        <v>20</v>
      </c>
      <c r="B2140" s="1" t="s">
        <v>37</v>
      </c>
      <c r="C2140" t="s">
        <v>710</v>
      </c>
      <c r="D2140">
        <v>105</v>
      </c>
      <c r="E2140">
        <v>14141</v>
      </c>
    </row>
    <row r="2141" spans="1:5" x14ac:dyDescent="0.25">
      <c r="A2141">
        <v>20</v>
      </c>
      <c r="B2141" s="1" t="s">
        <v>37</v>
      </c>
      <c r="C2141" t="s">
        <v>706</v>
      </c>
      <c r="D2141">
        <v>103</v>
      </c>
      <c r="E2141">
        <v>31766</v>
      </c>
    </row>
    <row r="2142" spans="1:5" x14ac:dyDescent="0.25">
      <c r="A2142">
        <v>16</v>
      </c>
      <c r="B2142" s="1" t="s">
        <v>37</v>
      </c>
      <c r="C2142" t="s">
        <v>706</v>
      </c>
      <c r="D2142">
        <v>105</v>
      </c>
      <c r="E2142">
        <v>37250</v>
      </c>
    </row>
    <row r="2143" spans="1:5" x14ac:dyDescent="0.25">
      <c r="A2143">
        <v>20</v>
      </c>
      <c r="B2143" s="1" t="s">
        <v>36</v>
      </c>
      <c r="C2143" t="s">
        <v>714</v>
      </c>
      <c r="D2143">
        <v>104</v>
      </c>
      <c r="E2143">
        <v>40878</v>
      </c>
    </row>
    <row r="2144" spans="1:5" x14ac:dyDescent="0.25">
      <c r="A2144">
        <v>17</v>
      </c>
      <c r="B2144" s="1" t="s">
        <v>37</v>
      </c>
      <c r="C2144" t="s">
        <v>714</v>
      </c>
      <c r="D2144">
        <v>103</v>
      </c>
      <c r="E2144">
        <v>44036</v>
      </c>
    </row>
    <row r="2145" spans="1:5" x14ac:dyDescent="0.25">
      <c r="A2145">
        <v>17</v>
      </c>
      <c r="B2145" s="1" t="s">
        <v>37</v>
      </c>
      <c r="C2145" t="s">
        <v>709</v>
      </c>
      <c r="D2145">
        <v>103</v>
      </c>
      <c r="E2145">
        <v>41405</v>
      </c>
    </row>
    <row r="2146" spans="1:5" x14ac:dyDescent="0.25">
      <c r="A2146">
        <v>17</v>
      </c>
      <c r="B2146" s="1" t="s">
        <v>38</v>
      </c>
      <c r="C2146" t="s">
        <v>707</v>
      </c>
      <c r="D2146">
        <v>103</v>
      </c>
      <c r="E2146">
        <v>27520</v>
      </c>
    </row>
    <row r="2147" spans="1:5" x14ac:dyDescent="0.25">
      <c r="A2147">
        <v>18</v>
      </c>
      <c r="B2147" s="1" t="s">
        <v>39</v>
      </c>
      <c r="C2147" t="s">
        <v>711</v>
      </c>
      <c r="D2147">
        <v>104</v>
      </c>
      <c r="E2147">
        <v>36069</v>
      </c>
    </row>
    <row r="2148" spans="1:5" x14ac:dyDescent="0.25">
      <c r="A2148">
        <v>19</v>
      </c>
      <c r="B2148" s="1" t="s">
        <v>37</v>
      </c>
      <c r="C2148" t="s">
        <v>713</v>
      </c>
      <c r="D2148">
        <v>103</v>
      </c>
      <c r="E2148">
        <v>17270</v>
      </c>
    </row>
    <row r="2149" spans="1:5" x14ac:dyDescent="0.25">
      <c r="A2149">
        <v>18</v>
      </c>
      <c r="B2149" s="1" t="s">
        <v>38</v>
      </c>
      <c r="C2149" t="s">
        <v>707</v>
      </c>
      <c r="D2149">
        <v>104</v>
      </c>
      <c r="E2149">
        <v>34621</v>
      </c>
    </row>
    <row r="2150" spans="1:5" x14ac:dyDescent="0.25">
      <c r="A2150">
        <v>20</v>
      </c>
      <c r="B2150" s="1" t="s">
        <v>37</v>
      </c>
      <c r="C2150" t="s">
        <v>707</v>
      </c>
      <c r="D2150">
        <v>103</v>
      </c>
      <c r="E2150">
        <v>19893</v>
      </c>
    </row>
    <row r="2151" spans="1:5" x14ac:dyDescent="0.25">
      <c r="A2151">
        <v>20</v>
      </c>
      <c r="B2151" s="1" t="s">
        <v>36</v>
      </c>
      <c r="C2151" t="s">
        <v>713</v>
      </c>
      <c r="D2151">
        <v>104</v>
      </c>
      <c r="E2151">
        <v>16043</v>
      </c>
    </row>
    <row r="2152" spans="1:5" x14ac:dyDescent="0.25">
      <c r="A2152">
        <v>16</v>
      </c>
      <c r="B2152" s="1" t="s">
        <v>38</v>
      </c>
      <c r="C2152" t="s">
        <v>711</v>
      </c>
      <c r="D2152">
        <v>104</v>
      </c>
      <c r="E2152">
        <v>11461</v>
      </c>
    </row>
    <row r="2153" spans="1:5" x14ac:dyDescent="0.25">
      <c r="A2153">
        <v>14</v>
      </c>
      <c r="B2153" s="1" t="s">
        <v>38</v>
      </c>
      <c r="C2153" t="s">
        <v>705</v>
      </c>
      <c r="D2153">
        <v>103</v>
      </c>
      <c r="E2153">
        <v>12868</v>
      </c>
    </row>
    <row r="2154" spans="1:5" x14ac:dyDescent="0.25">
      <c r="A2154">
        <v>15</v>
      </c>
      <c r="B2154" s="1" t="s">
        <v>39</v>
      </c>
      <c r="C2154" t="s">
        <v>710</v>
      </c>
      <c r="D2154">
        <v>103</v>
      </c>
      <c r="E2154">
        <v>38873</v>
      </c>
    </row>
    <row r="2155" spans="1:5" x14ac:dyDescent="0.25">
      <c r="A2155">
        <v>17</v>
      </c>
      <c r="B2155" s="1" t="s">
        <v>37</v>
      </c>
      <c r="C2155" t="s">
        <v>710</v>
      </c>
      <c r="D2155">
        <v>105</v>
      </c>
      <c r="E2155">
        <v>44429</v>
      </c>
    </row>
    <row r="2156" spans="1:5" x14ac:dyDescent="0.25">
      <c r="A2156">
        <v>14</v>
      </c>
      <c r="B2156" s="1" t="s">
        <v>39</v>
      </c>
      <c r="C2156" t="s">
        <v>712</v>
      </c>
      <c r="D2156">
        <v>105</v>
      </c>
      <c r="E2156">
        <v>32737</v>
      </c>
    </row>
    <row r="2157" spans="1:5" x14ac:dyDescent="0.25">
      <c r="A2157">
        <v>16</v>
      </c>
      <c r="B2157" s="1" t="s">
        <v>36</v>
      </c>
      <c r="C2157" t="s">
        <v>706</v>
      </c>
      <c r="D2157">
        <v>105</v>
      </c>
      <c r="E2157">
        <v>17491</v>
      </c>
    </row>
    <row r="2158" spans="1:5" x14ac:dyDescent="0.25">
      <c r="A2158">
        <v>15</v>
      </c>
      <c r="B2158" s="1" t="s">
        <v>36</v>
      </c>
      <c r="C2158" t="s">
        <v>714</v>
      </c>
      <c r="D2158">
        <v>103</v>
      </c>
      <c r="E2158">
        <v>22783</v>
      </c>
    </row>
    <row r="2159" spans="1:5" x14ac:dyDescent="0.25">
      <c r="A2159">
        <v>14</v>
      </c>
      <c r="B2159" s="1" t="s">
        <v>36</v>
      </c>
      <c r="C2159" t="s">
        <v>707</v>
      </c>
      <c r="D2159">
        <v>103</v>
      </c>
      <c r="E2159">
        <v>38481</v>
      </c>
    </row>
    <row r="2160" spans="1:5" x14ac:dyDescent="0.25">
      <c r="A2160">
        <v>16</v>
      </c>
      <c r="B2160" s="1" t="s">
        <v>38</v>
      </c>
      <c r="C2160" t="s">
        <v>712</v>
      </c>
      <c r="D2160">
        <v>103</v>
      </c>
      <c r="E2160">
        <v>29649</v>
      </c>
    </row>
    <row r="2161" spans="1:5" x14ac:dyDescent="0.25">
      <c r="A2161">
        <v>17</v>
      </c>
      <c r="B2161" s="1" t="s">
        <v>37</v>
      </c>
      <c r="C2161" t="s">
        <v>714</v>
      </c>
      <c r="D2161">
        <v>103</v>
      </c>
      <c r="E2161">
        <v>9651</v>
      </c>
    </row>
    <row r="2162" spans="1:5" x14ac:dyDescent="0.25">
      <c r="A2162">
        <v>16</v>
      </c>
      <c r="B2162" s="1" t="s">
        <v>36</v>
      </c>
      <c r="C2162" t="s">
        <v>710</v>
      </c>
      <c r="D2162">
        <v>104</v>
      </c>
      <c r="E2162">
        <v>17913</v>
      </c>
    </row>
    <row r="2163" spans="1:5" x14ac:dyDescent="0.25">
      <c r="A2163">
        <v>17</v>
      </c>
      <c r="B2163" s="1" t="s">
        <v>38</v>
      </c>
      <c r="C2163" t="s">
        <v>712</v>
      </c>
      <c r="D2163">
        <v>103</v>
      </c>
      <c r="E2163">
        <v>44079</v>
      </c>
    </row>
    <row r="2164" spans="1:5" x14ac:dyDescent="0.25">
      <c r="A2164">
        <v>16</v>
      </c>
      <c r="B2164" s="1" t="s">
        <v>36</v>
      </c>
      <c r="C2164" t="s">
        <v>709</v>
      </c>
      <c r="D2164">
        <v>103</v>
      </c>
      <c r="E2164">
        <v>11449</v>
      </c>
    </row>
    <row r="2165" spans="1:5" x14ac:dyDescent="0.25">
      <c r="A2165">
        <v>20</v>
      </c>
      <c r="B2165" s="1" t="s">
        <v>37</v>
      </c>
      <c r="C2165" t="s">
        <v>714</v>
      </c>
      <c r="D2165">
        <v>104</v>
      </c>
      <c r="E2165">
        <v>32394</v>
      </c>
    </row>
    <row r="2166" spans="1:5" x14ac:dyDescent="0.25">
      <c r="A2166">
        <v>18</v>
      </c>
      <c r="B2166" s="1" t="s">
        <v>39</v>
      </c>
      <c r="C2166" t="s">
        <v>714</v>
      </c>
      <c r="D2166">
        <v>105</v>
      </c>
      <c r="E2166">
        <v>19955</v>
      </c>
    </row>
    <row r="2167" spans="1:5" x14ac:dyDescent="0.25">
      <c r="A2167">
        <v>18</v>
      </c>
      <c r="B2167" s="1" t="s">
        <v>38</v>
      </c>
      <c r="C2167" t="s">
        <v>705</v>
      </c>
      <c r="D2167">
        <v>103</v>
      </c>
      <c r="E2167">
        <v>49202</v>
      </c>
    </row>
    <row r="2168" spans="1:5" x14ac:dyDescent="0.25">
      <c r="A2168">
        <v>15</v>
      </c>
      <c r="B2168" s="1" t="s">
        <v>37</v>
      </c>
      <c r="C2168" t="s">
        <v>714</v>
      </c>
      <c r="D2168">
        <v>103</v>
      </c>
      <c r="E2168">
        <v>49889</v>
      </c>
    </row>
    <row r="2169" spans="1:5" x14ac:dyDescent="0.25">
      <c r="A2169">
        <v>17</v>
      </c>
      <c r="B2169" s="1" t="s">
        <v>38</v>
      </c>
      <c r="C2169" t="s">
        <v>709</v>
      </c>
      <c r="D2169">
        <v>103</v>
      </c>
      <c r="E2169">
        <v>47953</v>
      </c>
    </row>
    <row r="2170" spans="1:5" x14ac:dyDescent="0.25">
      <c r="A2170">
        <v>16</v>
      </c>
      <c r="B2170" s="1" t="s">
        <v>37</v>
      </c>
      <c r="C2170" t="s">
        <v>710</v>
      </c>
      <c r="D2170">
        <v>103</v>
      </c>
      <c r="E2170">
        <v>16115</v>
      </c>
    </row>
    <row r="2171" spans="1:5" x14ac:dyDescent="0.25">
      <c r="A2171">
        <v>15</v>
      </c>
      <c r="B2171" s="1" t="s">
        <v>38</v>
      </c>
      <c r="C2171" t="s">
        <v>708</v>
      </c>
      <c r="D2171">
        <v>103</v>
      </c>
      <c r="E2171">
        <v>38226</v>
      </c>
    </row>
    <row r="2172" spans="1:5" x14ac:dyDescent="0.25">
      <c r="A2172">
        <v>19</v>
      </c>
      <c r="B2172" s="1" t="s">
        <v>39</v>
      </c>
      <c r="C2172" t="s">
        <v>709</v>
      </c>
      <c r="D2172">
        <v>105</v>
      </c>
      <c r="E2172">
        <v>10615</v>
      </c>
    </row>
    <row r="2173" spans="1:5" x14ac:dyDescent="0.25">
      <c r="A2173">
        <v>15</v>
      </c>
      <c r="B2173" s="1" t="s">
        <v>36</v>
      </c>
      <c r="C2173" t="s">
        <v>712</v>
      </c>
      <c r="D2173">
        <v>104</v>
      </c>
      <c r="E2173">
        <v>35344</v>
      </c>
    </row>
    <row r="2174" spans="1:5" x14ac:dyDescent="0.25">
      <c r="A2174">
        <v>19</v>
      </c>
      <c r="B2174" s="1" t="s">
        <v>37</v>
      </c>
      <c r="C2174" t="s">
        <v>710</v>
      </c>
      <c r="D2174">
        <v>105</v>
      </c>
      <c r="E2174">
        <v>47087</v>
      </c>
    </row>
    <row r="2175" spans="1:5" x14ac:dyDescent="0.25">
      <c r="A2175">
        <v>14</v>
      </c>
      <c r="B2175" s="1" t="s">
        <v>37</v>
      </c>
      <c r="C2175" t="s">
        <v>709</v>
      </c>
      <c r="D2175">
        <v>103</v>
      </c>
      <c r="E2175">
        <v>34742</v>
      </c>
    </row>
    <row r="2176" spans="1:5" x14ac:dyDescent="0.25">
      <c r="A2176">
        <v>17</v>
      </c>
      <c r="B2176" s="1" t="s">
        <v>36</v>
      </c>
      <c r="C2176" t="s">
        <v>705</v>
      </c>
      <c r="D2176">
        <v>103</v>
      </c>
      <c r="E2176">
        <v>46559</v>
      </c>
    </row>
    <row r="2177" spans="1:5" x14ac:dyDescent="0.25">
      <c r="A2177">
        <v>15</v>
      </c>
      <c r="B2177" s="1" t="s">
        <v>38</v>
      </c>
      <c r="C2177" t="s">
        <v>710</v>
      </c>
      <c r="D2177">
        <v>103</v>
      </c>
      <c r="E2177">
        <v>40757</v>
      </c>
    </row>
    <row r="2178" spans="1:5" x14ac:dyDescent="0.25">
      <c r="A2178">
        <v>16</v>
      </c>
      <c r="B2178" s="1" t="s">
        <v>39</v>
      </c>
      <c r="C2178" t="s">
        <v>709</v>
      </c>
      <c r="D2178">
        <v>103</v>
      </c>
      <c r="E2178">
        <v>39030</v>
      </c>
    </row>
    <row r="2179" spans="1:5" x14ac:dyDescent="0.25">
      <c r="A2179">
        <v>20</v>
      </c>
      <c r="B2179" s="1" t="s">
        <v>38</v>
      </c>
      <c r="C2179" t="s">
        <v>710</v>
      </c>
      <c r="D2179">
        <v>103</v>
      </c>
      <c r="E2179">
        <v>32034</v>
      </c>
    </row>
    <row r="2180" spans="1:5" x14ac:dyDescent="0.25">
      <c r="A2180">
        <v>16</v>
      </c>
      <c r="B2180" s="1" t="s">
        <v>37</v>
      </c>
      <c r="C2180" t="s">
        <v>712</v>
      </c>
      <c r="D2180">
        <v>104</v>
      </c>
      <c r="E2180">
        <v>41228</v>
      </c>
    </row>
    <row r="2181" spans="1:5" x14ac:dyDescent="0.25">
      <c r="A2181">
        <v>19</v>
      </c>
      <c r="B2181" s="1" t="s">
        <v>38</v>
      </c>
      <c r="C2181" t="s">
        <v>709</v>
      </c>
      <c r="D2181">
        <v>103</v>
      </c>
      <c r="E2181">
        <v>39396</v>
      </c>
    </row>
    <row r="2182" spans="1:5" x14ac:dyDescent="0.25">
      <c r="A2182">
        <v>18</v>
      </c>
      <c r="B2182" s="1" t="s">
        <v>37</v>
      </c>
      <c r="C2182" t="s">
        <v>710</v>
      </c>
      <c r="D2182">
        <v>105</v>
      </c>
      <c r="E2182">
        <v>31781</v>
      </c>
    </row>
    <row r="2183" spans="1:5" x14ac:dyDescent="0.25">
      <c r="A2183">
        <v>14</v>
      </c>
      <c r="B2183" s="1" t="s">
        <v>38</v>
      </c>
      <c r="C2183" t="s">
        <v>714</v>
      </c>
      <c r="D2183">
        <v>103</v>
      </c>
      <c r="E2183">
        <v>48226</v>
      </c>
    </row>
    <row r="2184" spans="1:5" x14ac:dyDescent="0.25">
      <c r="A2184">
        <v>14</v>
      </c>
      <c r="B2184" s="1" t="s">
        <v>37</v>
      </c>
      <c r="C2184" t="s">
        <v>706</v>
      </c>
      <c r="D2184">
        <v>103</v>
      </c>
      <c r="E2184">
        <v>43289</v>
      </c>
    </row>
    <row r="2185" spans="1:5" x14ac:dyDescent="0.25">
      <c r="A2185">
        <v>15</v>
      </c>
      <c r="B2185" s="1" t="s">
        <v>38</v>
      </c>
      <c r="C2185" t="s">
        <v>704</v>
      </c>
      <c r="D2185">
        <v>104</v>
      </c>
      <c r="E2185">
        <v>23625</v>
      </c>
    </row>
    <row r="2186" spans="1:5" x14ac:dyDescent="0.25">
      <c r="A2186">
        <v>19</v>
      </c>
      <c r="B2186" s="1" t="s">
        <v>37</v>
      </c>
      <c r="C2186" t="s">
        <v>705</v>
      </c>
      <c r="D2186">
        <v>104</v>
      </c>
      <c r="E2186">
        <v>12118</v>
      </c>
    </row>
    <row r="2187" spans="1:5" x14ac:dyDescent="0.25">
      <c r="A2187">
        <v>20</v>
      </c>
      <c r="B2187" s="1" t="s">
        <v>36</v>
      </c>
      <c r="C2187" t="s">
        <v>711</v>
      </c>
      <c r="D2187">
        <v>104</v>
      </c>
      <c r="E2187">
        <v>15912</v>
      </c>
    </row>
    <row r="2188" spans="1:5" x14ac:dyDescent="0.25">
      <c r="A2188">
        <v>15</v>
      </c>
      <c r="B2188" s="1" t="s">
        <v>36</v>
      </c>
      <c r="C2188" t="s">
        <v>709</v>
      </c>
      <c r="D2188">
        <v>105</v>
      </c>
      <c r="E2188">
        <v>46884</v>
      </c>
    </row>
    <row r="2189" spans="1:5" x14ac:dyDescent="0.25">
      <c r="A2189">
        <v>17</v>
      </c>
      <c r="B2189" s="1" t="s">
        <v>39</v>
      </c>
      <c r="C2189" t="s">
        <v>705</v>
      </c>
      <c r="D2189">
        <v>104</v>
      </c>
      <c r="E2189">
        <v>41970</v>
      </c>
    </row>
    <row r="2190" spans="1:5" x14ac:dyDescent="0.25">
      <c r="A2190">
        <v>17</v>
      </c>
      <c r="B2190" s="1" t="s">
        <v>38</v>
      </c>
      <c r="C2190" t="s">
        <v>712</v>
      </c>
      <c r="D2190">
        <v>105</v>
      </c>
      <c r="E2190">
        <v>31514</v>
      </c>
    </row>
    <row r="2191" spans="1:5" x14ac:dyDescent="0.25">
      <c r="A2191">
        <v>20</v>
      </c>
      <c r="B2191" s="1" t="s">
        <v>38</v>
      </c>
      <c r="C2191" t="s">
        <v>714</v>
      </c>
      <c r="D2191">
        <v>105</v>
      </c>
      <c r="E2191">
        <v>44063</v>
      </c>
    </row>
    <row r="2192" spans="1:5" x14ac:dyDescent="0.25">
      <c r="A2192">
        <v>18</v>
      </c>
      <c r="B2192" s="1" t="s">
        <v>36</v>
      </c>
      <c r="C2192" t="s">
        <v>712</v>
      </c>
      <c r="D2192">
        <v>104</v>
      </c>
      <c r="E2192">
        <v>24752</v>
      </c>
    </row>
    <row r="2193" spans="1:5" x14ac:dyDescent="0.25">
      <c r="A2193">
        <v>16</v>
      </c>
      <c r="B2193" s="1" t="s">
        <v>37</v>
      </c>
      <c r="C2193" t="s">
        <v>710</v>
      </c>
      <c r="D2193">
        <v>105</v>
      </c>
      <c r="E2193">
        <v>8057</v>
      </c>
    </row>
    <row r="2194" spans="1:5" x14ac:dyDescent="0.25">
      <c r="A2194">
        <v>19</v>
      </c>
      <c r="B2194" s="1" t="s">
        <v>38</v>
      </c>
      <c r="C2194" t="s">
        <v>705</v>
      </c>
      <c r="D2194">
        <v>104</v>
      </c>
      <c r="E2194">
        <v>27199</v>
      </c>
    </row>
    <row r="2195" spans="1:5" x14ac:dyDescent="0.25">
      <c r="A2195">
        <v>20</v>
      </c>
      <c r="B2195" s="1" t="s">
        <v>38</v>
      </c>
      <c r="C2195" t="s">
        <v>708</v>
      </c>
      <c r="D2195">
        <v>105</v>
      </c>
      <c r="E2195">
        <v>45377</v>
      </c>
    </row>
    <row r="2196" spans="1:5" x14ac:dyDescent="0.25">
      <c r="A2196">
        <v>14</v>
      </c>
      <c r="B2196" s="1" t="s">
        <v>36</v>
      </c>
      <c r="C2196" t="s">
        <v>710</v>
      </c>
      <c r="D2196">
        <v>103</v>
      </c>
      <c r="E2196">
        <v>35420</v>
      </c>
    </row>
    <row r="2197" spans="1:5" x14ac:dyDescent="0.25">
      <c r="A2197">
        <v>14</v>
      </c>
      <c r="B2197" s="1" t="s">
        <v>38</v>
      </c>
      <c r="C2197" t="str">
        <f ca="1">VLOOKUP(RANDBETWEEN(1,11),rnlsalesperson,2)</f>
        <v>C0005</v>
      </c>
      <c r="D2197">
        <v>105</v>
      </c>
      <c r="E2197">
        <v>37684</v>
      </c>
    </row>
  </sheetData>
  <sortState xmlns:xlrd2="http://schemas.microsoft.com/office/spreadsheetml/2017/richdata2" ref="A2:E145">
    <sortCondition ref="C128:C14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96F0-DC44-4178-BF95-B0FFD42876F1}">
  <dimension ref="A1:H6"/>
  <sheetViews>
    <sheetView workbookViewId="0">
      <selection activeCell="D8" sqref="D8"/>
    </sheetView>
  </sheetViews>
  <sheetFormatPr defaultRowHeight="15" x14ac:dyDescent="0.25"/>
  <cols>
    <col min="2" max="3" width="15.42578125" bestFit="1" customWidth="1"/>
    <col min="4" max="4" width="13.42578125" bestFit="1" customWidth="1"/>
    <col min="5" max="5" width="13.42578125" customWidth="1"/>
    <col min="6" max="6" width="16.140625" bestFit="1" customWidth="1"/>
  </cols>
  <sheetData>
    <row r="1" spans="1:8" x14ac:dyDescent="0.25">
      <c r="A1" s="14" t="s">
        <v>62</v>
      </c>
      <c r="B1" s="14" t="s">
        <v>18</v>
      </c>
      <c r="C1" s="14" t="s">
        <v>25</v>
      </c>
      <c r="D1" s="14" t="s">
        <v>24</v>
      </c>
      <c r="E1" s="14" t="s">
        <v>48</v>
      </c>
      <c r="F1" s="14" t="s">
        <v>49</v>
      </c>
      <c r="G1" s="14" t="s">
        <v>47</v>
      </c>
      <c r="H1" s="14" t="s">
        <v>46</v>
      </c>
    </row>
    <row r="2" spans="1:8" x14ac:dyDescent="0.25">
      <c r="A2">
        <v>1</v>
      </c>
      <c r="B2">
        <v>11</v>
      </c>
      <c r="C2" t="s">
        <v>50</v>
      </c>
      <c r="D2" s="5">
        <v>32.380000000000003</v>
      </c>
      <c r="E2" s="4">
        <f>+G2*15</f>
        <v>15000</v>
      </c>
      <c r="F2" s="4">
        <f>H2*20</f>
        <v>200000</v>
      </c>
      <c r="G2">
        <v>1000</v>
      </c>
      <c r="H2">
        <v>10000</v>
      </c>
    </row>
    <row r="3" spans="1:8" x14ac:dyDescent="0.25">
      <c r="A3">
        <v>2</v>
      </c>
      <c r="B3">
        <v>12</v>
      </c>
      <c r="C3" t="s">
        <v>51</v>
      </c>
      <c r="D3" s="5">
        <v>11.61</v>
      </c>
      <c r="E3" s="4">
        <f t="shared" ref="E3:E6" si="0">+G3*15</f>
        <v>18000</v>
      </c>
      <c r="F3" s="4">
        <f t="shared" ref="F3:F6" si="1">H3*20</f>
        <v>70000</v>
      </c>
      <c r="G3">
        <v>1200</v>
      </c>
      <c r="H3">
        <v>3500</v>
      </c>
    </row>
    <row r="4" spans="1:8" x14ac:dyDescent="0.25">
      <c r="A4">
        <v>3</v>
      </c>
      <c r="B4">
        <v>13</v>
      </c>
      <c r="C4" t="s">
        <v>52</v>
      </c>
      <c r="D4" s="5">
        <v>65.83</v>
      </c>
      <c r="E4" s="4">
        <f t="shared" si="0"/>
        <v>82500</v>
      </c>
      <c r="F4" s="4">
        <f t="shared" si="1"/>
        <v>1200000</v>
      </c>
      <c r="G4">
        <v>5500</v>
      </c>
      <c r="H4">
        <v>60000</v>
      </c>
    </row>
    <row r="5" spans="1:8" x14ac:dyDescent="0.25">
      <c r="A5">
        <v>4</v>
      </c>
      <c r="B5">
        <v>14</v>
      </c>
      <c r="C5" t="s">
        <v>53</v>
      </c>
      <c r="D5" s="5">
        <v>41.34</v>
      </c>
      <c r="E5" s="4">
        <f t="shared" si="0"/>
        <v>52500</v>
      </c>
      <c r="F5" s="4">
        <f t="shared" si="1"/>
        <v>780000</v>
      </c>
      <c r="G5">
        <v>3500</v>
      </c>
      <c r="H5">
        <v>39000</v>
      </c>
    </row>
    <row r="6" spans="1:8" x14ac:dyDescent="0.25">
      <c r="A6">
        <v>5</v>
      </c>
      <c r="B6">
        <v>15</v>
      </c>
      <c r="C6" t="s">
        <v>54</v>
      </c>
      <c r="D6" s="5">
        <v>51.38</v>
      </c>
      <c r="E6" s="4">
        <f t="shared" si="0"/>
        <v>67500</v>
      </c>
      <c r="F6" s="4">
        <f t="shared" si="1"/>
        <v>1140000</v>
      </c>
      <c r="G6">
        <v>4500</v>
      </c>
      <c r="H6">
        <v>57000</v>
      </c>
    </row>
  </sheetData>
  <sortState xmlns:xlrd2="http://schemas.microsoft.com/office/spreadsheetml/2017/richdata2" ref="B2:C26">
    <sortCondition ref="C11:C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9ACE-2370-46EE-B65D-7833CF8CC01A}">
  <dimension ref="A1:E4"/>
  <sheetViews>
    <sheetView zoomScale="175" zoomScaleNormal="175" workbookViewId="0">
      <selection sqref="A1:E1"/>
    </sheetView>
  </sheetViews>
  <sheetFormatPr defaultRowHeight="15" x14ac:dyDescent="0.25"/>
  <cols>
    <col min="2" max="2" width="7" bestFit="1" customWidth="1"/>
    <col min="3" max="3" width="15.28515625" bestFit="1" customWidth="1"/>
    <col min="4" max="4" width="12.7109375" bestFit="1" customWidth="1"/>
    <col min="5" max="5" width="11.5703125" bestFit="1" customWidth="1"/>
  </cols>
  <sheetData>
    <row r="1" spans="1:5" x14ac:dyDescent="0.25">
      <c r="A1" s="14" t="s">
        <v>62</v>
      </c>
      <c r="B1" s="14" t="s">
        <v>32</v>
      </c>
      <c r="C1" s="14" t="s">
        <v>1</v>
      </c>
      <c r="D1" s="14" t="s">
        <v>2</v>
      </c>
      <c r="E1" s="14" t="s">
        <v>0</v>
      </c>
    </row>
    <row r="2" spans="1:5" x14ac:dyDescent="0.25">
      <c r="A2">
        <v>1</v>
      </c>
      <c r="B2">
        <v>86563</v>
      </c>
      <c r="C2" t="s">
        <v>40</v>
      </c>
      <c r="D2" t="s">
        <v>6</v>
      </c>
      <c r="E2">
        <v>7163615121</v>
      </c>
    </row>
    <row r="3" spans="1:5" x14ac:dyDescent="0.25">
      <c r="A3">
        <v>2</v>
      </c>
      <c r="B3">
        <v>96352</v>
      </c>
      <c r="C3" t="s">
        <v>41</v>
      </c>
      <c r="D3" t="s">
        <v>7</v>
      </c>
      <c r="E3">
        <v>1831635671</v>
      </c>
    </row>
    <row r="4" spans="1:5" x14ac:dyDescent="0.25">
      <c r="A4">
        <v>3</v>
      </c>
      <c r="B4">
        <v>48256</v>
      </c>
      <c r="C4" t="s">
        <v>42</v>
      </c>
      <c r="D4" t="s">
        <v>8</v>
      </c>
      <c r="E4">
        <v>2936827338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F21E-982A-4A83-8429-8BFF04822E2D}">
  <dimension ref="B2:AA39"/>
  <sheetViews>
    <sheetView topLeftCell="B1" workbookViewId="0">
      <selection activeCell="F15" sqref="F15"/>
    </sheetView>
  </sheetViews>
  <sheetFormatPr defaultRowHeight="15" x14ac:dyDescent="0.25"/>
  <cols>
    <col min="1" max="1" width="3" customWidth="1"/>
    <col min="2" max="2" width="18" customWidth="1"/>
    <col min="3" max="3" width="12.7109375" bestFit="1" customWidth="1"/>
    <col min="6" max="6" width="10.7109375" bestFit="1" customWidth="1"/>
    <col min="8" max="8" width="3.28515625" bestFit="1" customWidth="1"/>
    <col min="9" max="9" width="14" bestFit="1" customWidth="1"/>
    <col min="10" max="10" width="3.42578125" customWidth="1"/>
    <col min="11" max="11" width="3.28515625" bestFit="1" customWidth="1"/>
    <col min="12" max="12" width="25" bestFit="1" customWidth="1"/>
    <col min="13" max="13" width="4.28515625" customWidth="1"/>
    <col min="15" max="15" width="29.85546875" customWidth="1"/>
    <col min="18" max="18" width="3.28515625" customWidth="1"/>
    <col min="19" max="19" width="3.28515625" bestFit="1" customWidth="1"/>
    <col min="20" max="20" width="16.28515625" bestFit="1" customWidth="1"/>
    <col min="21" max="21" width="2.28515625" customWidth="1"/>
    <col min="24" max="24" width="14.85546875" bestFit="1" customWidth="1"/>
  </cols>
  <sheetData>
    <row r="2" spans="2:27" x14ac:dyDescent="0.25">
      <c r="B2" s="14" t="s">
        <v>690</v>
      </c>
      <c r="C2" s="14" t="s">
        <v>119</v>
      </c>
      <c r="D2" s="14" t="s">
        <v>43</v>
      </c>
      <c r="E2" s="14" t="s">
        <v>44</v>
      </c>
      <c r="F2" s="14" t="s">
        <v>122</v>
      </c>
      <c r="H2" s="14" t="s">
        <v>62</v>
      </c>
      <c r="I2" s="12" t="s">
        <v>653</v>
      </c>
      <c r="K2" s="14" t="s">
        <v>62</v>
      </c>
      <c r="L2" s="14" t="s">
        <v>127</v>
      </c>
      <c r="N2" s="14" t="s">
        <v>62</v>
      </c>
      <c r="O2" s="12" t="s">
        <v>654</v>
      </c>
      <c r="P2" s="14" t="s">
        <v>658</v>
      </c>
      <c r="Q2" s="14" t="s">
        <v>659</v>
      </c>
      <c r="S2" s="14" t="s">
        <v>62</v>
      </c>
      <c r="T2" s="14" t="s">
        <v>118</v>
      </c>
      <c r="V2" s="14" t="s">
        <v>62</v>
      </c>
      <c r="W2" s="14" t="s">
        <v>22</v>
      </c>
      <c r="X2" s="14" t="s">
        <v>682</v>
      </c>
      <c r="Z2" s="14" t="s">
        <v>62</v>
      </c>
      <c r="AA2" s="14" t="s">
        <v>111</v>
      </c>
    </row>
    <row r="3" spans="2:27" x14ac:dyDescent="0.25">
      <c r="B3" t="s">
        <v>120</v>
      </c>
      <c r="C3" t="s">
        <v>75</v>
      </c>
      <c r="D3">
        <v>2500</v>
      </c>
      <c r="E3">
        <v>25000</v>
      </c>
      <c r="F3" s="7">
        <f ca="1">RANDBETWEEN(D3,E3)</f>
        <v>3902</v>
      </c>
      <c r="H3">
        <v>1</v>
      </c>
      <c r="I3" t="s">
        <v>129</v>
      </c>
      <c r="K3">
        <v>1</v>
      </c>
      <c r="L3" t="s">
        <v>311</v>
      </c>
      <c r="N3">
        <v>1</v>
      </c>
      <c r="O3" t="s">
        <v>136</v>
      </c>
      <c r="P3">
        <v>140</v>
      </c>
      <c r="Q3">
        <v>300</v>
      </c>
      <c r="S3">
        <v>1</v>
      </c>
      <c r="T3" t="s">
        <v>97</v>
      </c>
      <c r="V3">
        <v>1</v>
      </c>
      <c r="W3" t="s">
        <v>704</v>
      </c>
      <c r="X3" t="s">
        <v>668</v>
      </c>
      <c r="Z3">
        <v>1</v>
      </c>
      <c r="AA3" s="2">
        <v>0</v>
      </c>
    </row>
    <row r="4" spans="2:27" x14ac:dyDescent="0.25">
      <c r="B4" t="s">
        <v>121</v>
      </c>
      <c r="C4" t="s">
        <v>45</v>
      </c>
      <c r="D4">
        <v>1</v>
      </c>
      <c r="E4">
        <v>100</v>
      </c>
      <c r="F4" s="7">
        <f ca="1">RANDBETWEEN(D4,E4)</f>
        <v>62</v>
      </c>
      <c r="H4">
        <v>2</v>
      </c>
      <c r="I4" t="s">
        <v>324</v>
      </c>
      <c r="K4">
        <v>2</v>
      </c>
      <c r="L4" t="s">
        <v>318</v>
      </c>
      <c r="N4">
        <v>2</v>
      </c>
      <c r="O4" t="s">
        <v>159</v>
      </c>
      <c r="P4">
        <v>140</v>
      </c>
      <c r="Q4">
        <v>300</v>
      </c>
      <c r="S4">
        <v>2</v>
      </c>
      <c r="T4" t="s">
        <v>96</v>
      </c>
      <c r="V4">
        <v>2</v>
      </c>
      <c r="W4" t="s">
        <v>705</v>
      </c>
      <c r="X4" t="s">
        <v>680</v>
      </c>
      <c r="Z4">
        <v>2</v>
      </c>
      <c r="AA4" s="2">
        <v>0.1</v>
      </c>
    </row>
    <row r="5" spans="2:27" x14ac:dyDescent="0.25">
      <c r="B5" t="s">
        <v>121</v>
      </c>
      <c r="C5" t="s">
        <v>76</v>
      </c>
      <c r="D5">
        <v>2020</v>
      </c>
      <c r="E5">
        <v>2022</v>
      </c>
      <c r="F5" s="7">
        <f ca="1">RANDBETWEEN(D5,E5)</f>
        <v>2022</v>
      </c>
      <c r="H5">
        <v>3</v>
      </c>
      <c r="I5" t="s">
        <v>128</v>
      </c>
      <c r="K5">
        <v>3</v>
      </c>
      <c r="L5" t="s">
        <v>348</v>
      </c>
      <c r="N5">
        <v>3</v>
      </c>
      <c r="O5" t="s">
        <v>107</v>
      </c>
      <c r="P5">
        <v>140</v>
      </c>
      <c r="Q5">
        <v>300</v>
      </c>
      <c r="S5">
        <v>3</v>
      </c>
      <c r="T5" t="s">
        <v>98</v>
      </c>
      <c r="V5">
        <v>3</v>
      </c>
      <c r="W5" t="s">
        <v>714</v>
      </c>
      <c r="X5" t="s">
        <v>66</v>
      </c>
      <c r="Z5">
        <v>3</v>
      </c>
      <c r="AA5" s="2">
        <v>0.25</v>
      </c>
    </row>
    <row r="6" spans="2:27" x14ac:dyDescent="0.25">
      <c r="B6" t="s">
        <v>123</v>
      </c>
      <c r="C6" t="s">
        <v>116</v>
      </c>
      <c r="F6" s="7">
        <f ca="1">RANDBETWEEN(MIN(Products!$B$2:$B$10),MAX(Products!$B$2:$B$10))</f>
        <v>101</v>
      </c>
      <c r="H6">
        <v>4</v>
      </c>
      <c r="I6" t="s">
        <v>132</v>
      </c>
      <c r="K6">
        <v>4</v>
      </c>
      <c r="L6" t="s">
        <v>359</v>
      </c>
      <c r="N6">
        <v>4</v>
      </c>
      <c r="O6" t="s">
        <v>169</v>
      </c>
      <c r="P6">
        <v>140</v>
      </c>
      <c r="Q6">
        <v>300</v>
      </c>
      <c r="S6">
        <v>4</v>
      </c>
      <c r="T6" t="s">
        <v>100</v>
      </c>
      <c r="V6">
        <v>4</v>
      </c>
      <c r="W6" t="s">
        <v>710</v>
      </c>
      <c r="X6" t="s">
        <v>663</v>
      </c>
    </row>
    <row r="7" spans="2:27" x14ac:dyDescent="0.25">
      <c r="B7" t="s">
        <v>123</v>
      </c>
      <c r="C7" t="s">
        <v>657</v>
      </c>
      <c r="F7" s="7" t="str">
        <f ca="1">VLOOKUP(RANDBETWEEN(1,37),rnlcountry,2)</f>
        <v>Philipines</v>
      </c>
      <c r="H7">
        <v>5</v>
      </c>
      <c r="I7" t="s">
        <v>130</v>
      </c>
      <c r="K7">
        <v>5</v>
      </c>
      <c r="L7" t="s">
        <v>365</v>
      </c>
      <c r="N7">
        <v>5</v>
      </c>
      <c r="O7" t="s">
        <v>170</v>
      </c>
      <c r="P7">
        <v>1000</v>
      </c>
      <c r="Q7">
        <v>4000</v>
      </c>
      <c r="S7">
        <v>5</v>
      </c>
      <c r="T7" t="s">
        <v>99</v>
      </c>
      <c r="V7">
        <v>5</v>
      </c>
      <c r="W7" t="s">
        <v>711</v>
      </c>
      <c r="X7" t="s">
        <v>64</v>
      </c>
    </row>
    <row r="8" spans="2:27" x14ac:dyDescent="0.25">
      <c r="B8" t="s">
        <v>123</v>
      </c>
      <c r="C8" t="s">
        <v>114</v>
      </c>
      <c r="F8" s="7">
        <f ca="1">RANDBETWEEN(VLOOKUP($C3,rnlunitsold,2),VLOOKUP($C3,rnlunitsold,3))</f>
        <v>48</v>
      </c>
      <c r="H8">
        <v>6</v>
      </c>
      <c r="I8" t="s">
        <v>315</v>
      </c>
      <c r="K8">
        <v>6</v>
      </c>
      <c r="L8" t="s">
        <v>324</v>
      </c>
      <c r="N8">
        <v>7</v>
      </c>
      <c r="O8" t="s">
        <v>170</v>
      </c>
      <c r="P8">
        <v>1000</v>
      </c>
      <c r="Q8">
        <v>4000</v>
      </c>
      <c r="V8">
        <v>6</v>
      </c>
      <c r="W8" t="s">
        <v>712</v>
      </c>
      <c r="X8" t="s">
        <v>88</v>
      </c>
    </row>
    <row r="9" spans="2:27" x14ac:dyDescent="0.25">
      <c r="B9" t="s">
        <v>123</v>
      </c>
      <c r="C9" t="s">
        <v>660</v>
      </c>
      <c r="D9">
        <v>1</v>
      </c>
      <c r="E9">
        <v>2</v>
      </c>
      <c r="H9">
        <v>7</v>
      </c>
      <c r="I9" t="s">
        <v>131</v>
      </c>
      <c r="K9">
        <v>7</v>
      </c>
      <c r="L9" t="s">
        <v>304</v>
      </c>
      <c r="N9">
        <v>8</v>
      </c>
      <c r="O9" t="s">
        <v>170</v>
      </c>
      <c r="P9">
        <v>1000</v>
      </c>
      <c r="Q9">
        <v>4000</v>
      </c>
      <c r="V9">
        <v>7</v>
      </c>
      <c r="W9" t="s">
        <v>713</v>
      </c>
      <c r="X9" t="s">
        <v>65</v>
      </c>
    </row>
    <row r="10" spans="2:27" x14ac:dyDescent="0.25">
      <c r="B10" t="s">
        <v>123</v>
      </c>
      <c r="C10" t="s">
        <v>682</v>
      </c>
      <c r="F10" t="str">
        <f ca="1">VLOOKUP(RANDBETWEEN(1,11),rnlsalesperson,3)</f>
        <v xml:space="preserve">Osawa </v>
      </c>
      <c r="K10">
        <v>8</v>
      </c>
      <c r="L10" t="s">
        <v>329</v>
      </c>
      <c r="N10">
        <v>13</v>
      </c>
      <c r="O10" t="s">
        <v>170</v>
      </c>
      <c r="P10">
        <v>1000</v>
      </c>
      <c r="Q10">
        <v>4000</v>
      </c>
      <c r="V10">
        <v>8</v>
      </c>
      <c r="W10" t="s">
        <v>709</v>
      </c>
      <c r="X10" t="s">
        <v>662</v>
      </c>
    </row>
    <row r="11" spans="2:27" x14ac:dyDescent="0.25">
      <c r="B11" t="s">
        <v>691</v>
      </c>
      <c r="C11" t="s">
        <v>26</v>
      </c>
      <c r="D11">
        <v>1</v>
      </c>
      <c r="E11">
        <v>3</v>
      </c>
      <c r="F11">
        <f ca="1">VLOOKUP(RANDBETWEEN(1,3),Suppliers!$A$2:$B$4,2)</f>
        <v>48256</v>
      </c>
      <c r="H11" s="12" t="s">
        <v>62</v>
      </c>
      <c r="I11" s="12" t="s">
        <v>26</v>
      </c>
      <c r="K11">
        <v>9</v>
      </c>
      <c r="L11" t="s">
        <v>370</v>
      </c>
      <c r="N11">
        <v>36</v>
      </c>
      <c r="O11" t="s">
        <v>170</v>
      </c>
      <c r="P11">
        <v>1000</v>
      </c>
      <c r="Q11">
        <v>4000</v>
      </c>
      <c r="V11">
        <v>9</v>
      </c>
      <c r="W11" t="s">
        <v>706</v>
      </c>
      <c r="X11" t="s">
        <v>671</v>
      </c>
    </row>
    <row r="12" spans="2:27" x14ac:dyDescent="0.25">
      <c r="B12" t="s">
        <v>691</v>
      </c>
      <c r="C12" t="s">
        <v>698</v>
      </c>
      <c r="F12">
        <f ca="1">RANDBETWEEN(30,79)</f>
        <v>66</v>
      </c>
      <c r="H12">
        <v>1</v>
      </c>
      <c r="I12">
        <v>48256</v>
      </c>
      <c r="K12">
        <v>10</v>
      </c>
      <c r="L12" t="s">
        <v>384</v>
      </c>
      <c r="N12">
        <v>6</v>
      </c>
      <c r="O12" t="s">
        <v>178</v>
      </c>
      <c r="P12">
        <v>200</v>
      </c>
      <c r="Q12">
        <v>500</v>
      </c>
      <c r="V12">
        <v>10</v>
      </c>
      <c r="W12" t="s">
        <v>707</v>
      </c>
      <c r="X12" t="s">
        <v>674</v>
      </c>
    </row>
    <row r="13" spans="2:27" x14ac:dyDescent="0.25">
      <c r="B13" t="s">
        <v>691</v>
      </c>
      <c r="C13" t="s">
        <v>697</v>
      </c>
      <c r="F13">
        <f ca="1">RANDBETWEEN(MIN(Shippers!$B$2:$B$9),MAX(Shippers!$B$2:$B$9))</f>
        <v>11</v>
      </c>
      <c r="H13">
        <v>2</v>
      </c>
      <c r="I13">
        <v>86563</v>
      </c>
      <c r="K13">
        <v>11</v>
      </c>
      <c r="L13" t="s">
        <v>480</v>
      </c>
      <c r="N13">
        <v>9</v>
      </c>
      <c r="O13" t="s">
        <v>106</v>
      </c>
      <c r="P13">
        <v>200</v>
      </c>
      <c r="Q13">
        <v>500</v>
      </c>
      <c r="V13">
        <v>11</v>
      </c>
      <c r="W13" t="s">
        <v>708</v>
      </c>
      <c r="X13" t="s">
        <v>661</v>
      </c>
    </row>
    <row r="14" spans="2:27" x14ac:dyDescent="0.25">
      <c r="B14" t="s">
        <v>691</v>
      </c>
      <c r="C14" t="s">
        <v>21</v>
      </c>
      <c r="D14">
        <f>MIN(Customers!A2:A9)</f>
        <v>1</v>
      </c>
      <c r="E14">
        <f>MAX(Customers!A2:A9)</f>
        <v>8</v>
      </c>
      <c r="F14">
        <f ca="1">RANDBETWEEN(MIN(Customers!$A$2:$A$9),MAX(Customers!$A$2:$A$9))</f>
        <v>1</v>
      </c>
      <c r="H14">
        <v>3</v>
      </c>
      <c r="I14">
        <v>96352</v>
      </c>
      <c r="K14">
        <v>12</v>
      </c>
      <c r="L14" t="s">
        <v>307</v>
      </c>
      <c r="N14">
        <v>10</v>
      </c>
      <c r="O14" t="s">
        <v>105</v>
      </c>
      <c r="P14">
        <v>200</v>
      </c>
      <c r="Q14">
        <v>500</v>
      </c>
    </row>
    <row r="15" spans="2:27" x14ac:dyDescent="0.25">
      <c r="B15" t="s">
        <v>691</v>
      </c>
      <c r="C15" t="s">
        <v>695</v>
      </c>
      <c r="F15" t="str">
        <f ca="1">VLOOKUP(RANDBETWEEN(1,11),rnlsalesperson,2)</f>
        <v>C0005</v>
      </c>
      <c r="K15">
        <v>13</v>
      </c>
      <c r="L15" t="s">
        <v>309</v>
      </c>
      <c r="N15">
        <v>11</v>
      </c>
      <c r="O15" t="s">
        <v>208</v>
      </c>
      <c r="P15">
        <v>150</v>
      </c>
      <c r="Q15">
        <v>350</v>
      </c>
    </row>
    <row r="16" spans="2:27" x14ac:dyDescent="0.25">
      <c r="B16" t="s">
        <v>691</v>
      </c>
      <c r="C16" t="s">
        <v>696</v>
      </c>
      <c r="D16">
        <f>MIN(Products!B2:B10)</f>
        <v>101</v>
      </c>
      <c r="E16">
        <f>MAX(Products!B2:B10)</f>
        <v>109</v>
      </c>
      <c r="F16">
        <f ca="1">RANDBETWEEN(MIN(Products!$B$2:$B$9),MAX(Products!$B$2:$B$9))</f>
        <v>104</v>
      </c>
      <c r="K16">
        <v>14</v>
      </c>
      <c r="L16" t="s">
        <v>335</v>
      </c>
      <c r="N16">
        <v>12</v>
      </c>
      <c r="O16" t="s">
        <v>209</v>
      </c>
      <c r="P16">
        <v>300</v>
      </c>
      <c r="Q16">
        <v>600</v>
      </c>
    </row>
    <row r="17" spans="2:17" x14ac:dyDescent="0.25">
      <c r="B17" t="s">
        <v>691</v>
      </c>
      <c r="C17" t="s">
        <v>694</v>
      </c>
      <c r="D17">
        <v>5</v>
      </c>
      <c r="E17">
        <v>250</v>
      </c>
      <c r="F17">
        <f ca="1">RANDBETWEEN(D17,E17)</f>
        <v>175</v>
      </c>
      <c r="K17">
        <v>15</v>
      </c>
      <c r="L17" t="s">
        <v>343</v>
      </c>
      <c r="N17">
        <v>14</v>
      </c>
      <c r="O17" t="s">
        <v>216</v>
      </c>
      <c r="P17">
        <v>250</v>
      </c>
      <c r="Q17">
        <v>700</v>
      </c>
    </row>
    <row r="18" spans="2:17" x14ac:dyDescent="0.25">
      <c r="B18" t="s">
        <v>691</v>
      </c>
      <c r="C18" t="s">
        <v>693</v>
      </c>
      <c r="F18">
        <f ca="1">VLOOKUP(RANDBETWEEN(1,3),RandomNList!$Z$3:$AA$5,2)</f>
        <v>0.25</v>
      </c>
      <c r="K18">
        <v>16</v>
      </c>
      <c r="L18" t="s">
        <v>322</v>
      </c>
      <c r="N18">
        <v>15</v>
      </c>
      <c r="O18" t="s">
        <v>135</v>
      </c>
      <c r="P18">
        <v>500</v>
      </c>
      <c r="Q18">
        <v>700</v>
      </c>
    </row>
    <row r="19" spans="2:17" x14ac:dyDescent="0.25">
      <c r="B19" t="s">
        <v>691</v>
      </c>
      <c r="C19" t="s">
        <v>692</v>
      </c>
      <c r="F19">
        <f ca="1">RANDBETWEEN(10,59)</f>
        <v>22</v>
      </c>
      <c r="K19">
        <v>17</v>
      </c>
      <c r="L19" t="s">
        <v>346</v>
      </c>
      <c r="N19">
        <v>18</v>
      </c>
      <c r="O19" t="s">
        <v>135</v>
      </c>
      <c r="P19">
        <v>500</v>
      </c>
      <c r="Q19">
        <v>1000</v>
      </c>
    </row>
    <row r="20" spans="2:17" x14ac:dyDescent="0.25">
      <c r="K20">
        <v>18</v>
      </c>
      <c r="L20" t="s">
        <v>351</v>
      </c>
      <c r="N20">
        <v>19</v>
      </c>
      <c r="O20" t="s">
        <v>135</v>
      </c>
      <c r="P20">
        <v>300</v>
      </c>
      <c r="Q20">
        <v>1500</v>
      </c>
    </row>
    <row r="21" spans="2:17" x14ac:dyDescent="0.25">
      <c r="K21">
        <v>19</v>
      </c>
      <c r="L21" t="s">
        <v>314</v>
      </c>
      <c r="N21">
        <v>20</v>
      </c>
      <c r="O21" t="s">
        <v>135</v>
      </c>
      <c r="P21">
        <v>1000</v>
      </c>
      <c r="Q21">
        <v>2000</v>
      </c>
    </row>
    <row r="22" spans="2:17" x14ac:dyDescent="0.25">
      <c r="K22">
        <v>20</v>
      </c>
      <c r="L22" t="s">
        <v>333</v>
      </c>
      <c r="N22">
        <v>21</v>
      </c>
      <c r="O22" t="s">
        <v>135</v>
      </c>
      <c r="P22">
        <v>1500</v>
      </c>
      <c r="Q22">
        <v>5000</v>
      </c>
    </row>
    <row r="23" spans="2:17" x14ac:dyDescent="0.25">
      <c r="K23">
        <v>21</v>
      </c>
      <c r="L23" t="s">
        <v>430</v>
      </c>
      <c r="N23">
        <v>16</v>
      </c>
      <c r="O23" t="s">
        <v>104</v>
      </c>
      <c r="P23">
        <v>100</v>
      </c>
      <c r="Q23">
        <v>300</v>
      </c>
    </row>
    <row r="24" spans="2:17" x14ac:dyDescent="0.25">
      <c r="K24">
        <v>22</v>
      </c>
      <c r="L24" t="s">
        <v>451</v>
      </c>
      <c r="N24">
        <v>17</v>
      </c>
      <c r="O24" t="s">
        <v>239</v>
      </c>
      <c r="P24">
        <v>200</v>
      </c>
      <c r="Q24">
        <v>300</v>
      </c>
    </row>
    <row r="25" spans="2:17" x14ac:dyDescent="0.25">
      <c r="K25">
        <v>23</v>
      </c>
      <c r="L25" t="s">
        <v>131</v>
      </c>
      <c r="N25">
        <v>22</v>
      </c>
      <c r="O25" t="s">
        <v>251</v>
      </c>
      <c r="P25">
        <v>150</v>
      </c>
      <c r="Q25">
        <v>250</v>
      </c>
    </row>
    <row r="26" spans="2:17" x14ac:dyDescent="0.25">
      <c r="N26">
        <v>23</v>
      </c>
      <c r="O26" t="s">
        <v>655</v>
      </c>
      <c r="P26">
        <v>10</v>
      </c>
      <c r="Q26">
        <v>110</v>
      </c>
    </row>
    <row r="27" spans="2:17" x14ac:dyDescent="0.25">
      <c r="N27">
        <v>24</v>
      </c>
      <c r="O27" t="s">
        <v>556</v>
      </c>
      <c r="P27">
        <v>25</v>
      </c>
      <c r="Q27">
        <v>440</v>
      </c>
    </row>
    <row r="28" spans="2:17" x14ac:dyDescent="0.25">
      <c r="N28">
        <v>25</v>
      </c>
      <c r="O28" t="s">
        <v>277</v>
      </c>
      <c r="P28">
        <v>50</v>
      </c>
      <c r="Q28">
        <v>200</v>
      </c>
    </row>
    <row r="29" spans="2:17" x14ac:dyDescent="0.25">
      <c r="N29">
        <v>27</v>
      </c>
      <c r="O29" t="s">
        <v>279</v>
      </c>
      <c r="P29">
        <v>200</v>
      </c>
      <c r="Q29">
        <v>500</v>
      </c>
    </row>
    <row r="30" spans="2:17" x14ac:dyDescent="0.25">
      <c r="N30">
        <v>29</v>
      </c>
      <c r="O30" t="s">
        <v>284</v>
      </c>
      <c r="P30">
        <v>250</v>
      </c>
      <c r="Q30">
        <v>550</v>
      </c>
    </row>
    <row r="31" spans="2:17" x14ac:dyDescent="0.25">
      <c r="N31">
        <v>30</v>
      </c>
      <c r="O31" t="s">
        <v>285</v>
      </c>
      <c r="P31">
        <v>140</v>
      </c>
      <c r="Q31">
        <v>300</v>
      </c>
    </row>
    <row r="32" spans="2:17" x14ac:dyDescent="0.25">
      <c r="N32">
        <v>31</v>
      </c>
      <c r="O32" t="s">
        <v>287</v>
      </c>
      <c r="P32">
        <v>300</v>
      </c>
      <c r="Q32">
        <v>600</v>
      </c>
    </row>
    <row r="33" spans="14:17" x14ac:dyDescent="0.25">
      <c r="N33">
        <v>33</v>
      </c>
      <c r="O33" t="s">
        <v>656</v>
      </c>
      <c r="P33">
        <v>140</v>
      </c>
      <c r="Q33">
        <v>300</v>
      </c>
    </row>
    <row r="34" spans="14:17" x14ac:dyDescent="0.25">
      <c r="N34">
        <v>26</v>
      </c>
      <c r="O34" t="s">
        <v>95</v>
      </c>
      <c r="P34">
        <v>1000</v>
      </c>
      <c r="Q34">
        <v>2000</v>
      </c>
    </row>
    <row r="35" spans="14:17" x14ac:dyDescent="0.25">
      <c r="N35">
        <v>28</v>
      </c>
      <c r="O35" t="s">
        <v>95</v>
      </c>
      <c r="P35">
        <v>1000</v>
      </c>
      <c r="Q35">
        <v>2000</v>
      </c>
    </row>
    <row r="36" spans="14:17" x14ac:dyDescent="0.25">
      <c r="N36">
        <v>32</v>
      </c>
      <c r="O36" t="s">
        <v>95</v>
      </c>
      <c r="P36">
        <v>1000</v>
      </c>
      <c r="Q36">
        <v>2000</v>
      </c>
    </row>
    <row r="37" spans="14:17" x14ac:dyDescent="0.25">
      <c r="N37">
        <v>34</v>
      </c>
      <c r="O37" t="s">
        <v>95</v>
      </c>
      <c r="P37">
        <v>1000</v>
      </c>
      <c r="Q37">
        <v>2000</v>
      </c>
    </row>
    <row r="38" spans="14:17" x14ac:dyDescent="0.25">
      <c r="N38">
        <v>35</v>
      </c>
      <c r="O38" t="s">
        <v>95</v>
      </c>
      <c r="P38">
        <v>1000</v>
      </c>
      <c r="Q38">
        <v>2000</v>
      </c>
    </row>
    <row r="39" spans="14:17" x14ac:dyDescent="0.25">
      <c r="N39">
        <v>37</v>
      </c>
      <c r="O39" t="s">
        <v>298</v>
      </c>
      <c r="P39">
        <v>140</v>
      </c>
      <c r="Q39">
        <v>300</v>
      </c>
    </row>
  </sheetData>
  <sortState xmlns:xlrd2="http://schemas.microsoft.com/office/spreadsheetml/2017/richdata2" ref="V3:X13">
    <sortCondition ref="W11:W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586B-BA4F-493C-BF10-C0C542C0A737}">
  <dimension ref="A1:C10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92</v>
      </c>
      <c r="B1" t="s">
        <v>90</v>
      </c>
      <c r="C1" t="s">
        <v>91</v>
      </c>
    </row>
    <row r="2" spans="1:3" x14ac:dyDescent="0.25">
      <c r="A2">
        <v>100</v>
      </c>
      <c r="B2">
        <v>5</v>
      </c>
      <c r="C2">
        <v>11</v>
      </c>
    </row>
    <row r="3" spans="1:3" x14ac:dyDescent="0.25">
      <c r="A3">
        <v>14</v>
      </c>
      <c r="B3">
        <v>20</v>
      </c>
      <c r="C3">
        <v>12</v>
      </c>
    </row>
    <row r="4" spans="1:3" x14ac:dyDescent="0.25">
      <c r="A4">
        <v>0</v>
      </c>
      <c r="B4">
        <v>7</v>
      </c>
      <c r="C4">
        <v>13</v>
      </c>
    </row>
    <row r="5" spans="1:3" x14ac:dyDescent="0.25">
      <c r="A5">
        <v>4</v>
      </c>
      <c r="B5">
        <v>0</v>
      </c>
      <c r="C5">
        <v>11</v>
      </c>
    </row>
    <row r="6" spans="1:3" x14ac:dyDescent="0.25">
      <c r="A6">
        <v>0</v>
      </c>
      <c r="B6">
        <v>2</v>
      </c>
      <c r="C6">
        <v>12</v>
      </c>
    </row>
    <row r="7" spans="1:3" x14ac:dyDescent="0.25">
      <c r="A7">
        <v>0</v>
      </c>
      <c r="B7">
        <v>0</v>
      </c>
      <c r="C7">
        <v>13</v>
      </c>
    </row>
    <row r="8" spans="1:3" x14ac:dyDescent="0.25">
      <c r="A8">
        <v>8</v>
      </c>
      <c r="B8">
        <v>3</v>
      </c>
      <c r="C8">
        <v>11</v>
      </c>
    </row>
    <row r="9" spans="1:3" x14ac:dyDescent="0.25">
      <c r="A9">
        <v>0</v>
      </c>
      <c r="B9">
        <v>2</v>
      </c>
      <c r="C9">
        <v>12</v>
      </c>
    </row>
    <row r="10" spans="1:3" x14ac:dyDescent="0.25">
      <c r="A10">
        <v>12</v>
      </c>
      <c r="B10">
        <v>0</v>
      </c>
      <c r="C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A2" sqref="A2:F9"/>
    </sheetView>
  </sheetViews>
  <sheetFormatPr defaultRowHeight="15" x14ac:dyDescent="0.25"/>
  <cols>
    <col min="1" max="1" width="6" bestFit="1" customWidth="1"/>
    <col min="2" max="2" width="18.28515625" bestFit="1" customWidth="1"/>
    <col min="3" max="3" width="12.7109375" bestFit="1" customWidth="1"/>
    <col min="4" max="4" width="11" bestFit="1" customWidth="1"/>
    <col min="5" max="5" width="10.7109375" bestFit="1" customWidth="1"/>
    <col min="6" max="6" width="11" bestFit="1" customWidth="1"/>
  </cols>
  <sheetData>
    <row r="1" spans="1:6" x14ac:dyDescent="0.25">
      <c r="A1" t="s">
        <v>21</v>
      </c>
      <c r="B1" t="s">
        <v>1</v>
      </c>
      <c r="C1" t="s">
        <v>2</v>
      </c>
      <c r="D1" t="s">
        <v>0</v>
      </c>
      <c r="E1" t="s">
        <v>83</v>
      </c>
      <c r="F1" t="s">
        <v>702</v>
      </c>
    </row>
    <row r="2" spans="1:6" x14ac:dyDescent="0.25">
      <c r="A2">
        <v>1</v>
      </c>
      <c r="B2" t="s">
        <v>67</v>
      </c>
      <c r="C2" t="s">
        <v>5</v>
      </c>
      <c r="D2">
        <v>2467355553</v>
      </c>
      <c r="F2">
        <v>311</v>
      </c>
    </row>
    <row r="3" spans="1:6" x14ac:dyDescent="0.25">
      <c r="A3">
        <v>2</v>
      </c>
      <c r="B3" t="s">
        <v>68</v>
      </c>
      <c r="C3" t="s">
        <v>4</v>
      </c>
      <c r="D3">
        <v>1363718361</v>
      </c>
      <c r="F3">
        <v>111</v>
      </c>
    </row>
    <row r="4" spans="1:6" x14ac:dyDescent="0.25">
      <c r="A4">
        <v>3</v>
      </c>
      <c r="B4" t="s">
        <v>68</v>
      </c>
      <c r="C4" t="s">
        <v>74</v>
      </c>
      <c r="D4">
        <v>5445855711</v>
      </c>
      <c r="E4" t="s">
        <v>4</v>
      </c>
      <c r="F4">
        <v>111</v>
      </c>
    </row>
    <row r="5" spans="1:6" x14ac:dyDescent="0.25">
      <c r="A5">
        <v>4</v>
      </c>
      <c r="B5" t="s">
        <v>69</v>
      </c>
      <c r="C5" t="s">
        <v>73</v>
      </c>
      <c r="D5">
        <v>4558878512</v>
      </c>
      <c r="F5">
        <v>222</v>
      </c>
    </row>
    <row r="6" spans="1:6" x14ac:dyDescent="0.25">
      <c r="A6">
        <v>5</v>
      </c>
      <c r="B6" t="s">
        <v>69</v>
      </c>
      <c r="C6" t="s">
        <v>3</v>
      </c>
      <c r="D6">
        <v>1626258811</v>
      </c>
      <c r="E6" t="s">
        <v>73</v>
      </c>
      <c r="F6">
        <v>222</v>
      </c>
    </row>
    <row r="7" spans="1:6" x14ac:dyDescent="0.25">
      <c r="A7">
        <v>6</v>
      </c>
      <c r="B7" t="s">
        <v>70</v>
      </c>
      <c r="C7" t="s">
        <v>27</v>
      </c>
      <c r="D7">
        <v>2223354558</v>
      </c>
      <c r="F7">
        <v>223</v>
      </c>
    </row>
    <row r="8" spans="1:6" x14ac:dyDescent="0.25">
      <c r="A8">
        <v>7</v>
      </c>
      <c r="B8" t="s">
        <v>71</v>
      </c>
      <c r="C8" t="s">
        <v>28</v>
      </c>
      <c r="D8">
        <v>3454588543</v>
      </c>
      <c r="F8">
        <v>225</v>
      </c>
    </row>
    <row r="9" spans="1:6" x14ac:dyDescent="0.25">
      <c r="A9">
        <v>8</v>
      </c>
      <c r="B9" t="s">
        <v>72</v>
      </c>
      <c r="C9" t="s">
        <v>701</v>
      </c>
      <c r="D9">
        <v>1325464887</v>
      </c>
      <c r="F9">
        <v>224</v>
      </c>
    </row>
  </sheetData>
  <sortState xmlns:xlrd2="http://schemas.microsoft.com/office/spreadsheetml/2017/richdata2" ref="A2:E9">
    <sortCondition ref="A4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D682-12E4-404A-84D3-1B8E1B3B0F92}">
  <dimension ref="A1:G5"/>
  <sheetViews>
    <sheetView zoomScale="145" zoomScaleNormal="145" workbookViewId="0">
      <selection activeCell="E21" sqref="E21:E22"/>
    </sheetView>
  </sheetViews>
  <sheetFormatPr defaultRowHeight="15" x14ac:dyDescent="0.25"/>
  <cols>
    <col min="1" max="1" width="6.28515625" bestFit="1" customWidth="1"/>
    <col min="2" max="2" width="15" bestFit="1" customWidth="1"/>
    <col min="3" max="3" width="10.85546875" bestFit="1" customWidth="1"/>
    <col min="4" max="4" width="11.7109375" bestFit="1" customWidth="1"/>
    <col min="5" max="5" width="21.7109375" customWidth="1"/>
  </cols>
  <sheetData>
    <row r="1" spans="1:7" x14ac:dyDescent="0.25">
      <c r="A1" t="s">
        <v>22</v>
      </c>
      <c r="B1" t="s">
        <v>1</v>
      </c>
      <c r="C1" t="s">
        <v>2</v>
      </c>
      <c r="D1" t="s">
        <v>0</v>
      </c>
      <c r="E1" t="s">
        <v>84</v>
      </c>
      <c r="F1" t="s">
        <v>79</v>
      </c>
      <c r="G1" t="s">
        <v>82</v>
      </c>
    </row>
    <row r="2" spans="1:7" x14ac:dyDescent="0.25">
      <c r="A2">
        <v>12347</v>
      </c>
      <c r="B2" t="s">
        <v>63</v>
      </c>
      <c r="C2" t="s">
        <v>64</v>
      </c>
      <c r="D2">
        <v>1625535511</v>
      </c>
      <c r="E2" t="s">
        <v>85</v>
      </c>
      <c r="F2" t="s">
        <v>80</v>
      </c>
      <c r="G2" t="s">
        <v>65</v>
      </c>
    </row>
    <row r="3" spans="1:7" x14ac:dyDescent="0.25">
      <c r="A3">
        <v>76478</v>
      </c>
      <c r="B3" t="s">
        <v>63</v>
      </c>
      <c r="C3" t="s">
        <v>65</v>
      </c>
      <c r="D3">
        <v>1028777351</v>
      </c>
      <c r="E3" t="s">
        <v>86</v>
      </c>
      <c r="F3" t="s">
        <v>80</v>
      </c>
    </row>
    <row r="4" spans="1:7" x14ac:dyDescent="0.25">
      <c r="A4">
        <v>82482</v>
      </c>
      <c r="B4" t="s">
        <v>63</v>
      </c>
      <c r="C4" t="s">
        <v>66</v>
      </c>
      <c r="D4">
        <v>1245245672</v>
      </c>
      <c r="E4" t="s">
        <v>87</v>
      </c>
      <c r="F4" t="s">
        <v>81</v>
      </c>
      <c r="G4" t="s">
        <v>65</v>
      </c>
    </row>
    <row r="5" spans="1:7" x14ac:dyDescent="0.25">
      <c r="A5">
        <v>22254</v>
      </c>
      <c r="B5" t="s">
        <v>63</v>
      </c>
      <c r="C5" t="s">
        <v>88</v>
      </c>
      <c r="D5">
        <v>2325587855</v>
      </c>
      <c r="E5" t="s">
        <v>89</v>
      </c>
      <c r="F5" t="s">
        <v>81</v>
      </c>
      <c r="G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6702-5C4B-4B87-A1B9-95279D2A8B15}">
  <dimension ref="A1:I12"/>
  <sheetViews>
    <sheetView tabSelected="1" zoomScale="145" zoomScaleNormal="145" workbookViewId="0">
      <selection activeCell="A4" sqref="A4"/>
    </sheetView>
  </sheetViews>
  <sheetFormatPr defaultRowHeight="15" x14ac:dyDescent="0.25"/>
  <cols>
    <col min="1" max="1" width="6.28515625" bestFit="1" customWidth="1"/>
    <col min="2" max="2" width="15" bestFit="1" customWidth="1"/>
    <col min="3" max="3" width="14.85546875" bestFit="1" customWidth="1"/>
    <col min="4" max="4" width="12.85546875" bestFit="1" customWidth="1"/>
    <col min="6" max="6" width="11.42578125" bestFit="1" customWidth="1"/>
    <col min="7" max="7" width="11.7109375" bestFit="1" customWidth="1"/>
    <col min="8" max="8" width="31.85546875" customWidth="1"/>
  </cols>
  <sheetData>
    <row r="1" spans="1:9" x14ac:dyDescent="0.25">
      <c r="A1" t="s">
        <v>22</v>
      </c>
      <c r="B1" t="s">
        <v>664</v>
      </c>
      <c r="C1" t="s">
        <v>2</v>
      </c>
      <c r="D1" t="s">
        <v>0</v>
      </c>
      <c r="E1" t="s">
        <v>79</v>
      </c>
      <c r="F1" t="s">
        <v>82</v>
      </c>
      <c r="G1" t="s">
        <v>666</v>
      </c>
      <c r="H1" t="s">
        <v>84</v>
      </c>
      <c r="I1" t="s">
        <v>672</v>
      </c>
    </row>
    <row r="2" spans="1:9" x14ac:dyDescent="0.25">
      <c r="A2" t="s">
        <v>704</v>
      </c>
      <c r="B2" t="s">
        <v>665</v>
      </c>
      <c r="C2" t="s">
        <v>668</v>
      </c>
      <c r="D2">
        <v>1796836765</v>
      </c>
      <c r="E2" t="s">
        <v>667</v>
      </c>
      <c r="G2" t="s">
        <v>670</v>
      </c>
      <c r="H2" s="19" t="s">
        <v>681</v>
      </c>
      <c r="I2">
        <v>111</v>
      </c>
    </row>
    <row r="3" spans="1:9" x14ac:dyDescent="0.25">
      <c r="A3" t="s">
        <v>705</v>
      </c>
      <c r="B3" t="s">
        <v>63</v>
      </c>
      <c r="C3" t="s">
        <v>680</v>
      </c>
      <c r="D3">
        <v>2357139323</v>
      </c>
      <c r="E3" t="s">
        <v>80</v>
      </c>
      <c r="F3" t="s">
        <v>669</v>
      </c>
      <c r="G3" t="s">
        <v>110</v>
      </c>
      <c r="H3" t="s">
        <v>679</v>
      </c>
      <c r="I3">
        <v>8888</v>
      </c>
    </row>
    <row r="4" spans="1:9" x14ac:dyDescent="0.25">
      <c r="A4" t="s">
        <v>714</v>
      </c>
      <c r="B4" t="s">
        <v>63</v>
      </c>
      <c r="C4" t="s">
        <v>66</v>
      </c>
      <c r="D4">
        <v>1245245672</v>
      </c>
      <c r="E4" t="s">
        <v>81</v>
      </c>
      <c r="F4" t="s">
        <v>65</v>
      </c>
      <c r="G4" t="s">
        <v>689</v>
      </c>
      <c r="H4" s="19" t="s">
        <v>87</v>
      </c>
      <c r="I4">
        <v>82482</v>
      </c>
    </row>
    <row r="5" spans="1:9" x14ac:dyDescent="0.25">
      <c r="A5" t="s">
        <v>710</v>
      </c>
      <c r="B5" t="s">
        <v>665</v>
      </c>
      <c r="C5" t="s">
        <v>663</v>
      </c>
      <c r="D5">
        <v>3052465381</v>
      </c>
      <c r="E5" t="s">
        <v>80</v>
      </c>
      <c r="F5" t="s">
        <v>680</v>
      </c>
      <c r="G5" t="s">
        <v>110</v>
      </c>
      <c r="H5" t="s">
        <v>678</v>
      </c>
      <c r="I5">
        <v>5555</v>
      </c>
    </row>
    <row r="6" spans="1:9" x14ac:dyDescent="0.25">
      <c r="A6" t="s">
        <v>711</v>
      </c>
      <c r="B6" t="s">
        <v>63</v>
      </c>
      <c r="C6" t="s">
        <v>64</v>
      </c>
      <c r="D6">
        <v>1625535511</v>
      </c>
      <c r="E6" t="s">
        <v>80</v>
      </c>
      <c r="F6" t="s">
        <v>65</v>
      </c>
      <c r="G6" t="s">
        <v>689</v>
      </c>
      <c r="H6" s="19" t="s">
        <v>716</v>
      </c>
      <c r="I6">
        <v>12347</v>
      </c>
    </row>
    <row r="7" spans="1:9" x14ac:dyDescent="0.25">
      <c r="A7" t="s">
        <v>712</v>
      </c>
      <c r="B7" t="s">
        <v>63</v>
      </c>
      <c r="C7" t="s">
        <v>88</v>
      </c>
      <c r="D7">
        <v>2325587855</v>
      </c>
      <c r="E7" t="s">
        <v>81</v>
      </c>
      <c r="F7" t="s">
        <v>64</v>
      </c>
      <c r="G7" t="s">
        <v>688</v>
      </c>
      <c r="H7" t="s">
        <v>89</v>
      </c>
      <c r="I7">
        <v>22254</v>
      </c>
    </row>
    <row r="8" spans="1:9" x14ac:dyDescent="0.25">
      <c r="A8" t="s">
        <v>713</v>
      </c>
      <c r="B8" t="s">
        <v>63</v>
      </c>
      <c r="C8" t="s">
        <v>65</v>
      </c>
      <c r="D8">
        <v>1028777351</v>
      </c>
      <c r="E8" t="s">
        <v>80</v>
      </c>
      <c r="F8" t="s">
        <v>680</v>
      </c>
      <c r="G8" t="s">
        <v>688</v>
      </c>
      <c r="H8" s="19" t="s">
        <v>715</v>
      </c>
      <c r="I8">
        <v>76478</v>
      </c>
    </row>
    <row r="9" spans="1:9" x14ac:dyDescent="0.25">
      <c r="A9" t="s">
        <v>709</v>
      </c>
      <c r="B9" t="s">
        <v>665</v>
      </c>
      <c r="C9" t="s">
        <v>662</v>
      </c>
      <c r="D9">
        <v>2067405812</v>
      </c>
      <c r="E9" t="s">
        <v>81</v>
      </c>
      <c r="F9" t="s">
        <v>671</v>
      </c>
      <c r="G9" t="s">
        <v>110</v>
      </c>
      <c r="H9" t="s">
        <v>677</v>
      </c>
      <c r="I9">
        <v>4444</v>
      </c>
    </row>
    <row r="10" spans="1:9" x14ac:dyDescent="0.25">
      <c r="A10" t="s">
        <v>706</v>
      </c>
      <c r="B10" t="s">
        <v>665</v>
      </c>
      <c r="C10" t="s">
        <v>671</v>
      </c>
      <c r="D10">
        <v>2115467679</v>
      </c>
      <c r="E10" t="s">
        <v>667</v>
      </c>
      <c r="F10" t="s">
        <v>680</v>
      </c>
      <c r="G10" t="s">
        <v>110</v>
      </c>
      <c r="H10" t="s">
        <v>673</v>
      </c>
      <c r="I10">
        <v>1111</v>
      </c>
    </row>
    <row r="11" spans="1:9" x14ac:dyDescent="0.25">
      <c r="A11" t="s">
        <v>707</v>
      </c>
      <c r="B11" t="s">
        <v>665</v>
      </c>
      <c r="C11" t="s">
        <v>674</v>
      </c>
      <c r="D11">
        <v>2748855584</v>
      </c>
      <c r="E11" t="s">
        <v>667</v>
      </c>
      <c r="F11" t="s">
        <v>671</v>
      </c>
      <c r="G11" t="s">
        <v>110</v>
      </c>
      <c r="H11" t="s">
        <v>675</v>
      </c>
      <c r="I11">
        <v>2222</v>
      </c>
    </row>
    <row r="12" spans="1:9" x14ac:dyDescent="0.25">
      <c r="A12" t="s">
        <v>708</v>
      </c>
      <c r="B12" t="s">
        <v>665</v>
      </c>
      <c r="C12" t="s">
        <v>661</v>
      </c>
      <c r="D12">
        <v>1184824538</v>
      </c>
      <c r="E12" t="s">
        <v>667</v>
      </c>
      <c r="F12" t="s">
        <v>680</v>
      </c>
      <c r="G12" t="s">
        <v>110</v>
      </c>
      <c r="H12" t="s">
        <v>676</v>
      </c>
      <c r="I12">
        <v>3333</v>
      </c>
    </row>
  </sheetData>
  <sortState xmlns:xlrd2="http://schemas.microsoft.com/office/spreadsheetml/2017/richdata2" ref="A2:I12">
    <sortCondition ref="A4:A12"/>
  </sortState>
  <hyperlinks>
    <hyperlink ref="H4" r:id="rId1" xr:uid="{A90FE4DA-843B-4731-B79E-C69CC9EDE148}"/>
    <hyperlink ref="H2" r:id="rId2" xr:uid="{70DF7BF4-527C-4576-BD1E-BE117F05D9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2FC1-A9BE-44EE-A73E-553379A22BF5}">
  <dimension ref="A3:A14"/>
  <sheetViews>
    <sheetView topLeftCell="A3" zoomScale="250" zoomScaleNormal="250" workbookViewId="0">
      <selection activeCell="C10" sqref="C10"/>
    </sheetView>
  </sheetViews>
  <sheetFormatPr defaultRowHeight="15" x14ac:dyDescent="0.25"/>
  <sheetData>
    <row r="3" spans="1:1" x14ac:dyDescent="0.25">
      <c r="A3" s="3" t="s">
        <v>31</v>
      </c>
    </row>
    <row r="4" spans="1:1" x14ac:dyDescent="0.25">
      <c r="A4" s="2">
        <v>-0.2</v>
      </c>
    </row>
    <row r="5" spans="1:1" x14ac:dyDescent="0.25">
      <c r="A5" s="2">
        <v>-0.1</v>
      </c>
    </row>
    <row r="6" spans="1:1" x14ac:dyDescent="0.25">
      <c r="A6" s="2">
        <v>-0.05</v>
      </c>
    </row>
    <row r="7" spans="1:1" x14ac:dyDescent="0.25">
      <c r="A7" s="2">
        <v>-0.02</v>
      </c>
    </row>
    <row r="8" spans="1:1" x14ac:dyDescent="0.25">
      <c r="A8" s="2">
        <v>0</v>
      </c>
    </row>
    <row r="9" spans="1:1" x14ac:dyDescent="0.25">
      <c r="A9" s="2">
        <v>0.05</v>
      </c>
    </row>
    <row r="10" spans="1:1" x14ac:dyDescent="0.25">
      <c r="A10" s="2">
        <v>0.1</v>
      </c>
    </row>
    <row r="11" spans="1:1" x14ac:dyDescent="0.25">
      <c r="A11" s="2">
        <v>0.2</v>
      </c>
    </row>
    <row r="12" spans="1:1" x14ac:dyDescent="0.25">
      <c r="A12" s="2"/>
    </row>
    <row r="13" spans="1:1" x14ac:dyDescent="0.25">
      <c r="A13" s="2"/>
    </row>
    <row r="14" spans="1:1" x14ac:dyDescent="0.25">
      <c r="A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67CF-9117-410B-8A28-53FD67591CB4}">
  <dimension ref="A1:F71"/>
  <sheetViews>
    <sheetView zoomScale="115" zoomScaleNormal="115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2" max="2" width="11.85546875" bestFit="1" customWidth="1"/>
    <col min="3" max="3" width="12.7109375" bestFit="1" customWidth="1"/>
    <col min="4" max="4" width="12.28515625" customWidth="1"/>
  </cols>
  <sheetData>
    <row r="1" spans="1:6" x14ac:dyDescent="0.25">
      <c r="A1" s="14" t="s">
        <v>17</v>
      </c>
      <c r="B1" s="14" t="s">
        <v>19</v>
      </c>
      <c r="C1" s="14" t="s">
        <v>55</v>
      </c>
      <c r="D1" s="14" t="s">
        <v>23</v>
      </c>
      <c r="E1" s="14" t="s">
        <v>60</v>
      </c>
      <c r="F1" s="14" t="s">
        <v>703</v>
      </c>
    </row>
    <row r="2" spans="1:6" x14ac:dyDescent="0.25">
      <c r="A2">
        <v>1</v>
      </c>
      <c r="B2" s="1">
        <v>45149</v>
      </c>
      <c r="C2" s="1">
        <v>45151</v>
      </c>
      <c r="D2" s="1">
        <v>45153</v>
      </c>
      <c r="E2" t="s">
        <v>61</v>
      </c>
      <c r="F2">
        <v>6</v>
      </c>
    </row>
    <row r="3" spans="1:6" x14ac:dyDescent="0.25">
      <c r="A3">
        <v>2</v>
      </c>
      <c r="B3" s="1">
        <v>44420</v>
      </c>
      <c r="C3" s="1">
        <v>44422</v>
      </c>
      <c r="D3" s="1">
        <v>44425</v>
      </c>
      <c r="E3" t="s">
        <v>62</v>
      </c>
      <c r="F3">
        <v>4</v>
      </c>
    </row>
    <row r="4" spans="1:6" x14ac:dyDescent="0.25">
      <c r="A4">
        <v>3</v>
      </c>
      <c r="B4" s="1">
        <v>45170</v>
      </c>
      <c r="C4" s="1">
        <v>45172</v>
      </c>
      <c r="D4" s="1">
        <v>45173</v>
      </c>
      <c r="E4" t="s">
        <v>62</v>
      </c>
      <c r="F4">
        <v>5</v>
      </c>
    </row>
    <row r="5" spans="1:6" x14ac:dyDescent="0.25">
      <c r="A5">
        <v>4</v>
      </c>
      <c r="B5" s="1">
        <v>44369</v>
      </c>
      <c r="C5" s="1">
        <v>44371</v>
      </c>
      <c r="D5" s="1">
        <v>44372</v>
      </c>
      <c r="E5" t="s">
        <v>62</v>
      </c>
      <c r="F5">
        <v>7</v>
      </c>
    </row>
    <row r="6" spans="1:6" x14ac:dyDescent="0.25">
      <c r="A6">
        <v>5</v>
      </c>
      <c r="B6" s="1">
        <v>44582</v>
      </c>
      <c r="C6" s="1">
        <v>44584</v>
      </c>
      <c r="D6" s="1">
        <v>44587</v>
      </c>
      <c r="E6" t="s">
        <v>61</v>
      </c>
      <c r="F6">
        <v>6</v>
      </c>
    </row>
    <row r="7" spans="1:6" x14ac:dyDescent="0.25">
      <c r="A7">
        <v>6</v>
      </c>
      <c r="B7" s="1">
        <v>45105</v>
      </c>
      <c r="C7" s="1">
        <f>+B7+3</f>
        <v>45108</v>
      </c>
      <c r="D7" s="1">
        <f>+C7+5</f>
        <v>45113</v>
      </c>
      <c r="E7" t="s">
        <v>61</v>
      </c>
      <c r="F7">
        <v>5</v>
      </c>
    </row>
    <row r="8" spans="1:6" x14ac:dyDescent="0.25">
      <c r="A8">
        <v>7</v>
      </c>
      <c r="B8" s="1">
        <v>44229</v>
      </c>
      <c r="C8" s="1">
        <v>44231</v>
      </c>
      <c r="D8" s="1">
        <v>44234</v>
      </c>
      <c r="E8" t="s">
        <v>61</v>
      </c>
      <c r="F8">
        <v>7</v>
      </c>
    </row>
    <row r="9" spans="1:6" x14ac:dyDescent="0.25">
      <c r="A9">
        <v>8</v>
      </c>
      <c r="B9" s="1">
        <v>44399</v>
      </c>
      <c r="C9" s="1">
        <v>44402</v>
      </c>
      <c r="D9" s="1">
        <v>44403</v>
      </c>
      <c r="E9" t="s">
        <v>61</v>
      </c>
      <c r="F9">
        <v>6</v>
      </c>
    </row>
    <row r="10" spans="1:6" x14ac:dyDescent="0.25">
      <c r="A10">
        <v>9</v>
      </c>
      <c r="B10" s="1">
        <v>44213</v>
      </c>
      <c r="C10" s="1">
        <v>44214</v>
      </c>
      <c r="D10" s="1">
        <v>44217</v>
      </c>
      <c r="E10" t="s">
        <v>62</v>
      </c>
      <c r="F10">
        <v>8</v>
      </c>
    </row>
    <row r="11" spans="1:6" x14ac:dyDescent="0.25">
      <c r="A11">
        <v>10</v>
      </c>
      <c r="B11" s="1">
        <v>44389</v>
      </c>
      <c r="C11" s="1">
        <v>44391</v>
      </c>
      <c r="D11" s="1">
        <v>44392</v>
      </c>
      <c r="E11" t="s">
        <v>62</v>
      </c>
      <c r="F11">
        <v>7</v>
      </c>
    </row>
    <row r="12" spans="1:6" x14ac:dyDescent="0.25">
      <c r="A12">
        <v>11</v>
      </c>
      <c r="B12" s="1">
        <v>45120</v>
      </c>
      <c r="C12" s="1">
        <v>45122</v>
      </c>
      <c r="D12" s="1">
        <v>45124</v>
      </c>
      <c r="E12" t="s">
        <v>62</v>
      </c>
      <c r="F12">
        <v>5</v>
      </c>
    </row>
    <row r="13" spans="1:6" x14ac:dyDescent="0.25">
      <c r="A13">
        <v>12</v>
      </c>
      <c r="B13" s="1">
        <v>44228</v>
      </c>
      <c r="C13" s="1">
        <v>44230</v>
      </c>
      <c r="D13" s="1">
        <v>44231</v>
      </c>
      <c r="E13" t="s">
        <v>61</v>
      </c>
      <c r="F13">
        <v>5</v>
      </c>
    </row>
    <row r="14" spans="1:6" x14ac:dyDescent="0.25">
      <c r="A14">
        <v>13</v>
      </c>
      <c r="B14" s="1">
        <v>45281</v>
      </c>
      <c r="C14" s="1">
        <v>45283</v>
      </c>
      <c r="D14" s="1">
        <v>45285</v>
      </c>
      <c r="E14" t="s">
        <v>61</v>
      </c>
      <c r="F14">
        <v>5</v>
      </c>
    </row>
    <row r="15" spans="1:6" x14ac:dyDescent="0.25">
      <c r="A15">
        <v>14</v>
      </c>
      <c r="B15" s="1">
        <v>45119</v>
      </c>
      <c r="C15" s="1">
        <v>45122</v>
      </c>
      <c r="D15" s="1">
        <v>45123</v>
      </c>
      <c r="E15" t="s">
        <v>62</v>
      </c>
      <c r="F15">
        <v>3</v>
      </c>
    </row>
    <row r="16" spans="1:6" x14ac:dyDescent="0.25">
      <c r="A16">
        <v>15</v>
      </c>
      <c r="B16" s="1">
        <v>44590</v>
      </c>
      <c r="C16" s="1">
        <v>44592</v>
      </c>
      <c r="D16" s="1">
        <v>44593</v>
      </c>
      <c r="E16" t="s">
        <v>62</v>
      </c>
      <c r="F16">
        <v>6</v>
      </c>
    </row>
    <row r="17" spans="1:6" x14ac:dyDescent="0.25">
      <c r="A17">
        <v>16</v>
      </c>
      <c r="B17" s="1">
        <v>44858</v>
      </c>
      <c r="C17" s="1">
        <v>44860</v>
      </c>
      <c r="D17" s="1">
        <v>44861</v>
      </c>
      <c r="E17" t="s">
        <v>61</v>
      </c>
      <c r="F17">
        <v>7</v>
      </c>
    </row>
    <row r="18" spans="1:6" x14ac:dyDescent="0.25">
      <c r="A18">
        <v>17</v>
      </c>
      <c r="B18" s="1">
        <v>44533</v>
      </c>
      <c r="C18" s="1">
        <v>44534</v>
      </c>
      <c r="D18" s="1">
        <v>44536</v>
      </c>
      <c r="E18" t="s">
        <v>62</v>
      </c>
      <c r="F18">
        <v>8</v>
      </c>
    </row>
    <row r="19" spans="1:6" x14ac:dyDescent="0.25">
      <c r="A19">
        <v>18</v>
      </c>
      <c r="B19" s="1">
        <v>44618</v>
      </c>
      <c r="C19" s="1">
        <v>44619</v>
      </c>
      <c r="D19" s="1">
        <v>44620</v>
      </c>
      <c r="E19" t="s">
        <v>62</v>
      </c>
      <c r="F19">
        <v>2</v>
      </c>
    </row>
    <row r="20" spans="1:6" x14ac:dyDescent="0.25">
      <c r="A20">
        <v>19</v>
      </c>
      <c r="B20" s="1">
        <v>44401</v>
      </c>
      <c r="C20" s="1">
        <v>44402</v>
      </c>
      <c r="D20" s="1">
        <v>44405</v>
      </c>
      <c r="E20" t="s">
        <v>62</v>
      </c>
      <c r="F20">
        <v>8</v>
      </c>
    </row>
    <row r="21" spans="1:6" x14ac:dyDescent="0.25">
      <c r="A21">
        <v>20</v>
      </c>
      <c r="B21" s="1">
        <v>44300</v>
      </c>
      <c r="C21" s="1">
        <v>44302</v>
      </c>
      <c r="D21" s="1">
        <v>44303</v>
      </c>
      <c r="E21" t="s">
        <v>61</v>
      </c>
      <c r="F21">
        <v>1</v>
      </c>
    </row>
    <row r="22" spans="1:6" x14ac:dyDescent="0.25">
      <c r="A22">
        <v>21</v>
      </c>
      <c r="B22" s="1">
        <v>44906</v>
      </c>
      <c r="C22" s="1">
        <v>44908</v>
      </c>
      <c r="D22" s="1">
        <v>44909</v>
      </c>
      <c r="E22" t="s">
        <v>61</v>
      </c>
      <c r="F22">
        <v>8</v>
      </c>
    </row>
    <row r="23" spans="1:6" x14ac:dyDescent="0.25">
      <c r="A23">
        <v>22</v>
      </c>
      <c r="B23" s="1">
        <v>45043</v>
      </c>
      <c r="C23" s="1">
        <v>45045</v>
      </c>
      <c r="D23" s="1">
        <v>45046</v>
      </c>
      <c r="E23" t="s">
        <v>61</v>
      </c>
      <c r="F23">
        <v>1</v>
      </c>
    </row>
    <row r="24" spans="1:6" x14ac:dyDescent="0.25">
      <c r="A24">
        <v>23</v>
      </c>
      <c r="B24" s="1">
        <v>45106</v>
      </c>
      <c r="C24" s="1">
        <v>45107</v>
      </c>
      <c r="D24" s="1">
        <v>45110</v>
      </c>
      <c r="E24" t="s">
        <v>62</v>
      </c>
      <c r="F24">
        <v>1</v>
      </c>
    </row>
    <row r="25" spans="1:6" x14ac:dyDescent="0.25">
      <c r="A25">
        <v>24</v>
      </c>
      <c r="B25" s="1">
        <v>45207</v>
      </c>
      <c r="C25" s="1">
        <v>45209</v>
      </c>
      <c r="D25" s="1">
        <v>45211</v>
      </c>
      <c r="E25" t="s">
        <v>62</v>
      </c>
      <c r="F25">
        <v>3</v>
      </c>
    </row>
    <row r="26" spans="1:6" x14ac:dyDescent="0.25">
      <c r="A26">
        <v>25</v>
      </c>
      <c r="B26" s="1">
        <v>45001</v>
      </c>
      <c r="C26" s="1">
        <v>45002</v>
      </c>
      <c r="D26" s="1">
        <v>45005</v>
      </c>
      <c r="E26" t="s">
        <v>62</v>
      </c>
      <c r="F26">
        <v>6</v>
      </c>
    </row>
    <row r="27" spans="1:6" x14ac:dyDescent="0.25">
      <c r="A27">
        <v>26</v>
      </c>
      <c r="B27" s="1">
        <v>44209</v>
      </c>
      <c r="C27" s="1">
        <v>44211</v>
      </c>
      <c r="D27" s="1">
        <v>44213</v>
      </c>
      <c r="E27" t="s">
        <v>61</v>
      </c>
      <c r="F27">
        <v>6</v>
      </c>
    </row>
    <row r="28" spans="1:6" x14ac:dyDescent="0.25">
      <c r="A28">
        <v>27</v>
      </c>
      <c r="B28" s="1">
        <v>45012</v>
      </c>
      <c r="C28" s="1">
        <v>45014</v>
      </c>
      <c r="D28" s="1">
        <v>45017</v>
      </c>
      <c r="E28" t="s">
        <v>61</v>
      </c>
      <c r="F28">
        <v>5</v>
      </c>
    </row>
    <row r="29" spans="1:6" x14ac:dyDescent="0.25">
      <c r="A29">
        <v>28</v>
      </c>
      <c r="B29" s="1">
        <v>44520</v>
      </c>
      <c r="C29" s="1">
        <v>44522</v>
      </c>
      <c r="D29" s="1">
        <v>44524</v>
      </c>
      <c r="E29" t="s">
        <v>61</v>
      </c>
      <c r="F29">
        <v>3</v>
      </c>
    </row>
    <row r="30" spans="1:6" x14ac:dyDescent="0.25">
      <c r="A30">
        <v>29</v>
      </c>
      <c r="B30" s="1">
        <v>44812</v>
      </c>
      <c r="C30" s="1">
        <v>44814</v>
      </c>
      <c r="D30" s="1">
        <v>44815</v>
      </c>
      <c r="E30" t="s">
        <v>61</v>
      </c>
      <c r="F30">
        <v>1</v>
      </c>
    </row>
    <row r="31" spans="1:6" x14ac:dyDescent="0.25">
      <c r="A31">
        <v>30</v>
      </c>
      <c r="B31" s="1">
        <v>44943</v>
      </c>
      <c r="C31" s="1">
        <v>44944</v>
      </c>
      <c r="D31" s="1">
        <v>44947</v>
      </c>
      <c r="E31" t="s">
        <v>62</v>
      </c>
      <c r="F31">
        <v>1</v>
      </c>
    </row>
    <row r="32" spans="1:6" x14ac:dyDescent="0.25">
      <c r="A32">
        <v>31</v>
      </c>
      <c r="B32" s="1">
        <v>45119</v>
      </c>
      <c r="C32" s="1">
        <v>45120</v>
      </c>
      <c r="D32" s="1">
        <v>45121</v>
      </c>
      <c r="E32" t="s">
        <v>62</v>
      </c>
      <c r="F32">
        <v>5</v>
      </c>
    </row>
    <row r="33" spans="1:6" x14ac:dyDescent="0.25">
      <c r="A33">
        <v>32</v>
      </c>
      <c r="B33" s="1">
        <v>44507</v>
      </c>
      <c r="C33" s="1">
        <v>44509</v>
      </c>
      <c r="D33" s="1">
        <v>44511</v>
      </c>
      <c r="E33" t="s">
        <v>62</v>
      </c>
      <c r="F33">
        <v>2</v>
      </c>
    </row>
    <row r="34" spans="1:6" x14ac:dyDescent="0.25">
      <c r="A34">
        <v>33</v>
      </c>
      <c r="B34" s="1">
        <v>44557</v>
      </c>
      <c r="C34" s="1">
        <v>44558</v>
      </c>
      <c r="D34" s="1">
        <v>44559</v>
      </c>
      <c r="E34" t="s">
        <v>61</v>
      </c>
      <c r="F34">
        <v>5</v>
      </c>
    </row>
    <row r="35" spans="1:6" x14ac:dyDescent="0.25">
      <c r="A35">
        <v>34</v>
      </c>
      <c r="B35" s="1">
        <v>44639</v>
      </c>
      <c r="C35" s="1">
        <v>44641</v>
      </c>
      <c r="D35" s="1">
        <v>44644</v>
      </c>
      <c r="E35" t="s">
        <v>61</v>
      </c>
      <c r="F35">
        <v>5</v>
      </c>
    </row>
    <row r="36" spans="1:6" x14ac:dyDescent="0.25">
      <c r="A36">
        <v>35</v>
      </c>
      <c r="B36" s="1">
        <v>44637</v>
      </c>
      <c r="C36" s="1">
        <v>44638</v>
      </c>
      <c r="D36" s="1">
        <v>44639</v>
      </c>
      <c r="E36" t="s">
        <v>61</v>
      </c>
      <c r="F36">
        <v>2</v>
      </c>
    </row>
    <row r="37" spans="1:6" x14ac:dyDescent="0.25">
      <c r="A37">
        <v>36</v>
      </c>
      <c r="B37" s="1">
        <v>45033</v>
      </c>
      <c r="C37" s="1">
        <v>45036</v>
      </c>
      <c r="D37" s="1">
        <v>45038</v>
      </c>
      <c r="E37" t="s">
        <v>62</v>
      </c>
      <c r="F37">
        <v>4</v>
      </c>
    </row>
    <row r="38" spans="1:6" x14ac:dyDescent="0.25">
      <c r="A38">
        <v>37</v>
      </c>
      <c r="B38" s="1">
        <v>44369</v>
      </c>
      <c r="C38" s="1">
        <v>44372</v>
      </c>
      <c r="D38" s="1">
        <v>44373</v>
      </c>
      <c r="E38" t="s">
        <v>62</v>
      </c>
      <c r="F38">
        <v>2</v>
      </c>
    </row>
    <row r="39" spans="1:6" x14ac:dyDescent="0.25">
      <c r="A39">
        <v>38</v>
      </c>
      <c r="B39" s="1">
        <v>44302</v>
      </c>
      <c r="C39" s="1">
        <v>44305</v>
      </c>
      <c r="D39" s="1">
        <v>44308</v>
      </c>
      <c r="E39" t="s">
        <v>62</v>
      </c>
      <c r="F39">
        <v>7</v>
      </c>
    </row>
    <row r="40" spans="1:6" x14ac:dyDescent="0.25">
      <c r="A40">
        <v>39</v>
      </c>
      <c r="B40" s="1">
        <v>44708</v>
      </c>
      <c r="C40" s="1">
        <v>44711</v>
      </c>
      <c r="D40" s="1">
        <v>44713</v>
      </c>
      <c r="E40" t="s">
        <v>61</v>
      </c>
      <c r="F40">
        <v>8</v>
      </c>
    </row>
    <row r="41" spans="1:6" x14ac:dyDescent="0.25">
      <c r="A41">
        <v>40</v>
      </c>
      <c r="B41" s="1">
        <v>44212</v>
      </c>
      <c r="C41" s="1">
        <v>44213</v>
      </c>
      <c r="D41" s="1">
        <v>44214</v>
      </c>
      <c r="E41" t="s">
        <v>61</v>
      </c>
      <c r="F41">
        <v>8</v>
      </c>
    </row>
    <row r="42" spans="1:6" x14ac:dyDescent="0.25">
      <c r="A42">
        <v>41</v>
      </c>
      <c r="B42" s="1">
        <v>44568</v>
      </c>
      <c r="C42" s="1">
        <v>44570</v>
      </c>
      <c r="D42" s="1">
        <v>44571</v>
      </c>
      <c r="E42" t="s">
        <v>62</v>
      </c>
      <c r="F42">
        <v>7</v>
      </c>
    </row>
    <row r="43" spans="1:6" x14ac:dyDescent="0.25">
      <c r="A43">
        <v>42</v>
      </c>
      <c r="B43" s="1">
        <v>44594</v>
      </c>
      <c r="C43" s="1">
        <v>44596</v>
      </c>
      <c r="D43" s="1">
        <v>44597</v>
      </c>
      <c r="E43" t="s">
        <v>62</v>
      </c>
      <c r="F43">
        <v>1</v>
      </c>
    </row>
    <row r="44" spans="1:6" x14ac:dyDescent="0.25">
      <c r="A44">
        <v>43</v>
      </c>
      <c r="B44" s="1">
        <v>44634</v>
      </c>
      <c r="C44" s="1">
        <v>44637</v>
      </c>
      <c r="D44" s="1">
        <v>44640</v>
      </c>
      <c r="E44" t="s">
        <v>61</v>
      </c>
      <c r="F44">
        <v>4</v>
      </c>
    </row>
    <row r="45" spans="1:6" x14ac:dyDescent="0.25">
      <c r="A45">
        <v>44</v>
      </c>
      <c r="B45" s="1">
        <v>44952</v>
      </c>
      <c r="C45" s="1">
        <v>44953</v>
      </c>
      <c r="D45" s="1">
        <v>44956</v>
      </c>
      <c r="E45" t="s">
        <v>62</v>
      </c>
      <c r="F45">
        <v>6</v>
      </c>
    </row>
    <row r="46" spans="1:6" x14ac:dyDescent="0.25">
      <c r="A46">
        <v>45</v>
      </c>
      <c r="B46" s="1">
        <v>44923</v>
      </c>
      <c r="C46" s="1">
        <v>44926</v>
      </c>
      <c r="D46" s="1">
        <v>44929</v>
      </c>
      <c r="E46" t="s">
        <v>62</v>
      </c>
      <c r="F46">
        <v>1</v>
      </c>
    </row>
    <row r="47" spans="1:6" x14ac:dyDescent="0.25">
      <c r="A47">
        <v>46</v>
      </c>
      <c r="B47" s="1">
        <v>44674</v>
      </c>
      <c r="C47" s="1">
        <v>44675</v>
      </c>
      <c r="D47" s="1">
        <v>44678</v>
      </c>
      <c r="E47" t="s">
        <v>62</v>
      </c>
      <c r="F47">
        <v>5</v>
      </c>
    </row>
    <row r="48" spans="1:6" x14ac:dyDescent="0.25">
      <c r="A48">
        <v>47</v>
      </c>
      <c r="B48" s="1">
        <v>45039</v>
      </c>
      <c r="C48" s="1">
        <v>45040</v>
      </c>
      <c r="D48" s="1">
        <v>45042</v>
      </c>
      <c r="E48" t="s">
        <v>61</v>
      </c>
      <c r="F48">
        <v>5</v>
      </c>
    </row>
    <row r="49" spans="1:6" x14ac:dyDescent="0.25">
      <c r="A49">
        <v>48</v>
      </c>
      <c r="B49" s="1">
        <v>45235</v>
      </c>
      <c r="C49" s="1">
        <v>45237</v>
      </c>
      <c r="D49" s="1">
        <v>45239</v>
      </c>
      <c r="E49" t="s">
        <v>61</v>
      </c>
      <c r="F49">
        <v>8</v>
      </c>
    </row>
    <row r="50" spans="1:6" x14ac:dyDescent="0.25">
      <c r="A50">
        <v>49</v>
      </c>
      <c r="B50" s="1">
        <v>45071</v>
      </c>
      <c r="C50" s="1">
        <v>45074</v>
      </c>
      <c r="D50" s="1">
        <v>45075</v>
      </c>
      <c r="E50" t="s">
        <v>61</v>
      </c>
      <c r="F50">
        <v>2</v>
      </c>
    </row>
    <row r="51" spans="1:6" x14ac:dyDescent="0.25">
      <c r="A51">
        <v>50</v>
      </c>
      <c r="B51" s="1">
        <v>45132</v>
      </c>
      <c r="C51" s="1">
        <v>45133</v>
      </c>
      <c r="D51" s="1">
        <v>45134</v>
      </c>
      <c r="E51" t="s">
        <v>62</v>
      </c>
      <c r="F51">
        <v>6</v>
      </c>
    </row>
    <row r="52" spans="1:6" x14ac:dyDescent="0.25">
      <c r="A52">
        <v>51</v>
      </c>
      <c r="B52" s="1">
        <v>44823</v>
      </c>
      <c r="C52" s="1">
        <v>44824</v>
      </c>
      <c r="D52" s="1">
        <v>44827</v>
      </c>
      <c r="E52" t="s">
        <v>62</v>
      </c>
      <c r="F52">
        <v>5</v>
      </c>
    </row>
    <row r="53" spans="1:6" x14ac:dyDescent="0.25">
      <c r="A53">
        <v>52</v>
      </c>
      <c r="B53" s="1">
        <v>44244</v>
      </c>
      <c r="C53" s="1">
        <v>44246</v>
      </c>
      <c r="D53" s="1">
        <v>44247</v>
      </c>
      <c r="E53" t="s">
        <v>62</v>
      </c>
      <c r="F53">
        <v>5</v>
      </c>
    </row>
    <row r="54" spans="1:6" x14ac:dyDescent="0.25">
      <c r="A54">
        <v>53</v>
      </c>
      <c r="B54" s="1">
        <v>44397</v>
      </c>
      <c r="C54" s="1">
        <v>44398</v>
      </c>
      <c r="D54" s="1">
        <v>44400</v>
      </c>
      <c r="E54" t="s">
        <v>61</v>
      </c>
      <c r="F54">
        <v>6</v>
      </c>
    </row>
    <row r="55" spans="1:6" x14ac:dyDescent="0.25">
      <c r="A55">
        <v>54</v>
      </c>
      <c r="B55" s="1">
        <v>44835</v>
      </c>
      <c r="C55" s="1">
        <v>44838</v>
      </c>
      <c r="D55" s="1">
        <v>44840</v>
      </c>
      <c r="E55" t="s">
        <v>61</v>
      </c>
      <c r="F55">
        <v>7</v>
      </c>
    </row>
    <row r="56" spans="1:6" x14ac:dyDescent="0.25">
      <c r="A56">
        <v>55</v>
      </c>
      <c r="B56" s="1">
        <v>44602</v>
      </c>
      <c r="C56" s="1">
        <v>44604</v>
      </c>
      <c r="D56" s="1">
        <v>44606</v>
      </c>
      <c r="E56" t="s">
        <v>61</v>
      </c>
      <c r="F56">
        <v>4</v>
      </c>
    </row>
    <row r="57" spans="1:6" x14ac:dyDescent="0.25">
      <c r="A57">
        <v>56</v>
      </c>
      <c r="B57" s="1">
        <v>44979</v>
      </c>
      <c r="C57" s="1">
        <v>44981</v>
      </c>
      <c r="D57" s="1">
        <v>44982</v>
      </c>
      <c r="E57" t="s">
        <v>61</v>
      </c>
      <c r="F57">
        <v>8</v>
      </c>
    </row>
    <row r="58" spans="1:6" x14ac:dyDescent="0.25">
      <c r="A58">
        <v>57</v>
      </c>
      <c r="B58" s="1">
        <v>44590</v>
      </c>
      <c r="C58" s="1">
        <v>44591</v>
      </c>
      <c r="D58" s="1">
        <v>44592</v>
      </c>
      <c r="E58" t="s">
        <v>62</v>
      </c>
      <c r="F58">
        <v>7</v>
      </c>
    </row>
    <row r="59" spans="1:6" x14ac:dyDescent="0.25">
      <c r="A59">
        <v>58</v>
      </c>
      <c r="B59" s="1">
        <v>45272</v>
      </c>
      <c r="C59" s="1">
        <v>45274</v>
      </c>
      <c r="D59" s="1">
        <v>45276</v>
      </c>
      <c r="E59" t="s">
        <v>62</v>
      </c>
      <c r="F59">
        <v>4</v>
      </c>
    </row>
    <row r="60" spans="1:6" x14ac:dyDescent="0.25">
      <c r="A60">
        <v>59</v>
      </c>
      <c r="B60" s="1">
        <v>44420</v>
      </c>
      <c r="C60" s="1">
        <v>44421</v>
      </c>
      <c r="D60" s="1">
        <v>44423</v>
      </c>
      <c r="E60" t="s">
        <v>62</v>
      </c>
      <c r="F60">
        <v>4</v>
      </c>
    </row>
    <row r="61" spans="1:6" x14ac:dyDescent="0.25">
      <c r="A61">
        <v>60</v>
      </c>
      <c r="B61" s="1">
        <v>44984</v>
      </c>
      <c r="C61" s="1">
        <v>44987</v>
      </c>
      <c r="D61" s="1">
        <v>44989</v>
      </c>
      <c r="E61" t="s">
        <v>61</v>
      </c>
      <c r="F61">
        <v>7</v>
      </c>
    </row>
    <row r="62" spans="1:6" x14ac:dyDescent="0.25">
      <c r="A62">
        <v>61</v>
      </c>
      <c r="B62" s="1">
        <v>44907</v>
      </c>
      <c r="C62" s="1">
        <v>44908</v>
      </c>
      <c r="D62" s="1">
        <v>44911</v>
      </c>
      <c r="E62" t="s">
        <v>61</v>
      </c>
      <c r="F62">
        <v>1</v>
      </c>
    </row>
    <row r="63" spans="1:6" x14ac:dyDescent="0.25">
      <c r="A63">
        <v>62</v>
      </c>
      <c r="B63" s="1">
        <v>45281</v>
      </c>
      <c r="C63" s="1">
        <v>45283</v>
      </c>
      <c r="D63" s="1">
        <v>45286</v>
      </c>
      <c r="E63" t="s">
        <v>61</v>
      </c>
      <c r="F63">
        <v>5</v>
      </c>
    </row>
    <row r="64" spans="1:6" x14ac:dyDescent="0.25">
      <c r="A64">
        <v>63</v>
      </c>
      <c r="B64" s="1">
        <v>44690</v>
      </c>
      <c r="C64" s="1">
        <v>44692</v>
      </c>
      <c r="D64" s="1">
        <v>44694</v>
      </c>
      <c r="E64" t="s">
        <v>62</v>
      </c>
      <c r="F64">
        <v>6</v>
      </c>
    </row>
    <row r="65" spans="1:6" x14ac:dyDescent="0.25">
      <c r="A65">
        <v>64</v>
      </c>
      <c r="B65" s="1">
        <v>44850</v>
      </c>
      <c r="C65" s="1">
        <v>44852</v>
      </c>
      <c r="D65" s="1">
        <v>44855</v>
      </c>
      <c r="E65" t="s">
        <v>62</v>
      </c>
      <c r="F65">
        <v>1</v>
      </c>
    </row>
    <row r="66" spans="1:6" x14ac:dyDescent="0.25">
      <c r="A66">
        <v>65</v>
      </c>
      <c r="B66" s="1">
        <v>44757</v>
      </c>
      <c r="C66" s="1">
        <v>44760</v>
      </c>
      <c r="D66" s="1">
        <v>44762</v>
      </c>
      <c r="E66" t="s">
        <v>62</v>
      </c>
      <c r="F66">
        <v>4</v>
      </c>
    </row>
    <row r="67" spans="1:6" x14ac:dyDescent="0.25">
      <c r="A67">
        <v>66</v>
      </c>
      <c r="B67" s="1">
        <v>44677</v>
      </c>
      <c r="C67" s="1">
        <v>44678</v>
      </c>
      <c r="D67" s="1">
        <v>44679</v>
      </c>
      <c r="E67" t="s">
        <v>61</v>
      </c>
      <c r="F67">
        <v>7</v>
      </c>
    </row>
    <row r="68" spans="1:6" x14ac:dyDescent="0.25">
      <c r="A68">
        <v>67</v>
      </c>
      <c r="B68" s="1">
        <v>44208</v>
      </c>
      <c r="C68" s="1">
        <v>44211</v>
      </c>
      <c r="D68" s="1">
        <v>44213</v>
      </c>
      <c r="E68" t="s">
        <v>61</v>
      </c>
      <c r="F68">
        <v>5</v>
      </c>
    </row>
    <row r="69" spans="1:6" x14ac:dyDescent="0.25">
      <c r="A69">
        <v>68</v>
      </c>
      <c r="B69" s="1">
        <v>44234</v>
      </c>
      <c r="C69" s="1">
        <v>44236</v>
      </c>
      <c r="D69" s="1">
        <v>44238</v>
      </c>
      <c r="E69" t="s">
        <v>62</v>
      </c>
      <c r="F69">
        <v>3</v>
      </c>
    </row>
    <row r="70" spans="1:6" x14ac:dyDescent="0.25">
      <c r="A70">
        <v>69</v>
      </c>
      <c r="B70" s="1">
        <v>45267</v>
      </c>
      <c r="C70" s="1">
        <v>45269</v>
      </c>
      <c r="D70" s="1">
        <v>45270</v>
      </c>
      <c r="E70" t="s">
        <v>62</v>
      </c>
      <c r="F70">
        <v>6</v>
      </c>
    </row>
    <row r="71" spans="1:6" x14ac:dyDescent="0.25">
      <c r="A71">
        <v>70</v>
      </c>
      <c r="B71" s="1">
        <v>44777</v>
      </c>
      <c r="C71" s="1">
        <v>44778</v>
      </c>
      <c r="D71" s="1">
        <v>44781</v>
      </c>
      <c r="E71" t="s">
        <v>61</v>
      </c>
      <c r="F71">
        <f ca="1">RANDBETWEEN(MIN(Customers!$A$2:$A$9),MAX(Customers!$A$2:$A$9))</f>
        <v>5</v>
      </c>
    </row>
  </sheetData>
  <sortState xmlns:xlrd2="http://schemas.microsoft.com/office/spreadsheetml/2017/richdata2" ref="A2:E71">
    <sortCondition ref="A2:A7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E86B-D750-4282-9441-89B3E29C9D17}">
  <dimension ref="A1:H905"/>
  <sheetViews>
    <sheetView workbookViewId="0">
      <pane ySplit="1" topLeftCell="A882" activePane="bottomLeft" state="frozen"/>
      <selection pane="bottomLeft" activeCell="E905" sqref="E905"/>
    </sheetView>
  </sheetViews>
  <sheetFormatPr defaultRowHeight="15" x14ac:dyDescent="0.25"/>
  <cols>
    <col min="1" max="1" width="10" bestFit="1" customWidth="1"/>
    <col min="8" max="8" width="10.28515625" bestFit="1" customWidth="1"/>
  </cols>
  <sheetData>
    <row r="1" spans="1:8" x14ac:dyDescent="0.25">
      <c r="A1" s="14" t="s">
        <v>26</v>
      </c>
      <c r="B1" s="14" t="s">
        <v>698</v>
      </c>
      <c r="C1" s="14" t="s">
        <v>697</v>
      </c>
      <c r="D1" s="14" t="s">
        <v>696</v>
      </c>
      <c r="E1" s="14" t="s">
        <v>695</v>
      </c>
      <c r="F1" s="14" t="s">
        <v>694</v>
      </c>
      <c r="G1" s="14" t="s">
        <v>693</v>
      </c>
      <c r="H1" s="14" t="s">
        <v>692</v>
      </c>
    </row>
    <row r="2" spans="1:8" x14ac:dyDescent="0.25">
      <c r="A2">
        <v>86563</v>
      </c>
      <c r="B2">
        <v>1</v>
      </c>
      <c r="C2">
        <v>15</v>
      </c>
      <c r="D2">
        <v>109</v>
      </c>
      <c r="E2" t="s">
        <v>706</v>
      </c>
      <c r="F2">
        <v>12</v>
      </c>
      <c r="G2" s="6">
        <v>0</v>
      </c>
      <c r="H2" s="5">
        <v>29</v>
      </c>
    </row>
    <row r="3" spans="1:8" x14ac:dyDescent="0.25">
      <c r="A3">
        <v>48256</v>
      </c>
      <c r="B3">
        <v>1</v>
      </c>
      <c r="C3">
        <v>11</v>
      </c>
      <c r="D3">
        <v>106</v>
      </c>
      <c r="E3" t="s">
        <v>704</v>
      </c>
      <c r="F3">
        <v>5</v>
      </c>
      <c r="G3" s="6">
        <v>0</v>
      </c>
      <c r="H3" s="5">
        <v>31</v>
      </c>
    </row>
    <row r="4" spans="1:8" x14ac:dyDescent="0.25">
      <c r="A4">
        <v>48256</v>
      </c>
      <c r="B4">
        <v>1</v>
      </c>
      <c r="C4">
        <v>15</v>
      </c>
      <c r="D4">
        <v>109</v>
      </c>
      <c r="E4" t="s">
        <v>706</v>
      </c>
      <c r="F4">
        <v>13</v>
      </c>
      <c r="G4" s="6">
        <v>0</v>
      </c>
      <c r="H4" s="5">
        <v>20</v>
      </c>
    </row>
    <row r="5" spans="1:8" x14ac:dyDescent="0.25">
      <c r="A5">
        <v>96352</v>
      </c>
      <c r="B5">
        <v>1</v>
      </c>
      <c r="C5">
        <v>13</v>
      </c>
      <c r="D5">
        <v>105</v>
      </c>
      <c r="E5" t="s">
        <v>714</v>
      </c>
      <c r="F5">
        <v>95</v>
      </c>
      <c r="G5" s="6">
        <v>0.25</v>
      </c>
      <c r="H5" s="5">
        <v>31</v>
      </c>
    </row>
    <row r="6" spans="1:8" x14ac:dyDescent="0.25">
      <c r="A6">
        <v>96352</v>
      </c>
      <c r="B6">
        <v>2</v>
      </c>
      <c r="C6">
        <v>14</v>
      </c>
      <c r="D6">
        <v>103</v>
      </c>
      <c r="E6" t="s">
        <v>713</v>
      </c>
      <c r="F6">
        <v>55</v>
      </c>
      <c r="G6" s="6">
        <v>0.1</v>
      </c>
      <c r="H6" s="5">
        <v>38</v>
      </c>
    </row>
    <row r="7" spans="1:8" x14ac:dyDescent="0.25">
      <c r="A7">
        <v>96352</v>
      </c>
      <c r="B7">
        <v>2</v>
      </c>
      <c r="C7">
        <v>15</v>
      </c>
      <c r="D7">
        <v>106</v>
      </c>
      <c r="E7" t="s">
        <v>708</v>
      </c>
      <c r="F7">
        <v>20</v>
      </c>
      <c r="G7" s="6">
        <v>0</v>
      </c>
      <c r="H7" s="5">
        <v>46</v>
      </c>
    </row>
    <row r="8" spans="1:8" x14ac:dyDescent="0.25">
      <c r="A8">
        <v>86563</v>
      </c>
      <c r="B8">
        <v>2</v>
      </c>
      <c r="C8">
        <v>11</v>
      </c>
      <c r="D8">
        <v>108</v>
      </c>
      <c r="E8" t="s">
        <v>713</v>
      </c>
      <c r="F8">
        <v>78</v>
      </c>
      <c r="G8" s="6">
        <v>0.1</v>
      </c>
      <c r="H8" s="5">
        <v>45</v>
      </c>
    </row>
    <row r="9" spans="1:8" x14ac:dyDescent="0.25">
      <c r="A9">
        <v>96352</v>
      </c>
      <c r="B9">
        <v>2</v>
      </c>
      <c r="C9">
        <v>13</v>
      </c>
      <c r="D9">
        <v>106</v>
      </c>
      <c r="E9" t="s">
        <v>711</v>
      </c>
      <c r="F9">
        <v>56</v>
      </c>
      <c r="G9" s="6">
        <v>0.1</v>
      </c>
      <c r="H9" s="5">
        <v>56</v>
      </c>
    </row>
    <row r="10" spans="1:8" x14ac:dyDescent="0.25">
      <c r="A10">
        <v>96352</v>
      </c>
      <c r="B10">
        <v>2</v>
      </c>
      <c r="C10">
        <v>11</v>
      </c>
      <c r="D10">
        <v>101</v>
      </c>
      <c r="E10" t="s">
        <v>704</v>
      </c>
      <c r="F10">
        <v>117</v>
      </c>
      <c r="G10" s="6">
        <v>0.25</v>
      </c>
      <c r="H10" s="5">
        <v>20</v>
      </c>
    </row>
    <row r="11" spans="1:8" x14ac:dyDescent="0.25">
      <c r="A11">
        <v>48256</v>
      </c>
      <c r="B11">
        <v>2</v>
      </c>
      <c r="C11">
        <v>15</v>
      </c>
      <c r="D11">
        <v>107</v>
      </c>
      <c r="E11" t="s">
        <v>707</v>
      </c>
      <c r="F11">
        <v>102</v>
      </c>
      <c r="G11" s="6">
        <v>0.25</v>
      </c>
      <c r="H11" s="5">
        <v>26</v>
      </c>
    </row>
    <row r="12" spans="1:8" x14ac:dyDescent="0.25">
      <c r="A12">
        <v>96352</v>
      </c>
      <c r="B12">
        <v>2</v>
      </c>
      <c r="C12">
        <v>12</v>
      </c>
      <c r="D12">
        <v>104</v>
      </c>
      <c r="E12" t="s">
        <v>714</v>
      </c>
      <c r="F12">
        <v>123</v>
      </c>
      <c r="G12" s="6">
        <v>0.25</v>
      </c>
      <c r="H12" s="5">
        <v>38</v>
      </c>
    </row>
    <row r="13" spans="1:8" x14ac:dyDescent="0.25">
      <c r="A13">
        <v>48256</v>
      </c>
      <c r="B13">
        <v>2</v>
      </c>
      <c r="C13">
        <v>13</v>
      </c>
      <c r="D13">
        <v>103</v>
      </c>
      <c r="E13" t="s">
        <v>712</v>
      </c>
      <c r="F13">
        <v>121</v>
      </c>
      <c r="G13" s="6">
        <v>0.25</v>
      </c>
      <c r="H13" s="5">
        <v>23</v>
      </c>
    </row>
    <row r="14" spans="1:8" x14ac:dyDescent="0.25">
      <c r="A14">
        <v>48256</v>
      </c>
      <c r="B14">
        <v>3</v>
      </c>
      <c r="C14">
        <v>11</v>
      </c>
      <c r="D14">
        <v>102</v>
      </c>
      <c r="E14" t="s">
        <v>708</v>
      </c>
      <c r="F14">
        <v>57</v>
      </c>
      <c r="G14" s="6">
        <v>0.1</v>
      </c>
      <c r="H14" s="5">
        <v>26</v>
      </c>
    </row>
    <row r="15" spans="1:8" x14ac:dyDescent="0.25">
      <c r="A15">
        <v>96352</v>
      </c>
      <c r="B15">
        <v>3</v>
      </c>
      <c r="C15">
        <v>14</v>
      </c>
      <c r="D15">
        <v>103</v>
      </c>
      <c r="E15" t="s">
        <v>707</v>
      </c>
      <c r="F15">
        <v>20</v>
      </c>
      <c r="G15" s="6">
        <v>0</v>
      </c>
      <c r="H15" s="5">
        <v>15</v>
      </c>
    </row>
    <row r="16" spans="1:8" x14ac:dyDescent="0.25">
      <c r="A16">
        <v>86563</v>
      </c>
      <c r="B16">
        <v>3</v>
      </c>
      <c r="C16">
        <v>15</v>
      </c>
      <c r="D16">
        <v>109</v>
      </c>
      <c r="E16" t="s">
        <v>710</v>
      </c>
      <c r="F16">
        <v>15</v>
      </c>
      <c r="G16" s="6">
        <v>0</v>
      </c>
      <c r="H16" s="5">
        <v>10</v>
      </c>
    </row>
    <row r="17" spans="1:8" x14ac:dyDescent="0.25">
      <c r="A17">
        <v>48256</v>
      </c>
      <c r="B17">
        <v>3</v>
      </c>
      <c r="C17">
        <v>14</v>
      </c>
      <c r="D17">
        <v>109</v>
      </c>
      <c r="E17" t="s">
        <v>707</v>
      </c>
      <c r="F17">
        <v>39</v>
      </c>
      <c r="G17" s="6">
        <v>0</v>
      </c>
      <c r="H17" s="5">
        <v>28</v>
      </c>
    </row>
    <row r="18" spans="1:8" x14ac:dyDescent="0.25">
      <c r="A18">
        <v>96352</v>
      </c>
      <c r="B18">
        <v>3</v>
      </c>
      <c r="C18">
        <v>11</v>
      </c>
      <c r="D18">
        <v>103</v>
      </c>
      <c r="E18" t="s">
        <v>712</v>
      </c>
      <c r="F18">
        <v>66</v>
      </c>
      <c r="G18" s="6">
        <v>0.1</v>
      </c>
      <c r="H18" s="5">
        <v>32</v>
      </c>
    </row>
    <row r="19" spans="1:8" x14ac:dyDescent="0.25">
      <c r="A19">
        <v>86563</v>
      </c>
      <c r="B19">
        <v>3</v>
      </c>
      <c r="C19">
        <v>12</v>
      </c>
      <c r="D19">
        <v>106</v>
      </c>
      <c r="E19" t="s">
        <v>710</v>
      </c>
      <c r="F19">
        <v>86</v>
      </c>
      <c r="G19" s="6">
        <v>0.25</v>
      </c>
      <c r="H19" s="5">
        <v>12</v>
      </c>
    </row>
    <row r="20" spans="1:8" x14ac:dyDescent="0.25">
      <c r="A20">
        <v>96352</v>
      </c>
      <c r="B20">
        <v>3</v>
      </c>
      <c r="C20">
        <v>14</v>
      </c>
      <c r="D20">
        <v>101</v>
      </c>
      <c r="E20" t="s">
        <v>705</v>
      </c>
      <c r="F20">
        <v>73</v>
      </c>
      <c r="G20" s="6">
        <v>0.1</v>
      </c>
      <c r="H20" s="5">
        <v>26</v>
      </c>
    </row>
    <row r="21" spans="1:8" x14ac:dyDescent="0.25">
      <c r="A21">
        <v>96352</v>
      </c>
      <c r="B21">
        <v>3</v>
      </c>
      <c r="C21">
        <v>11</v>
      </c>
      <c r="D21">
        <v>102</v>
      </c>
      <c r="E21" t="s">
        <v>714</v>
      </c>
      <c r="F21">
        <v>33</v>
      </c>
      <c r="G21" s="6">
        <v>0</v>
      </c>
      <c r="H21" s="5">
        <v>55</v>
      </c>
    </row>
    <row r="22" spans="1:8" x14ac:dyDescent="0.25">
      <c r="A22">
        <v>96352</v>
      </c>
      <c r="B22">
        <v>3</v>
      </c>
      <c r="C22">
        <v>11</v>
      </c>
      <c r="D22">
        <v>109</v>
      </c>
      <c r="E22" t="s">
        <v>714</v>
      </c>
      <c r="F22">
        <v>104</v>
      </c>
      <c r="G22" s="6">
        <v>0.25</v>
      </c>
      <c r="H22" s="5">
        <v>40</v>
      </c>
    </row>
    <row r="23" spans="1:8" x14ac:dyDescent="0.25">
      <c r="A23">
        <v>96352</v>
      </c>
      <c r="B23">
        <v>4</v>
      </c>
      <c r="C23">
        <v>13</v>
      </c>
      <c r="D23">
        <v>108</v>
      </c>
      <c r="E23" t="s">
        <v>712</v>
      </c>
      <c r="F23">
        <v>6</v>
      </c>
      <c r="G23" s="6">
        <v>0</v>
      </c>
      <c r="H23" s="5">
        <v>10</v>
      </c>
    </row>
    <row r="24" spans="1:8" x14ac:dyDescent="0.25">
      <c r="A24">
        <v>48256</v>
      </c>
      <c r="B24">
        <v>4</v>
      </c>
      <c r="C24">
        <v>14</v>
      </c>
      <c r="D24">
        <v>109</v>
      </c>
      <c r="E24" t="s">
        <v>705</v>
      </c>
      <c r="F24">
        <v>5</v>
      </c>
      <c r="G24" s="6">
        <v>0</v>
      </c>
      <c r="H24" s="5">
        <v>34</v>
      </c>
    </row>
    <row r="25" spans="1:8" x14ac:dyDescent="0.25">
      <c r="A25">
        <v>96352</v>
      </c>
      <c r="B25">
        <v>4</v>
      </c>
      <c r="C25">
        <v>13</v>
      </c>
      <c r="D25">
        <v>107</v>
      </c>
      <c r="E25" t="s">
        <v>709</v>
      </c>
      <c r="F25">
        <v>23</v>
      </c>
      <c r="G25" s="6">
        <v>0</v>
      </c>
      <c r="H25" s="5">
        <v>58</v>
      </c>
    </row>
    <row r="26" spans="1:8" x14ac:dyDescent="0.25">
      <c r="A26">
        <v>96352</v>
      </c>
      <c r="B26">
        <v>4</v>
      </c>
      <c r="C26">
        <v>14</v>
      </c>
      <c r="D26">
        <v>102</v>
      </c>
      <c r="E26" t="s">
        <v>706</v>
      </c>
      <c r="F26">
        <v>98</v>
      </c>
      <c r="G26" s="6">
        <v>0.25</v>
      </c>
      <c r="H26" s="5">
        <v>26</v>
      </c>
    </row>
    <row r="27" spans="1:8" x14ac:dyDescent="0.25">
      <c r="A27">
        <v>96352</v>
      </c>
      <c r="B27">
        <v>4</v>
      </c>
      <c r="C27">
        <v>13</v>
      </c>
      <c r="D27">
        <v>101</v>
      </c>
      <c r="E27" t="s">
        <v>709</v>
      </c>
      <c r="F27">
        <v>32</v>
      </c>
      <c r="G27" s="6">
        <v>0</v>
      </c>
      <c r="H27" s="5">
        <v>19</v>
      </c>
    </row>
    <row r="28" spans="1:8" x14ac:dyDescent="0.25">
      <c r="A28">
        <v>96352</v>
      </c>
      <c r="B28">
        <v>4</v>
      </c>
      <c r="C28">
        <v>11</v>
      </c>
      <c r="D28">
        <v>106</v>
      </c>
      <c r="E28" t="s">
        <v>712</v>
      </c>
      <c r="F28">
        <v>77</v>
      </c>
      <c r="G28" s="6">
        <v>0.1</v>
      </c>
      <c r="H28" s="5">
        <v>45</v>
      </c>
    </row>
    <row r="29" spans="1:8" x14ac:dyDescent="0.25">
      <c r="A29">
        <v>48256</v>
      </c>
      <c r="B29">
        <v>4</v>
      </c>
      <c r="C29">
        <v>15</v>
      </c>
      <c r="D29">
        <v>107</v>
      </c>
      <c r="E29" t="s">
        <v>705</v>
      </c>
      <c r="F29">
        <v>29</v>
      </c>
      <c r="G29" s="6">
        <v>0</v>
      </c>
      <c r="H29" s="5">
        <v>49</v>
      </c>
    </row>
    <row r="30" spans="1:8" x14ac:dyDescent="0.25">
      <c r="A30">
        <v>96352</v>
      </c>
      <c r="B30">
        <v>4</v>
      </c>
      <c r="C30">
        <v>15</v>
      </c>
      <c r="D30">
        <v>108</v>
      </c>
      <c r="E30" t="s">
        <v>707</v>
      </c>
      <c r="F30">
        <v>63</v>
      </c>
      <c r="G30" s="6">
        <v>0.1</v>
      </c>
      <c r="H30" s="5">
        <v>36</v>
      </c>
    </row>
    <row r="31" spans="1:8" x14ac:dyDescent="0.25">
      <c r="A31">
        <v>48256</v>
      </c>
      <c r="B31">
        <v>4</v>
      </c>
      <c r="C31">
        <v>14</v>
      </c>
      <c r="D31">
        <v>102</v>
      </c>
      <c r="E31" t="s">
        <v>706</v>
      </c>
      <c r="F31">
        <v>124</v>
      </c>
      <c r="G31" s="6">
        <v>0.25</v>
      </c>
      <c r="H31" s="5">
        <v>45</v>
      </c>
    </row>
    <row r="32" spans="1:8" x14ac:dyDescent="0.25">
      <c r="A32">
        <v>96352</v>
      </c>
      <c r="B32">
        <v>5</v>
      </c>
      <c r="C32">
        <v>14</v>
      </c>
      <c r="D32">
        <v>105</v>
      </c>
      <c r="E32" t="s">
        <v>704</v>
      </c>
      <c r="F32">
        <v>6</v>
      </c>
      <c r="G32" s="6">
        <v>0</v>
      </c>
      <c r="H32" s="5">
        <v>28</v>
      </c>
    </row>
    <row r="33" spans="1:8" x14ac:dyDescent="0.25">
      <c r="A33">
        <v>96352</v>
      </c>
      <c r="B33">
        <v>5</v>
      </c>
      <c r="C33">
        <v>13</v>
      </c>
      <c r="D33">
        <v>109</v>
      </c>
      <c r="E33" t="s">
        <v>713</v>
      </c>
      <c r="F33">
        <v>23</v>
      </c>
      <c r="G33" s="6">
        <v>0</v>
      </c>
      <c r="H33" s="5">
        <v>40</v>
      </c>
    </row>
    <row r="34" spans="1:8" x14ac:dyDescent="0.25">
      <c r="A34">
        <v>86563</v>
      </c>
      <c r="B34">
        <v>5</v>
      </c>
      <c r="C34">
        <v>12</v>
      </c>
      <c r="D34">
        <v>105</v>
      </c>
      <c r="E34" t="s">
        <v>709</v>
      </c>
      <c r="F34">
        <v>15</v>
      </c>
      <c r="G34" s="6">
        <v>0</v>
      </c>
      <c r="H34" s="5">
        <v>40</v>
      </c>
    </row>
    <row r="35" spans="1:8" x14ac:dyDescent="0.25">
      <c r="A35">
        <v>96352</v>
      </c>
      <c r="B35">
        <v>5</v>
      </c>
      <c r="C35">
        <v>14</v>
      </c>
      <c r="D35">
        <v>103</v>
      </c>
      <c r="E35" t="s">
        <v>713</v>
      </c>
      <c r="F35">
        <v>11</v>
      </c>
      <c r="G35" s="6">
        <v>0</v>
      </c>
      <c r="H35" s="5">
        <v>28</v>
      </c>
    </row>
    <row r="36" spans="1:8" x14ac:dyDescent="0.25">
      <c r="A36">
        <v>48256</v>
      </c>
      <c r="B36">
        <v>5</v>
      </c>
      <c r="C36">
        <v>11</v>
      </c>
      <c r="D36">
        <v>109</v>
      </c>
      <c r="E36" t="s">
        <v>710</v>
      </c>
      <c r="F36">
        <v>210</v>
      </c>
      <c r="G36" s="6">
        <v>0.25</v>
      </c>
      <c r="H36" s="5">
        <v>42</v>
      </c>
    </row>
    <row r="37" spans="1:8" x14ac:dyDescent="0.25">
      <c r="A37">
        <v>48256</v>
      </c>
      <c r="B37">
        <v>5</v>
      </c>
      <c r="C37">
        <v>12</v>
      </c>
      <c r="D37">
        <v>106</v>
      </c>
      <c r="E37" t="s">
        <v>712</v>
      </c>
      <c r="F37">
        <v>62</v>
      </c>
      <c r="G37" s="6">
        <v>0.1</v>
      </c>
      <c r="H37" s="5">
        <v>49</v>
      </c>
    </row>
    <row r="38" spans="1:8" x14ac:dyDescent="0.25">
      <c r="A38">
        <v>86563</v>
      </c>
      <c r="B38">
        <v>5</v>
      </c>
      <c r="C38">
        <v>12</v>
      </c>
      <c r="D38">
        <v>102</v>
      </c>
      <c r="E38" t="s">
        <v>714</v>
      </c>
      <c r="F38">
        <v>24</v>
      </c>
      <c r="G38" s="6">
        <v>0</v>
      </c>
      <c r="H38" s="5">
        <v>35</v>
      </c>
    </row>
    <row r="39" spans="1:8" x14ac:dyDescent="0.25">
      <c r="A39">
        <v>48256</v>
      </c>
      <c r="B39">
        <v>5</v>
      </c>
      <c r="C39">
        <v>15</v>
      </c>
      <c r="D39">
        <v>108</v>
      </c>
      <c r="E39" t="s">
        <v>705</v>
      </c>
      <c r="F39">
        <v>9</v>
      </c>
      <c r="G39" s="6">
        <v>0</v>
      </c>
      <c r="H39" s="5">
        <v>39</v>
      </c>
    </row>
    <row r="40" spans="1:8" x14ac:dyDescent="0.25">
      <c r="A40">
        <v>48256</v>
      </c>
      <c r="B40">
        <v>5</v>
      </c>
      <c r="C40">
        <v>14</v>
      </c>
      <c r="D40">
        <v>102</v>
      </c>
      <c r="E40" t="s">
        <v>707</v>
      </c>
      <c r="F40">
        <v>25</v>
      </c>
      <c r="G40" s="6">
        <v>0</v>
      </c>
      <c r="H40" s="5">
        <v>57</v>
      </c>
    </row>
    <row r="41" spans="1:8" x14ac:dyDescent="0.25">
      <c r="A41">
        <v>96352</v>
      </c>
      <c r="B41">
        <v>5</v>
      </c>
      <c r="C41">
        <v>11</v>
      </c>
      <c r="D41">
        <v>108</v>
      </c>
      <c r="E41" t="s">
        <v>710</v>
      </c>
      <c r="F41">
        <v>84</v>
      </c>
      <c r="G41" s="6">
        <v>0.25</v>
      </c>
      <c r="H41" s="5">
        <v>39</v>
      </c>
    </row>
    <row r="42" spans="1:8" x14ac:dyDescent="0.25">
      <c r="A42">
        <v>48256</v>
      </c>
      <c r="B42">
        <v>6</v>
      </c>
      <c r="C42">
        <v>13</v>
      </c>
      <c r="D42">
        <v>105</v>
      </c>
      <c r="E42" t="s">
        <v>706</v>
      </c>
      <c r="F42">
        <v>50</v>
      </c>
      <c r="G42" s="6">
        <v>0</v>
      </c>
      <c r="H42" s="5">
        <v>58</v>
      </c>
    </row>
    <row r="43" spans="1:8" x14ac:dyDescent="0.25">
      <c r="A43">
        <v>86563</v>
      </c>
      <c r="B43">
        <v>6</v>
      </c>
      <c r="C43">
        <v>13</v>
      </c>
      <c r="D43">
        <v>101</v>
      </c>
      <c r="E43" t="s">
        <v>706</v>
      </c>
      <c r="F43">
        <v>78</v>
      </c>
      <c r="G43" s="6">
        <v>0.1</v>
      </c>
      <c r="H43" s="5">
        <v>44</v>
      </c>
    </row>
    <row r="44" spans="1:8" x14ac:dyDescent="0.25">
      <c r="A44">
        <v>96352</v>
      </c>
      <c r="B44">
        <v>6</v>
      </c>
      <c r="C44">
        <v>15</v>
      </c>
      <c r="D44">
        <v>109</v>
      </c>
      <c r="E44" t="s">
        <v>708</v>
      </c>
      <c r="F44">
        <v>47</v>
      </c>
      <c r="G44" s="6">
        <v>0</v>
      </c>
      <c r="H44" s="5">
        <v>14</v>
      </c>
    </row>
    <row r="45" spans="1:8" x14ac:dyDescent="0.25">
      <c r="A45">
        <v>96352</v>
      </c>
      <c r="B45">
        <v>6</v>
      </c>
      <c r="C45">
        <v>13</v>
      </c>
      <c r="D45">
        <v>107</v>
      </c>
      <c r="E45" t="s">
        <v>711</v>
      </c>
      <c r="F45">
        <v>109</v>
      </c>
      <c r="G45" s="6">
        <v>0.25</v>
      </c>
      <c r="H45" s="5">
        <v>30</v>
      </c>
    </row>
    <row r="46" spans="1:8" x14ac:dyDescent="0.25">
      <c r="A46">
        <v>96352</v>
      </c>
      <c r="B46">
        <v>6</v>
      </c>
      <c r="C46">
        <v>15</v>
      </c>
      <c r="D46">
        <v>106</v>
      </c>
      <c r="E46" t="s">
        <v>710</v>
      </c>
      <c r="F46">
        <v>28</v>
      </c>
      <c r="G46" s="6">
        <v>0</v>
      </c>
      <c r="H46" s="5">
        <v>54</v>
      </c>
    </row>
    <row r="47" spans="1:8" x14ac:dyDescent="0.25">
      <c r="A47">
        <v>96352</v>
      </c>
      <c r="B47">
        <v>6</v>
      </c>
      <c r="C47">
        <v>11</v>
      </c>
      <c r="D47">
        <v>109</v>
      </c>
      <c r="E47" t="s">
        <v>707</v>
      </c>
      <c r="F47">
        <v>101</v>
      </c>
      <c r="G47" s="6">
        <v>0.25</v>
      </c>
      <c r="H47" s="5">
        <v>19</v>
      </c>
    </row>
    <row r="48" spans="1:8" x14ac:dyDescent="0.25">
      <c r="A48">
        <v>96352</v>
      </c>
      <c r="B48">
        <v>7</v>
      </c>
      <c r="C48">
        <v>14</v>
      </c>
      <c r="D48">
        <v>102</v>
      </c>
      <c r="E48" t="s">
        <v>711</v>
      </c>
      <c r="F48">
        <v>23</v>
      </c>
      <c r="G48" s="6">
        <v>0</v>
      </c>
      <c r="H48" s="5">
        <v>39</v>
      </c>
    </row>
    <row r="49" spans="1:8" x14ac:dyDescent="0.25">
      <c r="A49">
        <v>86563</v>
      </c>
      <c r="B49">
        <v>7</v>
      </c>
      <c r="C49">
        <v>14</v>
      </c>
      <c r="D49">
        <v>108</v>
      </c>
      <c r="E49" t="s">
        <v>713</v>
      </c>
      <c r="F49">
        <v>78</v>
      </c>
      <c r="G49" s="6">
        <v>0.1</v>
      </c>
      <c r="H49" s="5">
        <v>26</v>
      </c>
    </row>
    <row r="50" spans="1:8" x14ac:dyDescent="0.25">
      <c r="A50">
        <v>96352</v>
      </c>
      <c r="B50">
        <v>7</v>
      </c>
      <c r="C50">
        <v>15</v>
      </c>
      <c r="D50">
        <v>101</v>
      </c>
      <c r="E50" t="s">
        <v>714</v>
      </c>
      <c r="F50">
        <v>11</v>
      </c>
      <c r="G50" s="6">
        <v>0</v>
      </c>
      <c r="H50" s="5">
        <v>19</v>
      </c>
    </row>
    <row r="51" spans="1:8" x14ac:dyDescent="0.25">
      <c r="A51">
        <v>86563</v>
      </c>
      <c r="B51">
        <v>7</v>
      </c>
      <c r="C51">
        <v>12</v>
      </c>
      <c r="D51">
        <v>101</v>
      </c>
      <c r="E51" t="s">
        <v>714</v>
      </c>
      <c r="F51">
        <v>46</v>
      </c>
      <c r="G51" s="6">
        <v>0</v>
      </c>
      <c r="H51" s="5">
        <v>40</v>
      </c>
    </row>
    <row r="52" spans="1:8" x14ac:dyDescent="0.25">
      <c r="A52">
        <v>96352</v>
      </c>
      <c r="B52">
        <v>7</v>
      </c>
      <c r="C52">
        <v>12</v>
      </c>
      <c r="D52">
        <v>107</v>
      </c>
      <c r="E52" t="s">
        <v>705</v>
      </c>
      <c r="F52">
        <v>108</v>
      </c>
      <c r="G52" s="6">
        <v>0.25</v>
      </c>
      <c r="H52" s="5">
        <v>54</v>
      </c>
    </row>
    <row r="53" spans="1:8" x14ac:dyDescent="0.25">
      <c r="A53">
        <v>86563</v>
      </c>
      <c r="B53">
        <v>7</v>
      </c>
      <c r="C53">
        <v>15</v>
      </c>
      <c r="D53">
        <v>109</v>
      </c>
      <c r="E53" t="s">
        <v>710</v>
      </c>
      <c r="F53">
        <v>26</v>
      </c>
      <c r="G53" s="6">
        <v>0</v>
      </c>
      <c r="H53" s="5">
        <v>15</v>
      </c>
    </row>
    <row r="54" spans="1:8" x14ac:dyDescent="0.25">
      <c r="A54">
        <v>86563</v>
      </c>
      <c r="B54">
        <v>7</v>
      </c>
      <c r="C54">
        <v>11</v>
      </c>
      <c r="D54">
        <v>103</v>
      </c>
      <c r="E54" t="s">
        <v>709</v>
      </c>
      <c r="F54">
        <v>72</v>
      </c>
      <c r="G54" s="6">
        <v>0.1</v>
      </c>
      <c r="H54" s="5">
        <v>28</v>
      </c>
    </row>
    <row r="55" spans="1:8" x14ac:dyDescent="0.25">
      <c r="A55">
        <v>48256</v>
      </c>
      <c r="B55">
        <v>7</v>
      </c>
      <c r="C55">
        <v>12</v>
      </c>
      <c r="D55">
        <v>109</v>
      </c>
      <c r="E55" t="s">
        <v>712</v>
      </c>
      <c r="F55">
        <v>107</v>
      </c>
      <c r="G55" s="6">
        <v>0.25</v>
      </c>
      <c r="H55" s="5">
        <v>18</v>
      </c>
    </row>
    <row r="56" spans="1:8" x14ac:dyDescent="0.25">
      <c r="A56">
        <v>96352</v>
      </c>
      <c r="B56">
        <v>8</v>
      </c>
      <c r="C56">
        <v>11</v>
      </c>
      <c r="D56">
        <v>109</v>
      </c>
      <c r="E56" t="s">
        <v>714</v>
      </c>
      <c r="F56">
        <v>12</v>
      </c>
      <c r="G56" s="6">
        <v>0</v>
      </c>
      <c r="H56" s="5">
        <v>48</v>
      </c>
    </row>
    <row r="57" spans="1:8" x14ac:dyDescent="0.25">
      <c r="A57">
        <v>48256</v>
      </c>
      <c r="B57">
        <v>8</v>
      </c>
      <c r="C57">
        <v>15</v>
      </c>
      <c r="D57">
        <v>105</v>
      </c>
      <c r="E57" t="s">
        <v>709</v>
      </c>
      <c r="F57">
        <v>210</v>
      </c>
      <c r="G57" s="6">
        <v>0.25</v>
      </c>
      <c r="H57" s="5">
        <v>32</v>
      </c>
    </row>
    <row r="58" spans="1:8" x14ac:dyDescent="0.25">
      <c r="A58">
        <v>48256</v>
      </c>
      <c r="B58">
        <v>8</v>
      </c>
      <c r="C58">
        <v>15</v>
      </c>
      <c r="D58">
        <v>109</v>
      </c>
      <c r="E58" t="s">
        <v>709</v>
      </c>
      <c r="F58">
        <v>114</v>
      </c>
      <c r="G58" s="6">
        <v>0.25</v>
      </c>
      <c r="H58" s="5">
        <v>18</v>
      </c>
    </row>
    <row r="59" spans="1:8" x14ac:dyDescent="0.25">
      <c r="A59">
        <v>86563</v>
      </c>
      <c r="B59">
        <v>8</v>
      </c>
      <c r="C59">
        <v>14</v>
      </c>
      <c r="D59">
        <v>104</v>
      </c>
      <c r="E59" t="s">
        <v>704</v>
      </c>
      <c r="F59">
        <v>43</v>
      </c>
      <c r="G59" s="6">
        <v>0</v>
      </c>
      <c r="H59" s="5">
        <v>26</v>
      </c>
    </row>
    <row r="60" spans="1:8" x14ac:dyDescent="0.25">
      <c r="A60">
        <v>48256</v>
      </c>
      <c r="B60">
        <v>8</v>
      </c>
      <c r="C60">
        <v>11</v>
      </c>
      <c r="D60">
        <v>108</v>
      </c>
      <c r="E60" t="s">
        <v>709</v>
      </c>
      <c r="F60">
        <v>54</v>
      </c>
      <c r="G60" s="6">
        <v>0.1</v>
      </c>
      <c r="H60" s="5">
        <v>45</v>
      </c>
    </row>
    <row r="61" spans="1:8" x14ac:dyDescent="0.25">
      <c r="A61">
        <v>86563</v>
      </c>
      <c r="B61">
        <v>8</v>
      </c>
      <c r="C61">
        <v>14</v>
      </c>
      <c r="D61">
        <v>103</v>
      </c>
      <c r="E61" t="s">
        <v>709</v>
      </c>
      <c r="F61">
        <v>57</v>
      </c>
      <c r="G61" s="6">
        <v>0.1</v>
      </c>
      <c r="H61" s="5">
        <v>43</v>
      </c>
    </row>
    <row r="62" spans="1:8" x14ac:dyDescent="0.25">
      <c r="A62">
        <v>96352</v>
      </c>
      <c r="B62">
        <v>8</v>
      </c>
      <c r="C62">
        <v>14</v>
      </c>
      <c r="D62">
        <v>107</v>
      </c>
      <c r="E62" t="s">
        <v>707</v>
      </c>
      <c r="F62">
        <v>120</v>
      </c>
      <c r="G62" s="6">
        <v>0.25</v>
      </c>
      <c r="H62" s="5">
        <v>12</v>
      </c>
    </row>
    <row r="63" spans="1:8" x14ac:dyDescent="0.25">
      <c r="A63">
        <v>86563</v>
      </c>
      <c r="B63">
        <v>8</v>
      </c>
      <c r="C63">
        <v>14</v>
      </c>
      <c r="D63">
        <v>107</v>
      </c>
      <c r="E63" t="s">
        <v>711</v>
      </c>
      <c r="F63">
        <v>73</v>
      </c>
      <c r="G63" s="6">
        <v>0.1</v>
      </c>
      <c r="H63" s="5">
        <v>15</v>
      </c>
    </row>
    <row r="64" spans="1:8" x14ac:dyDescent="0.25">
      <c r="A64">
        <v>96352</v>
      </c>
      <c r="B64">
        <v>9</v>
      </c>
      <c r="C64">
        <v>11</v>
      </c>
      <c r="D64">
        <v>102</v>
      </c>
      <c r="E64" t="s">
        <v>708</v>
      </c>
      <c r="F64">
        <v>12</v>
      </c>
      <c r="G64" s="6">
        <v>0</v>
      </c>
      <c r="H64" s="5">
        <v>16</v>
      </c>
    </row>
    <row r="65" spans="1:8" x14ac:dyDescent="0.25">
      <c r="A65">
        <v>48256</v>
      </c>
      <c r="B65">
        <v>9</v>
      </c>
      <c r="C65">
        <v>13</v>
      </c>
      <c r="D65">
        <v>104</v>
      </c>
      <c r="E65" t="s">
        <v>706</v>
      </c>
      <c r="F65">
        <v>118</v>
      </c>
      <c r="G65" s="6">
        <v>0.25</v>
      </c>
      <c r="H65" s="5">
        <v>11</v>
      </c>
    </row>
    <row r="66" spans="1:8" x14ac:dyDescent="0.25">
      <c r="A66">
        <v>96352</v>
      </c>
      <c r="B66">
        <v>9</v>
      </c>
      <c r="C66">
        <v>12</v>
      </c>
      <c r="D66">
        <v>108</v>
      </c>
      <c r="E66" t="s">
        <v>707</v>
      </c>
      <c r="F66">
        <v>69</v>
      </c>
      <c r="G66" s="6">
        <v>0.1</v>
      </c>
      <c r="H66" s="5">
        <v>20</v>
      </c>
    </row>
    <row r="67" spans="1:8" x14ac:dyDescent="0.25">
      <c r="A67">
        <v>86563</v>
      </c>
      <c r="B67">
        <v>10</v>
      </c>
      <c r="C67">
        <v>12</v>
      </c>
      <c r="D67">
        <v>104</v>
      </c>
      <c r="E67" t="s">
        <v>709</v>
      </c>
      <c r="F67">
        <v>66</v>
      </c>
      <c r="G67" s="6">
        <v>0.1</v>
      </c>
      <c r="H67" s="5">
        <v>30</v>
      </c>
    </row>
    <row r="68" spans="1:8" x14ac:dyDescent="0.25">
      <c r="A68">
        <v>48256</v>
      </c>
      <c r="B68">
        <v>10</v>
      </c>
      <c r="C68">
        <v>12</v>
      </c>
      <c r="D68">
        <v>104</v>
      </c>
      <c r="E68" t="s">
        <v>706</v>
      </c>
      <c r="F68">
        <v>20</v>
      </c>
      <c r="G68" s="6">
        <v>0</v>
      </c>
      <c r="H68" s="5">
        <v>19</v>
      </c>
    </row>
    <row r="69" spans="1:8" x14ac:dyDescent="0.25">
      <c r="A69">
        <v>96352</v>
      </c>
      <c r="B69">
        <v>10</v>
      </c>
      <c r="C69">
        <v>11</v>
      </c>
      <c r="D69">
        <v>101</v>
      </c>
      <c r="E69" t="s">
        <v>712</v>
      </c>
      <c r="F69">
        <v>33</v>
      </c>
      <c r="G69" s="6">
        <v>0</v>
      </c>
      <c r="H69" s="5">
        <v>59</v>
      </c>
    </row>
    <row r="70" spans="1:8" x14ac:dyDescent="0.25">
      <c r="A70">
        <v>96352</v>
      </c>
      <c r="B70">
        <v>10</v>
      </c>
      <c r="C70">
        <v>15</v>
      </c>
      <c r="D70">
        <v>108</v>
      </c>
      <c r="E70" t="s">
        <v>711</v>
      </c>
      <c r="F70">
        <v>38</v>
      </c>
      <c r="G70" s="6">
        <v>0</v>
      </c>
      <c r="H70" s="5">
        <v>37</v>
      </c>
    </row>
    <row r="71" spans="1:8" x14ac:dyDescent="0.25">
      <c r="A71">
        <v>96352</v>
      </c>
      <c r="B71">
        <v>10</v>
      </c>
      <c r="C71">
        <v>11</v>
      </c>
      <c r="D71">
        <v>101</v>
      </c>
      <c r="E71" t="s">
        <v>707</v>
      </c>
      <c r="F71">
        <v>63</v>
      </c>
      <c r="G71" s="6">
        <v>0.1</v>
      </c>
      <c r="H71" s="5">
        <v>54</v>
      </c>
    </row>
    <row r="72" spans="1:8" x14ac:dyDescent="0.25">
      <c r="A72">
        <v>96352</v>
      </c>
      <c r="B72">
        <v>10</v>
      </c>
      <c r="C72">
        <v>11</v>
      </c>
      <c r="D72">
        <v>104</v>
      </c>
      <c r="E72" t="s">
        <v>712</v>
      </c>
      <c r="F72">
        <v>25</v>
      </c>
      <c r="G72" s="6">
        <v>0</v>
      </c>
      <c r="H72" s="5">
        <v>49</v>
      </c>
    </row>
    <row r="73" spans="1:8" x14ac:dyDescent="0.25">
      <c r="A73">
        <v>96352</v>
      </c>
      <c r="B73">
        <v>10</v>
      </c>
      <c r="C73">
        <v>14</v>
      </c>
      <c r="D73">
        <v>103</v>
      </c>
      <c r="E73" t="s">
        <v>709</v>
      </c>
      <c r="F73">
        <v>17</v>
      </c>
      <c r="G73" s="6">
        <v>0</v>
      </c>
      <c r="H73" s="5">
        <v>54</v>
      </c>
    </row>
    <row r="74" spans="1:8" x14ac:dyDescent="0.25">
      <c r="A74">
        <v>86563</v>
      </c>
      <c r="B74">
        <v>10</v>
      </c>
      <c r="C74">
        <v>13</v>
      </c>
      <c r="D74">
        <v>106</v>
      </c>
      <c r="E74" t="s">
        <v>711</v>
      </c>
      <c r="F74">
        <v>26</v>
      </c>
      <c r="G74" s="6">
        <v>0</v>
      </c>
      <c r="H74" s="5">
        <v>51</v>
      </c>
    </row>
    <row r="75" spans="1:8" x14ac:dyDescent="0.25">
      <c r="A75">
        <v>96352</v>
      </c>
      <c r="B75">
        <v>10</v>
      </c>
      <c r="C75">
        <v>11</v>
      </c>
      <c r="D75">
        <v>103</v>
      </c>
      <c r="E75" t="s">
        <v>707</v>
      </c>
      <c r="F75">
        <v>114</v>
      </c>
      <c r="G75" s="6">
        <v>0.25</v>
      </c>
      <c r="H75" s="5">
        <v>45</v>
      </c>
    </row>
    <row r="76" spans="1:8" x14ac:dyDescent="0.25">
      <c r="A76">
        <v>96352</v>
      </c>
      <c r="B76">
        <v>10</v>
      </c>
      <c r="C76">
        <v>11</v>
      </c>
      <c r="D76">
        <v>106</v>
      </c>
      <c r="E76" t="s">
        <v>714</v>
      </c>
      <c r="F76">
        <v>118</v>
      </c>
      <c r="G76" s="6">
        <v>0.25</v>
      </c>
      <c r="H76" s="5">
        <v>17</v>
      </c>
    </row>
    <row r="77" spans="1:8" x14ac:dyDescent="0.25">
      <c r="A77">
        <v>96352</v>
      </c>
      <c r="B77">
        <v>11</v>
      </c>
      <c r="C77">
        <v>12</v>
      </c>
      <c r="D77">
        <v>101</v>
      </c>
      <c r="E77" t="s">
        <v>712</v>
      </c>
      <c r="F77">
        <v>16</v>
      </c>
      <c r="G77" s="6">
        <v>0</v>
      </c>
      <c r="H77" s="5">
        <v>33</v>
      </c>
    </row>
    <row r="78" spans="1:8" x14ac:dyDescent="0.25">
      <c r="A78">
        <v>48256</v>
      </c>
      <c r="B78">
        <v>11</v>
      </c>
      <c r="C78">
        <v>13</v>
      </c>
      <c r="D78">
        <v>101</v>
      </c>
      <c r="E78" t="s">
        <v>714</v>
      </c>
      <c r="F78">
        <v>117</v>
      </c>
      <c r="G78" s="6">
        <v>0.25</v>
      </c>
      <c r="H78" s="5">
        <v>52</v>
      </c>
    </row>
    <row r="79" spans="1:8" x14ac:dyDescent="0.25">
      <c r="A79">
        <v>48256</v>
      </c>
      <c r="B79">
        <v>11</v>
      </c>
      <c r="C79">
        <v>12</v>
      </c>
      <c r="D79">
        <v>105</v>
      </c>
      <c r="E79" t="s">
        <v>712</v>
      </c>
      <c r="F79">
        <v>99</v>
      </c>
      <c r="G79" s="6">
        <v>0.25</v>
      </c>
      <c r="H79" s="5">
        <v>48</v>
      </c>
    </row>
    <row r="80" spans="1:8" x14ac:dyDescent="0.25">
      <c r="A80">
        <v>48256</v>
      </c>
      <c r="B80">
        <v>11</v>
      </c>
      <c r="C80">
        <v>13</v>
      </c>
      <c r="D80">
        <v>102</v>
      </c>
      <c r="E80" t="s">
        <v>704</v>
      </c>
      <c r="F80">
        <v>21</v>
      </c>
      <c r="G80" s="6">
        <v>0</v>
      </c>
      <c r="H80" s="5">
        <v>11</v>
      </c>
    </row>
    <row r="81" spans="1:8" x14ac:dyDescent="0.25">
      <c r="A81">
        <v>86563</v>
      </c>
      <c r="B81">
        <v>12</v>
      </c>
      <c r="C81">
        <v>12</v>
      </c>
      <c r="D81">
        <v>108</v>
      </c>
      <c r="E81" t="s">
        <v>705</v>
      </c>
      <c r="F81">
        <v>30</v>
      </c>
      <c r="G81" s="6">
        <v>0</v>
      </c>
      <c r="H81" s="5">
        <v>13</v>
      </c>
    </row>
    <row r="82" spans="1:8" x14ac:dyDescent="0.25">
      <c r="A82">
        <v>96352</v>
      </c>
      <c r="B82">
        <v>12</v>
      </c>
      <c r="C82">
        <v>14</v>
      </c>
      <c r="D82">
        <v>103</v>
      </c>
      <c r="E82" t="s">
        <v>704</v>
      </c>
      <c r="F82">
        <v>86</v>
      </c>
      <c r="G82" s="6">
        <v>0.25</v>
      </c>
      <c r="H82" s="5">
        <v>13</v>
      </c>
    </row>
    <row r="83" spans="1:8" x14ac:dyDescent="0.25">
      <c r="A83">
        <v>96352</v>
      </c>
      <c r="B83">
        <v>12</v>
      </c>
      <c r="C83">
        <v>11</v>
      </c>
      <c r="D83">
        <v>103</v>
      </c>
      <c r="E83" t="s">
        <v>707</v>
      </c>
      <c r="F83">
        <v>89</v>
      </c>
      <c r="G83" s="6">
        <v>0.25</v>
      </c>
      <c r="H83" s="5">
        <v>17</v>
      </c>
    </row>
    <row r="84" spans="1:8" x14ac:dyDescent="0.25">
      <c r="A84">
        <v>86563</v>
      </c>
      <c r="B84">
        <v>12</v>
      </c>
      <c r="C84">
        <v>15</v>
      </c>
      <c r="D84">
        <v>105</v>
      </c>
      <c r="E84" t="s">
        <v>705</v>
      </c>
      <c r="F84">
        <v>43</v>
      </c>
      <c r="G84" s="6">
        <v>0</v>
      </c>
      <c r="H84" s="5">
        <v>27</v>
      </c>
    </row>
    <row r="85" spans="1:8" x14ac:dyDescent="0.25">
      <c r="A85">
        <v>96352</v>
      </c>
      <c r="B85">
        <v>13</v>
      </c>
      <c r="C85">
        <v>13</v>
      </c>
      <c r="D85">
        <v>105</v>
      </c>
      <c r="E85" t="s">
        <v>704</v>
      </c>
      <c r="F85">
        <v>42</v>
      </c>
      <c r="G85" s="6">
        <v>0</v>
      </c>
      <c r="H85" s="5">
        <v>11</v>
      </c>
    </row>
    <row r="86" spans="1:8" x14ac:dyDescent="0.25">
      <c r="A86">
        <v>96352</v>
      </c>
      <c r="B86">
        <v>13</v>
      </c>
      <c r="C86">
        <v>13</v>
      </c>
      <c r="D86">
        <v>108</v>
      </c>
      <c r="E86" t="s">
        <v>705</v>
      </c>
      <c r="F86">
        <v>73</v>
      </c>
      <c r="G86" s="6">
        <v>0.1</v>
      </c>
      <c r="H86" s="5">
        <v>22</v>
      </c>
    </row>
    <row r="87" spans="1:8" x14ac:dyDescent="0.25">
      <c r="A87">
        <v>96352</v>
      </c>
      <c r="B87">
        <v>14</v>
      </c>
      <c r="C87">
        <v>11</v>
      </c>
      <c r="D87">
        <v>101</v>
      </c>
      <c r="E87" t="s">
        <v>705</v>
      </c>
      <c r="F87">
        <v>52</v>
      </c>
      <c r="G87" s="6">
        <v>0.1</v>
      </c>
      <c r="H87" s="5">
        <v>56</v>
      </c>
    </row>
    <row r="88" spans="1:8" x14ac:dyDescent="0.25">
      <c r="A88">
        <v>96352</v>
      </c>
      <c r="B88">
        <v>14</v>
      </c>
      <c r="C88">
        <v>12</v>
      </c>
      <c r="D88">
        <v>104</v>
      </c>
      <c r="E88" t="s">
        <v>705</v>
      </c>
      <c r="F88">
        <v>99</v>
      </c>
      <c r="G88" s="6">
        <v>0.25</v>
      </c>
      <c r="H88" s="5">
        <v>12</v>
      </c>
    </row>
    <row r="89" spans="1:8" x14ac:dyDescent="0.25">
      <c r="A89">
        <v>48256</v>
      </c>
      <c r="B89">
        <v>14</v>
      </c>
      <c r="C89">
        <v>13</v>
      </c>
      <c r="D89">
        <v>104</v>
      </c>
      <c r="E89" t="s">
        <v>709</v>
      </c>
      <c r="F89">
        <v>82</v>
      </c>
      <c r="G89" s="6">
        <v>0.25</v>
      </c>
      <c r="H89" s="5">
        <v>17</v>
      </c>
    </row>
    <row r="90" spans="1:8" x14ac:dyDescent="0.25">
      <c r="A90">
        <v>96352</v>
      </c>
      <c r="B90">
        <v>14</v>
      </c>
      <c r="C90">
        <v>15</v>
      </c>
      <c r="D90">
        <v>105</v>
      </c>
      <c r="E90" t="s">
        <v>713</v>
      </c>
      <c r="F90">
        <v>42</v>
      </c>
      <c r="G90" s="6">
        <v>0</v>
      </c>
      <c r="H90" s="5">
        <v>48</v>
      </c>
    </row>
    <row r="91" spans="1:8" x14ac:dyDescent="0.25">
      <c r="A91">
        <v>96352</v>
      </c>
      <c r="B91">
        <v>15</v>
      </c>
      <c r="C91">
        <v>14</v>
      </c>
      <c r="D91">
        <v>104</v>
      </c>
      <c r="E91" t="s">
        <v>707</v>
      </c>
      <c r="F91">
        <v>114</v>
      </c>
      <c r="G91" s="6">
        <v>0.25</v>
      </c>
      <c r="H91" s="5">
        <v>21</v>
      </c>
    </row>
    <row r="92" spans="1:8" x14ac:dyDescent="0.25">
      <c r="A92">
        <v>48256</v>
      </c>
      <c r="B92">
        <v>15</v>
      </c>
      <c r="C92">
        <v>11</v>
      </c>
      <c r="D92">
        <v>109</v>
      </c>
      <c r="E92" t="s">
        <v>710</v>
      </c>
      <c r="F92">
        <v>111</v>
      </c>
      <c r="G92" s="6">
        <v>0.25</v>
      </c>
      <c r="H92" s="5">
        <v>13</v>
      </c>
    </row>
    <row r="93" spans="1:8" x14ac:dyDescent="0.25">
      <c r="A93">
        <v>96352</v>
      </c>
      <c r="B93">
        <v>15</v>
      </c>
      <c r="C93">
        <v>12</v>
      </c>
      <c r="D93">
        <v>104</v>
      </c>
      <c r="E93" t="s">
        <v>713</v>
      </c>
      <c r="F93">
        <v>106</v>
      </c>
      <c r="G93" s="6">
        <v>0.25</v>
      </c>
      <c r="H93" s="5">
        <v>12</v>
      </c>
    </row>
    <row r="94" spans="1:8" x14ac:dyDescent="0.25">
      <c r="A94">
        <v>86563</v>
      </c>
      <c r="B94">
        <v>15</v>
      </c>
      <c r="C94">
        <v>13</v>
      </c>
      <c r="D94">
        <v>104</v>
      </c>
      <c r="E94" t="s">
        <v>708</v>
      </c>
      <c r="F94">
        <v>49</v>
      </c>
      <c r="G94" s="6">
        <v>0</v>
      </c>
      <c r="H94" s="5">
        <v>47</v>
      </c>
    </row>
    <row r="95" spans="1:8" x14ac:dyDescent="0.25">
      <c r="A95">
        <v>96352</v>
      </c>
      <c r="B95">
        <v>15</v>
      </c>
      <c r="C95">
        <v>13</v>
      </c>
      <c r="D95">
        <v>109</v>
      </c>
      <c r="E95" t="s">
        <v>706</v>
      </c>
      <c r="F95">
        <v>43</v>
      </c>
      <c r="G95" s="6">
        <v>0</v>
      </c>
      <c r="H95" s="5">
        <v>28</v>
      </c>
    </row>
    <row r="96" spans="1:8" x14ac:dyDescent="0.25">
      <c r="A96">
        <v>96352</v>
      </c>
      <c r="B96">
        <v>16</v>
      </c>
      <c r="C96">
        <v>11</v>
      </c>
      <c r="D96">
        <v>104</v>
      </c>
      <c r="E96" t="s">
        <v>710</v>
      </c>
      <c r="F96">
        <v>90</v>
      </c>
      <c r="G96" s="6">
        <v>0.25</v>
      </c>
      <c r="H96" s="5">
        <v>12</v>
      </c>
    </row>
    <row r="97" spans="1:8" x14ac:dyDescent="0.25">
      <c r="A97">
        <v>86563</v>
      </c>
      <c r="B97">
        <v>16</v>
      </c>
      <c r="C97">
        <v>15</v>
      </c>
      <c r="D97">
        <v>105</v>
      </c>
      <c r="E97" t="s">
        <v>706</v>
      </c>
      <c r="F97">
        <v>75</v>
      </c>
      <c r="G97" s="6">
        <v>0.1</v>
      </c>
      <c r="H97" s="5">
        <v>59</v>
      </c>
    </row>
    <row r="98" spans="1:8" x14ac:dyDescent="0.25">
      <c r="A98">
        <v>48256</v>
      </c>
      <c r="B98">
        <v>16</v>
      </c>
      <c r="C98">
        <v>15</v>
      </c>
      <c r="D98">
        <v>101</v>
      </c>
      <c r="E98" t="s">
        <v>707</v>
      </c>
      <c r="F98">
        <v>80</v>
      </c>
      <c r="G98" s="6">
        <v>0.25</v>
      </c>
      <c r="H98" s="5">
        <v>36</v>
      </c>
    </row>
    <row r="99" spans="1:8" x14ac:dyDescent="0.25">
      <c r="A99">
        <v>48256</v>
      </c>
      <c r="B99">
        <v>16</v>
      </c>
      <c r="C99">
        <v>12</v>
      </c>
      <c r="D99">
        <v>106</v>
      </c>
      <c r="E99" t="s">
        <v>711</v>
      </c>
      <c r="F99">
        <v>46</v>
      </c>
      <c r="G99" s="6">
        <v>0</v>
      </c>
      <c r="H99" s="5">
        <v>20</v>
      </c>
    </row>
    <row r="100" spans="1:8" x14ac:dyDescent="0.25">
      <c r="A100">
        <v>86563</v>
      </c>
      <c r="B100">
        <v>16</v>
      </c>
      <c r="C100">
        <v>11</v>
      </c>
      <c r="D100">
        <v>104</v>
      </c>
      <c r="E100" t="s">
        <v>713</v>
      </c>
      <c r="F100">
        <v>17</v>
      </c>
      <c r="G100" s="6">
        <v>0</v>
      </c>
      <c r="H100" s="5">
        <v>24</v>
      </c>
    </row>
    <row r="101" spans="1:8" x14ac:dyDescent="0.25">
      <c r="A101">
        <v>96352</v>
      </c>
      <c r="B101">
        <v>16</v>
      </c>
      <c r="C101">
        <v>11</v>
      </c>
      <c r="D101">
        <v>109</v>
      </c>
      <c r="E101" t="s">
        <v>706</v>
      </c>
      <c r="F101">
        <v>97</v>
      </c>
      <c r="G101" s="6">
        <v>0.25</v>
      </c>
      <c r="H101" s="5">
        <v>34</v>
      </c>
    </row>
    <row r="102" spans="1:8" x14ac:dyDescent="0.25">
      <c r="A102">
        <v>86563</v>
      </c>
      <c r="B102">
        <v>17</v>
      </c>
      <c r="C102">
        <v>15</v>
      </c>
      <c r="D102">
        <v>105</v>
      </c>
      <c r="E102" t="s">
        <v>707</v>
      </c>
      <c r="F102">
        <v>40</v>
      </c>
      <c r="G102" s="6">
        <v>0</v>
      </c>
      <c r="H102" s="5">
        <v>17</v>
      </c>
    </row>
    <row r="103" spans="1:8" x14ac:dyDescent="0.25">
      <c r="A103">
        <v>96352</v>
      </c>
      <c r="B103">
        <v>17</v>
      </c>
      <c r="C103">
        <v>14</v>
      </c>
      <c r="D103">
        <v>107</v>
      </c>
      <c r="E103" t="s">
        <v>705</v>
      </c>
      <c r="F103">
        <v>22</v>
      </c>
      <c r="G103" s="6">
        <v>0</v>
      </c>
      <c r="H103" s="5">
        <v>56</v>
      </c>
    </row>
    <row r="104" spans="1:8" x14ac:dyDescent="0.25">
      <c r="A104">
        <v>86563</v>
      </c>
      <c r="B104">
        <v>17</v>
      </c>
      <c r="C104">
        <v>11</v>
      </c>
      <c r="D104">
        <v>101</v>
      </c>
      <c r="E104" t="s">
        <v>709</v>
      </c>
      <c r="F104">
        <v>39</v>
      </c>
      <c r="G104" s="6">
        <v>0</v>
      </c>
      <c r="H104" s="5">
        <v>18</v>
      </c>
    </row>
    <row r="105" spans="1:8" x14ac:dyDescent="0.25">
      <c r="A105">
        <v>96352</v>
      </c>
      <c r="B105">
        <v>17</v>
      </c>
      <c r="C105">
        <v>14</v>
      </c>
      <c r="D105">
        <v>106</v>
      </c>
      <c r="E105" t="s">
        <v>713</v>
      </c>
      <c r="F105">
        <v>78</v>
      </c>
      <c r="G105" s="6">
        <v>0.1</v>
      </c>
      <c r="H105" s="5">
        <v>30</v>
      </c>
    </row>
    <row r="106" spans="1:8" x14ac:dyDescent="0.25">
      <c r="A106">
        <v>86563</v>
      </c>
      <c r="B106">
        <v>18</v>
      </c>
      <c r="C106">
        <v>12</v>
      </c>
      <c r="D106">
        <v>108</v>
      </c>
      <c r="E106" t="s">
        <v>705</v>
      </c>
      <c r="F106">
        <v>62</v>
      </c>
      <c r="G106" s="6">
        <v>0.1</v>
      </c>
      <c r="H106" s="5">
        <v>53</v>
      </c>
    </row>
    <row r="107" spans="1:8" x14ac:dyDescent="0.25">
      <c r="A107">
        <v>48256</v>
      </c>
      <c r="B107">
        <v>18</v>
      </c>
      <c r="C107">
        <v>13</v>
      </c>
      <c r="D107">
        <v>109</v>
      </c>
      <c r="E107" t="s">
        <v>706</v>
      </c>
      <c r="F107">
        <v>82</v>
      </c>
      <c r="G107" s="6">
        <v>0.25</v>
      </c>
      <c r="H107" s="5">
        <v>54</v>
      </c>
    </row>
    <row r="108" spans="1:8" x14ac:dyDescent="0.25">
      <c r="A108">
        <v>48256</v>
      </c>
      <c r="B108">
        <v>18</v>
      </c>
      <c r="C108">
        <v>14</v>
      </c>
      <c r="D108">
        <v>106</v>
      </c>
      <c r="E108" t="s">
        <v>705</v>
      </c>
      <c r="F108">
        <v>7</v>
      </c>
      <c r="G108" s="6">
        <v>0</v>
      </c>
      <c r="H108" s="5">
        <v>30</v>
      </c>
    </row>
    <row r="109" spans="1:8" x14ac:dyDescent="0.25">
      <c r="A109">
        <v>96352</v>
      </c>
      <c r="B109">
        <v>18</v>
      </c>
      <c r="C109">
        <v>11</v>
      </c>
      <c r="D109">
        <v>103</v>
      </c>
      <c r="E109" t="s">
        <v>707</v>
      </c>
      <c r="F109">
        <v>14</v>
      </c>
      <c r="G109" s="6">
        <v>0</v>
      </c>
      <c r="H109" s="5">
        <v>43</v>
      </c>
    </row>
    <row r="110" spans="1:8" x14ac:dyDescent="0.25">
      <c r="A110">
        <v>96352</v>
      </c>
      <c r="B110">
        <v>18</v>
      </c>
      <c r="C110">
        <v>11</v>
      </c>
      <c r="D110">
        <v>106</v>
      </c>
      <c r="E110" t="s">
        <v>707</v>
      </c>
      <c r="F110">
        <v>76</v>
      </c>
      <c r="G110" s="6">
        <v>0.1</v>
      </c>
      <c r="H110" s="5">
        <v>46</v>
      </c>
    </row>
    <row r="111" spans="1:8" x14ac:dyDescent="0.25">
      <c r="A111">
        <v>48256</v>
      </c>
      <c r="B111">
        <v>19</v>
      </c>
      <c r="C111">
        <v>12</v>
      </c>
      <c r="D111">
        <v>109</v>
      </c>
      <c r="E111" t="s">
        <v>708</v>
      </c>
      <c r="F111">
        <v>65</v>
      </c>
      <c r="G111" s="6">
        <v>0.1</v>
      </c>
      <c r="H111" s="5">
        <v>25</v>
      </c>
    </row>
    <row r="112" spans="1:8" x14ac:dyDescent="0.25">
      <c r="A112">
        <v>86563</v>
      </c>
      <c r="B112">
        <v>19</v>
      </c>
      <c r="C112">
        <v>11</v>
      </c>
      <c r="D112">
        <v>101</v>
      </c>
      <c r="E112" t="s">
        <v>710</v>
      </c>
      <c r="F112">
        <v>18</v>
      </c>
      <c r="G112" s="6">
        <v>0</v>
      </c>
      <c r="H112" s="5">
        <v>41</v>
      </c>
    </row>
    <row r="113" spans="1:8" x14ac:dyDescent="0.25">
      <c r="A113">
        <v>86563</v>
      </c>
      <c r="B113">
        <v>19</v>
      </c>
      <c r="C113">
        <v>15</v>
      </c>
      <c r="D113">
        <v>102</v>
      </c>
      <c r="E113" t="s">
        <v>713</v>
      </c>
      <c r="F113">
        <v>37</v>
      </c>
      <c r="G113" s="6">
        <v>0</v>
      </c>
      <c r="H113" s="5">
        <v>23</v>
      </c>
    </row>
    <row r="114" spans="1:8" x14ac:dyDescent="0.25">
      <c r="A114">
        <v>48256</v>
      </c>
      <c r="B114">
        <v>19</v>
      </c>
      <c r="C114">
        <v>11</v>
      </c>
      <c r="D114">
        <v>108</v>
      </c>
      <c r="E114" t="s">
        <v>712</v>
      </c>
      <c r="F114">
        <v>113</v>
      </c>
      <c r="G114" s="6">
        <v>0.25</v>
      </c>
      <c r="H114" s="5">
        <v>50</v>
      </c>
    </row>
    <row r="115" spans="1:8" x14ac:dyDescent="0.25">
      <c r="A115">
        <v>86563</v>
      </c>
      <c r="B115">
        <v>19</v>
      </c>
      <c r="C115">
        <v>11</v>
      </c>
      <c r="D115">
        <v>105</v>
      </c>
      <c r="E115" t="s">
        <v>714</v>
      </c>
      <c r="F115">
        <v>40</v>
      </c>
      <c r="G115" s="6">
        <v>0</v>
      </c>
      <c r="H115" s="5">
        <v>35</v>
      </c>
    </row>
    <row r="116" spans="1:8" x14ac:dyDescent="0.25">
      <c r="A116">
        <v>96352</v>
      </c>
      <c r="B116">
        <v>19</v>
      </c>
      <c r="C116">
        <v>13</v>
      </c>
      <c r="D116">
        <v>106</v>
      </c>
      <c r="E116" t="s">
        <v>711</v>
      </c>
      <c r="F116">
        <v>69</v>
      </c>
      <c r="G116" s="6">
        <v>0.1</v>
      </c>
      <c r="H116" s="5">
        <v>19</v>
      </c>
    </row>
    <row r="117" spans="1:8" x14ac:dyDescent="0.25">
      <c r="A117">
        <v>48256</v>
      </c>
      <c r="B117">
        <v>19</v>
      </c>
      <c r="C117">
        <v>13</v>
      </c>
      <c r="D117">
        <v>102</v>
      </c>
      <c r="E117" t="s">
        <v>706</v>
      </c>
      <c r="F117">
        <v>101</v>
      </c>
      <c r="G117" s="6">
        <v>0.25</v>
      </c>
      <c r="H117" s="5">
        <v>54</v>
      </c>
    </row>
    <row r="118" spans="1:8" x14ac:dyDescent="0.25">
      <c r="A118">
        <v>86563</v>
      </c>
      <c r="B118">
        <v>20</v>
      </c>
      <c r="C118">
        <v>13</v>
      </c>
      <c r="D118">
        <v>106</v>
      </c>
      <c r="E118" t="s">
        <v>710</v>
      </c>
      <c r="F118">
        <v>30</v>
      </c>
      <c r="G118" s="6">
        <v>0</v>
      </c>
      <c r="H118" s="5">
        <v>55</v>
      </c>
    </row>
    <row r="119" spans="1:8" x14ac:dyDescent="0.25">
      <c r="A119">
        <v>86563</v>
      </c>
      <c r="B119">
        <v>20</v>
      </c>
      <c r="C119">
        <v>14</v>
      </c>
      <c r="D119">
        <v>108</v>
      </c>
      <c r="E119" t="s">
        <v>714</v>
      </c>
      <c r="F119">
        <v>83</v>
      </c>
      <c r="G119" s="6">
        <v>0.25</v>
      </c>
      <c r="H119" s="5">
        <v>35</v>
      </c>
    </row>
    <row r="120" spans="1:8" x14ac:dyDescent="0.25">
      <c r="A120">
        <v>86563</v>
      </c>
      <c r="B120">
        <v>20</v>
      </c>
      <c r="C120">
        <v>15</v>
      </c>
      <c r="D120">
        <v>103</v>
      </c>
      <c r="E120" t="s">
        <v>711</v>
      </c>
      <c r="F120">
        <v>98</v>
      </c>
      <c r="G120" s="6">
        <v>0.25</v>
      </c>
      <c r="H120" s="5">
        <v>36</v>
      </c>
    </row>
    <row r="121" spans="1:8" x14ac:dyDescent="0.25">
      <c r="A121">
        <v>86563</v>
      </c>
      <c r="B121">
        <v>20</v>
      </c>
      <c r="C121">
        <v>12</v>
      </c>
      <c r="D121">
        <v>106</v>
      </c>
      <c r="E121" t="s">
        <v>710</v>
      </c>
      <c r="F121">
        <v>46</v>
      </c>
      <c r="G121" s="6">
        <v>0</v>
      </c>
      <c r="H121" s="5">
        <v>15</v>
      </c>
    </row>
    <row r="122" spans="1:8" x14ac:dyDescent="0.25">
      <c r="A122">
        <v>86563</v>
      </c>
      <c r="B122">
        <v>21</v>
      </c>
      <c r="C122">
        <v>15</v>
      </c>
      <c r="D122">
        <v>106</v>
      </c>
      <c r="E122" t="s">
        <v>708</v>
      </c>
      <c r="F122">
        <v>54</v>
      </c>
      <c r="G122" s="6">
        <v>0.1</v>
      </c>
      <c r="H122" s="5">
        <v>45</v>
      </c>
    </row>
    <row r="123" spans="1:8" x14ac:dyDescent="0.25">
      <c r="A123">
        <v>96352</v>
      </c>
      <c r="B123">
        <v>21</v>
      </c>
      <c r="C123">
        <v>11</v>
      </c>
      <c r="D123">
        <v>101</v>
      </c>
      <c r="E123" t="s">
        <v>704</v>
      </c>
      <c r="F123">
        <v>81</v>
      </c>
      <c r="G123" s="6">
        <v>0.25</v>
      </c>
      <c r="H123" s="5">
        <v>54</v>
      </c>
    </row>
    <row r="124" spans="1:8" x14ac:dyDescent="0.25">
      <c r="A124">
        <v>96352</v>
      </c>
      <c r="B124">
        <v>21</v>
      </c>
      <c r="C124">
        <v>11</v>
      </c>
      <c r="D124">
        <v>101</v>
      </c>
      <c r="E124" t="s">
        <v>709</v>
      </c>
      <c r="F124">
        <v>87</v>
      </c>
      <c r="G124" s="6">
        <v>0.25</v>
      </c>
      <c r="H124" s="5">
        <v>49</v>
      </c>
    </row>
    <row r="125" spans="1:8" x14ac:dyDescent="0.25">
      <c r="A125">
        <v>86563</v>
      </c>
      <c r="B125">
        <v>22</v>
      </c>
      <c r="C125">
        <v>14</v>
      </c>
      <c r="D125">
        <v>107</v>
      </c>
      <c r="E125" t="s">
        <v>704</v>
      </c>
      <c r="F125">
        <v>96</v>
      </c>
      <c r="G125" s="6">
        <v>0.25</v>
      </c>
      <c r="H125" s="5">
        <v>50</v>
      </c>
    </row>
    <row r="126" spans="1:8" x14ac:dyDescent="0.25">
      <c r="A126">
        <v>86563</v>
      </c>
      <c r="B126">
        <v>22</v>
      </c>
      <c r="C126">
        <v>13</v>
      </c>
      <c r="D126">
        <v>107</v>
      </c>
      <c r="E126" t="s">
        <v>710</v>
      </c>
      <c r="F126">
        <v>26</v>
      </c>
      <c r="G126" s="6">
        <v>0</v>
      </c>
      <c r="H126" s="5">
        <v>53</v>
      </c>
    </row>
    <row r="127" spans="1:8" x14ac:dyDescent="0.25">
      <c r="A127">
        <v>48256</v>
      </c>
      <c r="B127">
        <v>22</v>
      </c>
      <c r="C127">
        <v>11</v>
      </c>
      <c r="D127">
        <v>106</v>
      </c>
      <c r="E127" t="s">
        <v>714</v>
      </c>
      <c r="F127">
        <v>30</v>
      </c>
      <c r="G127" s="6">
        <v>0</v>
      </c>
      <c r="H127" s="5">
        <v>24</v>
      </c>
    </row>
    <row r="128" spans="1:8" x14ac:dyDescent="0.25">
      <c r="A128">
        <v>48256</v>
      </c>
      <c r="B128">
        <v>22</v>
      </c>
      <c r="C128">
        <v>15</v>
      </c>
      <c r="D128">
        <v>107</v>
      </c>
      <c r="E128" t="s">
        <v>706</v>
      </c>
      <c r="F128">
        <v>39</v>
      </c>
      <c r="G128" s="6">
        <v>0</v>
      </c>
      <c r="H128" s="5">
        <v>11</v>
      </c>
    </row>
    <row r="129" spans="1:8" x14ac:dyDescent="0.25">
      <c r="A129">
        <v>86563</v>
      </c>
      <c r="B129">
        <v>22</v>
      </c>
      <c r="C129">
        <v>14</v>
      </c>
      <c r="D129">
        <v>106</v>
      </c>
      <c r="E129" t="s">
        <v>709</v>
      </c>
      <c r="F129">
        <v>23</v>
      </c>
      <c r="G129" s="6">
        <v>0</v>
      </c>
      <c r="H129" s="5">
        <v>42</v>
      </c>
    </row>
    <row r="130" spans="1:8" x14ac:dyDescent="0.25">
      <c r="A130">
        <v>86563</v>
      </c>
      <c r="B130">
        <v>23</v>
      </c>
      <c r="C130">
        <v>14</v>
      </c>
      <c r="D130">
        <v>102</v>
      </c>
      <c r="E130" t="s">
        <v>705</v>
      </c>
      <c r="F130">
        <v>18</v>
      </c>
      <c r="G130" s="6">
        <v>0</v>
      </c>
      <c r="H130" s="5">
        <v>48</v>
      </c>
    </row>
    <row r="131" spans="1:8" x14ac:dyDescent="0.25">
      <c r="A131">
        <v>96352</v>
      </c>
      <c r="B131">
        <v>23</v>
      </c>
      <c r="C131">
        <v>11</v>
      </c>
      <c r="D131">
        <v>102</v>
      </c>
      <c r="E131" t="s">
        <v>709</v>
      </c>
      <c r="F131">
        <v>113</v>
      </c>
      <c r="G131" s="6">
        <v>0.25</v>
      </c>
      <c r="H131" s="5">
        <v>23</v>
      </c>
    </row>
    <row r="132" spans="1:8" x14ac:dyDescent="0.25">
      <c r="A132">
        <v>96352</v>
      </c>
      <c r="B132">
        <v>23</v>
      </c>
      <c r="C132">
        <v>15</v>
      </c>
      <c r="D132">
        <v>106</v>
      </c>
      <c r="E132" t="s">
        <v>714</v>
      </c>
      <c r="F132">
        <v>106</v>
      </c>
      <c r="G132" s="6">
        <v>0.25</v>
      </c>
      <c r="H132" s="5">
        <v>59</v>
      </c>
    </row>
    <row r="133" spans="1:8" x14ac:dyDescent="0.25">
      <c r="A133">
        <v>86563</v>
      </c>
      <c r="B133">
        <v>23</v>
      </c>
      <c r="C133">
        <v>14</v>
      </c>
      <c r="D133">
        <v>108</v>
      </c>
      <c r="E133" t="s">
        <v>708</v>
      </c>
      <c r="F133">
        <v>52</v>
      </c>
      <c r="G133" s="6">
        <v>0.1</v>
      </c>
      <c r="H133" s="5">
        <v>58</v>
      </c>
    </row>
    <row r="134" spans="1:8" x14ac:dyDescent="0.25">
      <c r="A134">
        <v>86563</v>
      </c>
      <c r="B134">
        <v>23</v>
      </c>
      <c r="C134">
        <v>14</v>
      </c>
      <c r="D134">
        <v>102</v>
      </c>
      <c r="E134" t="s">
        <v>708</v>
      </c>
      <c r="F134">
        <v>115</v>
      </c>
      <c r="G134" s="6">
        <v>0.25</v>
      </c>
      <c r="H134" s="5">
        <v>29</v>
      </c>
    </row>
    <row r="135" spans="1:8" x14ac:dyDescent="0.25">
      <c r="A135">
        <v>96352</v>
      </c>
      <c r="B135">
        <v>24</v>
      </c>
      <c r="C135">
        <v>12</v>
      </c>
      <c r="D135">
        <v>109</v>
      </c>
      <c r="E135" t="s">
        <v>714</v>
      </c>
      <c r="F135">
        <v>110</v>
      </c>
      <c r="G135" s="6">
        <v>0.25</v>
      </c>
      <c r="H135" s="5">
        <v>31</v>
      </c>
    </row>
    <row r="136" spans="1:8" x14ac:dyDescent="0.25">
      <c r="A136">
        <v>96352</v>
      </c>
      <c r="B136">
        <v>24</v>
      </c>
      <c r="C136">
        <v>13</v>
      </c>
      <c r="D136">
        <v>108</v>
      </c>
      <c r="E136" t="s">
        <v>708</v>
      </c>
      <c r="F136">
        <v>70</v>
      </c>
      <c r="G136" s="6">
        <v>0.1</v>
      </c>
      <c r="H136" s="5">
        <v>28</v>
      </c>
    </row>
    <row r="137" spans="1:8" x14ac:dyDescent="0.25">
      <c r="A137">
        <v>96352</v>
      </c>
      <c r="B137">
        <v>25</v>
      </c>
      <c r="C137">
        <v>13</v>
      </c>
      <c r="D137">
        <v>109</v>
      </c>
      <c r="E137" t="s">
        <v>707</v>
      </c>
      <c r="F137">
        <v>107</v>
      </c>
      <c r="G137" s="6">
        <v>0.25</v>
      </c>
      <c r="H137" s="5">
        <v>12</v>
      </c>
    </row>
    <row r="138" spans="1:8" x14ac:dyDescent="0.25">
      <c r="A138">
        <v>96352</v>
      </c>
      <c r="B138">
        <v>25</v>
      </c>
      <c r="C138">
        <v>14</v>
      </c>
      <c r="D138">
        <v>105</v>
      </c>
      <c r="E138" t="s">
        <v>706</v>
      </c>
      <c r="F138">
        <v>71</v>
      </c>
      <c r="G138" s="6">
        <v>0.1</v>
      </c>
      <c r="H138" s="5">
        <v>41</v>
      </c>
    </row>
    <row r="139" spans="1:8" x14ac:dyDescent="0.25">
      <c r="A139">
        <v>96352</v>
      </c>
      <c r="B139">
        <v>25</v>
      </c>
      <c r="C139">
        <v>15</v>
      </c>
      <c r="D139">
        <v>107</v>
      </c>
      <c r="E139" t="s">
        <v>712</v>
      </c>
      <c r="F139">
        <v>84</v>
      </c>
      <c r="G139" s="6">
        <v>0.25</v>
      </c>
      <c r="H139" s="5">
        <v>30</v>
      </c>
    </row>
    <row r="140" spans="1:8" x14ac:dyDescent="0.25">
      <c r="A140">
        <v>86563</v>
      </c>
      <c r="B140">
        <v>25</v>
      </c>
      <c r="C140">
        <v>13</v>
      </c>
      <c r="D140">
        <v>108</v>
      </c>
      <c r="E140" t="s">
        <v>712</v>
      </c>
      <c r="F140">
        <v>125</v>
      </c>
      <c r="G140" s="6">
        <v>0.25</v>
      </c>
      <c r="H140" s="5">
        <v>14</v>
      </c>
    </row>
    <row r="141" spans="1:8" x14ac:dyDescent="0.25">
      <c r="A141">
        <v>96352</v>
      </c>
      <c r="B141">
        <v>25</v>
      </c>
      <c r="C141">
        <v>12</v>
      </c>
      <c r="D141">
        <v>103</v>
      </c>
      <c r="E141" t="s">
        <v>704</v>
      </c>
      <c r="F141">
        <v>13</v>
      </c>
      <c r="G141" s="6">
        <v>0</v>
      </c>
      <c r="H141" s="5">
        <v>18</v>
      </c>
    </row>
    <row r="142" spans="1:8" x14ac:dyDescent="0.25">
      <c r="A142">
        <v>96352</v>
      </c>
      <c r="B142">
        <v>26</v>
      </c>
      <c r="C142">
        <v>12</v>
      </c>
      <c r="D142">
        <v>106</v>
      </c>
      <c r="E142" t="s">
        <v>707</v>
      </c>
      <c r="F142">
        <v>40</v>
      </c>
      <c r="G142" s="6">
        <v>0</v>
      </c>
      <c r="H142" s="5">
        <v>57</v>
      </c>
    </row>
    <row r="143" spans="1:8" x14ac:dyDescent="0.25">
      <c r="A143">
        <v>48256</v>
      </c>
      <c r="B143">
        <v>26</v>
      </c>
      <c r="C143">
        <v>13</v>
      </c>
      <c r="D143">
        <v>108</v>
      </c>
      <c r="E143" t="s">
        <v>707</v>
      </c>
      <c r="F143">
        <v>36</v>
      </c>
      <c r="G143" s="6">
        <v>0</v>
      </c>
      <c r="H143" s="5">
        <v>51</v>
      </c>
    </row>
    <row r="144" spans="1:8" x14ac:dyDescent="0.25">
      <c r="A144">
        <v>86563</v>
      </c>
      <c r="B144">
        <v>26</v>
      </c>
      <c r="C144">
        <v>15</v>
      </c>
      <c r="D144">
        <v>102</v>
      </c>
      <c r="E144" t="s">
        <v>707</v>
      </c>
      <c r="F144">
        <v>51</v>
      </c>
      <c r="G144" s="6">
        <v>0.1</v>
      </c>
      <c r="H144" s="5">
        <v>28</v>
      </c>
    </row>
    <row r="145" spans="1:8" x14ac:dyDescent="0.25">
      <c r="A145">
        <v>86563</v>
      </c>
      <c r="B145">
        <v>27</v>
      </c>
      <c r="C145">
        <v>12</v>
      </c>
      <c r="D145">
        <v>106</v>
      </c>
      <c r="E145" t="s">
        <v>709</v>
      </c>
      <c r="F145">
        <v>106</v>
      </c>
      <c r="G145" s="6">
        <v>0.25</v>
      </c>
      <c r="H145" s="5">
        <v>31</v>
      </c>
    </row>
    <row r="146" spans="1:8" x14ac:dyDescent="0.25">
      <c r="A146">
        <v>86563</v>
      </c>
      <c r="B146">
        <v>27</v>
      </c>
      <c r="C146">
        <v>11</v>
      </c>
      <c r="D146">
        <v>107</v>
      </c>
      <c r="E146" t="s">
        <v>705</v>
      </c>
      <c r="F146">
        <v>122</v>
      </c>
      <c r="G146" s="6">
        <v>0.25</v>
      </c>
      <c r="H146" s="5">
        <v>26</v>
      </c>
    </row>
    <row r="147" spans="1:8" x14ac:dyDescent="0.25">
      <c r="A147">
        <v>96352</v>
      </c>
      <c r="B147">
        <v>27</v>
      </c>
      <c r="C147">
        <v>14</v>
      </c>
      <c r="D147">
        <v>104</v>
      </c>
      <c r="E147" t="s">
        <v>712</v>
      </c>
      <c r="F147">
        <v>34</v>
      </c>
      <c r="G147" s="6">
        <v>0</v>
      </c>
      <c r="H147" s="5">
        <v>50</v>
      </c>
    </row>
    <row r="148" spans="1:8" x14ac:dyDescent="0.25">
      <c r="A148">
        <v>86563</v>
      </c>
      <c r="B148">
        <v>27</v>
      </c>
      <c r="C148">
        <v>13</v>
      </c>
      <c r="D148">
        <v>102</v>
      </c>
      <c r="E148" t="s">
        <v>712</v>
      </c>
      <c r="F148">
        <v>17</v>
      </c>
      <c r="G148" s="6">
        <v>0</v>
      </c>
      <c r="H148" s="5">
        <v>32</v>
      </c>
    </row>
    <row r="149" spans="1:8" x14ac:dyDescent="0.25">
      <c r="A149">
        <v>48256</v>
      </c>
      <c r="B149">
        <v>28</v>
      </c>
      <c r="C149">
        <v>13</v>
      </c>
      <c r="D149">
        <v>106</v>
      </c>
      <c r="E149" t="s">
        <v>705</v>
      </c>
      <c r="F149">
        <v>9</v>
      </c>
      <c r="G149" s="6">
        <v>0</v>
      </c>
      <c r="H149" s="5">
        <v>39</v>
      </c>
    </row>
    <row r="150" spans="1:8" x14ac:dyDescent="0.25">
      <c r="A150">
        <v>96352</v>
      </c>
      <c r="B150">
        <v>28</v>
      </c>
      <c r="C150">
        <v>15</v>
      </c>
      <c r="D150">
        <v>102</v>
      </c>
      <c r="E150" t="s">
        <v>710</v>
      </c>
      <c r="F150">
        <v>59</v>
      </c>
      <c r="G150" s="6">
        <v>0.1</v>
      </c>
      <c r="H150" s="5">
        <v>32</v>
      </c>
    </row>
    <row r="151" spans="1:8" x14ac:dyDescent="0.25">
      <c r="A151">
        <v>96352</v>
      </c>
      <c r="B151">
        <v>28</v>
      </c>
      <c r="C151">
        <v>11</v>
      </c>
      <c r="D151">
        <v>105</v>
      </c>
      <c r="E151" t="s">
        <v>714</v>
      </c>
      <c r="F151">
        <v>47</v>
      </c>
      <c r="G151" s="6">
        <v>0</v>
      </c>
      <c r="H151" s="5">
        <v>18</v>
      </c>
    </row>
    <row r="152" spans="1:8" x14ac:dyDescent="0.25">
      <c r="A152">
        <v>96352</v>
      </c>
      <c r="B152">
        <v>28</v>
      </c>
      <c r="C152">
        <v>15</v>
      </c>
      <c r="D152">
        <v>103</v>
      </c>
      <c r="E152" t="s">
        <v>711</v>
      </c>
      <c r="F152">
        <v>9</v>
      </c>
      <c r="G152" s="6">
        <v>0</v>
      </c>
      <c r="H152" s="5">
        <v>18</v>
      </c>
    </row>
    <row r="153" spans="1:8" x14ac:dyDescent="0.25">
      <c r="A153">
        <v>48256</v>
      </c>
      <c r="B153">
        <v>29</v>
      </c>
      <c r="C153">
        <v>12</v>
      </c>
      <c r="D153">
        <v>105</v>
      </c>
      <c r="E153" t="s">
        <v>709</v>
      </c>
      <c r="F153">
        <v>24</v>
      </c>
      <c r="G153">
        <v>0</v>
      </c>
      <c r="H153" s="5">
        <v>51</v>
      </c>
    </row>
    <row r="154" spans="1:8" x14ac:dyDescent="0.25">
      <c r="A154">
        <v>86563</v>
      </c>
      <c r="B154">
        <v>29</v>
      </c>
      <c r="C154">
        <v>11</v>
      </c>
      <c r="D154">
        <v>103</v>
      </c>
      <c r="E154" t="s">
        <v>708</v>
      </c>
      <c r="F154">
        <v>96</v>
      </c>
      <c r="G154">
        <v>0.1</v>
      </c>
      <c r="H154" s="5">
        <v>42</v>
      </c>
    </row>
    <row r="155" spans="1:8" x14ac:dyDescent="0.25">
      <c r="A155">
        <v>86563</v>
      </c>
      <c r="B155">
        <v>29</v>
      </c>
      <c r="C155">
        <v>15</v>
      </c>
      <c r="D155">
        <v>105</v>
      </c>
      <c r="E155" t="s">
        <v>707</v>
      </c>
      <c r="F155">
        <v>203</v>
      </c>
      <c r="G155">
        <v>0</v>
      </c>
      <c r="H155" s="5">
        <v>38</v>
      </c>
    </row>
    <row r="156" spans="1:8" x14ac:dyDescent="0.25">
      <c r="A156">
        <v>48256</v>
      </c>
      <c r="B156">
        <v>29</v>
      </c>
      <c r="C156">
        <v>11</v>
      </c>
      <c r="D156">
        <v>105</v>
      </c>
      <c r="E156" t="s">
        <v>711</v>
      </c>
      <c r="F156">
        <v>197</v>
      </c>
      <c r="G156">
        <v>0.25</v>
      </c>
      <c r="H156" s="5">
        <v>53</v>
      </c>
    </row>
    <row r="157" spans="1:8" x14ac:dyDescent="0.25">
      <c r="A157">
        <v>48256</v>
      </c>
      <c r="B157">
        <v>29</v>
      </c>
      <c r="C157">
        <v>12</v>
      </c>
      <c r="D157">
        <v>104</v>
      </c>
      <c r="E157" t="s">
        <v>713</v>
      </c>
      <c r="F157">
        <v>160</v>
      </c>
      <c r="G157">
        <v>0.1</v>
      </c>
      <c r="H157" s="5">
        <v>50</v>
      </c>
    </row>
    <row r="158" spans="1:8" x14ac:dyDescent="0.25">
      <c r="A158">
        <v>86563</v>
      </c>
      <c r="B158">
        <v>29</v>
      </c>
      <c r="C158">
        <v>13</v>
      </c>
      <c r="D158">
        <v>107</v>
      </c>
      <c r="E158" t="s">
        <v>713</v>
      </c>
      <c r="F158">
        <v>196</v>
      </c>
      <c r="G158">
        <v>0.25</v>
      </c>
      <c r="H158" s="5">
        <v>36</v>
      </c>
    </row>
    <row r="159" spans="1:8" x14ac:dyDescent="0.25">
      <c r="A159">
        <v>96352</v>
      </c>
      <c r="B159">
        <v>29</v>
      </c>
      <c r="C159">
        <v>15</v>
      </c>
      <c r="D159">
        <v>106</v>
      </c>
      <c r="E159" t="s">
        <v>709</v>
      </c>
      <c r="F159">
        <v>189</v>
      </c>
      <c r="G159">
        <v>0.25</v>
      </c>
      <c r="H159" s="5">
        <v>19</v>
      </c>
    </row>
    <row r="160" spans="1:8" x14ac:dyDescent="0.25">
      <c r="A160">
        <v>96352</v>
      </c>
      <c r="B160">
        <v>29</v>
      </c>
      <c r="C160">
        <v>12</v>
      </c>
      <c r="D160">
        <v>104</v>
      </c>
      <c r="E160" t="s">
        <v>711</v>
      </c>
      <c r="F160">
        <v>236</v>
      </c>
      <c r="G160">
        <v>0.1</v>
      </c>
      <c r="H160" s="5">
        <v>50</v>
      </c>
    </row>
    <row r="161" spans="1:8" x14ac:dyDescent="0.25">
      <c r="A161">
        <v>48256</v>
      </c>
      <c r="B161">
        <v>29</v>
      </c>
      <c r="C161">
        <v>11</v>
      </c>
      <c r="D161">
        <v>108</v>
      </c>
      <c r="E161" t="s">
        <v>705</v>
      </c>
      <c r="F161">
        <v>131</v>
      </c>
      <c r="G161">
        <v>0.1</v>
      </c>
      <c r="H161" s="5">
        <v>35</v>
      </c>
    </row>
    <row r="162" spans="1:8" x14ac:dyDescent="0.25">
      <c r="A162">
        <v>86563</v>
      </c>
      <c r="B162">
        <v>29</v>
      </c>
      <c r="C162">
        <v>13</v>
      </c>
      <c r="D162">
        <v>106</v>
      </c>
      <c r="E162" t="s">
        <v>712</v>
      </c>
      <c r="F162">
        <v>14</v>
      </c>
      <c r="G162">
        <v>0.1</v>
      </c>
      <c r="H162" s="5">
        <v>51</v>
      </c>
    </row>
    <row r="163" spans="1:8" x14ac:dyDescent="0.25">
      <c r="A163">
        <v>86563</v>
      </c>
      <c r="B163">
        <v>29</v>
      </c>
      <c r="C163">
        <v>15</v>
      </c>
      <c r="D163">
        <v>107</v>
      </c>
      <c r="E163" t="s">
        <v>712</v>
      </c>
      <c r="F163">
        <v>32</v>
      </c>
      <c r="G163">
        <v>0.1</v>
      </c>
      <c r="H163" s="5">
        <v>23</v>
      </c>
    </row>
    <row r="164" spans="1:8" x14ac:dyDescent="0.25">
      <c r="A164">
        <v>86563</v>
      </c>
      <c r="B164">
        <v>29</v>
      </c>
      <c r="C164">
        <v>12</v>
      </c>
      <c r="D164">
        <v>107</v>
      </c>
      <c r="E164" t="s">
        <v>709</v>
      </c>
      <c r="F164">
        <v>62</v>
      </c>
      <c r="G164">
        <v>0.1</v>
      </c>
      <c r="H164" s="5">
        <v>40</v>
      </c>
    </row>
    <row r="165" spans="1:8" x14ac:dyDescent="0.25">
      <c r="A165">
        <v>86563</v>
      </c>
      <c r="B165">
        <v>30</v>
      </c>
      <c r="C165">
        <v>14</v>
      </c>
      <c r="D165">
        <v>102</v>
      </c>
      <c r="E165" t="s">
        <v>711</v>
      </c>
      <c r="F165">
        <v>165</v>
      </c>
      <c r="G165">
        <v>0</v>
      </c>
      <c r="H165" s="5">
        <v>58</v>
      </c>
    </row>
    <row r="166" spans="1:8" x14ac:dyDescent="0.25">
      <c r="A166">
        <v>96352</v>
      </c>
      <c r="B166">
        <v>30</v>
      </c>
      <c r="C166">
        <v>12</v>
      </c>
      <c r="D166">
        <v>105</v>
      </c>
      <c r="E166" t="s">
        <v>706</v>
      </c>
      <c r="F166">
        <v>34</v>
      </c>
      <c r="G166">
        <v>0</v>
      </c>
      <c r="H166" s="5">
        <v>40</v>
      </c>
    </row>
    <row r="167" spans="1:8" x14ac:dyDescent="0.25">
      <c r="A167">
        <v>48256</v>
      </c>
      <c r="B167">
        <v>30</v>
      </c>
      <c r="C167">
        <v>11</v>
      </c>
      <c r="D167">
        <v>107</v>
      </c>
      <c r="E167" t="s">
        <v>704</v>
      </c>
      <c r="F167">
        <v>115</v>
      </c>
      <c r="G167">
        <v>0.25</v>
      </c>
      <c r="H167" s="5">
        <v>16</v>
      </c>
    </row>
    <row r="168" spans="1:8" x14ac:dyDescent="0.25">
      <c r="A168">
        <v>86563</v>
      </c>
      <c r="B168">
        <v>30</v>
      </c>
      <c r="C168">
        <v>13</v>
      </c>
      <c r="D168">
        <v>108</v>
      </c>
      <c r="E168" t="s">
        <v>709</v>
      </c>
      <c r="F168">
        <v>98</v>
      </c>
      <c r="G168">
        <v>0.25</v>
      </c>
      <c r="H168" s="5">
        <v>20</v>
      </c>
    </row>
    <row r="169" spans="1:8" x14ac:dyDescent="0.25">
      <c r="A169">
        <v>96352</v>
      </c>
      <c r="B169">
        <v>30</v>
      </c>
      <c r="C169">
        <v>15</v>
      </c>
      <c r="D169">
        <v>101</v>
      </c>
      <c r="E169" t="s">
        <v>705</v>
      </c>
      <c r="F169">
        <v>193</v>
      </c>
      <c r="G169">
        <v>0.25</v>
      </c>
      <c r="H169" s="5">
        <v>40</v>
      </c>
    </row>
    <row r="170" spans="1:8" x14ac:dyDescent="0.25">
      <c r="A170">
        <v>86563</v>
      </c>
      <c r="B170">
        <v>30</v>
      </c>
      <c r="C170">
        <v>11</v>
      </c>
      <c r="D170">
        <v>107</v>
      </c>
      <c r="E170" t="s">
        <v>704</v>
      </c>
      <c r="F170">
        <v>217</v>
      </c>
      <c r="G170">
        <v>0</v>
      </c>
      <c r="H170" s="5">
        <v>56</v>
      </c>
    </row>
    <row r="171" spans="1:8" x14ac:dyDescent="0.25">
      <c r="A171">
        <v>48256</v>
      </c>
      <c r="B171">
        <v>30</v>
      </c>
      <c r="C171">
        <v>15</v>
      </c>
      <c r="D171">
        <v>108</v>
      </c>
      <c r="E171" t="s">
        <v>714</v>
      </c>
      <c r="F171">
        <v>45</v>
      </c>
      <c r="G171">
        <v>0.1</v>
      </c>
      <c r="H171" s="5">
        <v>53</v>
      </c>
    </row>
    <row r="172" spans="1:8" x14ac:dyDescent="0.25">
      <c r="A172">
        <v>86563</v>
      </c>
      <c r="B172">
        <v>30</v>
      </c>
      <c r="C172">
        <v>11</v>
      </c>
      <c r="D172">
        <v>101</v>
      </c>
      <c r="E172" t="s">
        <v>713</v>
      </c>
      <c r="F172">
        <v>189</v>
      </c>
      <c r="G172">
        <v>0</v>
      </c>
      <c r="H172" s="5">
        <v>49</v>
      </c>
    </row>
    <row r="173" spans="1:8" x14ac:dyDescent="0.25">
      <c r="A173">
        <v>96352</v>
      </c>
      <c r="B173">
        <v>30</v>
      </c>
      <c r="C173">
        <v>12</v>
      </c>
      <c r="D173">
        <v>105</v>
      </c>
      <c r="E173" t="s">
        <v>708</v>
      </c>
      <c r="F173">
        <v>100</v>
      </c>
      <c r="G173">
        <v>0.1</v>
      </c>
      <c r="H173" s="5">
        <v>49</v>
      </c>
    </row>
    <row r="174" spans="1:8" x14ac:dyDescent="0.25">
      <c r="A174">
        <v>48256</v>
      </c>
      <c r="B174">
        <v>30</v>
      </c>
      <c r="C174">
        <v>12</v>
      </c>
      <c r="D174">
        <v>101</v>
      </c>
      <c r="E174" t="s">
        <v>710</v>
      </c>
      <c r="F174">
        <v>43</v>
      </c>
      <c r="G174">
        <v>0.1</v>
      </c>
      <c r="H174" s="5">
        <v>51</v>
      </c>
    </row>
    <row r="175" spans="1:8" x14ac:dyDescent="0.25">
      <c r="A175">
        <v>96352</v>
      </c>
      <c r="B175">
        <v>30</v>
      </c>
      <c r="C175">
        <v>12</v>
      </c>
      <c r="D175">
        <v>104</v>
      </c>
      <c r="E175" t="s">
        <v>704</v>
      </c>
      <c r="F175">
        <v>72</v>
      </c>
      <c r="G175">
        <v>0.25</v>
      </c>
      <c r="H175" s="5">
        <v>46</v>
      </c>
    </row>
    <row r="176" spans="1:8" x14ac:dyDescent="0.25">
      <c r="A176">
        <v>86563</v>
      </c>
      <c r="B176">
        <v>30</v>
      </c>
      <c r="C176">
        <v>14</v>
      </c>
      <c r="D176">
        <v>103</v>
      </c>
      <c r="E176" t="s">
        <v>705</v>
      </c>
      <c r="F176">
        <v>11</v>
      </c>
      <c r="G176">
        <v>0.25</v>
      </c>
      <c r="H176" s="5">
        <v>39</v>
      </c>
    </row>
    <row r="177" spans="1:8" x14ac:dyDescent="0.25">
      <c r="A177">
        <v>86563</v>
      </c>
      <c r="B177">
        <v>30</v>
      </c>
      <c r="C177">
        <v>11</v>
      </c>
      <c r="D177">
        <v>101</v>
      </c>
      <c r="E177" t="s">
        <v>711</v>
      </c>
      <c r="F177">
        <v>130</v>
      </c>
      <c r="G177">
        <v>0.1</v>
      </c>
      <c r="H177" s="5">
        <v>50</v>
      </c>
    </row>
    <row r="178" spans="1:8" x14ac:dyDescent="0.25">
      <c r="A178">
        <v>96352</v>
      </c>
      <c r="B178">
        <v>31</v>
      </c>
      <c r="C178">
        <v>15</v>
      </c>
      <c r="D178">
        <v>103</v>
      </c>
      <c r="E178" t="s">
        <v>709</v>
      </c>
      <c r="F178">
        <v>201</v>
      </c>
      <c r="G178">
        <v>0.1</v>
      </c>
      <c r="H178" s="5">
        <v>58</v>
      </c>
    </row>
    <row r="179" spans="1:8" x14ac:dyDescent="0.25">
      <c r="A179">
        <v>48256</v>
      </c>
      <c r="B179">
        <v>31</v>
      </c>
      <c r="C179">
        <v>13</v>
      </c>
      <c r="D179">
        <v>105</v>
      </c>
      <c r="E179" t="s">
        <v>708</v>
      </c>
      <c r="F179">
        <v>226</v>
      </c>
      <c r="G179">
        <v>0.25</v>
      </c>
      <c r="H179" s="5">
        <v>58</v>
      </c>
    </row>
    <row r="180" spans="1:8" x14ac:dyDescent="0.25">
      <c r="A180">
        <v>48256</v>
      </c>
      <c r="B180">
        <v>31</v>
      </c>
      <c r="C180">
        <v>12</v>
      </c>
      <c r="D180">
        <v>101</v>
      </c>
      <c r="E180" t="s">
        <v>707</v>
      </c>
      <c r="F180">
        <v>119</v>
      </c>
      <c r="G180">
        <v>0.25</v>
      </c>
      <c r="H180" s="5">
        <v>57</v>
      </c>
    </row>
    <row r="181" spans="1:8" x14ac:dyDescent="0.25">
      <c r="A181">
        <v>96352</v>
      </c>
      <c r="B181">
        <v>31</v>
      </c>
      <c r="C181">
        <v>12</v>
      </c>
      <c r="D181">
        <v>107</v>
      </c>
      <c r="E181" t="s">
        <v>707</v>
      </c>
      <c r="F181">
        <v>179</v>
      </c>
      <c r="G181">
        <v>0.1</v>
      </c>
      <c r="H181" s="5">
        <v>38</v>
      </c>
    </row>
    <row r="182" spans="1:8" x14ac:dyDescent="0.25">
      <c r="A182">
        <v>48256</v>
      </c>
      <c r="B182">
        <v>31</v>
      </c>
      <c r="C182">
        <v>11</v>
      </c>
      <c r="D182">
        <v>108</v>
      </c>
      <c r="E182" t="s">
        <v>704</v>
      </c>
      <c r="F182">
        <v>152</v>
      </c>
      <c r="G182">
        <v>0.1</v>
      </c>
      <c r="H182" s="5">
        <v>30</v>
      </c>
    </row>
    <row r="183" spans="1:8" x14ac:dyDescent="0.25">
      <c r="A183">
        <v>96352</v>
      </c>
      <c r="B183">
        <v>31</v>
      </c>
      <c r="C183">
        <v>13</v>
      </c>
      <c r="D183">
        <v>104</v>
      </c>
      <c r="E183" t="s">
        <v>709</v>
      </c>
      <c r="F183">
        <v>97</v>
      </c>
      <c r="G183">
        <v>0</v>
      </c>
      <c r="H183" s="5">
        <v>33</v>
      </c>
    </row>
    <row r="184" spans="1:8" x14ac:dyDescent="0.25">
      <c r="A184">
        <v>96352</v>
      </c>
      <c r="B184">
        <v>31</v>
      </c>
      <c r="C184">
        <v>14</v>
      </c>
      <c r="D184">
        <v>108</v>
      </c>
      <c r="E184" t="s">
        <v>708</v>
      </c>
      <c r="F184">
        <v>37</v>
      </c>
      <c r="G184">
        <v>0.25</v>
      </c>
      <c r="H184" s="5">
        <v>30</v>
      </c>
    </row>
    <row r="185" spans="1:8" x14ac:dyDescent="0.25">
      <c r="A185">
        <v>86563</v>
      </c>
      <c r="B185">
        <v>31</v>
      </c>
      <c r="C185">
        <v>11</v>
      </c>
      <c r="D185">
        <v>105</v>
      </c>
      <c r="E185" t="s">
        <v>712</v>
      </c>
      <c r="F185">
        <v>163</v>
      </c>
      <c r="G185">
        <v>0.25</v>
      </c>
      <c r="H185" s="5">
        <v>30</v>
      </c>
    </row>
    <row r="186" spans="1:8" x14ac:dyDescent="0.25">
      <c r="A186">
        <v>96352</v>
      </c>
      <c r="B186">
        <v>31</v>
      </c>
      <c r="C186">
        <v>13</v>
      </c>
      <c r="D186">
        <v>104</v>
      </c>
      <c r="E186" t="s">
        <v>706</v>
      </c>
      <c r="F186">
        <v>57</v>
      </c>
      <c r="G186">
        <v>0.25</v>
      </c>
      <c r="H186" s="5">
        <v>32</v>
      </c>
    </row>
    <row r="187" spans="1:8" x14ac:dyDescent="0.25">
      <c r="A187">
        <v>86563</v>
      </c>
      <c r="B187">
        <v>31</v>
      </c>
      <c r="C187">
        <v>14</v>
      </c>
      <c r="D187">
        <v>104</v>
      </c>
      <c r="E187" t="s">
        <v>707</v>
      </c>
      <c r="F187">
        <v>199</v>
      </c>
      <c r="G187">
        <v>0.1</v>
      </c>
      <c r="H187" s="5">
        <v>14</v>
      </c>
    </row>
    <row r="188" spans="1:8" x14ac:dyDescent="0.25">
      <c r="A188">
        <v>96352</v>
      </c>
      <c r="B188">
        <v>31</v>
      </c>
      <c r="C188">
        <v>13</v>
      </c>
      <c r="D188">
        <v>108</v>
      </c>
      <c r="E188" t="s">
        <v>711</v>
      </c>
      <c r="F188">
        <v>29</v>
      </c>
      <c r="G188">
        <v>0.1</v>
      </c>
      <c r="H188" s="5">
        <v>29</v>
      </c>
    </row>
    <row r="189" spans="1:8" x14ac:dyDescent="0.25">
      <c r="A189">
        <v>96352</v>
      </c>
      <c r="B189">
        <v>31</v>
      </c>
      <c r="C189">
        <v>12</v>
      </c>
      <c r="D189">
        <v>103</v>
      </c>
      <c r="E189" t="s">
        <v>704</v>
      </c>
      <c r="F189">
        <v>42</v>
      </c>
      <c r="G189">
        <v>0.25</v>
      </c>
      <c r="H189" s="5">
        <v>34</v>
      </c>
    </row>
    <row r="190" spans="1:8" x14ac:dyDescent="0.25">
      <c r="A190">
        <v>86563</v>
      </c>
      <c r="B190">
        <v>31</v>
      </c>
      <c r="C190">
        <v>13</v>
      </c>
      <c r="D190">
        <v>105</v>
      </c>
      <c r="E190" t="s">
        <v>704</v>
      </c>
      <c r="F190">
        <v>232</v>
      </c>
      <c r="G190">
        <v>0.1</v>
      </c>
      <c r="H190" s="5">
        <v>55</v>
      </c>
    </row>
    <row r="191" spans="1:8" x14ac:dyDescent="0.25">
      <c r="A191">
        <v>48256</v>
      </c>
      <c r="B191">
        <v>31</v>
      </c>
      <c r="C191">
        <v>12</v>
      </c>
      <c r="D191">
        <v>105</v>
      </c>
      <c r="E191" t="s">
        <v>709</v>
      </c>
      <c r="F191">
        <v>154</v>
      </c>
      <c r="G191">
        <v>0</v>
      </c>
      <c r="H191" s="5">
        <v>12</v>
      </c>
    </row>
    <row r="192" spans="1:8" x14ac:dyDescent="0.25">
      <c r="A192">
        <v>48256</v>
      </c>
      <c r="B192">
        <v>31</v>
      </c>
      <c r="C192">
        <v>15</v>
      </c>
      <c r="D192">
        <v>107</v>
      </c>
      <c r="E192" t="s">
        <v>712</v>
      </c>
      <c r="F192">
        <v>229</v>
      </c>
      <c r="G192">
        <v>0.25</v>
      </c>
      <c r="H192" s="5">
        <v>54</v>
      </c>
    </row>
    <row r="193" spans="1:8" x14ac:dyDescent="0.25">
      <c r="A193">
        <v>96352</v>
      </c>
      <c r="B193">
        <v>31</v>
      </c>
      <c r="C193">
        <v>12</v>
      </c>
      <c r="D193">
        <v>108</v>
      </c>
      <c r="E193" t="s">
        <v>706</v>
      </c>
      <c r="F193">
        <v>220</v>
      </c>
      <c r="G193">
        <v>0.25</v>
      </c>
      <c r="H193" s="5">
        <v>39</v>
      </c>
    </row>
    <row r="194" spans="1:8" x14ac:dyDescent="0.25">
      <c r="A194">
        <v>48256</v>
      </c>
      <c r="B194">
        <v>31</v>
      </c>
      <c r="C194">
        <v>13</v>
      </c>
      <c r="D194">
        <v>106</v>
      </c>
      <c r="E194" t="s">
        <v>712</v>
      </c>
      <c r="F194">
        <v>93</v>
      </c>
      <c r="G194">
        <v>0.1</v>
      </c>
      <c r="H194" s="5">
        <v>51</v>
      </c>
    </row>
    <row r="195" spans="1:8" x14ac:dyDescent="0.25">
      <c r="A195">
        <v>48256</v>
      </c>
      <c r="B195">
        <v>31</v>
      </c>
      <c r="C195">
        <v>12</v>
      </c>
      <c r="D195">
        <v>108</v>
      </c>
      <c r="E195" t="s">
        <v>709</v>
      </c>
      <c r="F195">
        <v>154</v>
      </c>
      <c r="G195">
        <v>0.25</v>
      </c>
      <c r="H195" s="5">
        <v>52</v>
      </c>
    </row>
    <row r="196" spans="1:8" x14ac:dyDescent="0.25">
      <c r="A196">
        <v>48256</v>
      </c>
      <c r="B196">
        <v>31</v>
      </c>
      <c r="C196">
        <v>14</v>
      </c>
      <c r="D196">
        <v>107</v>
      </c>
      <c r="E196" t="s">
        <v>712</v>
      </c>
      <c r="F196">
        <v>67</v>
      </c>
      <c r="G196">
        <v>0</v>
      </c>
      <c r="H196" s="5">
        <v>53</v>
      </c>
    </row>
    <row r="197" spans="1:8" x14ac:dyDescent="0.25">
      <c r="A197">
        <v>86563</v>
      </c>
      <c r="B197">
        <v>31</v>
      </c>
      <c r="C197">
        <v>12</v>
      </c>
      <c r="D197">
        <v>107</v>
      </c>
      <c r="E197" t="s">
        <v>713</v>
      </c>
      <c r="F197">
        <v>12</v>
      </c>
      <c r="G197">
        <v>0.25</v>
      </c>
      <c r="H197" s="5">
        <v>45</v>
      </c>
    </row>
    <row r="198" spans="1:8" x14ac:dyDescent="0.25">
      <c r="A198">
        <v>96352</v>
      </c>
      <c r="B198">
        <v>31</v>
      </c>
      <c r="C198">
        <v>11</v>
      </c>
      <c r="D198">
        <v>105</v>
      </c>
      <c r="E198" t="s">
        <v>711</v>
      </c>
      <c r="F198">
        <v>241</v>
      </c>
      <c r="G198">
        <v>0</v>
      </c>
      <c r="H198" s="5">
        <v>48</v>
      </c>
    </row>
    <row r="199" spans="1:8" x14ac:dyDescent="0.25">
      <c r="A199">
        <v>48256</v>
      </c>
      <c r="B199">
        <v>31</v>
      </c>
      <c r="C199">
        <v>11</v>
      </c>
      <c r="D199">
        <v>104</v>
      </c>
      <c r="E199" t="s">
        <v>709</v>
      </c>
      <c r="F199">
        <v>241</v>
      </c>
      <c r="G199">
        <v>0</v>
      </c>
      <c r="H199" s="5">
        <v>45</v>
      </c>
    </row>
    <row r="200" spans="1:8" x14ac:dyDescent="0.25">
      <c r="A200">
        <v>48256</v>
      </c>
      <c r="B200">
        <v>31</v>
      </c>
      <c r="C200">
        <v>13</v>
      </c>
      <c r="D200">
        <v>106</v>
      </c>
      <c r="E200" t="s">
        <v>704</v>
      </c>
      <c r="F200">
        <v>91</v>
      </c>
      <c r="G200">
        <v>0</v>
      </c>
      <c r="H200" s="5">
        <v>16</v>
      </c>
    </row>
    <row r="201" spans="1:8" x14ac:dyDescent="0.25">
      <c r="A201">
        <v>86563</v>
      </c>
      <c r="B201">
        <v>31</v>
      </c>
      <c r="C201">
        <v>12</v>
      </c>
      <c r="D201">
        <v>101</v>
      </c>
      <c r="E201" t="s">
        <v>714</v>
      </c>
      <c r="F201">
        <v>153</v>
      </c>
      <c r="G201">
        <v>0</v>
      </c>
      <c r="H201" s="5">
        <v>50</v>
      </c>
    </row>
    <row r="202" spans="1:8" x14ac:dyDescent="0.25">
      <c r="A202">
        <v>48256</v>
      </c>
      <c r="B202">
        <v>31</v>
      </c>
      <c r="C202">
        <v>12</v>
      </c>
      <c r="D202">
        <v>105</v>
      </c>
      <c r="E202" t="s">
        <v>714</v>
      </c>
      <c r="F202">
        <v>186</v>
      </c>
      <c r="G202">
        <v>0.1</v>
      </c>
      <c r="H202" s="5">
        <v>39</v>
      </c>
    </row>
    <row r="203" spans="1:8" x14ac:dyDescent="0.25">
      <c r="A203">
        <v>96352</v>
      </c>
      <c r="B203">
        <v>31</v>
      </c>
      <c r="C203">
        <v>13</v>
      </c>
      <c r="D203">
        <v>107</v>
      </c>
      <c r="E203" t="s">
        <v>704</v>
      </c>
      <c r="F203">
        <v>61</v>
      </c>
      <c r="G203">
        <v>0</v>
      </c>
      <c r="H203" s="5">
        <v>45</v>
      </c>
    </row>
    <row r="204" spans="1:8" x14ac:dyDescent="0.25">
      <c r="A204">
        <v>86563</v>
      </c>
      <c r="B204">
        <v>31</v>
      </c>
      <c r="C204">
        <v>15</v>
      </c>
      <c r="D204">
        <v>104</v>
      </c>
      <c r="E204" t="s">
        <v>706</v>
      </c>
      <c r="F204">
        <v>40</v>
      </c>
      <c r="G204">
        <v>0</v>
      </c>
      <c r="H204" s="5">
        <v>31</v>
      </c>
    </row>
    <row r="205" spans="1:8" x14ac:dyDescent="0.25">
      <c r="A205">
        <v>96352</v>
      </c>
      <c r="B205">
        <v>31</v>
      </c>
      <c r="C205">
        <v>12</v>
      </c>
      <c r="D205">
        <v>108</v>
      </c>
      <c r="E205" t="s">
        <v>707</v>
      </c>
      <c r="F205">
        <v>25</v>
      </c>
      <c r="G205">
        <v>0.1</v>
      </c>
      <c r="H205" s="5">
        <v>18</v>
      </c>
    </row>
    <row r="206" spans="1:8" x14ac:dyDescent="0.25">
      <c r="A206">
        <v>96352</v>
      </c>
      <c r="B206">
        <v>31</v>
      </c>
      <c r="C206">
        <v>13</v>
      </c>
      <c r="D206">
        <v>107</v>
      </c>
      <c r="E206" t="s">
        <v>707</v>
      </c>
      <c r="F206">
        <v>114</v>
      </c>
      <c r="G206">
        <v>0.1</v>
      </c>
      <c r="H206" s="5">
        <v>43</v>
      </c>
    </row>
    <row r="207" spans="1:8" x14ac:dyDescent="0.25">
      <c r="A207">
        <v>48256</v>
      </c>
      <c r="B207">
        <v>31</v>
      </c>
      <c r="C207">
        <v>13</v>
      </c>
      <c r="D207">
        <v>101</v>
      </c>
      <c r="E207" t="s">
        <v>712</v>
      </c>
      <c r="F207">
        <v>22</v>
      </c>
      <c r="G207">
        <v>0.25</v>
      </c>
      <c r="H207" s="5">
        <v>10</v>
      </c>
    </row>
    <row r="208" spans="1:8" x14ac:dyDescent="0.25">
      <c r="A208">
        <v>48256</v>
      </c>
      <c r="B208">
        <v>31</v>
      </c>
      <c r="C208">
        <v>12</v>
      </c>
      <c r="D208">
        <v>101</v>
      </c>
      <c r="E208" t="s">
        <v>709</v>
      </c>
      <c r="F208">
        <v>60</v>
      </c>
      <c r="G208">
        <v>0</v>
      </c>
      <c r="H208" s="5">
        <v>51</v>
      </c>
    </row>
    <row r="209" spans="1:8" x14ac:dyDescent="0.25">
      <c r="A209">
        <v>86563</v>
      </c>
      <c r="B209">
        <v>31</v>
      </c>
      <c r="C209">
        <v>14</v>
      </c>
      <c r="D209">
        <v>101</v>
      </c>
      <c r="E209" t="s">
        <v>713</v>
      </c>
      <c r="F209">
        <v>187</v>
      </c>
      <c r="G209">
        <v>0.1</v>
      </c>
      <c r="H209" s="5">
        <v>49</v>
      </c>
    </row>
    <row r="210" spans="1:8" x14ac:dyDescent="0.25">
      <c r="A210">
        <v>96352</v>
      </c>
      <c r="B210">
        <v>31</v>
      </c>
      <c r="C210">
        <v>12</v>
      </c>
      <c r="D210">
        <v>106</v>
      </c>
      <c r="E210" t="s">
        <v>714</v>
      </c>
      <c r="F210">
        <v>129</v>
      </c>
      <c r="G210">
        <v>0.25</v>
      </c>
      <c r="H210" s="5">
        <v>30</v>
      </c>
    </row>
    <row r="211" spans="1:8" x14ac:dyDescent="0.25">
      <c r="A211">
        <v>96352</v>
      </c>
      <c r="B211">
        <v>31</v>
      </c>
      <c r="C211">
        <v>12</v>
      </c>
      <c r="D211">
        <v>102</v>
      </c>
      <c r="E211" t="s">
        <v>708</v>
      </c>
      <c r="F211">
        <v>24</v>
      </c>
      <c r="G211">
        <v>0</v>
      </c>
      <c r="H211" s="5">
        <v>18</v>
      </c>
    </row>
    <row r="212" spans="1:8" x14ac:dyDescent="0.25">
      <c r="A212">
        <v>96352</v>
      </c>
      <c r="B212">
        <v>31</v>
      </c>
      <c r="C212">
        <v>13</v>
      </c>
      <c r="D212">
        <v>101</v>
      </c>
      <c r="E212" t="s">
        <v>706</v>
      </c>
      <c r="F212">
        <v>93</v>
      </c>
      <c r="G212">
        <v>0.1</v>
      </c>
      <c r="H212" s="5">
        <v>18</v>
      </c>
    </row>
    <row r="213" spans="1:8" x14ac:dyDescent="0.25">
      <c r="A213">
        <v>96352</v>
      </c>
      <c r="B213">
        <v>31</v>
      </c>
      <c r="C213">
        <v>15</v>
      </c>
      <c r="D213">
        <v>107</v>
      </c>
      <c r="E213" t="s">
        <v>705</v>
      </c>
      <c r="F213">
        <v>130</v>
      </c>
      <c r="G213">
        <v>0</v>
      </c>
      <c r="H213" s="5">
        <v>26</v>
      </c>
    </row>
    <row r="214" spans="1:8" x14ac:dyDescent="0.25">
      <c r="A214">
        <v>48256</v>
      </c>
      <c r="B214">
        <v>31</v>
      </c>
      <c r="C214">
        <v>13</v>
      </c>
      <c r="D214">
        <v>108</v>
      </c>
      <c r="E214" t="s">
        <v>707</v>
      </c>
      <c r="F214">
        <v>94</v>
      </c>
      <c r="G214">
        <v>0.25</v>
      </c>
      <c r="H214" s="5">
        <v>57</v>
      </c>
    </row>
    <row r="215" spans="1:8" x14ac:dyDescent="0.25">
      <c r="A215">
        <v>48256</v>
      </c>
      <c r="B215">
        <v>31</v>
      </c>
      <c r="C215">
        <v>14</v>
      </c>
      <c r="D215">
        <v>104</v>
      </c>
      <c r="E215" t="s">
        <v>713</v>
      </c>
      <c r="F215">
        <v>234</v>
      </c>
      <c r="G215">
        <v>0</v>
      </c>
      <c r="H215" s="5">
        <v>28</v>
      </c>
    </row>
    <row r="216" spans="1:8" x14ac:dyDescent="0.25">
      <c r="A216">
        <v>96352</v>
      </c>
      <c r="B216">
        <v>31</v>
      </c>
      <c r="C216">
        <v>11</v>
      </c>
      <c r="D216">
        <v>103</v>
      </c>
      <c r="E216" t="s">
        <v>711</v>
      </c>
      <c r="F216">
        <v>157</v>
      </c>
      <c r="G216">
        <v>0</v>
      </c>
      <c r="H216" s="5">
        <v>15</v>
      </c>
    </row>
    <row r="217" spans="1:8" x14ac:dyDescent="0.25">
      <c r="A217">
        <v>96352</v>
      </c>
      <c r="B217">
        <v>31</v>
      </c>
      <c r="C217">
        <v>11</v>
      </c>
      <c r="D217">
        <v>105</v>
      </c>
      <c r="E217" t="s">
        <v>704</v>
      </c>
      <c r="F217">
        <v>188</v>
      </c>
      <c r="G217">
        <v>0</v>
      </c>
      <c r="H217" s="5">
        <v>54</v>
      </c>
    </row>
    <row r="218" spans="1:8" x14ac:dyDescent="0.25">
      <c r="A218">
        <v>96352</v>
      </c>
      <c r="B218">
        <v>31</v>
      </c>
      <c r="C218">
        <v>15</v>
      </c>
      <c r="D218">
        <v>104</v>
      </c>
      <c r="E218" t="s">
        <v>708</v>
      </c>
      <c r="F218">
        <v>103</v>
      </c>
      <c r="G218">
        <v>0.1</v>
      </c>
      <c r="H218" s="5">
        <v>19</v>
      </c>
    </row>
    <row r="219" spans="1:8" x14ac:dyDescent="0.25">
      <c r="A219">
        <v>86563</v>
      </c>
      <c r="B219">
        <v>31</v>
      </c>
      <c r="C219">
        <v>15</v>
      </c>
      <c r="D219">
        <v>106</v>
      </c>
      <c r="E219" t="s">
        <v>708</v>
      </c>
      <c r="F219">
        <v>127</v>
      </c>
      <c r="G219">
        <v>0</v>
      </c>
      <c r="H219" s="5">
        <v>55</v>
      </c>
    </row>
    <row r="220" spans="1:8" x14ac:dyDescent="0.25">
      <c r="A220">
        <v>48256</v>
      </c>
      <c r="B220">
        <v>31</v>
      </c>
      <c r="C220">
        <v>12</v>
      </c>
      <c r="D220">
        <v>103</v>
      </c>
      <c r="E220" t="s">
        <v>706</v>
      </c>
      <c r="F220">
        <v>154</v>
      </c>
      <c r="G220">
        <v>0.1</v>
      </c>
      <c r="H220" s="5">
        <v>28</v>
      </c>
    </row>
    <row r="221" spans="1:8" x14ac:dyDescent="0.25">
      <c r="A221">
        <v>48256</v>
      </c>
      <c r="B221">
        <v>31</v>
      </c>
      <c r="C221">
        <v>13</v>
      </c>
      <c r="D221">
        <v>101</v>
      </c>
      <c r="E221" t="s">
        <v>714</v>
      </c>
      <c r="F221">
        <v>138</v>
      </c>
      <c r="G221">
        <v>0.1</v>
      </c>
      <c r="H221" s="5">
        <v>36</v>
      </c>
    </row>
    <row r="222" spans="1:8" x14ac:dyDescent="0.25">
      <c r="A222">
        <v>86563</v>
      </c>
      <c r="B222">
        <v>32</v>
      </c>
      <c r="C222">
        <v>15</v>
      </c>
      <c r="D222">
        <v>106</v>
      </c>
      <c r="E222" t="s">
        <v>704</v>
      </c>
      <c r="F222">
        <v>166</v>
      </c>
      <c r="G222">
        <v>0.25</v>
      </c>
      <c r="H222" s="5">
        <v>30</v>
      </c>
    </row>
    <row r="223" spans="1:8" x14ac:dyDescent="0.25">
      <c r="A223">
        <v>48256</v>
      </c>
      <c r="B223">
        <v>32</v>
      </c>
      <c r="C223">
        <v>11</v>
      </c>
      <c r="D223">
        <v>102</v>
      </c>
      <c r="E223" t="s">
        <v>707</v>
      </c>
      <c r="F223">
        <v>249</v>
      </c>
      <c r="G223">
        <v>0</v>
      </c>
      <c r="H223" s="5">
        <v>50</v>
      </c>
    </row>
    <row r="224" spans="1:8" x14ac:dyDescent="0.25">
      <c r="A224">
        <v>86563</v>
      </c>
      <c r="B224">
        <v>32</v>
      </c>
      <c r="C224">
        <v>15</v>
      </c>
      <c r="D224">
        <v>101</v>
      </c>
      <c r="E224" t="s">
        <v>714</v>
      </c>
      <c r="F224">
        <v>178</v>
      </c>
      <c r="G224">
        <v>0.25</v>
      </c>
      <c r="H224" s="5">
        <v>44</v>
      </c>
    </row>
    <row r="225" spans="1:8" x14ac:dyDescent="0.25">
      <c r="A225">
        <v>96352</v>
      </c>
      <c r="B225">
        <v>32</v>
      </c>
      <c r="C225">
        <v>12</v>
      </c>
      <c r="D225">
        <v>101</v>
      </c>
      <c r="E225" t="s">
        <v>712</v>
      </c>
      <c r="F225">
        <v>112</v>
      </c>
      <c r="G225">
        <v>0.1</v>
      </c>
      <c r="H225" s="5">
        <v>55</v>
      </c>
    </row>
    <row r="226" spans="1:8" x14ac:dyDescent="0.25">
      <c r="A226">
        <v>96352</v>
      </c>
      <c r="B226">
        <v>32</v>
      </c>
      <c r="C226">
        <v>13</v>
      </c>
      <c r="D226">
        <v>108</v>
      </c>
      <c r="E226" t="s">
        <v>708</v>
      </c>
      <c r="F226">
        <v>71</v>
      </c>
      <c r="G226">
        <v>0</v>
      </c>
      <c r="H226" s="5">
        <v>21</v>
      </c>
    </row>
    <row r="227" spans="1:8" x14ac:dyDescent="0.25">
      <c r="A227">
        <v>48256</v>
      </c>
      <c r="B227">
        <v>32</v>
      </c>
      <c r="C227">
        <v>13</v>
      </c>
      <c r="D227">
        <v>103</v>
      </c>
      <c r="E227" t="s">
        <v>713</v>
      </c>
      <c r="F227">
        <v>49</v>
      </c>
      <c r="G227">
        <v>0.1</v>
      </c>
      <c r="H227" s="5">
        <v>47</v>
      </c>
    </row>
    <row r="228" spans="1:8" x14ac:dyDescent="0.25">
      <c r="A228">
        <v>48256</v>
      </c>
      <c r="B228">
        <v>32</v>
      </c>
      <c r="C228">
        <v>12</v>
      </c>
      <c r="D228">
        <v>103</v>
      </c>
      <c r="E228" t="s">
        <v>708</v>
      </c>
      <c r="F228">
        <v>157</v>
      </c>
      <c r="G228">
        <v>0.25</v>
      </c>
      <c r="H228" s="5">
        <v>42</v>
      </c>
    </row>
    <row r="229" spans="1:8" x14ac:dyDescent="0.25">
      <c r="A229">
        <v>48256</v>
      </c>
      <c r="B229">
        <v>32</v>
      </c>
      <c r="C229">
        <v>11</v>
      </c>
      <c r="D229">
        <v>106</v>
      </c>
      <c r="E229" t="s">
        <v>713</v>
      </c>
      <c r="F229">
        <v>51</v>
      </c>
      <c r="G229">
        <v>0.25</v>
      </c>
      <c r="H229" s="5">
        <v>24</v>
      </c>
    </row>
    <row r="230" spans="1:8" x14ac:dyDescent="0.25">
      <c r="A230">
        <v>48256</v>
      </c>
      <c r="B230">
        <v>32</v>
      </c>
      <c r="C230">
        <v>13</v>
      </c>
      <c r="D230">
        <v>103</v>
      </c>
      <c r="E230" t="s">
        <v>707</v>
      </c>
      <c r="F230">
        <v>238</v>
      </c>
      <c r="G230">
        <v>0</v>
      </c>
      <c r="H230" s="5">
        <v>56</v>
      </c>
    </row>
    <row r="231" spans="1:8" x14ac:dyDescent="0.25">
      <c r="A231">
        <v>86563</v>
      </c>
      <c r="B231">
        <v>32</v>
      </c>
      <c r="C231">
        <v>11</v>
      </c>
      <c r="D231">
        <v>105</v>
      </c>
      <c r="E231" t="s">
        <v>710</v>
      </c>
      <c r="F231">
        <v>47</v>
      </c>
      <c r="G231">
        <v>0.25</v>
      </c>
      <c r="H231" s="5">
        <v>33</v>
      </c>
    </row>
    <row r="232" spans="1:8" x14ac:dyDescent="0.25">
      <c r="A232">
        <v>48256</v>
      </c>
      <c r="B232">
        <v>32</v>
      </c>
      <c r="C232">
        <v>15</v>
      </c>
      <c r="D232">
        <v>101</v>
      </c>
      <c r="E232" t="s">
        <v>707</v>
      </c>
      <c r="F232">
        <v>20</v>
      </c>
      <c r="G232">
        <v>0.25</v>
      </c>
      <c r="H232" s="5">
        <v>36</v>
      </c>
    </row>
    <row r="233" spans="1:8" x14ac:dyDescent="0.25">
      <c r="A233">
        <v>96352</v>
      </c>
      <c r="B233">
        <v>32</v>
      </c>
      <c r="C233">
        <v>14</v>
      </c>
      <c r="D233">
        <v>103</v>
      </c>
      <c r="E233" t="s">
        <v>709</v>
      </c>
      <c r="F233">
        <v>37</v>
      </c>
      <c r="G233">
        <v>0.1</v>
      </c>
      <c r="H233" s="5">
        <v>55</v>
      </c>
    </row>
    <row r="234" spans="1:8" x14ac:dyDescent="0.25">
      <c r="A234">
        <v>86563</v>
      </c>
      <c r="B234">
        <v>33</v>
      </c>
      <c r="C234">
        <v>11</v>
      </c>
      <c r="D234">
        <v>101</v>
      </c>
      <c r="E234" t="s">
        <v>712</v>
      </c>
      <c r="F234">
        <v>250</v>
      </c>
      <c r="G234">
        <v>0.1</v>
      </c>
      <c r="H234" s="5">
        <v>28</v>
      </c>
    </row>
    <row r="235" spans="1:8" x14ac:dyDescent="0.25">
      <c r="A235">
        <v>48256</v>
      </c>
      <c r="B235">
        <v>33</v>
      </c>
      <c r="C235">
        <v>15</v>
      </c>
      <c r="D235">
        <v>105</v>
      </c>
      <c r="E235" t="s">
        <v>713</v>
      </c>
      <c r="F235">
        <v>131</v>
      </c>
      <c r="G235">
        <v>0.1</v>
      </c>
      <c r="H235" s="5">
        <v>23</v>
      </c>
    </row>
    <row r="236" spans="1:8" x14ac:dyDescent="0.25">
      <c r="A236">
        <v>96352</v>
      </c>
      <c r="B236">
        <v>33</v>
      </c>
      <c r="C236">
        <v>11</v>
      </c>
      <c r="D236">
        <v>106</v>
      </c>
      <c r="E236" t="s">
        <v>705</v>
      </c>
      <c r="F236">
        <v>108</v>
      </c>
      <c r="G236">
        <v>0</v>
      </c>
      <c r="H236" s="5">
        <v>25</v>
      </c>
    </row>
    <row r="237" spans="1:8" x14ac:dyDescent="0.25">
      <c r="A237">
        <v>86563</v>
      </c>
      <c r="B237">
        <v>33</v>
      </c>
      <c r="C237">
        <v>12</v>
      </c>
      <c r="D237">
        <v>107</v>
      </c>
      <c r="E237" t="s">
        <v>705</v>
      </c>
      <c r="F237">
        <v>199</v>
      </c>
      <c r="G237">
        <v>0</v>
      </c>
      <c r="H237" s="5">
        <v>45</v>
      </c>
    </row>
    <row r="238" spans="1:8" x14ac:dyDescent="0.25">
      <c r="A238">
        <v>96352</v>
      </c>
      <c r="B238">
        <v>34</v>
      </c>
      <c r="C238">
        <v>14</v>
      </c>
      <c r="D238">
        <v>108</v>
      </c>
      <c r="E238" t="s">
        <v>704</v>
      </c>
      <c r="F238">
        <v>78</v>
      </c>
      <c r="G238">
        <v>0.25</v>
      </c>
      <c r="H238" s="5">
        <v>38</v>
      </c>
    </row>
    <row r="239" spans="1:8" x14ac:dyDescent="0.25">
      <c r="A239">
        <v>96352</v>
      </c>
      <c r="B239">
        <v>34</v>
      </c>
      <c r="C239">
        <v>13</v>
      </c>
      <c r="D239">
        <v>105</v>
      </c>
      <c r="E239" t="s">
        <v>711</v>
      </c>
      <c r="F239">
        <v>15</v>
      </c>
      <c r="G239">
        <v>0.25</v>
      </c>
      <c r="H239" s="5">
        <v>52</v>
      </c>
    </row>
    <row r="240" spans="1:8" x14ac:dyDescent="0.25">
      <c r="A240">
        <v>48256</v>
      </c>
      <c r="B240">
        <v>34</v>
      </c>
      <c r="C240">
        <v>13</v>
      </c>
      <c r="D240">
        <v>101</v>
      </c>
      <c r="E240" t="s">
        <v>704</v>
      </c>
      <c r="F240">
        <v>106</v>
      </c>
      <c r="G240">
        <v>0.1</v>
      </c>
      <c r="H240" s="5">
        <v>36</v>
      </c>
    </row>
    <row r="241" spans="1:8" x14ac:dyDescent="0.25">
      <c r="A241">
        <v>96352</v>
      </c>
      <c r="B241">
        <v>34</v>
      </c>
      <c r="C241">
        <v>15</v>
      </c>
      <c r="D241">
        <v>107</v>
      </c>
      <c r="E241" t="s">
        <v>706</v>
      </c>
      <c r="F241">
        <v>192</v>
      </c>
      <c r="G241">
        <v>0.1</v>
      </c>
      <c r="H241" s="5">
        <v>46</v>
      </c>
    </row>
    <row r="242" spans="1:8" x14ac:dyDescent="0.25">
      <c r="A242">
        <v>96352</v>
      </c>
      <c r="B242">
        <v>34</v>
      </c>
      <c r="C242">
        <v>15</v>
      </c>
      <c r="D242">
        <v>101</v>
      </c>
      <c r="E242" t="s">
        <v>711</v>
      </c>
      <c r="F242">
        <v>112</v>
      </c>
      <c r="G242">
        <v>0.1</v>
      </c>
      <c r="H242" s="5">
        <v>10</v>
      </c>
    </row>
    <row r="243" spans="1:8" x14ac:dyDescent="0.25">
      <c r="A243">
        <v>96352</v>
      </c>
      <c r="B243">
        <v>34</v>
      </c>
      <c r="C243">
        <v>14</v>
      </c>
      <c r="D243">
        <v>108</v>
      </c>
      <c r="E243" t="s">
        <v>707</v>
      </c>
      <c r="F243">
        <v>21</v>
      </c>
      <c r="G243">
        <v>0</v>
      </c>
      <c r="H243" s="5">
        <v>25</v>
      </c>
    </row>
    <row r="244" spans="1:8" x14ac:dyDescent="0.25">
      <c r="A244">
        <v>96352</v>
      </c>
      <c r="B244">
        <v>34</v>
      </c>
      <c r="C244">
        <v>13</v>
      </c>
      <c r="D244">
        <v>102</v>
      </c>
      <c r="E244" t="s">
        <v>711</v>
      </c>
      <c r="F244">
        <v>67</v>
      </c>
      <c r="G244">
        <v>0.1</v>
      </c>
      <c r="H244" s="5">
        <v>18</v>
      </c>
    </row>
    <row r="245" spans="1:8" x14ac:dyDescent="0.25">
      <c r="A245">
        <v>86563</v>
      </c>
      <c r="B245">
        <v>34</v>
      </c>
      <c r="C245">
        <v>12</v>
      </c>
      <c r="D245">
        <v>102</v>
      </c>
      <c r="E245" t="s">
        <v>710</v>
      </c>
      <c r="F245">
        <v>142</v>
      </c>
      <c r="G245">
        <v>0</v>
      </c>
      <c r="H245" s="5">
        <v>29</v>
      </c>
    </row>
    <row r="246" spans="1:8" x14ac:dyDescent="0.25">
      <c r="A246">
        <v>96352</v>
      </c>
      <c r="B246">
        <v>34</v>
      </c>
      <c r="C246">
        <v>15</v>
      </c>
      <c r="D246">
        <v>108</v>
      </c>
      <c r="E246" t="s">
        <v>708</v>
      </c>
      <c r="F246">
        <v>43</v>
      </c>
      <c r="G246">
        <v>0.25</v>
      </c>
      <c r="H246" s="5">
        <v>11</v>
      </c>
    </row>
    <row r="247" spans="1:8" x14ac:dyDescent="0.25">
      <c r="A247">
        <v>48256</v>
      </c>
      <c r="B247">
        <v>34</v>
      </c>
      <c r="C247">
        <v>11</v>
      </c>
      <c r="D247">
        <v>105</v>
      </c>
      <c r="E247" t="s">
        <v>712</v>
      </c>
      <c r="F247">
        <v>37</v>
      </c>
      <c r="G247">
        <v>0.1</v>
      </c>
      <c r="H247" s="5">
        <v>52</v>
      </c>
    </row>
    <row r="248" spans="1:8" x14ac:dyDescent="0.25">
      <c r="A248">
        <v>86563</v>
      </c>
      <c r="B248">
        <v>34</v>
      </c>
      <c r="C248">
        <v>15</v>
      </c>
      <c r="D248">
        <v>105</v>
      </c>
      <c r="E248" t="s">
        <v>709</v>
      </c>
      <c r="F248">
        <v>32</v>
      </c>
      <c r="G248">
        <v>0.25</v>
      </c>
      <c r="H248" s="5">
        <v>57</v>
      </c>
    </row>
    <row r="249" spans="1:8" x14ac:dyDescent="0.25">
      <c r="A249">
        <v>48256</v>
      </c>
      <c r="B249">
        <v>35</v>
      </c>
      <c r="C249">
        <v>11</v>
      </c>
      <c r="D249">
        <v>104</v>
      </c>
      <c r="E249" t="s">
        <v>709</v>
      </c>
      <c r="F249">
        <v>30</v>
      </c>
      <c r="G249">
        <v>0.1</v>
      </c>
      <c r="H249" s="5">
        <v>16</v>
      </c>
    </row>
    <row r="250" spans="1:8" x14ac:dyDescent="0.25">
      <c r="A250">
        <v>86563</v>
      </c>
      <c r="B250">
        <v>35</v>
      </c>
      <c r="C250">
        <v>12</v>
      </c>
      <c r="D250">
        <v>105</v>
      </c>
      <c r="E250" t="s">
        <v>704</v>
      </c>
      <c r="F250">
        <v>198</v>
      </c>
      <c r="G250">
        <v>0.1</v>
      </c>
      <c r="H250" s="5">
        <v>28</v>
      </c>
    </row>
    <row r="251" spans="1:8" x14ac:dyDescent="0.25">
      <c r="A251">
        <v>96352</v>
      </c>
      <c r="B251">
        <v>35</v>
      </c>
      <c r="C251">
        <v>15</v>
      </c>
      <c r="D251">
        <v>106</v>
      </c>
      <c r="E251" t="s">
        <v>705</v>
      </c>
      <c r="F251">
        <v>139</v>
      </c>
      <c r="G251">
        <v>0.25</v>
      </c>
      <c r="H251" s="5">
        <v>27</v>
      </c>
    </row>
    <row r="252" spans="1:8" x14ac:dyDescent="0.25">
      <c r="A252">
        <v>96352</v>
      </c>
      <c r="B252">
        <v>35</v>
      </c>
      <c r="C252">
        <v>14</v>
      </c>
      <c r="D252">
        <v>107</v>
      </c>
      <c r="E252" t="s">
        <v>713</v>
      </c>
      <c r="F252">
        <v>76</v>
      </c>
      <c r="G252">
        <v>0.1</v>
      </c>
      <c r="H252" s="5">
        <v>14</v>
      </c>
    </row>
    <row r="253" spans="1:8" x14ac:dyDescent="0.25">
      <c r="A253">
        <v>96352</v>
      </c>
      <c r="B253">
        <v>35</v>
      </c>
      <c r="C253">
        <v>15</v>
      </c>
      <c r="D253">
        <v>105</v>
      </c>
      <c r="E253" t="s">
        <v>714</v>
      </c>
      <c r="F253">
        <v>9</v>
      </c>
      <c r="G253">
        <v>0</v>
      </c>
      <c r="H253" s="5">
        <v>58</v>
      </c>
    </row>
    <row r="254" spans="1:8" x14ac:dyDescent="0.25">
      <c r="A254">
        <v>96352</v>
      </c>
      <c r="B254">
        <v>35</v>
      </c>
      <c r="C254">
        <v>13</v>
      </c>
      <c r="D254">
        <v>108</v>
      </c>
      <c r="E254" t="s">
        <v>708</v>
      </c>
      <c r="F254">
        <v>206</v>
      </c>
      <c r="G254">
        <v>0</v>
      </c>
      <c r="H254" s="5">
        <v>46</v>
      </c>
    </row>
    <row r="255" spans="1:8" x14ac:dyDescent="0.25">
      <c r="A255">
        <v>86563</v>
      </c>
      <c r="B255">
        <v>35</v>
      </c>
      <c r="C255">
        <v>14</v>
      </c>
      <c r="D255">
        <v>107</v>
      </c>
      <c r="E255" t="s">
        <v>711</v>
      </c>
      <c r="F255">
        <v>71</v>
      </c>
      <c r="G255">
        <v>0.1</v>
      </c>
      <c r="H255" s="5">
        <v>22</v>
      </c>
    </row>
    <row r="256" spans="1:8" x14ac:dyDescent="0.25">
      <c r="A256">
        <v>86563</v>
      </c>
      <c r="B256">
        <v>35</v>
      </c>
      <c r="C256">
        <v>13</v>
      </c>
      <c r="D256">
        <v>106</v>
      </c>
      <c r="E256" t="s">
        <v>709</v>
      </c>
      <c r="F256">
        <v>45</v>
      </c>
      <c r="G256">
        <v>0.1</v>
      </c>
      <c r="H256" s="5">
        <v>33</v>
      </c>
    </row>
    <row r="257" spans="1:8" x14ac:dyDescent="0.25">
      <c r="A257">
        <v>48256</v>
      </c>
      <c r="B257">
        <v>35</v>
      </c>
      <c r="C257">
        <v>13</v>
      </c>
      <c r="D257">
        <v>107</v>
      </c>
      <c r="E257" t="s">
        <v>708</v>
      </c>
      <c r="F257">
        <v>201</v>
      </c>
      <c r="G257">
        <v>0.1</v>
      </c>
      <c r="H257" s="5">
        <v>42</v>
      </c>
    </row>
    <row r="258" spans="1:8" x14ac:dyDescent="0.25">
      <c r="A258">
        <v>86563</v>
      </c>
      <c r="B258">
        <v>68</v>
      </c>
      <c r="C258">
        <v>12</v>
      </c>
      <c r="D258">
        <v>106</v>
      </c>
      <c r="E258" t="s">
        <v>709</v>
      </c>
      <c r="F258">
        <v>60</v>
      </c>
      <c r="G258">
        <v>0.1</v>
      </c>
      <c r="H258" s="5">
        <v>28</v>
      </c>
    </row>
    <row r="259" spans="1:8" x14ac:dyDescent="0.25">
      <c r="A259">
        <v>48256</v>
      </c>
      <c r="B259">
        <v>77</v>
      </c>
      <c r="C259">
        <v>13</v>
      </c>
      <c r="D259">
        <v>107</v>
      </c>
      <c r="E259" t="s">
        <v>714</v>
      </c>
      <c r="F259">
        <v>182</v>
      </c>
      <c r="G259">
        <v>0.1</v>
      </c>
      <c r="H259" s="5">
        <v>49</v>
      </c>
    </row>
    <row r="260" spans="1:8" x14ac:dyDescent="0.25">
      <c r="A260">
        <v>48256</v>
      </c>
      <c r="B260">
        <v>41</v>
      </c>
      <c r="C260">
        <v>13</v>
      </c>
      <c r="D260">
        <v>105</v>
      </c>
      <c r="E260" t="s">
        <v>712</v>
      </c>
      <c r="F260">
        <v>235</v>
      </c>
      <c r="G260">
        <v>0</v>
      </c>
      <c r="H260" s="5">
        <v>19</v>
      </c>
    </row>
    <row r="261" spans="1:8" x14ac:dyDescent="0.25">
      <c r="A261">
        <v>96352</v>
      </c>
      <c r="B261">
        <v>44</v>
      </c>
      <c r="C261">
        <v>11</v>
      </c>
      <c r="D261">
        <v>107</v>
      </c>
      <c r="E261" t="s">
        <v>714</v>
      </c>
      <c r="F261">
        <v>147</v>
      </c>
      <c r="G261">
        <v>0.1</v>
      </c>
      <c r="H261" s="5">
        <v>30</v>
      </c>
    </row>
    <row r="262" spans="1:8" x14ac:dyDescent="0.25">
      <c r="A262">
        <v>96352</v>
      </c>
      <c r="B262">
        <v>34</v>
      </c>
      <c r="C262">
        <v>14</v>
      </c>
      <c r="D262">
        <v>106</v>
      </c>
      <c r="E262" t="s">
        <v>706</v>
      </c>
      <c r="F262">
        <v>164</v>
      </c>
      <c r="G262">
        <v>0</v>
      </c>
      <c r="H262" s="5">
        <v>37</v>
      </c>
    </row>
    <row r="263" spans="1:8" x14ac:dyDescent="0.25">
      <c r="A263">
        <v>48256</v>
      </c>
      <c r="B263">
        <v>49</v>
      </c>
      <c r="C263">
        <v>12</v>
      </c>
      <c r="D263">
        <v>101</v>
      </c>
      <c r="E263" t="s">
        <v>713</v>
      </c>
      <c r="F263">
        <v>45</v>
      </c>
      <c r="G263">
        <v>0</v>
      </c>
      <c r="H263" s="5">
        <v>24</v>
      </c>
    </row>
    <row r="264" spans="1:8" x14ac:dyDescent="0.25">
      <c r="A264">
        <v>86563</v>
      </c>
      <c r="B264">
        <v>54</v>
      </c>
      <c r="C264">
        <v>13</v>
      </c>
      <c r="D264">
        <v>103</v>
      </c>
      <c r="E264" t="s">
        <v>705</v>
      </c>
      <c r="F264">
        <v>88</v>
      </c>
      <c r="G264">
        <v>0.25</v>
      </c>
      <c r="H264" s="5">
        <v>57</v>
      </c>
    </row>
    <row r="265" spans="1:8" x14ac:dyDescent="0.25">
      <c r="A265">
        <v>86563</v>
      </c>
      <c r="B265">
        <v>79</v>
      </c>
      <c r="C265">
        <v>12</v>
      </c>
      <c r="D265">
        <v>108</v>
      </c>
      <c r="E265" t="s">
        <v>711</v>
      </c>
      <c r="F265">
        <v>198</v>
      </c>
      <c r="G265">
        <v>0.25</v>
      </c>
      <c r="H265" s="5">
        <v>23</v>
      </c>
    </row>
    <row r="266" spans="1:8" x14ac:dyDescent="0.25">
      <c r="A266">
        <v>86563</v>
      </c>
      <c r="B266">
        <v>71</v>
      </c>
      <c r="C266">
        <v>12</v>
      </c>
      <c r="D266">
        <v>105</v>
      </c>
      <c r="E266" t="s">
        <v>712</v>
      </c>
      <c r="F266">
        <v>116</v>
      </c>
      <c r="G266">
        <v>0</v>
      </c>
      <c r="H266" s="5">
        <v>15</v>
      </c>
    </row>
    <row r="267" spans="1:8" x14ac:dyDescent="0.25">
      <c r="A267">
        <v>96352</v>
      </c>
      <c r="B267">
        <v>79</v>
      </c>
      <c r="C267">
        <v>14</v>
      </c>
      <c r="D267">
        <v>106</v>
      </c>
      <c r="E267" t="s">
        <v>714</v>
      </c>
      <c r="F267">
        <v>217</v>
      </c>
      <c r="G267">
        <v>0.25</v>
      </c>
      <c r="H267" s="5">
        <v>31</v>
      </c>
    </row>
    <row r="268" spans="1:8" x14ac:dyDescent="0.25">
      <c r="A268">
        <v>96352</v>
      </c>
      <c r="B268">
        <v>73</v>
      </c>
      <c r="C268">
        <v>15</v>
      </c>
      <c r="D268">
        <v>103</v>
      </c>
      <c r="E268" t="s">
        <v>706</v>
      </c>
      <c r="F268">
        <v>20</v>
      </c>
      <c r="G268">
        <v>0.1</v>
      </c>
      <c r="H268" s="5">
        <v>57</v>
      </c>
    </row>
    <row r="269" spans="1:8" x14ac:dyDescent="0.25">
      <c r="A269">
        <v>96352</v>
      </c>
      <c r="B269">
        <v>33</v>
      </c>
      <c r="C269">
        <v>14</v>
      </c>
      <c r="D269">
        <v>107</v>
      </c>
      <c r="E269" t="s">
        <v>712</v>
      </c>
      <c r="F269">
        <v>146</v>
      </c>
      <c r="G269">
        <v>0</v>
      </c>
      <c r="H269" s="5">
        <v>27</v>
      </c>
    </row>
    <row r="270" spans="1:8" x14ac:dyDescent="0.25">
      <c r="A270">
        <v>48256</v>
      </c>
      <c r="B270">
        <v>75</v>
      </c>
      <c r="C270">
        <v>14</v>
      </c>
      <c r="D270">
        <v>105</v>
      </c>
      <c r="E270" t="s">
        <v>705</v>
      </c>
      <c r="F270">
        <v>135</v>
      </c>
      <c r="G270">
        <v>0.25</v>
      </c>
      <c r="H270" s="5">
        <v>36</v>
      </c>
    </row>
    <row r="271" spans="1:8" x14ac:dyDescent="0.25">
      <c r="A271">
        <v>86563</v>
      </c>
      <c r="B271">
        <v>61</v>
      </c>
      <c r="C271">
        <v>14</v>
      </c>
      <c r="D271">
        <v>107</v>
      </c>
      <c r="E271" t="s">
        <v>707</v>
      </c>
      <c r="F271">
        <v>249</v>
      </c>
      <c r="G271">
        <v>0.1</v>
      </c>
      <c r="H271" s="5">
        <v>28</v>
      </c>
    </row>
    <row r="272" spans="1:8" x14ac:dyDescent="0.25">
      <c r="A272">
        <v>86563</v>
      </c>
      <c r="B272">
        <v>56</v>
      </c>
      <c r="C272">
        <v>11</v>
      </c>
      <c r="D272">
        <v>106</v>
      </c>
      <c r="E272" t="s">
        <v>705</v>
      </c>
      <c r="F272">
        <v>79</v>
      </c>
      <c r="G272">
        <v>0</v>
      </c>
      <c r="H272" s="5">
        <v>10</v>
      </c>
    </row>
    <row r="273" spans="1:8" x14ac:dyDescent="0.25">
      <c r="A273">
        <v>96352</v>
      </c>
      <c r="B273">
        <v>76</v>
      </c>
      <c r="C273">
        <v>11</v>
      </c>
      <c r="D273">
        <v>103</v>
      </c>
      <c r="E273" t="s">
        <v>704</v>
      </c>
      <c r="F273">
        <v>151</v>
      </c>
      <c r="G273">
        <v>0.1</v>
      </c>
      <c r="H273" s="5">
        <v>42</v>
      </c>
    </row>
    <row r="274" spans="1:8" x14ac:dyDescent="0.25">
      <c r="A274">
        <v>96352</v>
      </c>
      <c r="B274">
        <v>33</v>
      </c>
      <c r="C274">
        <v>14</v>
      </c>
      <c r="D274">
        <v>108</v>
      </c>
      <c r="E274" t="s">
        <v>713</v>
      </c>
      <c r="F274">
        <v>186</v>
      </c>
      <c r="G274">
        <v>0.25</v>
      </c>
      <c r="H274" s="5">
        <v>19</v>
      </c>
    </row>
    <row r="275" spans="1:8" x14ac:dyDescent="0.25">
      <c r="A275">
        <v>48256</v>
      </c>
      <c r="B275">
        <v>34</v>
      </c>
      <c r="C275">
        <v>15</v>
      </c>
      <c r="D275">
        <v>101</v>
      </c>
      <c r="E275" t="s">
        <v>713</v>
      </c>
      <c r="F275">
        <v>151</v>
      </c>
      <c r="G275">
        <v>0.25</v>
      </c>
      <c r="H275" s="5">
        <v>29</v>
      </c>
    </row>
    <row r="276" spans="1:8" x14ac:dyDescent="0.25">
      <c r="A276">
        <v>96352</v>
      </c>
      <c r="B276">
        <v>41</v>
      </c>
      <c r="C276">
        <v>12</v>
      </c>
      <c r="D276">
        <v>106</v>
      </c>
      <c r="E276" t="s">
        <v>704</v>
      </c>
      <c r="F276">
        <v>41</v>
      </c>
      <c r="G276">
        <v>0.1</v>
      </c>
      <c r="H276" s="5">
        <v>51</v>
      </c>
    </row>
    <row r="277" spans="1:8" x14ac:dyDescent="0.25">
      <c r="A277">
        <v>96352</v>
      </c>
      <c r="B277">
        <v>38</v>
      </c>
      <c r="C277">
        <v>13</v>
      </c>
      <c r="D277">
        <v>106</v>
      </c>
      <c r="E277" t="s">
        <v>704</v>
      </c>
      <c r="F277">
        <v>178</v>
      </c>
      <c r="G277">
        <v>0.25</v>
      </c>
      <c r="H277" s="5">
        <v>44</v>
      </c>
    </row>
    <row r="278" spans="1:8" x14ac:dyDescent="0.25">
      <c r="A278">
        <v>48256</v>
      </c>
      <c r="B278">
        <v>65</v>
      </c>
      <c r="C278">
        <v>14</v>
      </c>
      <c r="D278">
        <v>107</v>
      </c>
      <c r="E278" t="s">
        <v>706</v>
      </c>
      <c r="F278">
        <v>186</v>
      </c>
      <c r="G278">
        <v>0</v>
      </c>
      <c r="H278" s="5">
        <v>41</v>
      </c>
    </row>
    <row r="279" spans="1:8" x14ac:dyDescent="0.25">
      <c r="A279">
        <v>86563</v>
      </c>
      <c r="B279">
        <v>57</v>
      </c>
      <c r="C279">
        <v>11</v>
      </c>
      <c r="D279">
        <v>104</v>
      </c>
      <c r="E279" t="s">
        <v>708</v>
      </c>
      <c r="F279">
        <v>204</v>
      </c>
      <c r="G279">
        <v>0</v>
      </c>
      <c r="H279" s="5">
        <v>46</v>
      </c>
    </row>
    <row r="280" spans="1:8" x14ac:dyDescent="0.25">
      <c r="A280">
        <v>96352</v>
      </c>
      <c r="B280">
        <v>31</v>
      </c>
      <c r="C280">
        <v>15</v>
      </c>
      <c r="D280">
        <v>106</v>
      </c>
      <c r="E280" t="s">
        <v>704</v>
      </c>
      <c r="F280">
        <v>154</v>
      </c>
      <c r="G280">
        <v>0</v>
      </c>
      <c r="H280" s="5">
        <v>29</v>
      </c>
    </row>
    <row r="281" spans="1:8" x14ac:dyDescent="0.25">
      <c r="A281">
        <v>86563</v>
      </c>
      <c r="B281">
        <v>47</v>
      </c>
      <c r="C281">
        <v>12</v>
      </c>
      <c r="D281">
        <v>102</v>
      </c>
      <c r="E281" t="s">
        <v>709</v>
      </c>
      <c r="F281">
        <v>217</v>
      </c>
      <c r="G281">
        <v>0.25</v>
      </c>
      <c r="H281" s="5">
        <v>24</v>
      </c>
    </row>
    <row r="282" spans="1:8" x14ac:dyDescent="0.25">
      <c r="A282">
        <v>48256</v>
      </c>
      <c r="B282">
        <v>71</v>
      </c>
      <c r="C282">
        <v>15</v>
      </c>
      <c r="D282">
        <v>108</v>
      </c>
      <c r="E282" t="s">
        <v>705</v>
      </c>
      <c r="F282">
        <v>113</v>
      </c>
      <c r="G282">
        <v>0</v>
      </c>
      <c r="H282" s="5">
        <v>42</v>
      </c>
    </row>
    <row r="283" spans="1:8" x14ac:dyDescent="0.25">
      <c r="A283">
        <v>86563</v>
      </c>
      <c r="B283">
        <v>54</v>
      </c>
      <c r="C283">
        <v>11</v>
      </c>
      <c r="D283">
        <v>108</v>
      </c>
      <c r="E283" t="s">
        <v>712</v>
      </c>
      <c r="F283">
        <v>225</v>
      </c>
      <c r="G283">
        <v>0.1</v>
      </c>
      <c r="H283" s="5">
        <v>42</v>
      </c>
    </row>
    <row r="284" spans="1:8" x14ac:dyDescent="0.25">
      <c r="A284">
        <v>96352</v>
      </c>
      <c r="B284">
        <v>69</v>
      </c>
      <c r="C284">
        <v>15</v>
      </c>
      <c r="D284">
        <v>104</v>
      </c>
      <c r="E284" t="s">
        <v>714</v>
      </c>
      <c r="F284">
        <v>2</v>
      </c>
      <c r="G284">
        <v>0.25</v>
      </c>
      <c r="H284" s="5">
        <v>20</v>
      </c>
    </row>
    <row r="285" spans="1:8" x14ac:dyDescent="0.25">
      <c r="A285">
        <v>48256</v>
      </c>
      <c r="B285">
        <v>32</v>
      </c>
      <c r="C285">
        <v>11</v>
      </c>
      <c r="D285">
        <v>104</v>
      </c>
      <c r="E285" t="s">
        <v>710</v>
      </c>
      <c r="F285">
        <v>207</v>
      </c>
      <c r="G285">
        <v>0.25</v>
      </c>
      <c r="H285" s="5">
        <v>42</v>
      </c>
    </row>
    <row r="286" spans="1:8" x14ac:dyDescent="0.25">
      <c r="A286">
        <v>86563</v>
      </c>
      <c r="B286">
        <v>36</v>
      </c>
      <c r="C286">
        <v>14</v>
      </c>
      <c r="D286">
        <v>108</v>
      </c>
      <c r="E286" t="s">
        <v>710</v>
      </c>
      <c r="F286">
        <v>34</v>
      </c>
      <c r="G286">
        <v>0.1</v>
      </c>
      <c r="H286" s="5">
        <v>37</v>
      </c>
    </row>
    <row r="287" spans="1:8" x14ac:dyDescent="0.25">
      <c r="A287">
        <v>48256</v>
      </c>
      <c r="B287">
        <v>57</v>
      </c>
      <c r="C287">
        <v>14</v>
      </c>
      <c r="D287">
        <v>105</v>
      </c>
      <c r="E287" t="s">
        <v>710</v>
      </c>
      <c r="F287">
        <v>202</v>
      </c>
      <c r="G287">
        <v>0</v>
      </c>
      <c r="H287" s="5">
        <v>24</v>
      </c>
    </row>
    <row r="288" spans="1:8" x14ac:dyDescent="0.25">
      <c r="A288">
        <v>96352</v>
      </c>
      <c r="B288">
        <v>59</v>
      </c>
      <c r="C288">
        <v>11</v>
      </c>
      <c r="D288">
        <v>106</v>
      </c>
      <c r="E288" t="s">
        <v>710</v>
      </c>
      <c r="F288">
        <v>2</v>
      </c>
      <c r="G288">
        <v>0</v>
      </c>
      <c r="H288" s="5">
        <v>37</v>
      </c>
    </row>
    <row r="289" spans="1:8" x14ac:dyDescent="0.25">
      <c r="A289">
        <v>96352</v>
      </c>
      <c r="B289">
        <v>32</v>
      </c>
      <c r="C289">
        <v>11</v>
      </c>
      <c r="D289">
        <v>107</v>
      </c>
      <c r="E289" t="s">
        <v>710</v>
      </c>
      <c r="F289">
        <v>206</v>
      </c>
      <c r="G289">
        <v>0</v>
      </c>
      <c r="H289" s="5">
        <v>11</v>
      </c>
    </row>
    <row r="290" spans="1:8" x14ac:dyDescent="0.25">
      <c r="A290">
        <v>96352</v>
      </c>
      <c r="B290">
        <v>39</v>
      </c>
      <c r="C290">
        <v>11</v>
      </c>
      <c r="D290">
        <v>107</v>
      </c>
      <c r="E290" t="s">
        <v>707</v>
      </c>
      <c r="F290">
        <v>147</v>
      </c>
      <c r="G290">
        <v>0.25</v>
      </c>
      <c r="H290" s="5">
        <v>46</v>
      </c>
    </row>
    <row r="291" spans="1:8" x14ac:dyDescent="0.25">
      <c r="A291">
        <v>96352</v>
      </c>
      <c r="B291">
        <v>42</v>
      </c>
      <c r="C291">
        <v>12</v>
      </c>
      <c r="D291">
        <v>108</v>
      </c>
      <c r="E291" t="s">
        <v>704</v>
      </c>
      <c r="F291">
        <v>231</v>
      </c>
      <c r="G291">
        <v>0</v>
      </c>
      <c r="H291" s="5">
        <v>43</v>
      </c>
    </row>
    <row r="292" spans="1:8" x14ac:dyDescent="0.25">
      <c r="A292">
        <v>86563</v>
      </c>
      <c r="B292">
        <v>31</v>
      </c>
      <c r="C292">
        <v>13</v>
      </c>
      <c r="D292">
        <v>106</v>
      </c>
      <c r="E292" t="s">
        <v>712</v>
      </c>
      <c r="F292">
        <v>167</v>
      </c>
      <c r="G292">
        <v>0</v>
      </c>
      <c r="H292" s="5">
        <v>50</v>
      </c>
    </row>
    <row r="293" spans="1:8" x14ac:dyDescent="0.25">
      <c r="A293">
        <v>48256</v>
      </c>
      <c r="B293">
        <v>32</v>
      </c>
      <c r="C293">
        <v>13</v>
      </c>
      <c r="D293">
        <v>102</v>
      </c>
      <c r="E293" t="s">
        <v>714</v>
      </c>
      <c r="F293">
        <v>15</v>
      </c>
      <c r="G293">
        <v>0</v>
      </c>
      <c r="H293" s="5">
        <v>46</v>
      </c>
    </row>
    <row r="294" spans="1:8" x14ac:dyDescent="0.25">
      <c r="A294">
        <v>96352</v>
      </c>
      <c r="B294">
        <v>48</v>
      </c>
      <c r="C294">
        <v>12</v>
      </c>
      <c r="D294">
        <v>103</v>
      </c>
      <c r="E294" t="s">
        <v>705</v>
      </c>
      <c r="F294">
        <v>105</v>
      </c>
      <c r="G294">
        <v>0.25</v>
      </c>
      <c r="H294" s="5">
        <v>11</v>
      </c>
    </row>
    <row r="295" spans="1:8" x14ac:dyDescent="0.25">
      <c r="A295">
        <v>96352</v>
      </c>
      <c r="B295">
        <v>71</v>
      </c>
      <c r="C295">
        <v>14</v>
      </c>
      <c r="D295">
        <v>105</v>
      </c>
      <c r="E295" t="s">
        <v>714</v>
      </c>
      <c r="F295">
        <v>160</v>
      </c>
      <c r="G295">
        <v>0.25</v>
      </c>
      <c r="H295" s="5">
        <v>27</v>
      </c>
    </row>
    <row r="296" spans="1:8" x14ac:dyDescent="0.25">
      <c r="A296">
        <v>86563</v>
      </c>
      <c r="B296">
        <v>67</v>
      </c>
      <c r="C296">
        <v>12</v>
      </c>
      <c r="D296">
        <v>104</v>
      </c>
      <c r="E296" t="s">
        <v>708</v>
      </c>
      <c r="F296">
        <v>99</v>
      </c>
      <c r="G296">
        <v>0.1</v>
      </c>
      <c r="H296" s="5">
        <v>23</v>
      </c>
    </row>
    <row r="297" spans="1:8" x14ac:dyDescent="0.25">
      <c r="A297">
        <v>48256</v>
      </c>
      <c r="B297">
        <v>34</v>
      </c>
      <c r="C297">
        <v>11</v>
      </c>
      <c r="D297">
        <v>105</v>
      </c>
      <c r="E297" t="s">
        <v>709</v>
      </c>
      <c r="F297">
        <v>47</v>
      </c>
      <c r="G297">
        <v>0.1</v>
      </c>
      <c r="H297" s="5">
        <v>58</v>
      </c>
    </row>
    <row r="298" spans="1:8" x14ac:dyDescent="0.25">
      <c r="A298">
        <v>48256</v>
      </c>
      <c r="B298">
        <v>63</v>
      </c>
      <c r="C298">
        <v>14</v>
      </c>
      <c r="D298">
        <v>104</v>
      </c>
      <c r="E298" t="s">
        <v>708</v>
      </c>
      <c r="F298">
        <v>93</v>
      </c>
      <c r="G298">
        <v>0.25</v>
      </c>
      <c r="H298" s="5">
        <v>22</v>
      </c>
    </row>
    <row r="299" spans="1:8" x14ac:dyDescent="0.25">
      <c r="A299">
        <v>48256</v>
      </c>
      <c r="B299">
        <v>54</v>
      </c>
      <c r="C299">
        <v>13</v>
      </c>
      <c r="D299">
        <v>106</v>
      </c>
      <c r="E299" t="s">
        <v>712</v>
      </c>
      <c r="F299">
        <v>241</v>
      </c>
      <c r="G299">
        <v>0.25</v>
      </c>
      <c r="H299" s="5">
        <v>37</v>
      </c>
    </row>
    <row r="300" spans="1:8" x14ac:dyDescent="0.25">
      <c r="A300">
        <v>48256</v>
      </c>
      <c r="B300">
        <v>65</v>
      </c>
      <c r="C300">
        <v>13</v>
      </c>
      <c r="D300">
        <v>105</v>
      </c>
      <c r="E300" t="s">
        <v>707</v>
      </c>
      <c r="F300">
        <v>4</v>
      </c>
      <c r="G300">
        <v>0</v>
      </c>
      <c r="H300" s="5">
        <v>37</v>
      </c>
    </row>
    <row r="301" spans="1:8" x14ac:dyDescent="0.25">
      <c r="A301">
        <v>96352</v>
      </c>
      <c r="B301">
        <v>39</v>
      </c>
      <c r="C301">
        <v>14</v>
      </c>
      <c r="D301">
        <v>103</v>
      </c>
      <c r="E301" t="s">
        <v>712</v>
      </c>
      <c r="F301">
        <v>59</v>
      </c>
      <c r="G301">
        <v>0.1</v>
      </c>
      <c r="H301" s="5">
        <v>45</v>
      </c>
    </row>
    <row r="302" spans="1:8" x14ac:dyDescent="0.25">
      <c r="A302">
        <v>86563</v>
      </c>
      <c r="B302">
        <v>50</v>
      </c>
      <c r="C302">
        <v>13</v>
      </c>
      <c r="D302">
        <v>106</v>
      </c>
      <c r="E302" t="s">
        <v>705</v>
      </c>
      <c r="F302">
        <v>12</v>
      </c>
      <c r="G302">
        <v>0</v>
      </c>
      <c r="H302" s="5">
        <v>30</v>
      </c>
    </row>
    <row r="303" spans="1:8" x14ac:dyDescent="0.25">
      <c r="A303">
        <v>48256</v>
      </c>
      <c r="B303">
        <v>56</v>
      </c>
      <c r="C303">
        <v>13</v>
      </c>
      <c r="D303">
        <v>107</v>
      </c>
      <c r="E303" t="s">
        <v>713</v>
      </c>
      <c r="F303">
        <v>145</v>
      </c>
      <c r="G303">
        <v>0.1</v>
      </c>
      <c r="H303" s="5">
        <v>50</v>
      </c>
    </row>
    <row r="304" spans="1:8" x14ac:dyDescent="0.25">
      <c r="A304">
        <v>48256</v>
      </c>
      <c r="B304">
        <v>32</v>
      </c>
      <c r="C304">
        <v>13</v>
      </c>
      <c r="D304">
        <v>107</v>
      </c>
      <c r="E304" t="s">
        <v>708</v>
      </c>
      <c r="F304">
        <v>54</v>
      </c>
      <c r="G304">
        <v>0.1</v>
      </c>
      <c r="H304" s="5">
        <v>57</v>
      </c>
    </row>
    <row r="305" spans="1:8" x14ac:dyDescent="0.25">
      <c r="A305">
        <v>96352</v>
      </c>
      <c r="B305">
        <v>43</v>
      </c>
      <c r="C305">
        <v>14</v>
      </c>
      <c r="D305">
        <v>106</v>
      </c>
      <c r="E305" t="s">
        <v>704</v>
      </c>
      <c r="F305">
        <v>8</v>
      </c>
      <c r="G305">
        <v>0.25</v>
      </c>
      <c r="H305" s="5">
        <v>11</v>
      </c>
    </row>
    <row r="306" spans="1:8" x14ac:dyDescent="0.25">
      <c r="A306">
        <v>86563</v>
      </c>
      <c r="B306">
        <v>44</v>
      </c>
      <c r="C306">
        <v>13</v>
      </c>
      <c r="D306">
        <v>108</v>
      </c>
      <c r="E306" t="s">
        <v>709</v>
      </c>
      <c r="F306">
        <v>75</v>
      </c>
      <c r="G306">
        <v>0.1</v>
      </c>
      <c r="H306" s="5">
        <v>42</v>
      </c>
    </row>
    <row r="307" spans="1:8" x14ac:dyDescent="0.25">
      <c r="A307">
        <v>96352</v>
      </c>
      <c r="B307">
        <v>50</v>
      </c>
      <c r="C307">
        <v>14</v>
      </c>
      <c r="D307">
        <v>107</v>
      </c>
      <c r="E307" t="s">
        <v>711</v>
      </c>
      <c r="F307">
        <v>123</v>
      </c>
      <c r="G307">
        <v>0.1</v>
      </c>
      <c r="H307" s="5">
        <v>52</v>
      </c>
    </row>
    <row r="308" spans="1:8" x14ac:dyDescent="0.25">
      <c r="A308">
        <v>86563</v>
      </c>
      <c r="B308">
        <v>73</v>
      </c>
      <c r="C308">
        <v>12</v>
      </c>
      <c r="D308">
        <v>105</v>
      </c>
      <c r="E308" t="s">
        <v>707</v>
      </c>
      <c r="F308">
        <v>238</v>
      </c>
      <c r="G308">
        <v>0.25</v>
      </c>
      <c r="H308" s="5">
        <v>31</v>
      </c>
    </row>
    <row r="309" spans="1:8" x14ac:dyDescent="0.25">
      <c r="A309">
        <v>86563</v>
      </c>
      <c r="B309">
        <v>64</v>
      </c>
      <c r="C309">
        <v>13</v>
      </c>
      <c r="D309">
        <v>107</v>
      </c>
      <c r="E309" t="s">
        <v>714</v>
      </c>
      <c r="F309">
        <v>12</v>
      </c>
      <c r="G309">
        <v>0</v>
      </c>
      <c r="H309" s="5">
        <v>53</v>
      </c>
    </row>
    <row r="310" spans="1:8" x14ac:dyDescent="0.25">
      <c r="A310">
        <v>86563</v>
      </c>
      <c r="B310">
        <v>59</v>
      </c>
      <c r="C310">
        <v>12</v>
      </c>
      <c r="D310">
        <v>101</v>
      </c>
      <c r="E310" t="s">
        <v>704</v>
      </c>
      <c r="F310">
        <v>107</v>
      </c>
      <c r="G310">
        <v>0.1</v>
      </c>
      <c r="H310" s="5">
        <v>59</v>
      </c>
    </row>
    <row r="311" spans="1:8" x14ac:dyDescent="0.25">
      <c r="A311">
        <v>86563</v>
      </c>
      <c r="B311">
        <v>40</v>
      </c>
      <c r="C311">
        <v>14</v>
      </c>
      <c r="D311">
        <v>103</v>
      </c>
      <c r="E311" t="s">
        <v>711</v>
      </c>
      <c r="F311">
        <v>12</v>
      </c>
      <c r="G311">
        <v>0.1</v>
      </c>
      <c r="H311" s="5">
        <v>25</v>
      </c>
    </row>
    <row r="312" spans="1:8" x14ac:dyDescent="0.25">
      <c r="A312">
        <v>96352</v>
      </c>
      <c r="B312">
        <v>34</v>
      </c>
      <c r="C312">
        <v>12</v>
      </c>
      <c r="D312">
        <v>106</v>
      </c>
      <c r="E312" t="s">
        <v>714</v>
      </c>
      <c r="F312">
        <v>101</v>
      </c>
      <c r="G312">
        <v>0.25</v>
      </c>
      <c r="H312" s="5">
        <v>50</v>
      </c>
    </row>
    <row r="313" spans="1:8" x14ac:dyDescent="0.25">
      <c r="A313">
        <v>96352</v>
      </c>
      <c r="B313">
        <v>32</v>
      </c>
      <c r="C313">
        <v>13</v>
      </c>
      <c r="D313">
        <v>103</v>
      </c>
      <c r="E313" t="s">
        <v>714</v>
      </c>
      <c r="F313">
        <v>49</v>
      </c>
      <c r="G313">
        <v>0</v>
      </c>
      <c r="H313" s="5">
        <v>18</v>
      </c>
    </row>
    <row r="314" spans="1:8" x14ac:dyDescent="0.25">
      <c r="A314">
        <v>48256</v>
      </c>
      <c r="B314">
        <v>61</v>
      </c>
      <c r="C314">
        <v>14</v>
      </c>
      <c r="D314">
        <v>103</v>
      </c>
      <c r="E314" t="s">
        <v>707</v>
      </c>
      <c r="F314">
        <v>239</v>
      </c>
      <c r="G314">
        <v>0.1</v>
      </c>
      <c r="H314" s="5">
        <v>16</v>
      </c>
    </row>
    <row r="315" spans="1:8" x14ac:dyDescent="0.25">
      <c r="A315">
        <v>96352</v>
      </c>
      <c r="B315">
        <v>40</v>
      </c>
      <c r="C315">
        <v>12</v>
      </c>
      <c r="D315">
        <v>102</v>
      </c>
      <c r="E315" t="s">
        <v>713</v>
      </c>
      <c r="F315">
        <v>131</v>
      </c>
      <c r="G315">
        <v>0.1</v>
      </c>
      <c r="H315" s="5">
        <v>19</v>
      </c>
    </row>
    <row r="316" spans="1:8" x14ac:dyDescent="0.25">
      <c r="A316">
        <v>86563</v>
      </c>
      <c r="B316">
        <v>66</v>
      </c>
      <c r="C316">
        <v>15</v>
      </c>
      <c r="D316">
        <v>106</v>
      </c>
      <c r="E316" t="s">
        <v>705</v>
      </c>
      <c r="F316">
        <v>100</v>
      </c>
      <c r="G316">
        <v>0.1</v>
      </c>
      <c r="H316" s="5">
        <v>59</v>
      </c>
    </row>
    <row r="317" spans="1:8" x14ac:dyDescent="0.25">
      <c r="A317">
        <v>96352</v>
      </c>
      <c r="B317">
        <v>43</v>
      </c>
      <c r="C317">
        <v>15</v>
      </c>
      <c r="D317">
        <v>105</v>
      </c>
      <c r="E317" t="s">
        <v>710</v>
      </c>
      <c r="F317">
        <v>123</v>
      </c>
      <c r="G317">
        <v>0.1</v>
      </c>
      <c r="H317" s="5">
        <v>13</v>
      </c>
    </row>
    <row r="318" spans="1:8" x14ac:dyDescent="0.25">
      <c r="A318">
        <v>86563</v>
      </c>
      <c r="B318">
        <v>59</v>
      </c>
      <c r="C318">
        <v>15</v>
      </c>
      <c r="D318">
        <v>101</v>
      </c>
      <c r="E318" t="s">
        <v>714</v>
      </c>
      <c r="F318">
        <v>103</v>
      </c>
      <c r="G318">
        <v>0.25</v>
      </c>
      <c r="H318" s="5">
        <v>45</v>
      </c>
    </row>
    <row r="319" spans="1:8" x14ac:dyDescent="0.25">
      <c r="A319">
        <v>48256</v>
      </c>
      <c r="B319">
        <v>45</v>
      </c>
      <c r="C319">
        <v>14</v>
      </c>
      <c r="D319">
        <v>106</v>
      </c>
      <c r="E319" t="s">
        <v>707</v>
      </c>
      <c r="F319">
        <v>8</v>
      </c>
      <c r="G319">
        <v>0</v>
      </c>
      <c r="H319" s="5">
        <v>36</v>
      </c>
    </row>
    <row r="320" spans="1:8" x14ac:dyDescent="0.25">
      <c r="A320">
        <v>86563</v>
      </c>
      <c r="B320">
        <v>43</v>
      </c>
      <c r="C320">
        <v>11</v>
      </c>
      <c r="D320">
        <v>106</v>
      </c>
      <c r="E320" t="s">
        <v>711</v>
      </c>
      <c r="F320">
        <v>15</v>
      </c>
      <c r="G320">
        <v>0</v>
      </c>
      <c r="H320" s="5">
        <v>19</v>
      </c>
    </row>
    <row r="321" spans="1:8" x14ac:dyDescent="0.25">
      <c r="A321">
        <v>96352</v>
      </c>
      <c r="B321">
        <v>73</v>
      </c>
      <c r="C321">
        <v>14</v>
      </c>
      <c r="D321">
        <v>105</v>
      </c>
      <c r="E321" t="s">
        <v>712</v>
      </c>
      <c r="F321">
        <v>71</v>
      </c>
      <c r="G321">
        <v>0.1</v>
      </c>
      <c r="H321" s="5">
        <v>52</v>
      </c>
    </row>
    <row r="322" spans="1:8" x14ac:dyDescent="0.25">
      <c r="A322">
        <v>48256</v>
      </c>
      <c r="B322">
        <v>64</v>
      </c>
      <c r="C322">
        <v>15</v>
      </c>
      <c r="D322">
        <v>106</v>
      </c>
      <c r="E322" t="s">
        <v>710</v>
      </c>
      <c r="F322">
        <v>28</v>
      </c>
      <c r="G322">
        <v>0.1</v>
      </c>
      <c r="H322" s="5">
        <v>15</v>
      </c>
    </row>
    <row r="323" spans="1:8" x14ac:dyDescent="0.25">
      <c r="A323">
        <v>96352</v>
      </c>
      <c r="B323">
        <v>75</v>
      </c>
      <c r="C323">
        <v>11</v>
      </c>
      <c r="D323">
        <v>103</v>
      </c>
      <c r="E323" t="s">
        <v>714</v>
      </c>
      <c r="F323">
        <v>115</v>
      </c>
      <c r="G323">
        <v>0.25</v>
      </c>
      <c r="H323" s="5">
        <v>19</v>
      </c>
    </row>
    <row r="324" spans="1:8" x14ac:dyDescent="0.25">
      <c r="A324">
        <v>48256</v>
      </c>
      <c r="B324">
        <v>61</v>
      </c>
      <c r="C324">
        <v>11</v>
      </c>
      <c r="D324">
        <v>108</v>
      </c>
      <c r="E324" t="s">
        <v>709</v>
      </c>
      <c r="F324">
        <v>126</v>
      </c>
      <c r="G324">
        <v>0.1</v>
      </c>
      <c r="H324" s="5">
        <v>10</v>
      </c>
    </row>
    <row r="325" spans="1:8" x14ac:dyDescent="0.25">
      <c r="A325">
        <v>48256</v>
      </c>
      <c r="B325">
        <v>70</v>
      </c>
      <c r="C325">
        <v>13</v>
      </c>
      <c r="D325">
        <v>101</v>
      </c>
      <c r="E325" t="s">
        <v>711</v>
      </c>
      <c r="F325">
        <v>243</v>
      </c>
      <c r="G325">
        <v>0.25</v>
      </c>
      <c r="H325" s="5">
        <v>11</v>
      </c>
    </row>
    <row r="326" spans="1:8" x14ac:dyDescent="0.25">
      <c r="A326">
        <v>96352</v>
      </c>
      <c r="B326">
        <v>68</v>
      </c>
      <c r="C326">
        <v>11</v>
      </c>
      <c r="D326">
        <v>103</v>
      </c>
      <c r="E326" t="s">
        <v>711</v>
      </c>
      <c r="F326">
        <v>129</v>
      </c>
      <c r="G326">
        <v>0.25</v>
      </c>
      <c r="H326" s="5">
        <v>12</v>
      </c>
    </row>
    <row r="327" spans="1:8" x14ac:dyDescent="0.25">
      <c r="A327">
        <v>48256</v>
      </c>
      <c r="B327">
        <v>39</v>
      </c>
      <c r="C327">
        <v>15</v>
      </c>
      <c r="D327">
        <v>103</v>
      </c>
      <c r="E327" t="s">
        <v>713</v>
      </c>
      <c r="F327">
        <v>124</v>
      </c>
      <c r="G327">
        <v>0.25</v>
      </c>
      <c r="H327" s="5">
        <v>58</v>
      </c>
    </row>
    <row r="328" spans="1:8" x14ac:dyDescent="0.25">
      <c r="A328">
        <v>96352</v>
      </c>
      <c r="B328">
        <v>71</v>
      </c>
      <c r="C328">
        <v>13</v>
      </c>
      <c r="D328">
        <v>108</v>
      </c>
      <c r="E328" t="s">
        <v>713</v>
      </c>
      <c r="F328">
        <v>19</v>
      </c>
      <c r="G328">
        <v>0.1</v>
      </c>
      <c r="H328" s="5">
        <v>38</v>
      </c>
    </row>
    <row r="329" spans="1:8" x14ac:dyDescent="0.25">
      <c r="A329">
        <v>96352</v>
      </c>
      <c r="B329">
        <v>73</v>
      </c>
      <c r="C329">
        <v>14</v>
      </c>
      <c r="D329">
        <v>104</v>
      </c>
      <c r="E329" t="s">
        <v>706</v>
      </c>
      <c r="F329">
        <v>186</v>
      </c>
      <c r="G329">
        <v>0.25</v>
      </c>
      <c r="H329" s="5">
        <v>47</v>
      </c>
    </row>
    <row r="330" spans="1:8" x14ac:dyDescent="0.25">
      <c r="A330">
        <v>48256</v>
      </c>
      <c r="B330">
        <v>62</v>
      </c>
      <c r="C330">
        <v>13</v>
      </c>
      <c r="D330">
        <v>101</v>
      </c>
      <c r="E330" t="s">
        <v>712</v>
      </c>
      <c r="F330">
        <v>23</v>
      </c>
      <c r="G330">
        <v>0.25</v>
      </c>
      <c r="H330" s="5">
        <v>37</v>
      </c>
    </row>
    <row r="331" spans="1:8" x14ac:dyDescent="0.25">
      <c r="A331">
        <v>86563</v>
      </c>
      <c r="B331">
        <v>76</v>
      </c>
      <c r="C331">
        <v>15</v>
      </c>
      <c r="D331">
        <v>104</v>
      </c>
      <c r="E331" t="s">
        <v>713</v>
      </c>
      <c r="F331">
        <v>143</v>
      </c>
      <c r="G331">
        <v>0</v>
      </c>
      <c r="H331" s="5">
        <v>18</v>
      </c>
    </row>
    <row r="332" spans="1:8" x14ac:dyDescent="0.25">
      <c r="A332">
        <v>48256</v>
      </c>
      <c r="B332">
        <v>35</v>
      </c>
      <c r="C332">
        <v>14</v>
      </c>
      <c r="D332">
        <v>105</v>
      </c>
      <c r="E332" t="s">
        <v>713</v>
      </c>
      <c r="F332">
        <v>29</v>
      </c>
      <c r="G332">
        <v>0.1</v>
      </c>
      <c r="H332" s="5">
        <v>20</v>
      </c>
    </row>
    <row r="333" spans="1:8" x14ac:dyDescent="0.25">
      <c r="A333">
        <v>48256</v>
      </c>
      <c r="B333">
        <v>42</v>
      </c>
      <c r="C333">
        <v>14</v>
      </c>
      <c r="D333">
        <v>108</v>
      </c>
      <c r="E333" t="s">
        <v>707</v>
      </c>
      <c r="F333">
        <v>83</v>
      </c>
      <c r="G333">
        <v>0</v>
      </c>
      <c r="H333" s="5">
        <v>44</v>
      </c>
    </row>
    <row r="334" spans="1:8" x14ac:dyDescent="0.25">
      <c r="A334">
        <v>86563</v>
      </c>
      <c r="B334">
        <v>31</v>
      </c>
      <c r="C334">
        <v>12</v>
      </c>
      <c r="D334">
        <v>101</v>
      </c>
      <c r="E334" t="s">
        <v>710</v>
      </c>
      <c r="F334">
        <v>156</v>
      </c>
      <c r="G334">
        <v>0</v>
      </c>
      <c r="H334" s="5">
        <v>39</v>
      </c>
    </row>
    <row r="335" spans="1:8" x14ac:dyDescent="0.25">
      <c r="A335">
        <v>48256</v>
      </c>
      <c r="B335">
        <v>71</v>
      </c>
      <c r="C335">
        <v>15</v>
      </c>
      <c r="D335">
        <v>107</v>
      </c>
      <c r="E335" t="s">
        <v>705</v>
      </c>
      <c r="F335">
        <v>149</v>
      </c>
      <c r="G335">
        <v>0.1</v>
      </c>
      <c r="H335" s="5">
        <v>51</v>
      </c>
    </row>
    <row r="336" spans="1:8" x14ac:dyDescent="0.25">
      <c r="A336">
        <v>48256</v>
      </c>
      <c r="B336">
        <v>31</v>
      </c>
      <c r="C336">
        <v>12</v>
      </c>
      <c r="D336">
        <v>103</v>
      </c>
      <c r="E336" t="s">
        <v>714</v>
      </c>
      <c r="F336">
        <v>42</v>
      </c>
      <c r="G336">
        <v>0.25</v>
      </c>
      <c r="H336" s="5">
        <v>11</v>
      </c>
    </row>
    <row r="337" spans="1:8" x14ac:dyDescent="0.25">
      <c r="A337">
        <v>48256</v>
      </c>
      <c r="B337">
        <v>71</v>
      </c>
      <c r="C337">
        <v>14</v>
      </c>
      <c r="D337">
        <v>102</v>
      </c>
      <c r="E337" t="s">
        <v>711</v>
      </c>
      <c r="F337">
        <v>186</v>
      </c>
      <c r="G337">
        <v>0</v>
      </c>
      <c r="H337" s="5">
        <v>59</v>
      </c>
    </row>
    <row r="338" spans="1:8" x14ac:dyDescent="0.25">
      <c r="A338">
        <v>96352</v>
      </c>
      <c r="B338">
        <v>77</v>
      </c>
      <c r="C338">
        <v>14</v>
      </c>
      <c r="D338">
        <v>104</v>
      </c>
      <c r="E338" t="s">
        <v>707</v>
      </c>
      <c r="F338">
        <v>87</v>
      </c>
      <c r="G338">
        <v>0.1</v>
      </c>
      <c r="H338" s="5">
        <v>51</v>
      </c>
    </row>
    <row r="339" spans="1:8" x14ac:dyDescent="0.25">
      <c r="A339">
        <v>96352</v>
      </c>
      <c r="B339">
        <v>30</v>
      </c>
      <c r="C339">
        <v>15</v>
      </c>
      <c r="D339">
        <v>105</v>
      </c>
      <c r="E339" t="s">
        <v>713</v>
      </c>
      <c r="F339">
        <v>45</v>
      </c>
      <c r="G339">
        <v>0.1</v>
      </c>
      <c r="H339" s="5">
        <v>26</v>
      </c>
    </row>
    <row r="340" spans="1:8" x14ac:dyDescent="0.25">
      <c r="A340">
        <v>86563</v>
      </c>
      <c r="B340">
        <v>37</v>
      </c>
      <c r="C340">
        <v>12</v>
      </c>
      <c r="D340">
        <v>104</v>
      </c>
      <c r="E340" t="s">
        <v>705</v>
      </c>
      <c r="F340">
        <v>14</v>
      </c>
      <c r="G340">
        <v>0</v>
      </c>
      <c r="H340" s="5">
        <v>28</v>
      </c>
    </row>
    <row r="341" spans="1:8" x14ac:dyDescent="0.25">
      <c r="A341">
        <v>86563</v>
      </c>
      <c r="B341">
        <v>71</v>
      </c>
      <c r="C341">
        <v>13</v>
      </c>
      <c r="D341">
        <v>108</v>
      </c>
      <c r="E341" t="s">
        <v>706</v>
      </c>
      <c r="F341">
        <v>217</v>
      </c>
      <c r="G341">
        <v>0.25</v>
      </c>
      <c r="H341" s="5">
        <v>26</v>
      </c>
    </row>
    <row r="342" spans="1:8" x14ac:dyDescent="0.25">
      <c r="A342">
        <v>96352</v>
      </c>
      <c r="B342">
        <v>76</v>
      </c>
      <c r="C342">
        <v>15</v>
      </c>
      <c r="D342">
        <v>103</v>
      </c>
      <c r="E342" t="s">
        <v>711</v>
      </c>
      <c r="F342">
        <v>241</v>
      </c>
      <c r="G342">
        <v>0</v>
      </c>
      <c r="H342" s="5">
        <v>59</v>
      </c>
    </row>
    <row r="343" spans="1:8" x14ac:dyDescent="0.25">
      <c r="A343">
        <v>96352</v>
      </c>
      <c r="B343">
        <v>64</v>
      </c>
      <c r="C343">
        <v>12</v>
      </c>
      <c r="D343">
        <v>101</v>
      </c>
      <c r="E343" t="s">
        <v>708</v>
      </c>
      <c r="F343">
        <v>163</v>
      </c>
      <c r="G343">
        <v>0.1</v>
      </c>
      <c r="H343" s="5">
        <v>43</v>
      </c>
    </row>
    <row r="344" spans="1:8" x14ac:dyDescent="0.25">
      <c r="A344">
        <v>86563</v>
      </c>
      <c r="B344">
        <v>68</v>
      </c>
      <c r="C344">
        <v>13</v>
      </c>
      <c r="D344">
        <v>101</v>
      </c>
      <c r="E344" t="s">
        <v>712</v>
      </c>
      <c r="F344">
        <v>94</v>
      </c>
      <c r="G344">
        <v>0.1</v>
      </c>
      <c r="H344" s="5">
        <v>31</v>
      </c>
    </row>
    <row r="345" spans="1:8" x14ac:dyDescent="0.25">
      <c r="A345">
        <v>96352</v>
      </c>
      <c r="B345">
        <v>35</v>
      </c>
      <c r="C345">
        <v>11</v>
      </c>
      <c r="D345">
        <v>107</v>
      </c>
      <c r="E345" t="s">
        <v>713</v>
      </c>
      <c r="F345">
        <v>179</v>
      </c>
      <c r="G345">
        <v>0.25</v>
      </c>
      <c r="H345" s="5">
        <v>19</v>
      </c>
    </row>
    <row r="346" spans="1:8" x14ac:dyDescent="0.25">
      <c r="A346">
        <v>86563</v>
      </c>
      <c r="B346">
        <v>51</v>
      </c>
      <c r="C346">
        <v>12</v>
      </c>
      <c r="D346">
        <v>106</v>
      </c>
      <c r="E346" t="s">
        <v>705</v>
      </c>
      <c r="F346">
        <v>36</v>
      </c>
      <c r="G346">
        <v>0</v>
      </c>
      <c r="H346" s="5">
        <v>26</v>
      </c>
    </row>
    <row r="347" spans="1:8" x14ac:dyDescent="0.25">
      <c r="A347">
        <v>48256</v>
      </c>
      <c r="B347">
        <v>40</v>
      </c>
      <c r="C347">
        <v>14</v>
      </c>
      <c r="D347">
        <v>103</v>
      </c>
      <c r="E347" t="s">
        <v>712</v>
      </c>
      <c r="F347">
        <v>28</v>
      </c>
      <c r="G347">
        <v>0.25</v>
      </c>
      <c r="H347" s="5">
        <v>11</v>
      </c>
    </row>
    <row r="348" spans="1:8" x14ac:dyDescent="0.25">
      <c r="A348">
        <v>48256</v>
      </c>
      <c r="B348">
        <v>70</v>
      </c>
      <c r="C348">
        <v>14</v>
      </c>
      <c r="D348">
        <v>103</v>
      </c>
      <c r="E348" t="s">
        <v>706</v>
      </c>
      <c r="F348">
        <v>129</v>
      </c>
      <c r="G348">
        <v>0.1</v>
      </c>
      <c r="H348" s="5">
        <v>52</v>
      </c>
    </row>
    <row r="349" spans="1:8" x14ac:dyDescent="0.25">
      <c r="A349">
        <v>86563</v>
      </c>
      <c r="B349">
        <v>45</v>
      </c>
      <c r="C349">
        <v>11</v>
      </c>
      <c r="D349">
        <v>108</v>
      </c>
      <c r="E349" t="s">
        <v>708</v>
      </c>
      <c r="F349">
        <v>198</v>
      </c>
      <c r="G349">
        <v>0</v>
      </c>
      <c r="H349" s="5">
        <v>11</v>
      </c>
    </row>
    <row r="350" spans="1:8" x14ac:dyDescent="0.25">
      <c r="A350">
        <v>96352</v>
      </c>
      <c r="B350">
        <v>46</v>
      </c>
      <c r="C350">
        <v>11</v>
      </c>
      <c r="D350">
        <v>105</v>
      </c>
      <c r="E350" t="s">
        <v>714</v>
      </c>
      <c r="F350">
        <v>166</v>
      </c>
      <c r="G350">
        <v>0.25</v>
      </c>
      <c r="H350" s="5">
        <v>30</v>
      </c>
    </row>
    <row r="351" spans="1:8" x14ac:dyDescent="0.25">
      <c r="A351">
        <v>48256</v>
      </c>
      <c r="B351">
        <v>54</v>
      </c>
      <c r="C351">
        <v>11</v>
      </c>
      <c r="D351">
        <v>102</v>
      </c>
      <c r="E351" t="s">
        <v>714</v>
      </c>
      <c r="F351">
        <v>76</v>
      </c>
      <c r="G351">
        <v>0.1</v>
      </c>
      <c r="H351" s="5">
        <v>21</v>
      </c>
    </row>
    <row r="352" spans="1:8" x14ac:dyDescent="0.25">
      <c r="A352">
        <v>86563</v>
      </c>
      <c r="B352">
        <v>33</v>
      </c>
      <c r="C352">
        <v>13</v>
      </c>
      <c r="D352">
        <v>108</v>
      </c>
      <c r="E352" t="s">
        <v>706</v>
      </c>
      <c r="F352">
        <v>134</v>
      </c>
      <c r="G352">
        <v>0.1</v>
      </c>
      <c r="H352" s="5">
        <v>19</v>
      </c>
    </row>
    <row r="353" spans="1:8" x14ac:dyDescent="0.25">
      <c r="A353">
        <v>48256</v>
      </c>
      <c r="B353">
        <v>33</v>
      </c>
      <c r="C353">
        <v>11</v>
      </c>
      <c r="D353">
        <v>101</v>
      </c>
      <c r="E353" t="s">
        <v>705</v>
      </c>
      <c r="F353">
        <v>180</v>
      </c>
      <c r="G353">
        <v>0.1</v>
      </c>
      <c r="H353" s="5">
        <v>32</v>
      </c>
    </row>
    <row r="354" spans="1:8" x14ac:dyDescent="0.25">
      <c r="A354">
        <v>96352</v>
      </c>
      <c r="B354">
        <v>54</v>
      </c>
      <c r="C354">
        <v>14</v>
      </c>
      <c r="D354">
        <v>105</v>
      </c>
      <c r="E354" t="s">
        <v>705</v>
      </c>
      <c r="F354">
        <v>164</v>
      </c>
      <c r="G354">
        <v>0.25</v>
      </c>
      <c r="H354" s="5">
        <v>39</v>
      </c>
    </row>
    <row r="355" spans="1:8" x14ac:dyDescent="0.25">
      <c r="A355">
        <v>86563</v>
      </c>
      <c r="B355">
        <v>51</v>
      </c>
      <c r="C355">
        <v>13</v>
      </c>
      <c r="D355">
        <v>107</v>
      </c>
      <c r="E355" t="s">
        <v>709</v>
      </c>
      <c r="F355">
        <v>23</v>
      </c>
      <c r="G355">
        <v>0.25</v>
      </c>
      <c r="H355" s="5">
        <v>50</v>
      </c>
    </row>
    <row r="356" spans="1:8" x14ac:dyDescent="0.25">
      <c r="A356">
        <v>48256</v>
      </c>
      <c r="B356">
        <v>63</v>
      </c>
      <c r="C356">
        <v>15</v>
      </c>
      <c r="D356">
        <v>103</v>
      </c>
      <c r="E356" t="s">
        <v>706</v>
      </c>
      <c r="F356">
        <v>230</v>
      </c>
      <c r="G356">
        <v>0.25</v>
      </c>
      <c r="H356" s="5">
        <v>48</v>
      </c>
    </row>
    <row r="357" spans="1:8" x14ac:dyDescent="0.25">
      <c r="A357">
        <v>96352</v>
      </c>
      <c r="B357">
        <v>63</v>
      </c>
      <c r="C357">
        <v>13</v>
      </c>
      <c r="D357">
        <v>104</v>
      </c>
      <c r="E357" t="s">
        <v>711</v>
      </c>
      <c r="F357">
        <v>182</v>
      </c>
      <c r="G357">
        <v>0</v>
      </c>
      <c r="H357" s="5">
        <v>18</v>
      </c>
    </row>
    <row r="358" spans="1:8" x14ac:dyDescent="0.25">
      <c r="A358">
        <v>48256</v>
      </c>
      <c r="B358">
        <v>50</v>
      </c>
      <c r="C358">
        <v>13</v>
      </c>
      <c r="D358">
        <v>108</v>
      </c>
      <c r="E358" t="s">
        <v>706</v>
      </c>
      <c r="F358">
        <v>136</v>
      </c>
      <c r="G358">
        <v>0.1</v>
      </c>
      <c r="H358" s="5">
        <v>13</v>
      </c>
    </row>
    <row r="359" spans="1:8" x14ac:dyDescent="0.25">
      <c r="A359">
        <v>96352</v>
      </c>
      <c r="B359">
        <v>43</v>
      </c>
      <c r="C359">
        <v>14</v>
      </c>
      <c r="D359">
        <v>106</v>
      </c>
      <c r="E359" t="s">
        <v>713</v>
      </c>
      <c r="F359">
        <v>193</v>
      </c>
      <c r="G359">
        <v>0</v>
      </c>
      <c r="H359" s="5">
        <v>10</v>
      </c>
    </row>
    <row r="360" spans="1:8" x14ac:dyDescent="0.25">
      <c r="A360">
        <v>86563</v>
      </c>
      <c r="B360">
        <v>61</v>
      </c>
      <c r="C360">
        <v>14</v>
      </c>
      <c r="D360">
        <v>105</v>
      </c>
      <c r="E360" t="s">
        <v>712</v>
      </c>
      <c r="F360">
        <v>12</v>
      </c>
      <c r="G360">
        <v>0</v>
      </c>
      <c r="H360" s="5">
        <v>46</v>
      </c>
    </row>
    <row r="361" spans="1:8" x14ac:dyDescent="0.25">
      <c r="A361">
        <v>86563</v>
      </c>
      <c r="B361">
        <v>31</v>
      </c>
      <c r="C361">
        <v>13</v>
      </c>
      <c r="D361">
        <v>103</v>
      </c>
      <c r="E361" t="s">
        <v>707</v>
      </c>
      <c r="F361">
        <v>183</v>
      </c>
      <c r="G361">
        <v>0.1</v>
      </c>
      <c r="H361" s="5">
        <v>31</v>
      </c>
    </row>
    <row r="362" spans="1:8" x14ac:dyDescent="0.25">
      <c r="A362">
        <v>48256</v>
      </c>
      <c r="B362">
        <v>52</v>
      </c>
      <c r="C362">
        <v>15</v>
      </c>
      <c r="D362">
        <v>101</v>
      </c>
      <c r="E362" t="s">
        <v>712</v>
      </c>
      <c r="F362">
        <v>31</v>
      </c>
      <c r="G362">
        <v>0</v>
      </c>
      <c r="H362" s="5">
        <v>59</v>
      </c>
    </row>
    <row r="363" spans="1:8" x14ac:dyDescent="0.25">
      <c r="A363">
        <v>96352</v>
      </c>
      <c r="B363">
        <v>45</v>
      </c>
      <c r="C363">
        <v>15</v>
      </c>
      <c r="D363">
        <v>106</v>
      </c>
      <c r="E363" t="s">
        <v>711</v>
      </c>
      <c r="F363">
        <v>160</v>
      </c>
      <c r="G363">
        <v>0.25</v>
      </c>
      <c r="H363" s="5">
        <v>22</v>
      </c>
    </row>
    <row r="364" spans="1:8" x14ac:dyDescent="0.25">
      <c r="A364">
        <v>96352</v>
      </c>
      <c r="B364">
        <v>51</v>
      </c>
      <c r="C364">
        <v>13</v>
      </c>
      <c r="D364">
        <v>108</v>
      </c>
      <c r="E364" t="s">
        <v>705</v>
      </c>
      <c r="F364">
        <v>18</v>
      </c>
      <c r="G364">
        <v>0.1</v>
      </c>
      <c r="H364" s="5">
        <v>36</v>
      </c>
    </row>
    <row r="365" spans="1:8" x14ac:dyDescent="0.25">
      <c r="A365">
        <v>48256</v>
      </c>
      <c r="B365">
        <v>70</v>
      </c>
      <c r="C365">
        <v>13</v>
      </c>
      <c r="D365">
        <v>103</v>
      </c>
      <c r="E365" t="s">
        <v>707</v>
      </c>
      <c r="F365">
        <v>202</v>
      </c>
      <c r="G365">
        <v>0.25</v>
      </c>
      <c r="H365" s="5">
        <v>14</v>
      </c>
    </row>
    <row r="366" spans="1:8" x14ac:dyDescent="0.25">
      <c r="A366">
        <v>96352</v>
      </c>
      <c r="B366">
        <v>61</v>
      </c>
      <c r="C366">
        <v>15</v>
      </c>
      <c r="D366">
        <v>106</v>
      </c>
      <c r="E366" t="s">
        <v>710</v>
      </c>
      <c r="F366">
        <v>99</v>
      </c>
      <c r="G366">
        <v>0.1</v>
      </c>
      <c r="H366" s="5">
        <v>21</v>
      </c>
    </row>
    <row r="367" spans="1:8" x14ac:dyDescent="0.25">
      <c r="A367">
        <v>48256</v>
      </c>
      <c r="B367">
        <v>69</v>
      </c>
      <c r="C367">
        <v>11</v>
      </c>
      <c r="D367">
        <v>103</v>
      </c>
      <c r="E367" t="s">
        <v>711</v>
      </c>
      <c r="F367">
        <v>7</v>
      </c>
      <c r="G367">
        <v>0.1</v>
      </c>
      <c r="H367" s="5">
        <v>49</v>
      </c>
    </row>
    <row r="368" spans="1:8" x14ac:dyDescent="0.25">
      <c r="A368">
        <v>86563</v>
      </c>
      <c r="B368">
        <v>66</v>
      </c>
      <c r="C368">
        <v>13</v>
      </c>
      <c r="D368">
        <v>108</v>
      </c>
      <c r="E368" t="s">
        <v>710</v>
      </c>
      <c r="F368">
        <v>67</v>
      </c>
      <c r="G368">
        <v>0.1</v>
      </c>
      <c r="H368" s="5">
        <v>36</v>
      </c>
    </row>
    <row r="369" spans="1:8" x14ac:dyDescent="0.25">
      <c r="A369">
        <v>96352</v>
      </c>
      <c r="B369">
        <v>67</v>
      </c>
      <c r="C369">
        <v>11</v>
      </c>
      <c r="D369">
        <v>105</v>
      </c>
      <c r="E369" t="s">
        <v>707</v>
      </c>
      <c r="F369">
        <v>156</v>
      </c>
      <c r="G369">
        <v>0.25</v>
      </c>
      <c r="H369" s="5">
        <v>19</v>
      </c>
    </row>
    <row r="370" spans="1:8" x14ac:dyDescent="0.25">
      <c r="A370">
        <v>96352</v>
      </c>
      <c r="B370">
        <v>31</v>
      </c>
      <c r="C370">
        <v>15</v>
      </c>
      <c r="D370">
        <v>103</v>
      </c>
      <c r="E370" t="s">
        <v>713</v>
      </c>
      <c r="F370">
        <v>185</v>
      </c>
      <c r="G370">
        <v>0</v>
      </c>
      <c r="H370" s="5">
        <v>20</v>
      </c>
    </row>
    <row r="371" spans="1:8" x14ac:dyDescent="0.25">
      <c r="A371">
        <v>96352</v>
      </c>
      <c r="B371">
        <v>46</v>
      </c>
      <c r="C371">
        <v>15</v>
      </c>
      <c r="D371">
        <v>103</v>
      </c>
      <c r="E371" t="s">
        <v>713</v>
      </c>
      <c r="F371">
        <v>124</v>
      </c>
      <c r="G371">
        <v>0.25</v>
      </c>
      <c r="H371" s="5">
        <v>45</v>
      </c>
    </row>
    <row r="372" spans="1:8" x14ac:dyDescent="0.25">
      <c r="A372">
        <v>48256</v>
      </c>
      <c r="B372">
        <v>62</v>
      </c>
      <c r="C372">
        <v>14</v>
      </c>
      <c r="D372">
        <v>107</v>
      </c>
      <c r="E372" t="s">
        <v>707</v>
      </c>
      <c r="F372">
        <v>122</v>
      </c>
      <c r="G372">
        <v>0</v>
      </c>
      <c r="H372" s="5">
        <v>50</v>
      </c>
    </row>
    <row r="373" spans="1:8" x14ac:dyDescent="0.25">
      <c r="A373">
        <v>86563</v>
      </c>
      <c r="B373">
        <v>55</v>
      </c>
      <c r="C373">
        <v>14</v>
      </c>
      <c r="D373">
        <v>107</v>
      </c>
      <c r="E373" t="s">
        <v>708</v>
      </c>
      <c r="F373">
        <v>55</v>
      </c>
      <c r="G373">
        <v>0</v>
      </c>
      <c r="H373" s="5">
        <v>25</v>
      </c>
    </row>
    <row r="374" spans="1:8" x14ac:dyDescent="0.25">
      <c r="A374">
        <v>86563</v>
      </c>
      <c r="B374">
        <v>39</v>
      </c>
      <c r="C374">
        <v>11</v>
      </c>
      <c r="D374">
        <v>106</v>
      </c>
      <c r="E374" t="s">
        <v>708</v>
      </c>
      <c r="F374">
        <v>164</v>
      </c>
      <c r="G374">
        <v>0.25</v>
      </c>
      <c r="H374" s="5">
        <v>10</v>
      </c>
    </row>
    <row r="375" spans="1:8" x14ac:dyDescent="0.25">
      <c r="A375">
        <v>86563</v>
      </c>
      <c r="B375">
        <v>49</v>
      </c>
      <c r="C375">
        <v>12</v>
      </c>
      <c r="D375">
        <v>106</v>
      </c>
      <c r="E375" t="s">
        <v>706</v>
      </c>
      <c r="F375">
        <v>68</v>
      </c>
      <c r="G375">
        <v>0</v>
      </c>
      <c r="H375" s="5">
        <v>10</v>
      </c>
    </row>
    <row r="376" spans="1:8" x14ac:dyDescent="0.25">
      <c r="A376">
        <v>48256</v>
      </c>
      <c r="B376">
        <v>54</v>
      </c>
      <c r="C376">
        <v>15</v>
      </c>
      <c r="D376">
        <v>102</v>
      </c>
      <c r="E376" t="s">
        <v>710</v>
      </c>
      <c r="F376">
        <v>205</v>
      </c>
      <c r="G376">
        <v>0.1</v>
      </c>
      <c r="H376" s="5">
        <v>36</v>
      </c>
    </row>
    <row r="377" spans="1:8" x14ac:dyDescent="0.25">
      <c r="A377">
        <v>86563</v>
      </c>
      <c r="B377">
        <v>76</v>
      </c>
      <c r="C377">
        <v>12</v>
      </c>
      <c r="D377">
        <v>101</v>
      </c>
      <c r="E377" t="s">
        <v>705</v>
      </c>
      <c r="F377">
        <v>31</v>
      </c>
      <c r="G377">
        <v>0.25</v>
      </c>
      <c r="H377" s="5">
        <v>10</v>
      </c>
    </row>
    <row r="378" spans="1:8" x14ac:dyDescent="0.25">
      <c r="A378">
        <v>86563</v>
      </c>
      <c r="B378">
        <v>75</v>
      </c>
      <c r="C378">
        <v>13</v>
      </c>
      <c r="D378">
        <v>101</v>
      </c>
      <c r="E378" t="s">
        <v>714</v>
      </c>
      <c r="F378">
        <v>230</v>
      </c>
      <c r="G378">
        <v>0.1</v>
      </c>
      <c r="H378" s="5">
        <v>16</v>
      </c>
    </row>
    <row r="379" spans="1:8" x14ac:dyDescent="0.25">
      <c r="A379">
        <v>96352</v>
      </c>
      <c r="B379">
        <v>78</v>
      </c>
      <c r="C379">
        <v>14</v>
      </c>
      <c r="D379">
        <v>104</v>
      </c>
      <c r="E379" t="s">
        <v>710</v>
      </c>
      <c r="F379">
        <v>202</v>
      </c>
      <c r="G379">
        <v>0</v>
      </c>
      <c r="H379" s="5">
        <v>51</v>
      </c>
    </row>
    <row r="380" spans="1:8" x14ac:dyDescent="0.25">
      <c r="A380">
        <v>48256</v>
      </c>
      <c r="B380">
        <v>77</v>
      </c>
      <c r="C380">
        <v>14</v>
      </c>
      <c r="D380">
        <v>102</v>
      </c>
      <c r="E380" t="s">
        <v>709</v>
      </c>
      <c r="F380">
        <v>11</v>
      </c>
      <c r="G380">
        <v>0</v>
      </c>
      <c r="H380" s="5">
        <v>16</v>
      </c>
    </row>
    <row r="381" spans="1:8" x14ac:dyDescent="0.25">
      <c r="A381">
        <v>86563</v>
      </c>
      <c r="B381">
        <v>75</v>
      </c>
      <c r="C381">
        <v>14</v>
      </c>
      <c r="D381">
        <v>106</v>
      </c>
      <c r="E381" t="s">
        <v>704</v>
      </c>
      <c r="F381">
        <v>96</v>
      </c>
      <c r="G381">
        <v>0.25</v>
      </c>
      <c r="H381" s="5">
        <v>45</v>
      </c>
    </row>
    <row r="382" spans="1:8" x14ac:dyDescent="0.25">
      <c r="A382">
        <v>96352</v>
      </c>
      <c r="B382">
        <v>76</v>
      </c>
      <c r="C382">
        <v>15</v>
      </c>
      <c r="D382">
        <v>107</v>
      </c>
      <c r="E382" t="s">
        <v>704</v>
      </c>
      <c r="F382">
        <v>210</v>
      </c>
      <c r="G382">
        <v>0</v>
      </c>
      <c r="H382" s="5">
        <v>11</v>
      </c>
    </row>
    <row r="383" spans="1:8" x14ac:dyDescent="0.25">
      <c r="A383">
        <v>48256</v>
      </c>
      <c r="B383">
        <v>47</v>
      </c>
      <c r="C383">
        <v>15</v>
      </c>
      <c r="D383">
        <v>103</v>
      </c>
      <c r="E383" t="s">
        <v>708</v>
      </c>
      <c r="F383">
        <v>130</v>
      </c>
      <c r="G383">
        <v>0.25</v>
      </c>
      <c r="H383" s="5">
        <v>27</v>
      </c>
    </row>
    <row r="384" spans="1:8" x14ac:dyDescent="0.25">
      <c r="A384">
        <v>96352</v>
      </c>
      <c r="B384">
        <v>56</v>
      </c>
      <c r="C384">
        <v>13</v>
      </c>
      <c r="D384">
        <v>105</v>
      </c>
      <c r="E384" t="s">
        <v>707</v>
      </c>
      <c r="F384">
        <v>36</v>
      </c>
      <c r="G384">
        <v>0.1</v>
      </c>
      <c r="H384" s="5">
        <v>20</v>
      </c>
    </row>
    <row r="385" spans="1:8" x14ac:dyDescent="0.25">
      <c r="A385">
        <v>48256</v>
      </c>
      <c r="B385">
        <v>39</v>
      </c>
      <c r="C385">
        <v>11</v>
      </c>
      <c r="D385">
        <v>105</v>
      </c>
      <c r="E385" t="s">
        <v>704</v>
      </c>
      <c r="F385">
        <v>159</v>
      </c>
      <c r="G385">
        <v>0.1</v>
      </c>
      <c r="H385" s="5">
        <v>57</v>
      </c>
    </row>
    <row r="386" spans="1:8" x14ac:dyDescent="0.25">
      <c r="A386">
        <v>86563</v>
      </c>
      <c r="B386">
        <v>59</v>
      </c>
      <c r="C386">
        <v>12</v>
      </c>
      <c r="D386">
        <v>103</v>
      </c>
      <c r="E386" t="s">
        <v>704</v>
      </c>
      <c r="F386">
        <v>198</v>
      </c>
      <c r="G386">
        <v>0.25</v>
      </c>
      <c r="H386" s="5">
        <v>41</v>
      </c>
    </row>
    <row r="387" spans="1:8" x14ac:dyDescent="0.25">
      <c r="A387">
        <v>96352</v>
      </c>
      <c r="B387">
        <v>49</v>
      </c>
      <c r="C387">
        <v>14</v>
      </c>
      <c r="D387">
        <v>107</v>
      </c>
      <c r="E387" t="s">
        <v>707</v>
      </c>
      <c r="F387">
        <v>158</v>
      </c>
      <c r="G387">
        <v>0</v>
      </c>
      <c r="H387" s="5">
        <v>51</v>
      </c>
    </row>
    <row r="388" spans="1:8" x14ac:dyDescent="0.25">
      <c r="A388">
        <v>86563</v>
      </c>
      <c r="B388">
        <v>62</v>
      </c>
      <c r="C388">
        <v>14</v>
      </c>
      <c r="D388">
        <v>103</v>
      </c>
      <c r="E388" t="s">
        <v>708</v>
      </c>
      <c r="F388">
        <v>97</v>
      </c>
      <c r="G388">
        <v>0.1</v>
      </c>
      <c r="H388" s="5">
        <v>52</v>
      </c>
    </row>
    <row r="389" spans="1:8" x14ac:dyDescent="0.25">
      <c r="A389">
        <v>48256</v>
      </c>
      <c r="B389">
        <v>33</v>
      </c>
      <c r="C389">
        <v>11</v>
      </c>
      <c r="D389">
        <v>102</v>
      </c>
      <c r="E389" t="s">
        <v>709</v>
      </c>
      <c r="F389">
        <v>84</v>
      </c>
      <c r="G389">
        <v>0.1</v>
      </c>
      <c r="H389" s="5">
        <v>48</v>
      </c>
    </row>
    <row r="390" spans="1:8" x14ac:dyDescent="0.25">
      <c r="A390">
        <v>48256</v>
      </c>
      <c r="B390">
        <v>37</v>
      </c>
      <c r="C390">
        <v>12</v>
      </c>
      <c r="D390">
        <v>102</v>
      </c>
      <c r="E390" t="s">
        <v>708</v>
      </c>
      <c r="F390">
        <v>211</v>
      </c>
      <c r="G390">
        <v>0</v>
      </c>
      <c r="H390" s="5">
        <v>16</v>
      </c>
    </row>
    <row r="391" spans="1:8" x14ac:dyDescent="0.25">
      <c r="A391">
        <v>48256</v>
      </c>
      <c r="B391">
        <v>30</v>
      </c>
      <c r="C391">
        <v>13</v>
      </c>
      <c r="D391">
        <v>105</v>
      </c>
      <c r="E391" t="s">
        <v>709</v>
      </c>
      <c r="F391">
        <v>211</v>
      </c>
      <c r="G391">
        <v>0.1</v>
      </c>
      <c r="H391" s="5">
        <v>53</v>
      </c>
    </row>
    <row r="392" spans="1:8" x14ac:dyDescent="0.25">
      <c r="A392">
        <v>86563</v>
      </c>
      <c r="B392">
        <v>38</v>
      </c>
      <c r="C392">
        <v>14</v>
      </c>
      <c r="D392">
        <v>102</v>
      </c>
      <c r="E392" t="s">
        <v>713</v>
      </c>
      <c r="F392">
        <v>174</v>
      </c>
      <c r="G392">
        <v>0</v>
      </c>
      <c r="H392" s="5">
        <v>39</v>
      </c>
    </row>
    <row r="393" spans="1:8" x14ac:dyDescent="0.25">
      <c r="A393">
        <v>96352</v>
      </c>
      <c r="B393">
        <v>59</v>
      </c>
      <c r="C393">
        <v>12</v>
      </c>
      <c r="D393">
        <v>106</v>
      </c>
      <c r="E393" t="s">
        <v>710</v>
      </c>
      <c r="F393">
        <v>103</v>
      </c>
      <c r="G393">
        <v>0.1</v>
      </c>
      <c r="H393" s="5">
        <v>27</v>
      </c>
    </row>
    <row r="394" spans="1:8" x14ac:dyDescent="0.25">
      <c r="A394">
        <v>86563</v>
      </c>
      <c r="B394">
        <v>30</v>
      </c>
      <c r="C394">
        <v>12</v>
      </c>
      <c r="D394">
        <v>105</v>
      </c>
      <c r="E394" t="s">
        <v>713</v>
      </c>
      <c r="F394">
        <v>234</v>
      </c>
      <c r="G394">
        <v>0</v>
      </c>
      <c r="H394" s="5">
        <v>11</v>
      </c>
    </row>
    <row r="395" spans="1:8" x14ac:dyDescent="0.25">
      <c r="A395">
        <v>96352</v>
      </c>
      <c r="B395">
        <v>42</v>
      </c>
      <c r="C395">
        <v>15</v>
      </c>
      <c r="D395">
        <v>106</v>
      </c>
      <c r="E395" t="s">
        <v>708</v>
      </c>
      <c r="F395">
        <v>78</v>
      </c>
      <c r="G395">
        <v>0</v>
      </c>
      <c r="H395" s="5">
        <v>26</v>
      </c>
    </row>
    <row r="396" spans="1:8" x14ac:dyDescent="0.25">
      <c r="A396">
        <v>86563</v>
      </c>
      <c r="B396">
        <v>33</v>
      </c>
      <c r="C396">
        <v>13</v>
      </c>
      <c r="D396">
        <v>107</v>
      </c>
      <c r="E396" t="s">
        <v>711</v>
      </c>
      <c r="F396">
        <v>175</v>
      </c>
      <c r="G396">
        <v>0.25</v>
      </c>
      <c r="H396" s="5">
        <v>36</v>
      </c>
    </row>
    <row r="397" spans="1:8" x14ac:dyDescent="0.25">
      <c r="A397">
        <v>86563</v>
      </c>
      <c r="B397">
        <v>37</v>
      </c>
      <c r="C397">
        <v>11</v>
      </c>
      <c r="D397">
        <v>103</v>
      </c>
      <c r="E397" t="s">
        <v>706</v>
      </c>
      <c r="F397">
        <v>95</v>
      </c>
      <c r="G397">
        <v>0.1</v>
      </c>
      <c r="H397" s="5">
        <v>30</v>
      </c>
    </row>
    <row r="398" spans="1:8" x14ac:dyDescent="0.25">
      <c r="A398">
        <v>48256</v>
      </c>
      <c r="B398">
        <v>76</v>
      </c>
      <c r="C398">
        <v>13</v>
      </c>
      <c r="D398">
        <v>106</v>
      </c>
      <c r="E398" t="s">
        <v>704</v>
      </c>
      <c r="F398">
        <v>191</v>
      </c>
      <c r="G398">
        <v>0.25</v>
      </c>
      <c r="H398" s="5">
        <v>13</v>
      </c>
    </row>
    <row r="399" spans="1:8" x14ac:dyDescent="0.25">
      <c r="A399">
        <v>86563</v>
      </c>
      <c r="B399">
        <v>71</v>
      </c>
      <c r="C399">
        <v>11</v>
      </c>
      <c r="D399">
        <v>101</v>
      </c>
      <c r="E399" t="s">
        <v>707</v>
      </c>
      <c r="F399">
        <v>225</v>
      </c>
      <c r="G399">
        <v>0.25</v>
      </c>
      <c r="H399" s="5">
        <v>14</v>
      </c>
    </row>
    <row r="400" spans="1:8" x14ac:dyDescent="0.25">
      <c r="A400">
        <v>48256</v>
      </c>
      <c r="B400">
        <v>48</v>
      </c>
      <c r="C400">
        <v>12</v>
      </c>
      <c r="D400">
        <v>106</v>
      </c>
      <c r="E400" t="s">
        <v>707</v>
      </c>
      <c r="F400">
        <v>194</v>
      </c>
      <c r="G400">
        <v>0</v>
      </c>
      <c r="H400" s="5">
        <v>26</v>
      </c>
    </row>
    <row r="401" spans="1:8" x14ac:dyDescent="0.25">
      <c r="A401">
        <v>96352</v>
      </c>
      <c r="B401">
        <v>57</v>
      </c>
      <c r="C401">
        <v>15</v>
      </c>
      <c r="D401">
        <v>105</v>
      </c>
      <c r="E401" t="s">
        <v>707</v>
      </c>
      <c r="F401">
        <v>75</v>
      </c>
      <c r="G401">
        <v>0</v>
      </c>
      <c r="H401" s="5">
        <v>16</v>
      </c>
    </row>
    <row r="402" spans="1:8" x14ac:dyDescent="0.25">
      <c r="A402">
        <v>48256</v>
      </c>
      <c r="B402">
        <v>69</v>
      </c>
      <c r="C402">
        <v>15</v>
      </c>
      <c r="D402">
        <v>103</v>
      </c>
      <c r="E402" t="s">
        <v>708</v>
      </c>
      <c r="F402">
        <v>3</v>
      </c>
      <c r="G402">
        <v>0</v>
      </c>
      <c r="H402" s="5">
        <v>17</v>
      </c>
    </row>
    <row r="403" spans="1:8" x14ac:dyDescent="0.25">
      <c r="A403">
        <v>86563</v>
      </c>
      <c r="B403">
        <v>54</v>
      </c>
      <c r="C403">
        <v>13</v>
      </c>
      <c r="D403">
        <v>105</v>
      </c>
      <c r="E403" t="s">
        <v>711</v>
      </c>
      <c r="F403">
        <v>239</v>
      </c>
      <c r="G403">
        <v>0</v>
      </c>
      <c r="H403" s="5">
        <v>45</v>
      </c>
    </row>
    <row r="404" spans="1:8" x14ac:dyDescent="0.25">
      <c r="A404">
        <v>86563</v>
      </c>
      <c r="B404">
        <v>37</v>
      </c>
      <c r="C404">
        <v>14</v>
      </c>
      <c r="D404">
        <v>108</v>
      </c>
      <c r="E404" t="s">
        <v>708</v>
      </c>
      <c r="F404">
        <v>89</v>
      </c>
      <c r="G404">
        <v>0</v>
      </c>
      <c r="H404" s="5">
        <v>51</v>
      </c>
    </row>
    <row r="405" spans="1:8" x14ac:dyDescent="0.25">
      <c r="A405">
        <v>48256</v>
      </c>
      <c r="B405">
        <v>55</v>
      </c>
      <c r="C405">
        <v>14</v>
      </c>
      <c r="D405">
        <v>103</v>
      </c>
      <c r="E405" t="s">
        <v>709</v>
      </c>
      <c r="F405">
        <v>46</v>
      </c>
      <c r="G405">
        <v>0</v>
      </c>
      <c r="H405" s="5">
        <v>59</v>
      </c>
    </row>
    <row r="406" spans="1:8" x14ac:dyDescent="0.25">
      <c r="A406">
        <v>96352</v>
      </c>
      <c r="B406">
        <v>45</v>
      </c>
      <c r="C406">
        <v>13</v>
      </c>
      <c r="D406">
        <v>101</v>
      </c>
      <c r="E406" t="s">
        <v>704</v>
      </c>
      <c r="F406">
        <v>87</v>
      </c>
      <c r="G406">
        <v>0.1</v>
      </c>
      <c r="H406" s="5">
        <v>40</v>
      </c>
    </row>
    <row r="407" spans="1:8" x14ac:dyDescent="0.25">
      <c r="A407">
        <v>86563</v>
      </c>
      <c r="B407">
        <v>45</v>
      </c>
      <c r="C407">
        <v>14</v>
      </c>
      <c r="D407">
        <v>104</v>
      </c>
      <c r="E407" t="s">
        <v>713</v>
      </c>
      <c r="F407">
        <v>152</v>
      </c>
      <c r="G407">
        <v>0.25</v>
      </c>
      <c r="H407" s="5">
        <v>19</v>
      </c>
    </row>
    <row r="408" spans="1:8" x14ac:dyDescent="0.25">
      <c r="A408">
        <v>86563</v>
      </c>
      <c r="B408">
        <v>65</v>
      </c>
      <c r="C408">
        <v>12</v>
      </c>
      <c r="D408">
        <v>105</v>
      </c>
      <c r="E408" t="s">
        <v>706</v>
      </c>
      <c r="F408">
        <v>155</v>
      </c>
      <c r="G408">
        <v>0.1</v>
      </c>
      <c r="H408" s="5">
        <v>35</v>
      </c>
    </row>
    <row r="409" spans="1:8" x14ac:dyDescent="0.25">
      <c r="A409">
        <v>86563</v>
      </c>
      <c r="B409">
        <v>63</v>
      </c>
      <c r="C409">
        <v>15</v>
      </c>
      <c r="D409">
        <v>102</v>
      </c>
      <c r="E409" t="s">
        <v>706</v>
      </c>
      <c r="F409">
        <v>121</v>
      </c>
      <c r="G409">
        <v>0.25</v>
      </c>
      <c r="H409" s="5">
        <v>26</v>
      </c>
    </row>
    <row r="410" spans="1:8" x14ac:dyDescent="0.25">
      <c r="A410">
        <v>48256</v>
      </c>
      <c r="B410">
        <v>74</v>
      </c>
      <c r="C410">
        <v>12</v>
      </c>
      <c r="D410">
        <v>103</v>
      </c>
      <c r="E410" t="s">
        <v>711</v>
      </c>
      <c r="F410">
        <v>245</v>
      </c>
      <c r="G410">
        <v>0.1</v>
      </c>
      <c r="H410" s="5">
        <v>17</v>
      </c>
    </row>
    <row r="411" spans="1:8" x14ac:dyDescent="0.25">
      <c r="A411">
        <v>48256</v>
      </c>
      <c r="B411">
        <v>73</v>
      </c>
      <c r="C411">
        <v>13</v>
      </c>
      <c r="D411">
        <v>101</v>
      </c>
      <c r="E411" t="s">
        <v>711</v>
      </c>
      <c r="F411">
        <v>241</v>
      </c>
      <c r="G411">
        <v>0.1</v>
      </c>
      <c r="H411" s="5">
        <v>28</v>
      </c>
    </row>
    <row r="412" spans="1:8" x14ac:dyDescent="0.25">
      <c r="A412">
        <v>96352</v>
      </c>
      <c r="B412">
        <v>57</v>
      </c>
      <c r="C412">
        <v>12</v>
      </c>
      <c r="D412">
        <v>105</v>
      </c>
      <c r="E412" t="s">
        <v>705</v>
      </c>
      <c r="F412">
        <v>1</v>
      </c>
      <c r="G412">
        <v>0</v>
      </c>
      <c r="H412" s="5">
        <v>10</v>
      </c>
    </row>
    <row r="413" spans="1:8" x14ac:dyDescent="0.25">
      <c r="A413">
        <v>96352</v>
      </c>
      <c r="B413">
        <v>78</v>
      </c>
      <c r="C413">
        <v>14</v>
      </c>
      <c r="D413">
        <v>102</v>
      </c>
      <c r="E413" t="s">
        <v>712</v>
      </c>
      <c r="F413">
        <v>71</v>
      </c>
      <c r="G413">
        <v>0.25</v>
      </c>
      <c r="H413" s="5">
        <v>32</v>
      </c>
    </row>
    <row r="414" spans="1:8" x14ac:dyDescent="0.25">
      <c r="A414">
        <v>48256</v>
      </c>
      <c r="B414">
        <v>77</v>
      </c>
      <c r="C414">
        <v>14</v>
      </c>
      <c r="D414">
        <v>102</v>
      </c>
      <c r="E414" t="s">
        <v>708</v>
      </c>
      <c r="F414">
        <v>105</v>
      </c>
      <c r="G414">
        <v>0</v>
      </c>
      <c r="H414" s="5">
        <v>26</v>
      </c>
    </row>
    <row r="415" spans="1:8" x14ac:dyDescent="0.25">
      <c r="A415">
        <v>96352</v>
      </c>
      <c r="B415">
        <v>77</v>
      </c>
      <c r="C415">
        <v>15</v>
      </c>
      <c r="D415">
        <v>105</v>
      </c>
      <c r="E415" t="s">
        <v>709</v>
      </c>
      <c r="F415">
        <v>239</v>
      </c>
      <c r="G415">
        <v>0</v>
      </c>
      <c r="H415" s="5">
        <v>41</v>
      </c>
    </row>
    <row r="416" spans="1:8" x14ac:dyDescent="0.25">
      <c r="A416">
        <v>86563</v>
      </c>
      <c r="B416">
        <v>41</v>
      </c>
      <c r="C416">
        <v>12</v>
      </c>
      <c r="D416">
        <v>101</v>
      </c>
      <c r="E416" t="s">
        <v>706</v>
      </c>
      <c r="F416">
        <v>172</v>
      </c>
      <c r="G416">
        <v>0</v>
      </c>
      <c r="H416" s="5">
        <v>57</v>
      </c>
    </row>
    <row r="417" spans="1:8" x14ac:dyDescent="0.25">
      <c r="A417">
        <v>86563</v>
      </c>
      <c r="B417">
        <v>47</v>
      </c>
      <c r="C417">
        <v>14</v>
      </c>
      <c r="D417">
        <v>104</v>
      </c>
      <c r="E417" t="s">
        <v>707</v>
      </c>
      <c r="F417">
        <v>2</v>
      </c>
      <c r="G417">
        <v>0.1</v>
      </c>
      <c r="H417" s="5">
        <v>49</v>
      </c>
    </row>
    <row r="418" spans="1:8" x14ac:dyDescent="0.25">
      <c r="A418">
        <v>86563</v>
      </c>
      <c r="B418">
        <v>60</v>
      </c>
      <c r="C418">
        <v>12</v>
      </c>
      <c r="D418">
        <v>106</v>
      </c>
      <c r="E418" t="s">
        <v>705</v>
      </c>
      <c r="F418">
        <v>106</v>
      </c>
      <c r="G418">
        <v>0.1</v>
      </c>
      <c r="H418" s="5">
        <v>58</v>
      </c>
    </row>
    <row r="419" spans="1:8" x14ac:dyDescent="0.25">
      <c r="A419">
        <v>86563</v>
      </c>
      <c r="B419">
        <v>76</v>
      </c>
      <c r="C419">
        <v>12</v>
      </c>
      <c r="D419">
        <v>102</v>
      </c>
      <c r="E419" t="s">
        <v>707</v>
      </c>
      <c r="F419">
        <v>7</v>
      </c>
      <c r="G419">
        <v>0.25</v>
      </c>
      <c r="H419" s="5">
        <v>25</v>
      </c>
    </row>
    <row r="420" spans="1:8" x14ac:dyDescent="0.25">
      <c r="A420">
        <v>96352</v>
      </c>
      <c r="B420">
        <v>39</v>
      </c>
      <c r="C420">
        <v>12</v>
      </c>
      <c r="D420">
        <v>108</v>
      </c>
      <c r="E420" t="s">
        <v>708</v>
      </c>
      <c r="F420">
        <v>156</v>
      </c>
      <c r="G420">
        <v>0.25</v>
      </c>
      <c r="H420" s="5">
        <v>31</v>
      </c>
    </row>
    <row r="421" spans="1:8" x14ac:dyDescent="0.25">
      <c r="A421">
        <v>48256</v>
      </c>
      <c r="B421">
        <v>70</v>
      </c>
      <c r="C421">
        <v>12</v>
      </c>
      <c r="D421">
        <v>106</v>
      </c>
      <c r="E421" t="s">
        <v>711</v>
      </c>
      <c r="F421">
        <v>160</v>
      </c>
      <c r="G421">
        <v>0</v>
      </c>
      <c r="H421" s="5">
        <v>41</v>
      </c>
    </row>
    <row r="422" spans="1:8" x14ac:dyDescent="0.25">
      <c r="A422">
        <v>96352</v>
      </c>
      <c r="B422">
        <v>75</v>
      </c>
      <c r="C422">
        <v>14</v>
      </c>
      <c r="D422">
        <v>101</v>
      </c>
      <c r="E422" t="s">
        <v>709</v>
      </c>
      <c r="F422">
        <v>45</v>
      </c>
      <c r="G422">
        <v>0</v>
      </c>
      <c r="H422" s="5">
        <v>46</v>
      </c>
    </row>
    <row r="423" spans="1:8" x14ac:dyDescent="0.25">
      <c r="A423">
        <v>86563</v>
      </c>
      <c r="B423">
        <v>40</v>
      </c>
      <c r="C423">
        <v>11</v>
      </c>
      <c r="D423">
        <v>103</v>
      </c>
      <c r="E423" t="s">
        <v>707</v>
      </c>
      <c r="F423">
        <v>248</v>
      </c>
      <c r="G423">
        <v>0</v>
      </c>
      <c r="H423" s="5">
        <v>17</v>
      </c>
    </row>
    <row r="424" spans="1:8" x14ac:dyDescent="0.25">
      <c r="A424">
        <v>96352</v>
      </c>
      <c r="B424">
        <v>67</v>
      </c>
      <c r="C424">
        <v>15</v>
      </c>
      <c r="D424">
        <v>102</v>
      </c>
      <c r="E424" t="s">
        <v>712</v>
      </c>
      <c r="F424">
        <v>113</v>
      </c>
      <c r="G424">
        <v>0.1</v>
      </c>
      <c r="H424" s="5">
        <v>54</v>
      </c>
    </row>
    <row r="425" spans="1:8" x14ac:dyDescent="0.25">
      <c r="A425">
        <v>96352</v>
      </c>
      <c r="B425">
        <v>65</v>
      </c>
      <c r="C425">
        <v>14</v>
      </c>
      <c r="D425">
        <v>107</v>
      </c>
      <c r="E425" t="s">
        <v>709</v>
      </c>
      <c r="F425">
        <v>70</v>
      </c>
      <c r="G425">
        <v>0.1</v>
      </c>
      <c r="H425" s="5">
        <v>17</v>
      </c>
    </row>
    <row r="426" spans="1:8" x14ac:dyDescent="0.25">
      <c r="A426">
        <v>48256</v>
      </c>
      <c r="B426">
        <v>47</v>
      </c>
      <c r="C426">
        <v>12</v>
      </c>
      <c r="D426">
        <v>102</v>
      </c>
      <c r="E426" t="s">
        <v>705</v>
      </c>
      <c r="F426">
        <v>209</v>
      </c>
      <c r="G426">
        <v>0.25</v>
      </c>
      <c r="H426" s="5">
        <v>47</v>
      </c>
    </row>
    <row r="427" spans="1:8" x14ac:dyDescent="0.25">
      <c r="A427">
        <v>48256</v>
      </c>
      <c r="B427">
        <v>78</v>
      </c>
      <c r="C427">
        <v>11</v>
      </c>
      <c r="D427">
        <v>104</v>
      </c>
      <c r="E427" t="s">
        <v>712</v>
      </c>
      <c r="F427">
        <v>84</v>
      </c>
      <c r="G427">
        <v>0.1</v>
      </c>
      <c r="H427" s="5">
        <v>28</v>
      </c>
    </row>
    <row r="428" spans="1:8" x14ac:dyDescent="0.25">
      <c r="A428">
        <v>96352</v>
      </c>
      <c r="B428">
        <v>76</v>
      </c>
      <c r="C428">
        <v>13</v>
      </c>
      <c r="D428">
        <v>103</v>
      </c>
      <c r="E428" t="s">
        <v>708</v>
      </c>
      <c r="F428">
        <v>121</v>
      </c>
      <c r="G428">
        <v>0</v>
      </c>
      <c r="H428" s="5">
        <v>33</v>
      </c>
    </row>
    <row r="429" spans="1:8" x14ac:dyDescent="0.25">
      <c r="A429">
        <v>48256</v>
      </c>
      <c r="B429">
        <v>65</v>
      </c>
      <c r="C429">
        <v>11</v>
      </c>
      <c r="D429">
        <v>106</v>
      </c>
      <c r="E429" t="s">
        <v>710</v>
      </c>
      <c r="F429">
        <v>236</v>
      </c>
      <c r="G429">
        <v>0.1</v>
      </c>
      <c r="H429" s="5">
        <v>49</v>
      </c>
    </row>
    <row r="430" spans="1:8" x14ac:dyDescent="0.25">
      <c r="A430">
        <v>96352</v>
      </c>
      <c r="B430">
        <v>64</v>
      </c>
      <c r="C430">
        <v>12</v>
      </c>
      <c r="D430">
        <v>106</v>
      </c>
      <c r="E430" t="s">
        <v>713</v>
      </c>
      <c r="F430">
        <v>192</v>
      </c>
      <c r="G430">
        <v>0</v>
      </c>
      <c r="H430" s="5">
        <v>12</v>
      </c>
    </row>
    <row r="431" spans="1:8" x14ac:dyDescent="0.25">
      <c r="A431">
        <v>48256</v>
      </c>
      <c r="B431">
        <v>68</v>
      </c>
      <c r="C431">
        <v>15</v>
      </c>
      <c r="D431">
        <v>104</v>
      </c>
      <c r="E431" t="s">
        <v>712</v>
      </c>
      <c r="F431">
        <v>102</v>
      </c>
      <c r="G431">
        <v>0.1</v>
      </c>
      <c r="H431" s="5">
        <v>37</v>
      </c>
    </row>
    <row r="432" spans="1:8" x14ac:dyDescent="0.25">
      <c r="A432">
        <v>48256</v>
      </c>
      <c r="B432">
        <v>71</v>
      </c>
      <c r="C432">
        <v>12</v>
      </c>
      <c r="D432">
        <v>104</v>
      </c>
      <c r="E432" t="s">
        <v>709</v>
      </c>
      <c r="F432">
        <v>250</v>
      </c>
      <c r="G432">
        <v>0.25</v>
      </c>
      <c r="H432" s="5">
        <v>24</v>
      </c>
    </row>
    <row r="433" spans="1:8" x14ac:dyDescent="0.25">
      <c r="A433">
        <v>48256</v>
      </c>
      <c r="B433">
        <v>34</v>
      </c>
      <c r="C433">
        <v>15</v>
      </c>
      <c r="D433">
        <v>105</v>
      </c>
      <c r="E433" t="s">
        <v>709</v>
      </c>
      <c r="F433">
        <v>78</v>
      </c>
      <c r="G433">
        <v>0.1</v>
      </c>
      <c r="H433" s="5">
        <v>39</v>
      </c>
    </row>
    <row r="434" spans="1:8" x14ac:dyDescent="0.25">
      <c r="A434">
        <v>86563</v>
      </c>
      <c r="B434">
        <v>36</v>
      </c>
      <c r="C434">
        <v>15</v>
      </c>
      <c r="D434">
        <v>107</v>
      </c>
      <c r="E434" t="s">
        <v>708</v>
      </c>
      <c r="F434">
        <v>11</v>
      </c>
      <c r="G434">
        <v>0.25</v>
      </c>
      <c r="H434" s="5">
        <v>40</v>
      </c>
    </row>
    <row r="435" spans="1:8" x14ac:dyDescent="0.25">
      <c r="A435">
        <v>96352</v>
      </c>
      <c r="B435">
        <v>46</v>
      </c>
      <c r="C435">
        <v>14</v>
      </c>
      <c r="D435">
        <v>105</v>
      </c>
      <c r="E435" t="s">
        <v>710</v>
      </c>
      <c r="F435">
        <v>29</v>
      </c>
      <c r="G435">
        <v>0</v>
      </c>
      <c r="H435" s="5">
        <v>16</v>
      </c>
    </row>
    <row r="436" spans="1:8" x14ac:dyDescent="0.25">
      <c r="A436">
        <v>48256</v>
      </c>
      <c r="B436">
        <v>47</v>
      </c>
      <c r="C436">
        <v>13</v>
      </c>
      <c r="D436">
        <v>105</v>
      </c>
      <c r="E436" t="s">
        <v>706</v>
      </c>
      <c r="F436">
        <v>23</v>
      </c>
      <c r="G436">
        <v>0.25</v>
      </c>
      <c r="H436" s="5">
        <v>45</v>
      </c>
    </row>
    <row r="437" spans="1:8" x14ac:dyDescent="0.25">
      <c r="A437">
        <v>48256</v>
      </c>
      <c r="B437">
        <v>48</v>
      </c>
      <c r="C437">
        <v>15</v>
      </c>
      <c r="D437">
        <v>108</v>
      </c>
      <c r="E437" t="s">
        <v>705</v>
      </c>
      <c r="F437">
        <v>67</v>
      </c>
      <c r="G437">
        <v>0.1</v>
      </c>
      <c r="H437" s="5">
        <v>13</v>
      </c>
    </row>
    <row r="438" spans="1:8" x14ac:dyDescent="0.25">
      <c r="A438">
        <v>96352</v>
      </c>
      <c r="B438">
        <v>53</v>
      </c>
      <c r="C438">
        <v>14</v>
      </c>
      <c r="D438">
        <v>104</v>
      </c>
      <c r="E438" t="s">
        <v>713</v>
      </c>
      <c r="F438">
        <v>88</v>
      </c>
      <c r="G438">
        <v>0.25</v>
      </c>
      <c r="H438" s="5">
        <v>53</v>
      </c>
    </row>
    <row r="439" spans="1:8" x14ac:dyDescent="0.25">
      <c r="A439">
        <v>48256</v>
      </c>
      <c r="B439">
        <v>56</v>
      </c>
      <c r="C439">
        <v>13</v>
      </c>
      <c r="D439">
        <v>103</v>
      </c>
      <c r="E439" t="s">
        <v>704</v>
      </c>
      <c r="F439">
        <v>68</v>
      </c>
      <c r="G439">
        <v>0.1</v>
      </c>
      <c r="H439" s="5">
        <v>29</v>
      </c>
    </row>
    <row r="440" spans="1:8" x14ac:dyDescent="0.25">
      <c r="A440">
        <v>86563</v>
      </c>
      <c r="B440">
        <v>64</v>
      </c>
      <c r="C440">
        <v>11</v>
      </c>
      <c r="D440">
        <v>102</v>
      </c>
      <c r="E440" t="s">
        <v>712</v>
      </c>
      <c r="F440">
        <v>125</v>
      </c>
      <c r="G440">
        <v>0.25</v>
      </c>
      <c r="H440" s="5">
        <v>38</v>
      </c>
    </row>
    <row r="441" spans="1:8" x14ac:dyDescent="0.25">
      <c r="A441">
        <v>48256</v>
      </c>
      <c r="B441">
        <v>60</v>
      </c>
      <c r="C441">
        <v>11</v>
      </c>
      <c r="D441">
        <v>107</v>
      </c>
      <c r="E441" t="s">
        <v>707</v>
      </c>
      <c r="F441">
        <v>214</v>
      </c>
      <c r="G441">
        <v>0.25</v>
      </c>
      <c r="H441" s="5">
        <v>29</v>
      </c>
    </row>
    <row r="442" spans="1:8" x14ac:dyDescent="0.25">
      <c r="A442">
        <v>48256</v>
      </c>
      <c r="B442">
        <v>40</v>
      </c>
      <c r="C442">
        <v>14</v>
      </c>
      <c r="D442">
        <v>107</v>
      </c>
      <c r="E442" t="s">
        <v>712</v>
      </c>
      <c r="F442">
        <v>36</v>
      </c>
      <c r="G442">
        <v>0.1</v>
      </c>
      <c r="H442" s="5">
        <v>42</v>
      </c>
    </row>
    <row r="443" spans="1:8" x14ac:dyDescent="0.25">
      <c r="A443">
        <v>86563</v>
      </c>
      <c r="B443">
        <v>48</v>
      </c>
      <c r="C443">
        <v>11</v>
      </c>
      <c r="D443">
        <v>102</v>
      </c>
      <c r="E443" t="s">
        <v>705</v>
      </c>
      <c r="F443">
        <v>233</v>
      </c>
      <c r="G443">
        <v>0.1</v>
      </c>
      <c r="H443" s="5">
        <v>28</v>
      </c>
    </row>
    <row r="444" spans="1:8" x14ac:dyDescent="0.25">
      <c r="A444">
        <v>48256</v>
      </c>
      <c r="B444">
        <v>49</v>
      </c>
      <c r="C444">
        <v>11</v>
      </c>
      <c r="D444">
        <v>107</v>
      </c>
      <c r="E444" t="s">
        <v>706</v>
      </c>
      <c r="F444">
        <v>227</v>
      </c>
      <c r="G444">
        <v>0.1</v>
      </c>
      <c r="H444" s="5">
        <v>36</v>
      </c>
    </row>
    <row r="445" spans="1:8" x14ac:dyDescent="0.25">
      <c r="A445">
        <v>48256</v>
      </c>
      <c r="B445">
        <v>46</v>
      </c>
      <c r="C445">
        <v>13</v>
      </c>
      <c r="D445">
        <v>104</v>
      </c>
      <c r="E445" t="s">
        <v>708</v>
      </c>
      <c r="F445">
        <v>201</v>
      </c>
      <c r="G445">
        <v>0.1</v>
      </c>
      <c r="H445" s="5">
        <v>13</v>
      </c>
    </row>
    <row r="446" spans="1:8" x14ac:dyDescent="0.25">
      <c r="A446">
        <v>48256</v>
      </c>
      <c r="B446">
        <v>62</v>
      </c>
      <c r="C446">
        <v>12</v>
      </c>
      <c r="D446">
        <v>104</v>
      </c>
      <c r="E446" t="s">
        <v>707</v>
      </c>
      <c r="F446">
        <v>76</v>
      </c>
      <c r="G446">
        <v>0.25</v>
      </c>
      <c r="H446" s="5">
        <v>45</v>
      </c>
    </row>
    <row r="447" spans="1:8" x14ac:dyDescent="0.25">
      <c r="A447">
        <v>96352</v>
      </c>
      <c r="B447">
        <v>34</v>
      </c>
      <c r="C447">
        <v>15</v>
      </c>
      <c r="D447">
        <v>102</v>
      </c>
      <c r="E447" t="s">
        <v>709</v>
      </c>
      <c r="F447">
        <v>87</v>
      </c>
      <c r="G447">
        <v>0.1</v>
      </c>
      <c r="H447" s="5">
        <v>35</v>
      </c>
    </row>
    <row r="448" spans="1:8" x14ac:dyDescent="0.25">
      <c r="A448">
        <v>86563</v>
      </c>
      <c r="B448">
        <v>55</v>
      </c>
      <c r="C448">
        <v>12</v>
      </c>
      <c r="D448">
        <v>101</v>
      </c>
      <c r="E448" t="s">
        <v>713</v>
      </c>
      <c r="F448">
        <v>88</v>
      </c>
      <c r="G448">
        <v>0.25</v>
      </c>
      <c r="H448" s="5">
        <v>10</v>
      </c>
    </row>
    <row r="449" spans="1:8" x14ac:dyDescent="0.25">
      <c r="A449">
        <v>96352</v>
      </c>
      <c r="B449">
        <v>30</v>
      </c>
      <c r="C449">
        <v>12</v>
      </c>
      <c r="D449">
        <v>104</v>
      </c>
      <c r="E449" t="s">
        <v>712</v>
      </c>
      <c r="F449">
        <v>149</v>
      </c>
      <c r="G449">
        <v>0</v>
      </c>
      <c r="H449" s="5">
        <v>51</v>
      </c>
    </row>
    <row r="450" spans="1:8" x14ac:dyDescent="0.25">
      <c r="A450">
        <v>86563</v>
      </c>
      <c r="B450">
        <v>57</v>
      </c>
      <c r="C450">
        <v>11</v>
      </c>
      <c r="D450">
        <v>104</v>
      </c>
      <c r="E450" t="s">
        <v>708</v>
      </c>
      <c r="F450">
        <v>129</v>
      </c>
      <c r="G450">
        <v>0.25</v>
      </c>
      <c r="H450" s="5">
        <v>47</v>
      </c>
    </row>
    <row r="451" spans="1:8" x14ac:dyDescent="0.25">
      <c r="A451">
        <v>48256</v>
      </c>
      <c r="B451">
        <v>55</v>
      </c>
      <c r="C451">
        <v>13</v>
      </c>
      <c r="D451">
        <v>103</v>
      </c>
      <c r="E451" t="s">
        <v>711</v>
      </c>
      <c r="F451">
        <v>222</v>
      </c>
      <c r="G451">
        <v>0.1</v>
      </c>
      <c r="H451" s="5">
        <v>58</v>
      </c>
    </row>
    <row r="452" spans="1:8" x14ac:dyDescent="0.25">
      <c r="A452">
        <v>96352</v>
      </c>
      <c r="B452">
        <v>77</v>
      </c>
      <c r="C452">
        <v>12</v>
      </c>
      <c r="D452">
        <v>103</v>
      </c>
      <c r="E452" t="s">
        <v>714</v>
      </c>
      <c r="F452">
        <v>57</v>
      </c>
      <c r="G452">
        <v>0</v>
      </c>
      <c r="H452" s="5">
        <v>15</v>
      </c>
    </row>
    <row r="453" spans="1:8" x14ac:dyDescent="0.25">
      <c r="A453">
        <v>96352</v>
      </c>
      <c r="B453">
        <v>61</v>
      </c>
      <c r="C453">
        <v>12</v>
      </c>
      <c r="D453">
        <v>106</v>
      </c>
      <c r="E453" t="s">
        <v>707</v>
      </c>
      <c r="F453">
        <v>143</v>
      </c>
      <c r="G453">
        <v>0.25</v>
      </c>
      <c r="H453" s="5">
        <v>22</v>
      </c>
    </row>
    <row r="454" spans="1:8" x14ac:dyDescent="0.25">
      <c r="A454">
        <v>86563</v>
      </c>
      <c r="B454">
        <v>48</v>
      </c>
      <c r="C454">
        <v>13</v>
      </c>
      <c r="D454">
        <v>106</v>
      </c>
      <c r="E454" t="s">
        <v>713</v>
      </c>
      <c r="F454">
        <v>166</v>
      </c>
      <c r="G454">
        <v>0.1</v>
      </c>
      <c r="H454" s="5">
        <v>37</v>
      </c>
    </row>
    <row r="455" spans="1:8" x14ac:dyDescent="0.25">
      <c r="A455">
        <v>48256</v>
      </c>
      <c r="B455">
        <v>47</v>
      </c>
      <c r="C455">
        <v>12</v>
      </c>
      <c r="D455">
        <v>104</v>
      </c>
      <c r="E455" t="s">
        <v>704</v>
      </c>
      <c r="F455">
        <v>56</v>
      </c>
      <c r="G455">
        <v>0</v>
      </c>
      <c r="H455" s="5">
        <v>28</v>
      </c>
    </row>
    <row r="456" spans="1:8" x14ac:dyDescent="0.25">
      <c r="A456">
        <v>48256</v>
      </c>
      <c r="B456">
        <v>70</v>
      </c>
      <c r="C456">
        <v>12</v>
      </c>
      <c r="D456">
        <v>106</v>
      </c>
      <c r="E456" t="s">
        <v>707</v>
      </c>
      <c r="F456">
        <v>70</v>
      </c>
      <c r="G456">
        <v>0.25</v>
      </c>
      <c r="H456" s="5">
        <v>37</v>
      </c>
    </row>
    <row r="457" spans="1:8" x14ac:dyDescent="0.25">
      <c r="A457">
        <v>48256</v>
      </c>
      <c r="B457">
        <v>72</v>
      </c>
      <c r="C457">
        <v>11</v>
      </c>
      <c r="D457">
        <v>104</v>
      </c>
      <c r="E457" t="s">
        <v>708</v>
      </c>
      <c r="F457">
        <v>50</v>
      </c>
      <c r="G457">
        <v>0.25</v>
      </c>
      <c r="H457" s="5">
        <v>13</v>
      </c>
    </row>
    <row r="458" spans="1:8" x14ac:dyDescent="0.25">
      <c r="A458">
        <v>86563</v>
      </c>
      <c r="B458">
        <v>65</v>
      </c>
      <c r="C458">
        <v>15</v>
      </c>
      <c r="D458">
        <v>101</v>
      </c>
      <c r="E458" t="s">
        <v>708</v>
      </c>
      <c r="F458">
        <v>227</v>
      </c>
      <c r="G458">
        <v>0.1</v>
      </c>
      <c r="H458" s="5">
        <v>28</v>
      </c>
    </row>
    <row r="459" spans="1:8" x14ac:dyDescent="0.25">
      <c r="A459">
        <v>48256</v>
      </c>
      <c r="B459">
        <v>46</v>
      </c>
      <c r="C459">
        <v>13</v>
      </c>
      <c r="D459">
        <v>101</v>
      </c>
      <c r="E459" t="s">
        <v>712</v>
      </c>
      <c r="F459">
        <v>184</v>
      </c>
      <c r="G459">
        <v>0.25</v>
      </c>
      <c r="H459" s="5">
        <v>19</v>
      </c>
    </row>
    <row r="460" spans="1:8" x14ac:dyDescent="0.25">
      <c r="A460">
        <v>96352</v>
      </c>
      <c r="B460">
        <v>73</v>
      </c>
      <c r="C460">
        <v>14</v>
      </c>
      <c r="D460">
        <v>101</v>
      </c>
      <c r="E460" t="s">
        <v>705</v>
      </c>
      <c r="F460">
        <v>240</v>
      </c>
      <c r="G460">
        <v>0.1</v>
      </c>
      <c r="H460" s="5">
        <v>56</v>
      </c>
    </row>
    <row r="461" spans="1:8" x14ac:dyDescent="0.25">
      <c r="A461">
        <v>48256</v>
      </c>
      <c r="B461">
        <v>56</v>
      </c>
      <c r="C461">
        <v>13</v>
      </c>
      <c r="D461">
        <v>105</v>
      </c>
      <c r="E461" t="s">
        <v>709</v>
      </c>
      <c r="F461">
        <v>235</v>
      </c>
      <c r="G461">
        <v>0.1</v>
      </c>
      <c r="H461" s="5">
        <v>31</v>
      </c>
    </row>
    <row r="462" spans="1:8" x14ac:dyDescent="0.25">
      <c r="A462">
        <v>86563</v>
      </c>
      <c r="B462">
        <v>52</v>
      </c>
      <c r="C462">
        <v>12</v>
      </c>
      <c r="D462">
        <v>106</v>
      </c>
      <c r="E462" t="s">
        <v>713</v>
      </c>
      <c r="F462">
        <v>111</v>
      </c>
      <c r="G462">
        <v>0.25</v>
      </c>
      <c r="H462" s="5">
        <v>23</v>
      </c>
    </row>
    <row r="463" spans="1:8" x14ac:dyDescent="0.25">
      <c r="A463">
        <v>86563</v>
      </c>
      <c r="B463">
        <v>56</v>
      </c>
      <c r="C463">
        <v>14</v>
      </c>
      <c r="D463">
        <v>108</v>
      </c>
      <c r="E463" t="s">
        <v>714</v>
      </c>
      <c r="F463">
        <v>133</v>
      </c>
      <c r="G463">
        <v>0</v>
      </c>
      <c r="H463" s="5">
        <v>39</v>
      </c>
    </row>
    <row r="464" spans="1:8" x14ac:dyDescent="0.25">
      <c r="A464">
        <v>96352</v>
      </c>
      <c r="B464">
        <v>76</v>
      </c>
      <c r="C464">
        <v>12</v>
      </c>
      <c r="D464">
        <v>101</v>
      </c>
      <c r="E464" t="s">
        <v>707</v>
      </c>
      <c r="F464">
        <v>97</v>
      </c>
      <c r="G464">
        <v>0.1</v>
      </c>
      <c r="H464" s="5">
        <v>49</v>
      </c>
    </row>
    <row r="465" spans="1:8" x14ac:dyDescent="0.25">
      <c r="A465">
        <v>96352</v>
      </c>
      <c r="B465">
        <v>50</v>
      </c>
      <c r="C465">
        <v>11</v>
      </c>
      <c r="D465">
        <v>101</v>
      </c>
      <c r="E465" t="s">
        <v>710</v>
      </c>
      <c r="F465">
        <v>248</v>
      </c>
      <c r="G465">
        <v>0.1</v>
      </c>
      <c r="H465" s="5">
        <v>39</v>
      </c>
    </row>
    <row r="466" spans="1:8" x14ac:dyDescent="0.25">
      <c r="A466">
        <v>96352</v>
      </c>
      <c r="B466">
        <v>68</v>
      </c>
      <c r="C466">
        <v>14</v>
      </c>
      <c r="D466">
        <v>105</v>
      </c>
      <c r="E466" t="s">
        <v>706</v>
      </c>
      <c r="F466">
        <v>171</v>
      </c>
      <c r="G466">
        <v>0.25</v>
      </c>
      <c r="H466" s="5">
        <v>37</v>
      </c>
    </row>
    <row r="467" spans="1:8" x14ac:dyDescent="0.25">
      <c r="A467">
        <v>48256</v>
      </c>
      <c r="B467">
        <v>62</v>
      </c>
      <c r="C467">
        <v>12</v>
      </c>
      <c r="D467">
        <v>102</v>
      </c>
      <c r="E467" t="s">
        <v>706</v>
      </c>
      <c r="F467">
        <v>238</v>
      </c>
      <c r="G467">
        <v>0.1</v>
      </c>
      <c r="H467" s="5">
        <v>44</v>
      </c>
    </row>
    <row r="468" spans="1:8" x14ac:dyDescent="0.25">
      <c r="A468">
        <v>96352</v>
      </c>
      <c r="B468">
        <v>48</v>
      </c>
      <c r="C468">
        <v>14</v>
      </c>
      <c r="D468">
        <v>103</v>
      </c>
      <c r="E468" t="s">
        <v>710</v>
      </c>
      <c r="F468">
        <v>118</v>
      </c>
      <c r="G468">
        <v>0.25</v>
      </c>
      <c r="H468" s="5">
        <v>28</v>
      </c>
    </row>
    <row r="469" spans="1:8" x14ac:dyDescent="0.25">
      <c r="A469">
        <v>86563</v>
      </c>
      <c r="B469">
        <v>46</v>
      </c>
      <c r="C469">
        <v>13</v>
      </c>
      <c r="D469">
        <v>103</v>
      </c>
      <c r="E469" t="s">
        <v>706</v>
      </c>
      <c r="F469">
        <v>78</v>
      </c>
      <c r="G469">
        <v>0.25</v>
      </c>
      <c r="H469" s="5">
        <v>26</v>
      </c>
    </row>
    <row r="470" spans="1:8" x14ac:dyDescent="0.25">
      <c r="A470">
        <v>86563</v>
      </c>
      <c r="B470">
        <v>64</v>
      </c>
      <c r="C470">
        <v>15</v>
      </c>
      <c r="D470">
        <v>106</v>
      </c>
      <c r="E470" t="s">
        <v>706</v>
      </c>
      <c r="F470">
        <v>243</v>
      </c>
      <c r="G470">
        <v>0</v>
      </c>
      <c r="H470" s="5">
        <v>27</v>
      </c>
    </row>
    <row r="471" spans="1:8" x14ac:dyDescent="0.25">
      <c r="A471">
        <v>96352</v>
      </c>
      <c r="B471">
        <v>62</v>
      </c>
      <c r="C471">
        <v>14</v>
      </c>
      <c r="D471">
        <v>105</v>
      </c>
      <c r="E471" t="s">
        <v>707</v>
      </c>
      <c r="F471">
        <v>236</v>
      </c>
      <c r="G471">
        <v>0</v>
      </c>
      <c r="H471" s="5">
        <v>26</v>
      </c>
    </row>
    <row r="472" spans="1:8" x14ac:dyDescent="0.25">
      <c r="A472">
        <v>86563</v>
      </c>
      <c r="B472">
        <v>73</v>
      </c>
      <c r="C472">
        <v>15</v>
      </c>
      <c r="D472">
        <v>105</v>
      </c>
      <c r="E472" t="s">
        <v>707</v>
      </c>
      <c r="F472">
        <v>44</v>
      </c>
      <c r="G472">
        <v>0</v>
      </c>
      <c r="H472" s="5">
        <v>44</v>
      </c>
    </row>
    <row r="473" spans="1:8" x14ac:dyDescent="0.25">
      <c r="A473">
        <v>96352</v>
      </c>
      <c r="B473">
        <v>70</v>
      </c>
      <c r="C473">
        <v>14</v>
      </c>
      <c r="D473">
        <v>104</v>
      </c>
      <c r="E473" t="s">
        <v>708</v>
      </c>
      <c r="F473">
        <v>202</v>
      </c>
      <c r="G473">
        <v>0</v>
      </c>
      <c r="H473" s="5">
        <v>31</v>
      </c>
    </row>
    <row r="474" spans="1:8" x14ac:dyDescent="0.25">
      <c r="A474">
        <v>86563</v>
      </c>
      <c r="B474">
        <v>75</v>
      </c>
      <c r="C474">
        <v>14</v>
      </c>
      <c r="D474">
        <v>108</v>
      </c>
      <c r="E474" t="s">
        <v>709</v>
      </c>
      <c r="F474">
        <v>215</v>
      </c>
      <c r="G474">
        <v>0.1</v>
      </c>
      <c r="H474" s="5">
        <v>13</v>
      </c>
    </row>
    <row r="475" spans="1:8" x14ac:dyDescent="0.25">
      <c r="A475">
        <v>48256</v>
      </c>
      <c r="B475">
        <v>45</v>
      </c>
      <c r="C475">
        <v>13</v>
      </c>
      <c r="D475">
        <v>105</v>
      </c>
      <c r="E475" t="s">
        <v>704</v>
      </c>
      <c r="F475">
        <v>54</v>
      </c>
      <c r="G475">
        <v>0</v>
      </c>
      <c r="H475" s="5">
        <v>55</v>
      </c>
    </row>
    <row r="476" spans="1:8" x14ac:dyDescent="0.25">
      <c r="A476">
        <v>96352</v>
      </c>
      <c r="B476">
        <v>40</v>
      </c>
      <c r="C476">
        <v>12</v>
      </c>
      <c r="D476">
        <v>108</v>
      </c>
      <c r="E476" t="s">
        <v>712</v>
      </c>
      <c r="F476">
        <v>29</v>
      </c>
      <c r="G476">
        <v>0</v>
      </c>
      <c r="H476" s="5">
        <v>39</v>
      </c>
    </row>
    <row r="477" spans="1:8" x14ac:dyDescent="0.25">
      <c r="A477">
        <v>86563</v>
      </c>
      <c r="B477">
        <v>54</v>
      </c>
      <c r="C477">
        <v>14</v>
      </c>
      <c r="D477">
        <v>105</v>
      </c>
      <c r="E477" t="s">
        <v>713</v>
      </c>
      <c r="F477">
        <v>249</v>
      </c>
      <c r="G477">
        <v>0.1</v>
      </c>
      <c r="H477" s="5">
        <v>17</v>
      </c>
    </row>
    <row r="478" spans="1:8" x14ac:dyDescent="0.25">
      <c r="A478">
        <v>96352</v>
      </c>
      <c r="B478">
        <v>63</v>
      </c>
      <c r="C478">
        <v>14</v>
      </c>
      <c r="D478">
        <v>102</v>
      </c>
      <c r="E478" t="s">
        <v>708</v>
      </c>
      <c r="F478">
        <v>92</v>
      </c>
      <c r="G478">
        <v>0.1</v>
      </c>
      <c r="H478" s="5">
        <v>16</v>
      </c>
    </row>
    <row r="479" spans="1:8" x14ac:dyDescent="0.25">
      <c r="A479">
        <v>48256</v>
      </c>
      <c r="B479">
        <v>64</v>
      </c>
      <c r="C479">
        <v>14</v>
      </c>
      <c r="D479">
        <v>101</v>
      </c>
      <c r="E479" t="s">
        <v>707</v>
      </c>
      <c r="F479">
        <v>227</v>
      </c>
      <c r="G479">
        <v>0.25</v>
      </c>
      <c r="H479" s="5">
        <v>51</v>
      </c>
    </row>
    <row r="480" spans="1:8" x14ac:dyDescent="0.25">
      <c r="A480">
        <v>96352</v>
      </c>
      <c r="B480">
        <v>41</v>
      </c>
      <c r="C480">
        <v>15</v>
      </c>
      <c r="D480">
        <v>103</v>
      </c>
      <c r="E480" t="s">
        <v>708</v>
      </c>
      <c r="F480">
        <v>154</v>
      </c>
      <c r="G480">
        <v>0.25</v>
      </c>
      <c r="H480" s="5">
        <v>52</v>
      </c>
    </row>
    <row r="481" spans="1:8" x14ac:dyDescent="0.25">
      <c r="A481">
        <v>96352</v>
      </c>
      <c r="B481">
        <v>39</v>
      </c>
      <c r="C481">
        <v>14</v>
      </c>
      <c r="D481">
        <v>101</v>
      </c>
      <c r="E481" t="s">
        <v>709</v>
      </c>
      <c r="F481">
        <v>137</v>
      </c>
      <c r="G481">
        <v>0.1</v>
      </c>
      <c r="H481" s="5">
        <v>15</v>
      </c>
    </row>
    <row r="482" spans="1:8" x14ac:dyDescent="0.25">
      <c r="A482">
        <v>86563</v>
      </c>
      <c r="B482">
        <v>59</v>
      </c>
      <c r="C482">
        <v>11</v>
      </c>
      <c r="D482">
        <v>108</v>
      </c>
      <c r="E482" t="s">
        <v>714</v>
      </c>
      <c r="F482">
        <v>246</v>
      </c>
      <c r="G482">
        <v>0.1</v>
      </c>
      <c r="H482" s="5">
        <v>52</v>
      </c>
    </row>
    <row r="483" spans="1:8" x14ac:dyDescent="0.25">
      <c r="A483">
        <v>86563</v>
      </c>
      <c r="B483">
        <v>33</v>
      </c>
      <c r="C483">
        <v>11</v>
      </c>
      <c r="D483">
        <v>107</v>
      </c>
      <c r="E483" t="s">
        <v>714</v>
      </c>
      <c r="F483">
        <v>234</v>
      </c>
      <c r="G483">
        <v>0</v>
      </c>
      <c r="H483" s="5">
        <v>41</v>
      </c>
    </row>
    <row r="484" spans="1:8" x14ac:dyDescent="0.25">
      <c r="A484">
        <v>48256</v>
      </c>
      <c r="B484">
        <v>79</v>
      </c>
      <c r="C484">
        <v>15</v>
      </c>
      <c r="D484">
        <v>103</v>
      </c>
      <c r="E484" t="s">
        <v>713</v>
      </c>
      <c r="F484">
        <v>52</v>
      </c>
      <c r="G484">
        <v>0</v>
      </c>
      <c r="H484" s="5">
        <v>40</v>
      </c>
    </row>
    <row r="485" spans="1:8" x14ac:dyDescent="0.25">
      <c r="A485">
        <v>48256</v>
      </c>
      <c r="B485">
        <v>32</v>
      </c>
      <c r="C485">
        <v>11</v>
      </c>
      <c r="D485">
        <v>101</v>
      </c>
      <c r="E485" t="s">
        <v>708</v>
      </c>
      <c r="F485">
        <v>49</v>
      </c>
      <c r="G485">
        <v>0</v>
      </c>
      <c r="H485" s="5">
        <v>34</v>
      </c>
    </row>
    <row r="486" spans="1:8" x14ac:dyDescent="0.25">
      <c r="A486">
        <v>96352</v>
      </c>
      <c r="B486">
        <v>63</v>
      </c>
      <c r="C486">
        <v>13</v>
      </c>
      <c r="D486">
        <v>102</v>
      </c>
      <c r="E486" t="s">
        <v>709</v>
      </c>
      <c r="F486">
        <v>237</v>
      </c>
      <c r="G486">
        <v>0</v>
      </c>
      <c r="H486" s="5">
        <v>24</v>
      </c>
    </row>
    <row r="487" spans="1:8" x14ac:dyDescent="0.25">
      <c r="A487">
        <v>86563</v>
      </c>
      <c r="B487">
        <v>53</v>
      </c>
      <c r="C487">
        <v>12</v>
      </c>
      <c r="D487">
        <v>102</v>
      </c>
      <c r="E487" t="s">
        <v>714</v>
      </c>
      <c r="F487">
        <v>189</v>
      </c>
      <c r="G487">
        <v>0</v>
      </c>
      <c r="H487" s="5">
        <v>23</v>
      </c>
    </row>
    <row r="488" spans="1:8" x14ac:dyDescent="0.25">
      <c r="A488">
        <v>86563</v>
      </c>
      <c r="B488">
        <v>31</v>
      </c>
      <c r="C488">
        <v>11</v>
      </c>
      <c r="D488">
        <v>108</v>
      </c>
      <c r="E488" t="s">
        <v>711</v>
      </c>
      <c r="F488">
        <v>83</v>
      </c>
      <c r="G488">
        <v>0.1</v>
      </c>
      <c r="H488" s="5">
        <v>57</v>
      </c>
    </row>
    <row r="489" spans="1:8" x14ac:dyDescent="0.25">
      <c r="A489">
        <v>86563</v>
      </c>
      <c r="B489">
        <v>31</v>
      </c>
      <c r="C489">
        <v>15</v>
      </c>
      <c r="D489">
        <v>108</v>
      </c>
      <c r="E489" t="s">
        <v>706</v>
      </c>
      <c r="F489">
        <v>214</v>
      </c>
      <c r="G489">
        <v>0.1</v>
      </c>
      <c r="H489" s="5">
        <v>57</v>
      </c>
    </row>
    <row r="490" spans="1:8" x14ac:dyDescent="0.25">
      <c r="A490">
        <v>96352</v>
      </c>
      <c r="B490">
        <v>65</v>
      </c>
      <c r="C490">
        <v>12</v>
      </c>
      <c r="D490">
        <v>105</v>
      </c>
      <c r="E490" t="s">
        <v>710</v>
      </c>
      <c r="F490">
        <v>41</v>
      </c>
      <c r="G490">
        <v>0</v>
      </c>
      <c r="H490" s="5">
        <v>27</v>
      </c>
    </row>
    <row r="491" spans="1:8" x14ac:dyDescent="0.25">
      <c r="A491">
        <v>86563</v>
      </c>
      <c r="B491">
        <v>34</v>
      </c>
      <c r="C491">
        <v>12</v>
      </c>
      <c r="D491">
        <v>108</v>
      </c>
      <c r="E491" t="s">
        <v>707</v>
      </c>
      <c r="F491">
        <v>50</v>
      </c>
      <c r="G491">
        <v>0</v>
      </c>
      <c r="H491" s="5">
        <v>36</v>
      </c>
    </row>
    <row r="492" spans="1:8" x14ac:dyDescent="0.25">
      <c r="A492">
        <v>86563</v>
      </c>
      <c r="B492">
        <v>30</v>
      </c>
      <c r="C492">
        <v>14</v>
      </c>
      <c r="D492">
        <v>108</v>
      </c>
      <c r="E492" t="s">
        <v>712</v>
      </c>
      <c r="F492">
        <v>212</v>
      </c>
      <c r="G492">
        <v>0.25</v>
      </c>
      <c r="H492" s="5">
        <v>25</v>
      </c>
    </row>
    <row r="493" spans="1:8" x14ac:dyDescent="0.25">
      <c r="A493">
        <v>96352</v>
      </c>
      <c r="B493">
        <v>76</v>
      </c>
      <c r="C493">
        <v>15</v>
      </c>
      <c r="D493">
        <v>107</v>
      </c>
      <c r="E493" t="s">
        <v>713</v>
      </c>
      <c r="F493">
        <v>45</v>
      </c>
      <c r="G493">
        <v>0</v>
      </c>
      <c r="H493" s="5">
        <v>18</v>
      </c>
    </row>
    <row r="494" spans="1:8" x14ac:dyDescent="0.25">
      <c r="A494">
        <v>86563</v>
      </c>
      <c r="B494">
        <v>77</v>
      </c>
      <c r="C494">
        <v>14</v>
      </c>
      <c r="D494">
        <v>108</v>
      </c>
      <c r="E494" t="s">
        <v>707</v>
      </c>
      <c r="F494">
        <v>250</v>
      </c>
      <c r="G494">
        <v>0.25</v>
      </c>
      <c r="H494" s="5">
        <v>13</v>
      </c>
    </row>
    <row r="495" spans="1:8" x14ac:dyDescent="0.25">
      <c r="A495">
        <v>96352</v>
      </c>
      <c r="B495">
        <v>76</v>
      </c>
      <c r="C495">
        <v>14</v>
      </c>
      <c r="D495">
        <v>102</v>
      </c>
      <c r="E495" t="s">
        <v>705</v>
      </c>
      <c r="F495">
        <v>174</v>
      </c>
      <c r="G495">
        <v>0</v>
      </c>
      <c r="H495" s="5">
        <v>25</v>
      </c>
    </row>
    <row r="496" spans="1:8" x14ac:dyDescent="0.25">
      <c r="A496">
        <v>48256</v>
      </c>
      <c r="B496">
        <v>39</v>
      </c>
      <c r="C496">
        <v>15</v>
      </c>
      <c r="D496">
        <v>104</v>
      </c>
      <c r="E496" t="s">
        <v>708</v>
      </c>
      <c r="F496">
        <v>132</v>
      </c>
      <c r="G496">
        <v>0.25</v>
      </c>
      <c r="H496" s="5">
        <v>36</v>
      </c>
    </row>
    <row r="497" spans="1:8" x14ac:dyDescent="0.25">
      <c r="A497">
        <v>48256</v>
      </c>
      <c r="B497">
        <v>43</v>
      </c>
      <c r="C497">
        <v>11</v>
      </c>
      <c r="D497">
        <v>103</v>
      </c>
      <c r="E497" t="s">
        <v>713</v>
      </c>
      <c r="F497">
        <v>236</v>
      </c>
      <c r="G497">
        <v>0.25</v>
      </c>
      <c r="H497" s="5">
        <v>17</v>
      </c>
    </row>
    <row r="498" spans="1:8" x14ac:dyDescent="0.25">
      <c r="A498">
        <v>48256</v>
      </c>
      <c r="B498">
        <v>64</v>
      </c>
      <c r="C498">
        <v>11</v>
      </c>
      <c r="D498">
        <v>106</v>
      </c>
      <c r="E498" t="s">
        <v>705</v>
      </c>
      <c r="F498">
        <v>64</v>
      </c>
      <c r="G498">
        <v>0.25</v>
      </c>
      <c r="H498" s="5">
        <v>16</v>
      </c>
    </row>
    <row r="499" spans="1:8" x14ac:dyDescent="0.25">
      <c r="A499">
        <v>96352</v>
      </c>
      <c r="B499">
        <v>38</v>
      </c>
      <c r="C499">
        <v>11</v>
      </c>
      <c r="D499">
        <v>106</v>
      </c>
      <c r="E499" t="s">
        <v>707</v>
      </c>
      <c r="F499">
        <v>19</v>
      </c>
      <c r="G499">
        <v>0.1</v>
      </c>
      <c r="H499" s="5">
        <v>14</v>
      </c>
    </row>
    <row r="500" spans="1:8" x14ac:dyDescent="0.25">
      <c r="A500">
        <v>48256</v>
      </c>
      <c r="B500">
        <v>58</v>
      </c>
      <c r="C500">
        <v>15</v>
      </c>
      <c r="D500">
        <v>102</v>
      </c>
      <c r="E500" t="s">
        <v>705</v>
      </c>
      <c r="F500">
        <v>242</v>
      </c>
      <c r="G500">
        <v>0.25</v>
      </c>
      <c r="H500" s="5">
        <v>45</v>
      </c>
    </row>
    <row r="501" spans="1:8" x14ac:dyDescent="0.25">
      <c r="A501">
        <v>48256</v>
      </c>
      <c r="B501">
        <v>67</v>
      </c>
      <c r="C501">
        <v>15</v>
      </c>
      <c r="D501">
        <v>103</v>
      </c>
      <c r="E501" t="s">
        <v>713</v>
      </c>
      <c r="F501">
        <v>91</v>
      </c>
      <c r="G501">
        <v>0</v>
      </c>
      <c r="H501" s="5">
        <v>50</v>
      </c>
    </row>
    <row r="502" spans="1:8" x14ac:dyDescent="0.25">
      <c r="A502">
        <v>48256</v>
      </c>
      <c r="B502">
        <v>46</v>
      </c>
      <c r="C502">
        <v>15</v>
      </c>
      <c r="D502">
        <v>104</v>
      </c>
      <c r="E502" t="s">
        <v>707</v>
      </c>
      <c r="F502">
        <v>49</v>
      </c>
      <c r="G502">
        <v>0.1</v>
      </c>
      <c r="H502" s="5">
        <v>32</v>
      </c>
    </row>
    <row r="503" spans="1:8" x14ac:dyDescent="0.25">
      <c r="A503">
        <v>96352</v>
      </c>
      <c r="B503">
        <v>47</v>
      </c>
      <c r="C503">
        <v>13</v>
      </c>
      <c r="D503">
        <v>107</v>
      </c>
      <c r="E503" t="s">
        <v>709</v>
      </c>
      <c r="F503">
        <v>234</v>
      </c>
      <c r="G503">
        <v>0.25</v>
      </c>
      <c r="H503" s="5">
        <v>15</v>
      </c>
    </row>
    <row r="504" spans="1:8" x14ac:dyDescent="0.25">
      <c r="A504">
        <v>86563</v>
      </c>
      <c r="B504">
        <v>32</v>
      </c>
      <c r="C504">
        <v>12</v>
      </c>
      <c r="D504">
        <v>101</v>
      </c>
      <c r="E504" t="s">
        <v>704</v>
      </c>
      <c r="F504">
        <v>181</v>
      </c>
      <c r="G504">
        <v>0</v>
      </c>
      <c r="H504" s="5">
        <v>54</v>
      </c>
    </row>
    <row r="505" spans="1:8" x14ac:dyDescent="0.25">
      <c r="A505">
        <v>96352</v>
      </c>
      <c r="B505">
        <v>68</v>
      </c>
      <c r="C505">
        <v>11</v>
      </c>
      <c r="D505">
        <v>103</v>
      </c>
      <c r="E505" t="s">
        <v>710</v>
      </c>
      <c r="F505">
        <v>166</v>
      </c>
      <c r="G505">
        <v>0.25</v>
      </c>
      <c r="H505" s="5">
        <v>25</v>
      </c>
    </row>
    <row r="506" spans="1:8" x14ac:dyDescent="0.25">
      <c r="A506">
        <v>48256</v>
      </c>
      <c r="B506">
        <v>41</v>
      </c>
      <c r="C506">
        <v>12</v>
      </c>
      <c r="D506">
        <v>106</v>
      </c>
      <c r="E506" t="s">
        <v>712</v>
      </c>
      <c r="F506">
        <v>10</v>
      </c>
      <c r="G506">
        <v>0</v>
      </c>
      <c r="H506" s="5">
        <v>41</v>
      </c>
    </row>
    <row r="507" spans="1:8" x14ac:dyDescent="0.25">
      <c r="A507">
        <v>96352</v>
      </c>
      <c r="B507">
        <v>58</v>
      </c>
      <c r="C507">
        <v>12</v>
      </c>
      <c r="D507">
        <v>108</v>
      </c>
      <c r="E507" t="s">
        <v>714</v>
      </c>
      <c r="F507">
        <v>99</v>
      </c>
      <c r="G507">
        <v>0.1</v>
      </c>
      <c r="H507" s="5">
        <v>48</v>
      </c>
    </row>
    <row r="508" spans="1:8" x14ac:dyDescent="0.25">
      <c r="A508">
        <v>48256</v>
      </c>
      <c r="B508">
        <v>57</v>
      </c>
      <c r="C508">
        <v>11</v>
      </c>
      <c r="D508">
        <v>108</v>
      </c>
      <c r="E508" t="s">
        <v>712</v>
      </c>
      <c r="F508">
        <v>149</v>
      </c>
      <c r="G508">
        <v>0.1</v>
      </c>
      <c r="H508" s="5">
        <v>44</v>
      </c>
    </row>
    <row r="509" spans="1:8" x14ac:dyDescent="0.25">
      <c r="A509">
        <v>96352</v>
      </c>
      <c r="B509">
        <v>54</v>
      </c>
      <c r="C509">
        <v>11</v>
      </c>
      <c r="D509">
        <v>105</v>
      </c>
      <c r="E509" t="s">
        <v>710</v>
      </c>
      <c r="F509">
        <v>15</v>
      </c>
      <c r="G509">
        <v>0</v>
      </c>
      <c r="H509" s="5">
        <v>41</v>
      </c>
    </row>
    <row r="510" spans="1:8" x14ac:dyDescent="0.25">
      <c r="A510">
        <v>86563</v>
      </c>
      <c r="B510">
        <v>60</v>
      </c>
      <c r="C510">
        <v>11</v>
      </c>
      <c r="D510">
        <v>108</v>
      </c>
      <c r="E510" t="s">
        <v>713</v>
      </c>
      <c r="F510">
        <v>45</v>
      </c>
      <c r="G510">
        <v>0.1</v>
      </c>
      <c r="H510" s="5">
        <v>40</v>
      </c>
    </row>
    <row r="511" spans="1:8" x14ac:dyDescent="0.25">
      <c r="A511">
        <v>86563</v>
      </c>
      <c r="B511">
        <v>52</v>
      </c>
      <c r="C511">
        <v>15</v>
      </c>
      <c r="D511">
        <v>105</v>
      </c>
      <c r="E511" t="s">
        <v>713</v>
      </c>
      <c r="F511">
        <v>248</v>
      </c>
      <c r="G511">
        <v>0.1</v>
      </c>
      <c r="H511" s="5">
        <v>22</v>
      </c>
    </row>
    <row r="512" spans="1:8" x14ac:dyDescent="0.25">
      <c r="A512">
        <v>86563</v>
      </c>
      <c r="B512">
        <v>79</v>
      </c>
      <c r="C512">
        <v>11</v>
      </c>
      <c r="D512">
        <v>108</v>
      </c>
      <c r="E512" t="s">
        <v>705</v>
      </c>
      <c r="F512">
        <v>45</v>
      </c>
      <c r="G512">
        <v>0.1</v>
      </c>
      <c r="H512" s="5">
        <v>30</v>
      </c>
    </row>
    <row r="513" spans="1:8" x14ac:dyDescent="0.25">
      <c r="A513">
        <v>48256</v>
      </c>
      <c r="B513">
        <v>56</v>
      </c>
      <c r="C513">
        <v>13</v>
      </c>
      <c r="D513">
        <v>102</v>
      </c>
      <c r="E513" t="s">
        <v>708</v>
      </c>
      <c r="F513">
        <v>31</v>
      </c>
      <c r="G513">
        <v>0.1</v>
      </c>
      <c r="H513" s="5">
        <v>36</v>
      </c>
    </row>
    <row r="514" spans="1:8" x14ac:dyDescent="0.25">
      <c r="A514">
        <v>96352</v>
      </c>
      <c r="B514">
        <v>66</v>
      </c>
      <c r="C514">
        <v>13</v>
      </c>
      <c r="D514">
        <v>105</v>
      </c>
      <c r="E514" t="s">
        <v>708</v>
      </c>
      <c r="F514">
        <v>227</v>
      </c>
      <c r="G514">
        <v>0</v>
      </c>
      <c r="H514" s="5">
        <v>23</v>
      </c>
    </row>
    <row r="515" spans="1:8" x14ac:dyDescent="0.25">
      <c r="A515">
        <v>86563</v>
      </c>
      <c r="B515">
        <v>63</v>
      </c>
      <c r="C515">
        <v>12</v>
      </c>
      <c r="D515">
        <v>103</v>
      </c>
      <c r="E515" t="s">
        <v>708</v>
      </c>
      <c r="F515">
        <v>170</v>
      </c>
      <c r="G515">
        <v>0</v>
      </c>
      <c r="H515" s="5">
        <v>23</v>
      </c>
    </row>
    <row r="516" spans="1:8" x14ac:dyDescent="0.25">
      <c r="A516">
        <v>86563</v>
      </c>
      <c r="B516">
        <v>39</v>
      </c>
      <c r="C516">
        <v>14</v>
      </c>
      <c r="D516">
        <v>103</v>
      </c>
      <c r="E516" t="s">
        <v>709</v>
      </c>
      <c r="F516">
        <v>23</v>
      </c>
      <c r="G516">
        <v>0.1</v>
      </c>
      <c r="H516" s="5">
        <v>13</v>
      </c>
    </row>
    <row r="517" spans="1:8" x14ac:dyDescent="0.25">
      <c r="A517">
        <v>96352</v>
      </c>
      <c r="B517">
        <v>77</v>
      </c>
      <c r="C517">
        <v>14</v>
      </c>
      <c r="D517">
        <v>104</v>
      </c>
      <c r="E517" t="s">
        <v>708</v>
      </c>
      <c r="F517">
        <v>243</v>
      </c>
      <c r="G517">
        <v>0.25</v>
      </c>
      <c r="H517" s="5">
        <v>34</v>
      </c>
    </row>
    <row r="518" spans="1:8" x14ac:dyDescent="0.25">
      <c r="A518">
        <v>86563</v>
      </c>
      <c r="B518">
        <v>51</v>
      </c>
      <c r="C518">
        <v>14</v>
      </c>
      <c r="D518">
        <v>107</v>
      </c>
      <c r="E518" t="s">
        <v>711</v>
      </c>
      <c r="F518">
        <v>65</v>
      </c>
      <c r="G518">
        <v>0.25</v>
      </c>
      <c r="H518" s="5">
        <v>38</v>
      </c>
    </row>
    <row r="519" spans="1:8" x14ac:dyDescent="0.25">
      <c r="A519">
        <v>48256</v>
      </c>
      <c r="B519">
        <v>47</v>
      </c>
      <c r="C519">
        <v>14</v>
      </c>
      <c r="D519">
        <v>102</v>
      </c>
      <c r="E519" t="s">
        <v>704</v>
      </c>
      <c r="F519">
        <v>97</v>
      </c>
      <c r="G519">
        <v>0</v>
      </c>
      <c r="H519" s="5">
        <v>18</v>
      </c>
    </row>
    <row r="520" spans="1:8" x14ac:dyDescent="0.25">
      <c r="A520">
        <v>86563</v>
      </c>
      <c r="B520">
        <v>73</v>
      </c>
      <c r="C520">
        <v>13</v>
      </c>
      <c r="D520">
        <v>101</v>
      </c>
      <c r="E520" t="s">
        <v>706</v>
      </c>
      <c r="F520">
        <v>158</v>
      </c>
      <c r="G520">
        <v>0</v>
      </c>
      <c r="H520" s="5">
        <v>57</v>
      </c>
    </row>
    <row r="521" spans="1:8" x14ac:dyDescent="0.25">
      <c r="A521">
        <v>48256</v>
      </c>
      <c r="B521">
        <v>67</v>
      </c>
      <c r="C521">
        <v>15</v>
      </c>
      <c r="D521">
        <v>102</v>
      </c>
      <c r="E521" t="s">
        <v>711</v>
      </c>
      <c r="F521">
        <v>131</v>
      </c>
      <c r="G521">
        <v>0.25</v>
      </c>
      <c r="H521" s="5">
        <v>31</v>
      </c>
    </row>
    <row r="522" spans="1:8" x14ac:dyDescent="0.25">
      <c r="A522">
        <v>96352</v>
      </c>
      <c r="B522">
        <v>62</v>
      </c>
      <c r="C522">
        <v>11</v>
      </c>
      <c r="D522">
        <v>103</v>
      </c>
      <c r="E522" t="s">
        <v>708</v>
      </c>
      <c r="F522">
        <v>229</v>
      </c>
      <c r="G522">
        <v>0.25</v>
      </c>
      <c r="H522" s="5">
        <v>14</v>
      </c>
    </row>
    <row r="523" spans="1:8" x14ac:dyDescent="0.25">
      <c r="A523">
        <v>48256</v>
      </c>
      <c r="B523">
        <v>65</v>
      </c>
      <c r="C523">
        <v>13</v>
      </c>
      <c r="D523">
        <v>105</v>
      </c>
      <c r="E523" t="s">
        <v>707</v>
      </c>
      <c r="F523">
        <v>45</v>
      </c>
      <c r="G523">
        <v>0.1</v>
      </c>
      <c r="H523" s="5">
        <v>55</v>
      </c>
    </row>
    <row r="524" spans="1:8" x14ac:dyDescent="0.25">
      <c r="A524">
        <v>48256</v>
      </c>
      <c r="B524">
        <v>42</v>
      </c>
      <c r="C524">
        <v>13</v>
      </c>
      <c r="D524">
        <v>101</v>
      </c>
      <c r="E524" t="s">
        <v>713</v>
      </c>
      <c r="F524">
        <v>81</v>
      </c>
      <c r="G524">
        <v>0</v>
      </c>
      <c r="H524" s="5">
        <v>32</v>
      </c>
    </row>
    <row r="525" spans="1:8" x14ac:dyDescent="0.25">
      <c r="A525">
        <v>48256</v>
      </c>
      <c r="B525">
        <v>72</v>
      </c>
      <c r="C525">
        <v>12</v>
      </c>
      <c r="D525">
        <v>104</v>
      </c>
      <c r="E525" t="s">
        <v>711</v>
      </c>
      <c r="F525">
        <v>177</v>
      </c>
      <c r="G525">
        <v>0.1</v>
      </c>
      <c r="H525" s="5">
        <v>55</v>
      </c>
    </row>
    <row r="526" spans="1:8" x14ac:dyDescent="0.25">
      <c r="A526">
        <v>96352</v>
      </c>
      <c r="B526">
        <v>46</v>
      </c>
      <c r="C526">
        <v>15</v>
      </c>
      <c r="D526">
        <v>102</v>
      </c>
      <c r="E526" t="s">
        <v>704</v>
      </c>
      <c r="F526">
        <v>21</v>
      </c>
      <c r="G526">
        <v>0</v>
      </c>
      <c r="H526" s="5">
        <v>53</v>
      </c>
    </row>
    <row r="527" spans="1:8" x14ac:dyDescent="0.25">
      <c r="A527">
        <v>96352</v>
      </c>
      <c r="B527">
        <v>68</v>
      </c>
      <c r="C527">
        <v>12</v>
      </c>
      <c r="D527">
        <v>107</v>
      </c>
      <c r="E527" t="s">
        <v>707</v>
      </c>
      <c r="F527">
        <v>123</v>
      </c>
      <c r="G527">
        <v>0</v>
      </c>
      <c r="H527" s="5">
        <v>49</v>
      </c>
    </row>
    <row r="528" spans="1:8" x14ac:dyDescent="0.25">
      <c r="A528">
        <v>86563</v>
      </c>
      <c r="B528">
        <v>32</v>
      </c>
      <c r="C528">
        <v>15</v>
      </c>
      <c r="D528">
        <v>105</v>
      </c>
      <c r="E528" t="s">
        <v>708</v>
      </c>
      <c r="F528">
        <v>115</v>
      </c>
      <c r="G528">
        <v>0.25</v>
      </c>
      <c r="H528" s="5">
        <v>43</v>
      </c>
    </row>
    <row r="529" spans="1:8" x14ac:dyDescent="0.25">
      <c r="A529">
        <v>96352</v>
      </c>
      <c r="B529">
        <v>59</v>
      </c>
      <c r="C529">
        <v>12</v>
      </c>
      <c r="D529">
        <v>107</v>
      </c>
      <c r="E529" t="s">
        <v>705</v>
      </c>
      <c r="F529">
        <v>124</v>
      </c>
      <c r="G529">
        <v>0</v>
      </c>
      <c r="H529" s="5">
        <v>31</v>
      </c>
    </row>
    <row r="530" spans="1:8" x14ac:dyDescent="0.25">
      <c r="A530">
        <v>96352</v>
      </c>
      <c r="B530">
        <v>44</v>
      </c>
      <c r="C530">
        <v>14</v>
      </c>
      <c r="D530">
        <v>108</v>
      </c>
      <c r="E530" t="s">
        <v>714</v>
      </c>
      <c r="F530">
        <v>166</v>
      </c>
      <c r="G530">
        <v>0.1</v>
      </c>
      <c r="H530" s="5">
        <v>13</v>
      </c>
    </row>
    <row r="531" spans="1:8" x14ac:dyDescent="0.25">
      <c r="A531">
        <v>48256</v>
      </c>
      <c r="B531">
        <v>43</v>
      </c>
      <c r="C531">
        <v>11</v>
      </c>
      <c r="D531">
        <v>105</v>
      </c>
      <c r="E531" t="s">
        <v>711</v>
      </c>
      <c r="F531">
        <v>122</v>
      </c>
      <c r="G531">
        <v>0.25</v>
      </c>
      <c r="H531" s="5">
        <v>58</v>
      </c>
    </row>
    <row r="532" spans="1:8" x14ac:dyDescent="0.25">
      <c r="A532">
        <v>48256</v>
      </c>
      <c r="B532">
        <v>72</v>
      </c>
      <c r="C532">
        <v>14</v>
      </c>
      <c r="D532">
        <v>101</v>
      </c>
      <c r="E532" t="s">
        <v>708</v>
      </c>
      <c r="F532">
        <v>109</v>
      </c>
      <c r="G532">
        <v>0.25</v>
      </c>
      <c r="H532" s="5">
        <v>42</v>
      </c>
    </row>
    <row r="533" spans="1:8" x14ac:dyDescent="0.25">
      <c r="A533">
        <v>96352</v>
      </c>
      <c r="B533">
        <v>64</v>
      </c>
      <c r="C533">
        <v>15</v>
      </c>
      <c r="D533">
        <v>107</v>
      </c>
      <c r="E533" t="s">
        <v>711</v>
      </c>
      <c r="F533">
        <v>96</v>
      </c>
      <c r="G533">
        <v>0.1</v>
      </c>
      <c r="H533" s="5">
        <v>16</v>
      </c>
    </row>
    <row r="534" spans="1:8" x14ac:dyDescent="0.25">
      <c r="A534">
        <v>86563</v>
      </c>
      <c r="B534">
        <v>43</v>
      </c>
      <c r="C534">
        <v>15</v>
      </c>
      <c r="D534">
        <v>108</v>
      </c>
      <c r="E534" t="s">
        <v>704</v>
      </c>
      <c r="F534">
        <v>38</v>
      </c>
      <c r="G534">
        <v>0.25</v>
      </c>
      <c r="H534" s="5">
        <v>21</v>
      </c>
    </row>
    <row r="535" spans="1:8" x14ac:dyDescent="0.25">
      <c r="A535">
        <v>48256</v>
      </c>
      <c r="B535">
        <v>64</v>
      </c>
      <c r="C535">
        <v>13</v>
      </c>
      <c r="D535">
        <v>105</v>
      </c>
      <c r="E535" t="s">
        <v>712</v>
      </c>
      <c r="F535">
        <v>117</v>
      </c>
      <c r="G535">
        <v>0</v>
      </c>
      <c r="H535" s="5">
        <v>50</v>
      </c>
    </row>
    <row r="536" spans="1:8" x14ac:dyDescent="0.25">
      <c r="A536">
        <v>48256</v>
      </c>
      <c r="B536">
        <v>38</v>
      </c>
      <c r="C536">
        <v>14</v>
      </c>
      <c r="D536">
        <v>108</v>
      </c>
      <c r="E536" t="s">
        <v>714</v>
      </c>
      <c r="F536">
        <v>199</v>
      </c>
      <c r="G536">
        <v>0.1</v>
      </c>
      <c r="H536" s="5">
        <v>32</v>
      </c>
    </row>
    <row r="537" spans="1:8" x14ac:dyDescent="0.25">
      <c r="A537">
        <v>48256</v>
      </c>
      <c r="B537">
        <v>47</v>
      </c>
      <c r="C537">
        <v>11</v>
      </c>
      <c r="D537">
        <v>107</v>
      </c>
      <c r="E537" t="s">
        <v>710</v>
      </c>
      <c r="F537">
        <v>147</v>
      </c>
      <c r="G537">
        <v>0</v>
      </c>
      <c r="H537" s="5">
        <v>25</v>
      </c>
    </row>
    <row r="538" spans="1:8" x14ac:dyDescent="0.25">
      <c r="A538">
        <v>48256</v>
      </c>
      <c r="B538">
        <v>73</v>
      </c>
      <c r="C538">
        <v>11</v>
      </c>
      <c r="D538">
        <v>106</v>
      </c>
      <c r="E538" t="s">
        <v>712</v>
      </c>
      <c r="F538">
        <v>50</v>
      </c>
      <c r="G538">
        <v>0.1</v>
      </c>
      <c r="H538" s="5">
        <v>41</v>
      </c>
    </row>
    <row r="539" spans="1:8" x14ac:dyDescent="0.25">
      <c r="A539">
        <v>48256</v>
      </c>
      <c r="B539">
        <v>39</v>
      </c>
      <c r="C539">
        <v>15</v>
      </c>
      <c r="D539">
        <v>105</v>
      </c>
      <c r="E539" t="s">
        <v>710</v>
      </c>
      <c r="F539">
        <v>122</v>
      </c>
      <c r="G539">
        <v>0</v>
      </c>
      <c r="H539" s="5">
        <v>46</v>
      </c>
    </row>
    <row r="540" spans="1:8" x14ac:dyDescent="0.25">
      <c r="A540">
        <v>86563</v>
      </c>
      <c r="B540">
        <v>39</v>
      </c>
      <c r="C540">
        <v>13</v>
      </c>
      <c r="D540">
        <v>104</v>
      </c>
      <c r="E540" t="s">
        <v>711</v>
      </c>
      <c r="F540">
        <v>69</v>
      </c>
      <c r="G540">
        <v>0.25</v>
      </c>
      <c r="H540" s="5">
        <v>35</v>
      </c>
    </row>
    <row r="541" spans="1:8" x14ac:dyDescent="0.25">
      <c r="A541">
        <v>96352</v>
      </c>
      <c r="B541">
        <v>30</v>
      </c>
      <c r="C541">
        <v>15</v>
      </c>
      <c r="D541">
        <v>108</v>
      </c>
      <c r="E541" t="s">
        <v>706</v>
      </c>
      <c r="F541">
        <v>65</v>
      </c>
      <c r="G541">
        <v>0.25</v>
      </c>
      <c r="H541" s="5">
        <v>27</v>
      </c>
    </row>
    <row r="542" spans="1:8" x14ac:dyDescent="0.25">
      <c r="A542">
        <v>96352</v>
      </c>
      <c r="B542">
        <v>36</v>
      </c>
      <c r="C542">
        <v>15</v>
      </c>
      <c r="D542">
        <v>103</v>
      </c>
      <c r="E542" t="s">
        <v>713</v>
      </c>
      <c r="F542">
        <v>58</v>
      </c>
      <c r="G542">
        <v>0</v>
      </c>
      <c r="H542" s="5">
        <v>30</v>
      </c>
    </row>
    <row r="543" spans="1:8" x14ac:dyDescent="0.25">
      <c r="A543">
        <v>86563</v>
      </c>
      <c r="B543">
        <v>64</v>
      </c>
      <c r="C543">
        <v>11</v>
      </c>
      <c r="D543">
        <v>101</v>
      </c>
      <c r="E543" t="s">
        <v>706</v>
      </c>
      <c r="F543">
        <v>170</v>
      </c>
      <c r="G543">
        <v>0</v>
      </c>
      <c r="H543" s="5">
        <v>46</v>
      </c>
    </row>
    <row r="544" spans="1:8" x14ac:dyDescent="0.25">
      <c r="A544">
        <v>48256</v>
      </c>
      <c r="B544">
        <v>63</v>
      </c>
      <c r="C544">
        <v>11</v>
      </c>
      <c r="D544">
        <v>108</v>
      </c>
      <c r="E544" t="s">
        <v>709</v>
      </c>
      <c r="F544">
        <v>74</v>
      </c>
      <c r="G544">
        <v>0</v>
      </c>
      <c r="H544" s="5">
        <v>36</v>
      </c>
    </row>
    <row r="545" spans="1:8" x14ac:dyDescent="0.25">
      <c r="A545">
        <v>86563</v>
      </c>
      <c r="B545">
        <v>55</v>
      </c>
      <c r="C545">
        <v>11</v>
      </c>
      <c r="D545">
        <v>104</v>
      </c>
      <c r="E545" t="s">
        <v>709</v>
      </c>
      <c r="F545">
        <v>30</v>
      </c>
      <c r="G545">
        <v>0.1</v>
      </c>
      <c r="H545" s="5">
        <v>10</v>
      </c>
    </row>
    <row r="546" spans="1:8" x14ac:dyDescent="0.25">
      <c r="A546">
        <v>48256</v>
      </c>
      <c r="B546">
        <v>53</v>
      </c>
      <c r="C546">
        <v>14</v>
      </c>
      <c r="D546">
        <v>101</v>
      </c>
      <c r="E546" t="s">
        <v>705</v>
      </c>
      <c r="F546">
        <v>242</v>
      </c>
      <c r="G546">
        <v>0.25</v>
      </c>
      <c r="H546" s="5">
        <v>30</v>
      </c>
    </row>
    <row r="547" spans="1:8" x14ac:dyDescent="0.25">
      <c r="A547">
        <v>86563</v>
      </c>
      <c r="B547">
        <v>48</v>
      </c>
      <c r="C547">
        <v>14</v>
      </c>
      <c r="D547">
        <v>102</v>
      </c>
      <c r="E547" t="s">
        <v>713</v>
      </c>
      <c r="F547">
        <v>79</v>
      </c>
      <c r="G547">
        <v>0.1</v>
      </c>
      <c r="H547" s="5">
        <v>57</v>
      </c>
    </row>
    <row r="548" spans="1:8" x14ac:dyDescent="0.25">
      <c r="A548">
        <v>86563</v>
      </c>
      <c r="B548">
        <v>48</v>
      </c>
      <c r="C548">
        <v>15</v>
      </c>
      <c r="D548">
        <v>107</v>
      </c>
      <c r="E548" t="s">
        <v>706</v>
      </c>
      <c r="F548">
        <v>197</v>
      </c>
      <c r="G548">
        <v>0.25</v>
      </c>
      <c r="H548" s="5">
        <v>42</v>
      </c>
    </row>
    <row r="549" spans="1:8" x14ac:dyDescent="0.25">
      <c r="A549">
        <v>86563</v>
      </c>
      <c r="B549">
        <v>34</v>
      </c>
      <c r="C549">
        <v>12</v>
      </c>
      <c r="D549">
        <v>102</v>
      </c>
      <c r="E549" t="s">
        <v>714</v>
      </c>
      <c r="F549">
        <v>94</v>
      </c>
      <c r="G549">
        <v>0.1</v>
      </c>
      <c r="H549" s="5">
        <v>43</v>
      </c>
    </row>
    <row r="550" spans="1:8" x14ac:dyDescent="0.25">
      <c r="A550">
        <v>48256</v>
      </c>
      <c r="B550">
        <v>65</v>
      </c>
      <c r="C550">
        <v>15</v>
      </c>
      <c r="D550">
        <v>107</v>
      </c>
      <c r="E550" t="s">
        <v>711</v>
      </c>
      <c r="F550">
        <v>8</v>
      </c>
      <c r="G550">
        <v>0</v>
      </c>
      <c r="H550" s="5">
        <v>59</v>
      </c>
    </row>
    <row r="551" spans="1:8" x14ac:dyDescent="0.25">
      <c r="A551">
        <v>48256</v>
      </c>
      <c r="B551">
        <v>51</v>
      </c>
      <c r="C551">
        <v>11</v>
      </c>
      <c r="D551">
        <v>102</v>
      </c>
      <c r="E551" t="s">
        <v>713</v>
      </c>
      <c r="F551">
        <v>215</v>
      </c>
      <c r="G551">
        <v>0.25</v>
      </c>
      <c r="H551" s="5">
        <v>31</v>
      </c>
    </row>
    <row r="552" spans="1:8" x14ac:dyDescent="0.25">
      <c r="A552">
        <v>86563</v>
      </c>
      <c r="B552">
        <v>45</v>
      </c>
      <c r="C552">
        <v>14</v>
      </c>
      <c r="D552">
        <v>108</v>
      </c>
      <c r="E552" t="s">
        <v>709</v>
      </c>
      <c r="F552">
        <v>116</v>
      </c>
      <c r="G552">
        <v>0.1</v>
      </c>
      <c r="H552" s="5">
        <v>59</v>
      </c>
    </row>
    <row r="553" spans="1:8" x14ac:dyDescent="0.25">
      <c r="A553">
        <v>96352</v>
      </c>
      <c r="B553">
        <v>42</v>
      </c>
      <c r="C553">
        <v>14</v>
      </c>
      <c r="D553">
        <v>107</v>
      </c>
      <c r="E553" t="s">
        <v>706</v>
      </c>
      <c r="F553">
        <v>50</v>
      </c>
      <c r="G553">
        <v>0.1</v>
      </c>
      <c r="H553" s="5">
        <v>38</v>
      </c>
    </row>
    <row r="554" spans="1:8" x14ac:dyDescent="0.25">
      <c r="A554">
        <v>86563</v>
      </c>
      <c r="B554">
        <v>79</v>
      </c>
      <c r="C554">
        <v>15</v>
      </c>
      <c r="D554">
        <v>105</v>
      </c>
      <c r="E554" t="s">
        <v>710</v>
      </c>
      <c r="F554">
        <v>114</v>
      </c>
      <c r="G554">
        <v>0</v>
      </c>
      <c r="H554" s="5">
        <v>49</v>
      </c>
    </row>
    <row r="555" spans="1:8" x14ac:dyDescent="0.25">
      <c r="A555">
        <v>86563</v>
      </c>
      <c r="B555">
        <v>56</v>
      </c>
      <c r="C555">
        <v>15</v>
      </c>
      <c r="D555">
        <v>102</v>
      </c>
      <c r="E555" t="s">
        <v>714</v>
      </c>
      <c r="F555">
        <v>187</v>
      </c>
      <c r="G555">
        <v>0</v>
      </c>
      <c r="H555" s="5">
        <v>49</v>
      </c>
    </row>
    <row r="556" spans="1:8" x14ac:dyDescent="0.25">
      <c r="A556">
        <v>86563</v>
      </c>
      <c r="B556">
        <v>34</v>
      </c>
      <c r="C556">
        <v>11</v>
      </c>
      <c r="D556">
        <v>104</v>
      </c>
      <c r="E556" t="s">
        <v>707</v>
      </c>
      <c r="F556">
        <v>162</v>
      </c>
      <c r="G556">
        <v>0.1</v>
      </c>
      <c r="H556" s="5">
        <v>52</v>
      </c>
    </row>
    <row r="557" spans="1:8" x14ac:dyDescent="0.25">
      <c r="A557">
        <v>96352</v>
      </c>
      <c r="B557">
        <v>68</v>
      </c>
      <c r="C557">
        <v>14</v>
      </c>
      <c r="D557">
        <v>104</v>
      </c>
      <c r="E557" t="s">
        <v>708</v>
      </c>
      <c r="F557">
        <v>236</v>
      </c>
      <c r="G557">
        <v>0</v>
      </c>
      <c r="H557" s="5">
        <v>20</v>
      </c>
    </row>
    <row r="558" spans="1:8" x14ac:dyDescent="0.25">
      <c r="A558">
        <v>48256</v>
      </c>
      <c r="B558">
        <v>70</v>
      </c>
      <c r="C558">
        <v>14</v>
      </c>
      <c r="D558">
        <v>106</v>
      </c>
      <c r="E558" t="s">
        <v>711</v>
      </c>
      <c r="F558">
        <v>93</v>
      </c>
      <c r="G558">
        <v>0.25</v>
      </c>
      <c r="H558" s="5">
        <v>53</v>
      </c>
    </row>
    <row r="559" spans="1:8" x14ac:dyDescent="0.25">
      <c r="A559">
        <v>86563</v>
      </c>
      <c r="B559">
        <v>49</v>
      </c>
      <c r="C559">
        <v>12</v>
      </c>
      <c r="D559">
        <v>102</v>
      </c>
      <c r="E559" t="s">
        <v>712</v>
      </c>
      <c r="F559">
        <v>137</v>
      </c>
      <c r="G559">
        <v>0</v>
      </c>
      <c r="H559" s="5">
        <v>48</v>
      </c>
    </row>
    <row r="560" spans="1:8" x14ac:dyDescent="0.25">
      <c r="A560">
        <v>48256</v>
      </c>
      <c r="B560">
        <v>57</v>
      </c>
      <c r="C560">
        <v>15</v>
      </c>
      <c r="D560">
        <v>104</v>
      </c>
      <c r="E560" t="s">
        <v>714</v>
      </c>
      <c r="F560">
        <v>196</v>
      </c>
      <c r="G560">
        <v>0.25</v>
      </c>
      <c r="H560" s="5">
        <v>41</v>
      </c>
    </row>
    <row r="561" spans="1:8" x14ac:dyDescent="0.25">
      <c r="A561">
        <v>86563</v>
      </c>
      <c r="B561">
        <v>74</v>
      </c>
      <c r="C561">
        <v>14</v>
      </c>
      <c r="D561">
        <v>102</v>
      </c>
      <c r="E561" t="s">
        <v>709</v>
      </c>
      <c r="F561">
        <v>246</v>
      </c>
      <c r="G561">
        <v>0</v>
      </c>
      <c r="H561" s="5">
        <v>17</v>
      </c>
    </row>
    <row r="562" spans="1:8" x14ac:dyDescent="0.25">
      <c r="A562">
        <v>86563</v>
      </c>
      <c r="B562">
        <v>36</v>
      </c>
      <c r="C562">
        <v>11</v>
      </c>
      <c r="D562">
        <v>102</v>
      </c>
      <c r="E562" t="s">
        <v>713</v>
      </c>
      <c r="F562">
        <v>35</v>
      </c>
      <c r="G562">
        <v>0</v>
      </c>
      <c r="H562" s="5">
        <v>42</v>
      </c>
    </row>
    <row r="563" spans="1:8" x14ac:dyDescent="0.25">
      <c r="A563">
        <v>96352</v>
      </c>
      <c r="B563">
        <v>44</v>
      </c>
      <c r="C563">
        <v>14</v>
      </c>
      <c r="D563">
        <v>105</v>
      </c>
      <c r="E563" t="s">
        <v>707</v>
      </c>
      <c r="F563">
        <v>176</v>
      </c>
      <c r="G563">
        <v>0</v>
      </c>
      <c r="H563" s="5">
        <v>30</v>
      </c>
    </row>
    <row r="564" spans="1:8" x14ac:dyDescent="0.25">
      <c r="A564">
        <v>48256</v>
      </c>
      <c r="B564">
        <v>37</v>
      </c>
      <c r="C564">
        <v>15</v>
      </c>
      <c r="D564">
        <v>107</v>
      </c>
      <c r="E564" t="s">
        <v>712</v>
      </c>
      <c r="F564">
        <v>29</v>
      </c>
      <c r="G564">
        <v>0</v>
      </c>
      <c r="H564" s="5">
        <v>58</v>
      </c>
    </row>
    <row r="565" spans="1:8" x14ac:dyDescent="0.25">
      <c r="A565">
        <v>96352</v>
      </c>
      <c r="B565">
        <v>73</v>
      </c>
      <c r="C565">
        <v>13</v>
      </c>
      <c r="D565">
        <v>107</v>
      </c>
      <c r="E565" t="s">
        <v>711</v>
      </c>
      <c r="F565">
        <v>56</v>
      </c>
      <c r="G565">
        <v>0.1</v>
      </c>
      <c r="H565" s="5">
        <v>35</v>
      </c>
    </row>
    <row r="566" spans="1:8" x14ac:dyDescent="0.25">
      <c r="A566">
        <v>86563</v>
      </c>
      <c r="B566">
        <v>74</v>
      </c>
      <c r="C566">
        <v>13</v>
      </c>
      <c r="D566">
        <v>103</v>
      </c>
      <c r="E566" t="s">
        <v>712</v>
      </c>
      <c r="F566">
        <v>91</v>
      </c>
      <c r="G566">
        <v>0.1</v>
      </c>
      <c r="H566" s="5">
        <v>48</v>
      </c>
    </row>
    <row r="567" spans="1:8" x14ac:dyDescent="0.25">
      <c r="A567">
        <v>86563</v>
      </c>
      <c r="B567">
        <v>36</v>
      </c>
      <c r="C567">
        <v>12</v>
      </c>
      <c r="D567">
        <v>103</v>
      </c>
      <c r="E567" t="s">
        <v>710</v>
      </c>
      <c r="F567">
        <v>195</v>
      </c>
      <c r="G567">
        <v>0.1</v>
      </c>
      <c r="H567" s="5">
        <v>15</v>
      </c>
    </row>
    <row r="568" spans="1:8" x14ac:dyDescent="0.25">
      <c r="A568">
        <v>48256</v>
      </c>
      <c r="B568">
        <v>66</v>
      </c>
      <c r="C568">
        <v>14</v>
      </c>
      <c r="D568">
        <v>108</v>
      </c>
      <c r="E568" t="s">
        <v>704</v>
      </c>
      <c r="F568">
        <v>166</v>
      </c>
      <c r="G568">
        <v>0.1</v>
      </c>
      <c r="H568" s="5">
        <v>23</v>
      </c>
    </row>
    <row r="569" spans="1:8" x14ac:dyDescent="0.25">
      <c r="A569">
        <v>96352</v>
      </c>
      <c r="B569">
        <v>65</v>
      </c>
      <c r="C569">
        <v>13</v>
      </c>
      <c r="D569">
        <v>108</v>
      </c>
      <c r="E569" t="s">
        <v>704</v>
      </c>
      <c r="F569">
        <v>127</v>
      </c>
      <c r="G569">
        <v>0.1</v>
      </c>
      <c r="H569" s="5">
        <v>28</v>
      </c>
    </row>
    <row r="570" spans="1:8" x14ac:dyDescent="0.25">
      <c r="A570">
        <v>96352</v>
      </c>
      <c r="B570">
        <v>61</v>
      </c>
      <c r="C570">
        <v>14</v>
      </c>
      <c r="D570">
        <v>105</v>
      </c>
      <c r="E570" t="s">
        <v>710</v>
      </c>
      <c r="F570">
        <v>36</v>
      </c>
      <c r="G570">
        <v>0.1</v>
      </c>
      <c r="H570" s="5">
        <v>21</v>
      </c>
    </row>
    <row r="571" spans="1:8" x14ac:dyDescent="0.25">
      <c r="A571">
        <v>86563</v>
      </c>
      <c r="B571">
        <v>41</v>
      </c>
      <c r="C571">
        <v>14</v>
      </c>
      <c r="D571">
        <v>102</v>
      </c>
      <c r="E571" t="s">
        <v>708</v>
      </c>
      <c r="F571">
        <v>128</v>
      </c>
      <c r="G571">
        <v>0.25</v>
      </c>
      <c r="H571" s="5">
        <v>32</v>
      </c>
    </row>
    <row r="572" spans="1:8" x14ac:dyDescent="0.25">
      <c r="A572">
        <v>86563</v>
      </c>
      <c r="B572">
        <v>70</v>
      </c>
      <c r="C572">
        <v>14</v>
      </c>
      <c r="D572">
        <v>107</v>
      </c>
      <c r="E572" t="s">
        <v>708</v>
      </c>
      <c r="F572">
        <v>205</v>
      </c>
      <c r="G572">
        <v>0</v>
      </c>
      <c r="H572" s="5">
        <v>48</v>
      </c>
    </row>
    <row r="573" spans="1:8" x14ac:dyDescent="0.25">
      <c r="A573">
        <v>48256</v>
      </c>
      <c r="B573">
        <v>59</v>
      </c>
      <c r="C573">
        <v>14</v>
      </c>
      <c r="D573">
        <v>106</v>
      </c>
      <c r="E573" t="s">
        <v>708</v>
      </c>
      <c r="F573">
        <v>163</v>
      </c>
      <c r="G573">
        <v>0.25</v>
      </c>
      <c r="H573" s="5">
        <v>40</v>
      </c>
    </row>
    <row r="574" spans="1:8" x14ac:dyDescent="0.25">
      <c r="A574">
        <v>48256</v>
      </c>
      <c r="B574">
        <v>73</v>
      </c>
      <c r="C574">
        <v>11</v>
      </c>
      <c r="D574">
        <v>105</v>
      </c>
      <c r="E574" t="s">
        <v>714</v>
      </c>
      <c r="F574">
        <v>49</v>
      </c>
      <c r="G574">
        <v>0</v>
      </c>
      <c r="H574" s="5">
        <v>55</v>
      </c>
    </row>
    <row r="575" spans="1:8" x14ac:dyDescent="0.25">
      <c r="A575">
        <v>96352</v>
      </c>
      <c r="B575">
        <v>74</v>
      </c>
      <c r="C575">
        <v>13</v>
      </c>
      <c r="D575">
        <v>105</v>
      </c>
      <c r="E575" t="s">
        <v>706</v>
      </c>
      <c r="F575">
        <v>135</v>
      </c>
      <c r="G575">
        <v>0.25</v>
      </c>
      <c r="H575" s="5">
        <v>18</v>
      </c>
    </row>
    <row r="576" spans="1:8" x14ac:dyDescent="0.25">
      <c r="A576">
        <v>96352</v>
      </c>
      <c r="B576">
        <v>73</v>
      </c>
      <c r="C576">
        <v>12</v>
      </c>
      <c r="D576">
        <v>105</v>
      </c>
      <c r="E576" t="s">
        <v>704</v>
      </c>
      <c r="F576">
        <v>68</v>
      </c>
      <c r="G576">
        <v>0.1</v>
      </c>
      <c r="H576" s="5">
        <v>49</v>
      </c>
    </row>
    <row r="577" spans="1:8" x14ac:dyDescent="0.25">
      <c r="A577">
        <v>86563</v>
      </c>
      <c r="B577">
        <v>46</v>
      </c>
      <c r="C577">
        <v>13</v>
      </c>
      <c r="D577">
        <v>108</v>
      </c>
      <c r="E577" t="s">
        <v>707</v>
      </c>
      <c r="F577">
        <v>217</v>
      </c>
      <c r="G577">
        <v>0.1</v>
      </c>
      <c r="H577" s="5">
        <v>45</v>
      </c>
    </row>
    <row r="578" spans="1:8" x14ac:dyDescent="0.25">
      <c r="A578">
        <v>96352</v>
      </c>
      <c r="B578">
        <v>65</v>
      </c>
      <c r="C578">
        <v>11</v>
      </c>
      <c r="D578">
        <v>106</v>
      </c>
      <c r="E578" t="s">
        <v>707</v>
      </c>
      <c r="F578">
        <v>45</v>
      </c>
      <c r="G578">
        <v>0.1</v>
      </c>
      <c r="H578" s="5">
        <v>36</v>
      </c>
    </row>
    <row r="579" spans="1:8" x14ac:dyDescent="0.25">
      <c r="A579">
        <v>86563</v>
      </c>
      <c r="B579">
        <v>63</v>
      </c>
      <c r="C579">
        <v>15</v>
      </c>
      <c r="D579">
        <v>105</v>
      </c>
      <c r="E579" t="s">
        <v>705</v>
      </c>
      <c r="F579">
        <v>161</v>
      </c>
      <c r="G579">
        <v>0.25</v>
      </c>
      <c r="H579" s="5">
        <v>21</v>
      </c>
    </row>
    <row r="580" spans="1:8" x14ac:dyDescent="0.25">
      <c r="A580">
        <v>96352</v>
      </c>
      <c r="B580">
        <v>79</v>
      </c>
      <c r="C580">
        <v>14</v>
      </c>
      <c r="D580">
        <v>107</v>
      </c>
      <c r="E580" t="s">
        <v>707</v>
      </c>
      <c r="F580">
        <v>78</v>
      </c>
      <c r="G580">
        <v>0</v>
      </c>
      <c r="H580" s="5">
        <v>22</v>
      </c>
    </row>
    <row r="581" spans="1:8" x14ac:dyDescent="0.25">
      <c r="A581">
        <v>96352</v>
      </c>
      <c r="B581">
        <v>41</v>
      </c>
      <c r="C581">
        <v>12</v>
      </c>
      <c r="D581">
        <v>107</v>
      </c>
      <c r="E581" t="s">
        <v>711</v>
      </c>
      <c r="F581">
        <v>64</v>
      </c>
      <c r="G581">
        <v>0.25</v>
      </c>
      <c r="H581" s="5">
        <v>13</v>
      </c>
    </row>
    <row r="582" spans="1:8" x14ac:dyDescent="0.25">
      <c r="A582">
        <v>96352</v>
      </c>
      <c r="B582">
        <v>79</v>
      </c>
      <c r="C582">
        <v>14</v>
      </c>
      <c r="D582">
        <v>106</v>
      </c>
      <c r="E582" t="s">
        <v>709</v>
      </c>
      <c r="F582">
        <v>94</v>
      </c>
      <c r="G582">
        <v>0.25</v>
      </c>
      <c r="H582" s="5">
        <v>58</v>
      </c>
    </row>
    <row r="583" spans="1:8" x14ac:dyDescent="0.25">
      <c r="A583">
        <v>86563</v>
      </c>
      <c r="B583">
        <v>71</v>
      </c>
      <c r="C583">
        <v>13</v>
      </c>
      <c r="D583">
        <v>104</v>
      </c>
      <c r="E583" t="s">
        <v>710</v>
      </c>
      <c r="F583">
        <v>78</v>
      </c>
      <c r="G583">
        <v>0</v>
      </c>
      <c r="H583" s="5">
        <v>13</v>
      </c>
    </row>
    <row r="584" spans="1:8" x14ac:dyDescent="0.25">
      <c r="A584">
        <v>96352</v>
      </c>
      <c r="B584">
        <v>36</v>
      </c>
      <c r="C584">
        <v>15</v>
      </c>
      <c r="D584">
        <v>103</v>
      </c>
      <c r="E584" t="s">
        <v>712</v>
      </c>
      <c r="F584">
        <v>146</v>
      </c>
      <c r="G584">
        <v>0</v>
      </c>
      <c r="H584" s="5">
        <v>50</v>
      </c>
    </row>
    <row r="585" spans="1:8" x14ac:dyDescent="0.25">
      <c r="A585">
        <v>96352</v>
      </c>
      <c r="B585">
        <v>63</v>
      </c>
      <c r="C585">
        <v>11</v>
      </c>
      <c r="D585">
        <v>106</v>
      </c>
      <c r="E585" t="s">
        <v>707</v>
      </c>
      <c r="F585">
        <v>197</v>
      </c>
      <c r="G585">
        <v>0.25</v>
      </c>
      <c r="H585" s="5">
        <v>48</v>
      </c>
    </row>
    <row r="586" spans="1:8" x14ac:dyDescent="0.25">
      <c r="A586">
        <v>48256</v>
      </c>
      <c r="B586">
        <v>57</v>
      </c>
      <c r="C586">
        <v>14</v>
      </c>
      <c r="D586">
        <v>105</v>
      </c>
      <c r="E586" t="s">
        <v>709</v>
      </c>
      <c r="F586">
        <v>247</v>
      </c>
      <c r="G586">
        <v>0</v>
      </c>
      <c r="H586" s="5">
        <v>57</v>
      </c>
    </row>
    <row r="587" spans="1:8" x14ac:dyDescent="0.25">
      <c r="A587">
        <v>96352</v>
      </c>
      <c r="B587">
        <v>32</v>
      </c>
      <c r="C587">
        <v>14</v>
      </c>
      <c r="D587">
        <v>102</v>
      </c>
      <c r="E587" t="s">
        <v>705</v>
      </c>
      <c r="F587">
        <v>25</v>
      </c>
      <c r="G587">
        <v>0.25</v>
      </c>
      <c r="H587" s="5">
        <v>11</v>
      </c>
    </row>
    <row r="588" spans="1:8" x14ac:dyDescent="0.25">
      <c r="A588">
        <v>96352</v>
      </c>
      <c r="B588">
        <v>72</v>
      </c>
      <c r="C588">
        <v>13</v>
      </c>
      <c r="D588">
        <v>102</v>
      </c>
      <c r="E588" t="s">
        <v>713</v>
      </c>
      <c r="F588">
        <v>214</v>
      </c>
      <c r="G588">
        <v>0.25</v>
      </c>
      <c r="H588" s="5">
        <v>18</v>
      </c>
    </row>
    <row r="589" spans="1:8" x14ac:dyDescent="0.25">
      <c r="A589">
        <v>86563</v>
      </c>
      <c r="B589">
        <v>62</v>
      </c>
      <c r="C589">
        <v>14</v>
      </c>
      <c r="D589">
        <v>104</v>
      </c>
      <c r="E589" t="s">
        <v>706</v>
      </c>
      <c r="F589">
        <v>13</v>
      </c>
      <c r="G589">
        <v>0</v>
      </c>
      <c r="H589" s="5">
        <v>23</v>
      </c>
    </row>
    <row r="590" spans="1:8" x14ac:dyDescent="0.25">
      <c r="A590">
        <v>86563</v>
      </c>
      <c r="B590">
        <v>76</v>
      </c>
      <c r="C590">
        <v>11</v>
      </c>
      <c r="D590">
        <v>102</v>
      </c>
      <c r="E590" t="s">
        <v>706</v>
      </c>
      <c r="F590">
        <v>231</v>
      </c>
      <c r="G590">
        <v>0.25</v>
      </c>
      <c r="H590" s="5">
        <v>20</v>
      </c>
    </row>
    <row r="591" spans="1:8" x14ac:dyDescent="0.25">
      <c r="A591">
        <v>96352</v>
      </c>
      <c r="B591">
        <v>73</v>
      </c>
      <c r="C591">
        <v>14</v>
      </c>
      <c r="D591">
        <v>107</v>
      </c>
      <c r="E591" t="s">
        <v>712</v>
      </c>
      <c r="F591">
        <v>28</v>
      </c>
      <c r="G591">
        <v>0</v>
      </c>
      <c r="H591" s="5">
        <v>15</v>
      </c>
    </row>
    <row r="592" spans="1:8" x14ac:dyDescent="0.25">
      <c r="A592">
        <v>96352</v>
      </c>
      <c r="B592">
        <v>48</v>
      </c>
      <c r="C592">
        <v>15</v>
      </c>
      <c r="D592">
        <v>104</v>
      </c>
      <c r="E592" t="s">
        <v>712</v>
      </c>
      <c r="F592">
        <v>71</v>
      </c>
      <c r="G592">
        <v>0.1</v>
      </c>
      <c r="H592" s="5">
        <v>20</v>
      </c>
    </row>
    <row r="593" spans="1:8" x14ac:dyDescent="0.25">
      <c r="A593">
        <v>86563</v>
      </c>
      <c r="B593">
        <v>76</v>
      </c>
      <c r="C593">
        <v>11</v>
      </c>
      <c r="D593">
        <v>104</v>
      </c>
      <c r="E593" t="s">
        <v>706</v>
      </c>
      <c r="F593">
        <v>179</v>
      </c>
      <c r="G593">
        <v>0.1</v>
      </c>
      <c r="H593" s="5">
        <v>13</v>
      </c>
    </row>
    <row r="594" spans="1:8" x14ac:dyDescent="0.25">
      <c r="A594">
        <v>48256</v>
      </c>
      <c r="B594">
        <v>35</v>
      </c>
      <c r="C594">
        <v>13</v>
      </c>
      <c r="D594">
        <v>103</v>
      </c>
      <c r="E594" t="s">
        <v>711</v>
      </c>
      <c r="F594">
        <v>120</v>
      </c>
      <c r="G594">
        <v>0.1</v>
      </c>
      <c r="H594" s="5">
        <v>46</v>
      </c>
    </row>
    <row r="595" spans="1:8" x14ac:dyDescent="0.25">
      <c r="A595">
        <v>96352</v>
      </c>
      <c r="B595">
        <v>43</v>
      </c>
      <c r="C595">
        <v>15</v>
      </c>
      <c r="D595">
        <v>106</v>
      </c>
      <c r="E595" t="s">
        <v>704</v>
      </c>
      <c r="F595">
        <v>37</v>
      </c>
      <c r="G595">
        <v>0</v>
      </c>
      <c r="H595" s="5">
        <v>49</v>
      </c>
    </row>
    <row r="596" spans="1:8" x14ac:dyDescent="0.25">
      <c r="A596">
        <v>86563</v>
      </c>
      <c r="B596">
        <v>63</v>
      </c>
      <c r="C596">
        <v>12</v>
      </c>
      <c r="D596">
        <v>105</v>
      </c>
      <c r="E596" t="s">
        <v>714</v>
      </c>
      <c r="F596">
        <v>218</v>
      </c>
      <c r="G596">
        <v>0.1</v>
      </c>
      <c r="H596" s="5">
        <v>18</v>
      </c>
    </row>
    <row r="597" spans="1:8" x14ac:dyDescent="0.25">
      <c r="A597">
        <v>96352</v>
      </c>
      <c r="B597">
        <v>39</v>
      </c>
      <c r="C597">
        <v>15</v>
      </c>
      <c r="D597">
        <v>104</v>
      </c>
      <c r="E597" t="s">
        <v>711</v>
      </c>
      <c r="F597">
        <v>80</v>
      </c>
      <c r="G597">
        <v>0</v>
      </c>
      <c r="H597" s="5">
        <v>34</v>
      </c>
    </row>
    <row r="598" spans="1:8" x14ac:dyDescent="0.25">
      <c r="A598">
        <v>96352</v>
      </c>
      <c r="B598">
        <v>64</v>
      </c>
      <c r="C598">
        <v>11</v>
      </c>
      <c r="D598">
        <v>104</v>
      </c>
      <c r="E598" t="s">
        <v>704</v>
      </c>
      <c r="F598">
        <v>113</v>
      </c>
      <c r="G598">
        <v>0.1</v>
      </c>
      <c r="H598" s="5">
        <v>25</v>
      </c>
    </row>
    <row r="599" spans="1:8" x14ac:dyDescent="0.25">
      <c r="A599">
        <v>48256</v>
      </c>
      <c r="B599">
        <v>44</v>
      </c>
      <c r="C599">
        <v>12</v>
      </c>
      <c r="D599">
        <v>105</v>
      </c>
      <c r="E599" t="s">
        <v>713</v>
      </c>
      <c r="F599">
        <v>188</v>
      </c>
      <c r="G599">
        <v>0</v>
      </c>
      <c r="H599" s="5">
        <v>57</v>
      </c>
    </row>
    <row r="600" spans="1:8" x14ac:dyDescent="0.25">
      <c r="A600">
        <v>48256</v>
      </c>
      <c r="B600">
        <v>35</v>
      </c>
      <c r="C600">
        <v>15</v>
      </c>
      <c r="D600">
        <v>103</v>
      </c>
      <c r="E600" t="s">
        <v>706</v>
      </c>
      <c r="F600">
        <v>160</v>
      </c>
      <c r="G600">
        <v>0.1</v>
      </c>
      <c r="H600" s="5">
        <v>17</v>
      </c>
    </row>
    <row r="601" spans="1:8" x14ac:dyDescent="0.25">
      <c r="A601">
        <v>96352</v>
      </c>
      <c r="B601">
        <v>64</v>
      </c>
      <c r="C601">
        <v>14</v>
      </c>
      <c r="D601">
        <v>101</v>
      </c>
      <c r="E601" t="s">
        <v>712</v>
      </c>
      <c r="F601">
        <v>113</v>
      </c>
      <c r="G601">
        <v>0.1</v>
      </c>
      <c r="H601" s="5">
        <v>52</v>
      </c>
    </row>
    <row r="602" spans="1:8" x14ac:dyDescent="0.25">
      <c r="A602">
        <v>48256</v>
      </c>
      <c r="B602">
        <v>65</v>
      </c>
      <c r="C602">
        <v>12</v>
      </c>
      <c r="D602">
        <v>104</v>
      </c>
      <c r="E602" t="s">
        <v>708</v>
      </c>
      <c r="F602">
        <v>235</v>
      </c>
      <c r="G602">
        <v>0</v>
      </c>
      <c r="H602" s="5">
        <v>56</v>
      </c>
    </row>
    <row r="603" spans="1:8" x14ac:dyDescent="0.25">
      <c r="A603">
        <v>86563</v>
      </c>
      <c r="B603">
        <v>70</v>
      </c>
      <c r="C603">
        <v>14</v>
      </c>
      <c r="D603">
        <v>103</v>
      </c>
      <c r="E603" t="s">
        <v>713</v>
      </c>
      <c r="F603">
        <v>249</v>
      </c>
      <c r="G603">
        <v>0.25</v>
      </c>
      <c r="H603" s="5">
        <v>24</v>
      </c>
    </row>
    <row r="604" spans="1:8" x14ac:dyDescent="0.25">
      <c r="A604">
        <v>48256</v>
      </c>
      <c r="B604">
        <v>63</v>
      </c>
      <c r="C604">
        <v>13</v>
      </c>
      <c r="D604">
        <v>105</v>
      </c>
      <c r="E604" t="s">
        <v>708</v>
      </c>
      <c r="F604">
        <v>213</v>
      </c>
      <c r="G604">
        <v>0</v>
      </c>
      <c r="H604" s="5">
        <v>45</v>
      </c>
    </row>
    <row r="605" spans="1:8" x14ac:dyDescent="0.25">
      <c r="A605">
        <v>86563</v>
      </c>
      <c r="B605">
        <v>54</v>
      </c>
      <c r="C605">
        <v>12</v>
      </c>
      <c r="D605">
        <v>104</v>
      </c>
      <c r="E605" t="s">
        <v>713</v>
      </c>
      <c r="F605">
        <v>61</v>
      </c>
      <c r="G605">
        <v>0.25</v>
      </c>
      <c r="H605" s="5">
        <v>10</v>
      </c>
    </row>
    <row r="606" spans="1:8" x14ac:dyDescent="0.25">
      <c r="A606">
        <v>96352</v>
      </c>
      <c r="B606">
        <v>54</v>
      </c>
      <c r="C606">
        <v>11</v>
      </c>
      <c r="D606">
        <v>103</v>
      </c>
      <c r="E606" t="s">
        <v>712</v>
      </c>
      <c r="F606">
        <v>119</v>
      </c>
      <c r="G606">
        <v>0.25</v>
      </c>
      <c r="H606" s="5">
        <v>36</v>
      </c>
    </row>
    <row r="607" spans="1:8" x14ac:dyDescent="0.25">
      <c r="A607">
        <v>96352</v>
      </c>
      <c r="B607">
        <v>34</v>
      </c>
      <c r="C607">
        <v>14</v>
      </c>
      <c r="D607">
        <v>102</v>
      </c>
      <c r="E607" t="s">
        <v>709</v>
      </c>
      <c r="F607">
        <v>44</v>
      </c>
      <c r="G607">
        <v>0.1</v>
      </c>
      <c r="H607" s="5">
        <v>24</v>
      </c>
    </row>
    <row r="608" spans="1:8" x14ac:dyDescent="0.25">
      <c r="A608">
        <v>96352</v>
      </c>
      <c r="B608">
        <v>57</v>
      </c>
      <c r="C608">
        <v>14</v>
      </c>
      <c r="D608">
        <v>107</v>
      </c>
      <c r="E608" t="s">
        <v>705</v>
      </c>
      <c r="F608">
        <v>246</v>
      </c>
      <c r="G608">
        <v>0</v>
      </c>
      <c r="H608" s="5">
        <v>17</v>
      </c>
    </row>
    <row r="609" spans="1:8" x14ac:dyDescent="0.25">
      <c r="A609">
        <v>96352</v>
      </c>
      <c r="B609">
        <v>50</v>
      </c>
      <c r="C609">
        <v>15</v>
      </c>
      <c r="D609">
        <v>106</v>
      </c>
      <c r="E609" t="s">
        <v>711</v>
      </c>
      <c r="F609">
        <v>115</v>
      </c>
      <c r="G609">
        <v>0.1</v>
      </c>
      <c r="H609" s="5">
        <v>22</v>
      </c>
    </row>
    <row r="610" spans="1:8" x14ac:dyDescent="0.25">
      <c r="A610">
        <v>96352</v>
      </c>
      <c r="B610">
        <v>74</v>
      </c>
      <c r="C610">
        <v>14</v>
      </c>
      <c r="D610">
        <v>105</v>
      </c>
      <c r="E610" t="s">
        <v>705</v>
      </c>
      <c r="F610">
        <v>240</v>
      </c>
      <c r="G610">
        <v>0.1</v>
      </c>
      <c r="H610" s="5">
        <v>33</v>
      </c>
    </row>
    <row r="611" spans="1:8" x14ac:dyDescent="0.25">
      <c r="A611">
        <v>48256</v>
      </c>
      <c r="B611">
        <v>37</v>
      </c>
      <c r="C611">
        <v>11</v>
      </c>
      <c r="D611">
        <v>106</v>
      </c>
      <c r="E611" t="s">
        <v>707</v>
      </c>
      <c r="F611">
        <v>86</v>
      </c>
      <c r="G611">
        <v>0</v>
      </c>
      <c r="H611" s="5">
        <v>32</v>
      </c>
    </row>
    <row r="612" spans="1:8" x14ac:dyDescent="0.25">
      <c r="A612">
        <v>86563</v>
      </c>
      <c r="B612">
        <v>31</v>
      </c>
      <c r="C612">
        <v>14</v>
      </c>
      <c r="D612">
        <v>103</v>
      </c>
      <c r="E612" t="s">
        <v>706</v>
      </c>
      <c r="F612">
        <v>179</v>
      </c>
      <c r="G612">
        <v>0.1</v>
      </c>
      <c r="H612" s="5">
        <v>34</v>
      </c>
    </row>
    <row r="613" spans="1:8" x14ac:dyDescent="0.25">
      <c r="A613">
        <v>48256</v>
      </c>
      <c r="B613">
        <v>57</v>
      </c>
      <c r="C613">
        <v>14</v>
      </c>
      <c r="D613">
        <v>107</v>
      </c>
      <c r="E613" t="s">
        <v>705</v>
      </c>
      <c r="F613">
        <v>169</v>
      </c>
      <c r="G613">
        <v>0</v>
      </c>
      <c r="H613" s="5">
        <v>55</v>
      </c>
    </row>
    <row r="614" spans="1:8" x14ac:dyDescent="0.25">
      <c r="A614">
        <v>48256</v>
      </c>
      <c r="B614">
        <v>38</v>
      </c>
      <c r="C614">
        <v>11</v>
      </c>
      <c r="D614">
        <v>104</v>
      </c>
      <c r="E614" t="s">
        <v>705</v>
      </c>
      <c r="F614">
        <v>136</v>
      </c>
      <c r="G614">
        <v>0.25</v>
      </c>
      <c r="H614" s="5">
        <v>22</v>
      </c>
    </row>
    <row r="615" spans="1:8" x14ac:dyDescent="0.25">
      <c r="A615">
        <v>96352</v>
      </c>
      <c r="B615">
        <v>71</v>
      </c>
      <c r="C615">
        <v>15</v>
      </c>
      <c r="D615">
        <v>106</v>
      </c>
      <c r="E615" t="s">
        <v>710</v>
      </c>
      <c r="F615">
        <v>33</v>
      </c>
      <c r="G615">
        <v>0.1</v>
      </c>
      <c r="H615" s="5">
        <v>35</v>
      </c>
    </row>
    <row r="616" spans="1:8" x14ac:dyDescent="0.25">
      <c r="A616">
        <v>86563</v>
      </c>
      <c r="B616">
        <v>40</v>
      </c>
      <c r="C616">
        <v>12</v>
      </c>
      <c r="D616">
        <v>102</v>
      </c>
      <c r="E616" t="s">
        <v>712</v>
      </c>
      <c r="F616">
        <v>203</v>
      </c>
      <c r="G616">
        <v>0.25</v>
      </c>
      <c r="H616" s="5">
        <v>53</v>
      </c>
    </row>
    <row r="617" spans="1:8" x14ac:dyDescent="0.25">
      <c r="A617">
        <v>48256</v>
      </c>
      <c r="B617">
        <v>57</v>
      </c>
      <c r="C617">
        <v>15</v>
      </c>
      <c r="D617">
        <v>102</v>
      </c>
      <c r="E617" t="s">
        <v>708</v>
      </c>
      <c r="F617">
        <v>36</v>
      </c>
      <c r="G617">
        <v>0.25</v>
      </c>
      <c r="H617" s="5">
        <v>19</v>
      </c>
    </row>
    <row r="618" spans="1:8" x14ac:dyDescent="0.25">
      <c r="A618">
        <v>96352</v>
      </c>
      <c r="B618">
        <v>70</v>
      </c>
      <c r="C618">
        <v>14</v>
      </c>
      <c r="D618">
        <v>103</v>
      </c>
      <c r="E618" t="s">
        <v>708</v>
      </c>
      <c r="F618">
        <v>67</v>
      </c>
      <c r="G618">
        <v>0.25</v>
      </c>
      <c r="H618" s="5">
        <v>51</v>
      </c>
    </row>
    <row r="619" spans="1:8" x14ac:dyDescent="0.25">
      <c r="A619">
        <v>96352</v>
      </c>
      <c r="B619">
        <v>48</v>
      </c>
      <c r="C619">
        <v>15</v>
      </c>
      <c r="D619">
        <v>107</v>
      </c>
      <c r="E619" t="s">
        <v>710</v>
      </c>
      <c r="F619">
        <v>182</v>
      </c>
      <c r="G619">
        <v>0</v>
      </c>
      <c r="H619" s="5">
        <v>17</v>
      </c>
    </row>
    <row r="620" spans="1:8" x14ac:dyDescent="0.25">
      <c r="A620">
        <v>48256</v>
      </c>
      <c r="B620">
        <v>39</v>
      </c>
      <c r="C620">
        <v>12</v>
      </c>
      <c r="D620">
        <v>101</v>
      </c>
      <c r="E620" t="s">
        <v>707</v>
      </c>
      <c r="F620">
        <v>99</v>
      </c>
      <c r="G620">
        <v>0.1</v>
      </c>
      <c r="H620" s="5">
        <v>43</v>
      </c>
    </row>
    <row r="621" spans="1:8" x14ac:dyDescent="0.25">
      <c r="A621">
        <v>86563</v>
      </c>
      <c r="B621">
        <v>70</v>
      </c>
      <c r="C621">
        <v>14</v>
      </c>
      <c r="D621">
        <v>106</v>
      </c>
      <c r="E621" t="s">
        <v>707</v>
      </c>
      <c r="F621">
        <v>151</v>
      </c>
      <c r="G621">
        <v>0.1</v>
      </c>
      <c r="H621" s="5">
        <v>24</v>
      </c>
    </row>
    <row r="622" spans="1:8" x14ac:dyDescent="0.25">
      <c r="A622">
        <v>48256</v>
      </c>
      <c r="B622">
        <v>43</v>
      </c>
      <c r="C622">
        <v>11</v>
      </c>
      <c r="D622">
        <v>107</v>
      </c>
      <c r="E622" t="s">
        <v>712</v>
      </c>
      <c r="F622">
        <v>75</v>
      </c>
      <c r="G622">
        <v>0.25</v>
      </c>
      <c r="H622" s="5">
        <v>35</v>
      </c>
    </row>
    <row r="623" spans="1:8" x14ac:dyDescent="0.25">
      <c r="A623">
        <v>48256</v>
      </c>
      <c r="B623">
        <v>64</v>
      </c>
      <c r="C623">
        <v>11</v>
      </c>
      <c r="D623">
        <v>108</v>
      </c>
      <c r="E623" t="s">
        <v>710</v>
      </c>
      <c r="F623">
        <v>141</v>
      </c>
      <c r="G623">
        <v>0.1</v>
      </c>
      <c r="H623" s="5">
        <v>13</v>
      </c>
    </row>
    <row r="624" spans="1:8" x14ac:dyDescent="0.25">
      <c r="A624">
        <v>86563</v>
      </c>
      <c r="B624">
        <v>52</v>
      </c>
      <c r="C624">
        <v>15</v>
      </c>
      <c r="D624">
        <v>102</v>
      </c>
      <c r="E624" t="s">
        <v>707</v>
      </c>
      <c r="F624">
        <v>43</v>
      </c>
      <c r="G624">
        <v>0</v>
      </c>
      <c r="H624" s="5">
        <v>34</v>
      </c>
    </row>
    <row r="625" spans="1:8" x14ac:dyDescent="0.25">
      <c r="A625">
        <v>48256</v>
      </c>
      <c r="B625">
        <v>58</v>
      </c>
      <c r="C625">
        <v>11</v>
      </c>
      <c r="D625">
        <v>103</v>
      </c>
      <c r="E625" t="s">
        <v>711</v>
      </c>
      <c r="F625">
        <v>73</v>
      </c>
      <c r="G625">
        <v>0.25</v>
      </c>
      <c r="H625" s="5">
        <v>56</v>
      </c>
    </row>
    <row r="626" spans="1:8" x14ac:dyDescent="0.25">
      <c r="A626">
        <v>86563</v>
      </c>
      <c r="B626">
        <v>72</v>
      </c>
      <c r="C626">
        <v>15</v>
      </c>
      <c r="D626">
        <v>104</v>
      </c>
      <c r="E626" t="s">
        <v>712</v>
      </c>
      <c r="F626">
        <v>80</v>
      </c>
      <c r="G626">
        <v>0.1</v>
      </c>
      <c r="H626" s="5">
        <v>15</v>
      </c>
    </row>
    <row r="627" spans="1:8" x14ac:dyDescent="0.25">
      <c r="A627">
        <v>48256</v>
      </c>
      <c r="B627">
        <v>75</v>
      </c>
      <c r="C627">
        <v>13</v>
      </c>
      <c r="D627">
        <v>105</v>
      </c>
      <c r="E627" t="s">
        <v>713</v>
      </c>
      <c r="F627">
        <v>152</v>
      </c>
      <c r="G627">
        <v>0.25</v>
      </c>
      <c r="H627" s="5">
        <v>14</v>
      </c>
    </row>
    <row r="628" spans="1:8" x14ac:dyDescent="0.25">
      <c r="A628">
        <v>86563</v>
      </c>
      <c r="B628">
        <v>63</v>
      </c>
      <c r="C628">
        <v>15</v>
      </c>
      <c r="D628">
        <v>103</v>
      </c>
      <c r="E628" t="s">
        <v>712</v>
      </c>
      <c r="F628">
        <v>222</v>
      </c>
      <c r="G628">
        <v>0.25</v>
      </c>
      <c r="H628" s="5">
        <v>17</v>
      </c>
    </row>
    <row r="629" spans="1:8" x14ac:dyDescent="0.25">
      <c r="A629">
        <v>96352</v>
      </c>
      <c r="B629">
        <v>37</v>
      </c>
      <c r="C629">
        <v>11</v>
      </c>
      <c r="D629">
        <v>108</v>
      </c>
      <c r="E629" t="s">
        <v>708</v>
      </c>
      <c r="F629">
        <v>105</v>
      </c>
      <c r="G629">
        <v>0.1</v>
      </c>
      <c r="H629" s="5">
        <v>53</v>
      </c>
    </row>
    <row r="630" spans="1:8" x14ac:dyDescent="0.25">
      <c r="A630">
        <v>96352</v>
      </c>
      <c r="B630">
        <v>67</v>
      </c>
      <c r="C630">
        <v>11</v>
      </c>
      <c r="D630">
        <v>107</v>
      </c>
      <c r="E630" t="s">
        <v>712</v>
      </c>
      <c r="F630">
        <v>111</v>
      </c>
      <c r="G630">
        <v>0.1</v>
      </c>
      <c r="H630" s="5">
        <v>21</v>
      </c>
    </row>
    <row r="631" spans="1:8" x14ac:dyDescent="0.25">
      <c r="A631">
        <v>48256</v>
      </c>
      <c r="B631">
        <v>34</v>
      </c>
      <c r="C631">
        <v>15</v>
      </c>
      <c r="D631">
        <v>104</v>
      </c>
      <c r="E631" t="s">
        <v>705</v>
      </c>
      <c r="F631">
        <v>197</v>
      </c>
      <c r="G631">
        <v>0.25</v>
      </c>
      <c r="H631" s="5">
        <v>51</v>
      </c>
    </row>
    <row r="632" spans="1:8" x14ac:dyDescent="0.25">
      <c r="A632">
        <v>48256</v>
      </c>
      <c r="B632">
        <v>31</v>
      </c>
      <c r="C632">
        <v>15</v>
      </c>
      <c r="D632">
        <v>108</v>
      </c>
      <c r="E632" t="s">
        <v>707</v>
      </c>
      <c r="F632">
        <v>37</v>
      </c>
      <c r="G632">
        <v>0</v>
      </c>
      <c r="H632" s="5">
        <v>45</v>
      </c>
    </row>
    <row r="633" spans="1:8" x14ac:dyDescent="0.25">
      <c r="A633">
        <v>86563</v>
      </c>
      <c r="B633">
        <v>42</v>
      </c>
      <c r="C633">
        <v>15</v>
      </c>
      <c r="D633">
        <v>107</v>
      </c>
      <c r="E633" t="s">
        <v>705</v>
      </c>
      <c r="F633">
        <v>9</v>
      </c>
      <c r="G633">
        <v>0.1</v>
      </c>
      <c r="H633" s="5">
        <v>45</v>
      </c>
    </row>
    <row r="634" spans="1:8" x14ac:dyDescent="0.25">
      <c r="A634">
        <v>48256</v>
      </c>
      <c r="B634">
        <v>57</v>
      </c>
      <c r="C634">
        <v>15</v>
      </c>
      <c r="D634">
        <v>101</v>
      </c>
      <c r="E634" t="s">
        <v>709</v>
      </c>
      <c r="F634">
        <v>4</v>
      </c>
      <c r="G634">
        <v>0.1</v>
      </c>
      <c r="H634" s="5">
        <v>34</v>
      </c>
    </row>
    <row r="635" spans="1:8" x14ac:dyDescent="0.25">
      <c r="A635">
        <v>96352</v>
      </c>
      <c r="B635">
        <v>51</v>
      </c>
      <c r="C635">
        <v>12</v>
      </c>
      <c r="D635">
        <v>102</v>
      </c>
      <c r="E635" t="s">
        <v>707</v>
      </c>
      <c r="F635">
        <v>122</v>
      </c>
      <c r="G635">
        <v>0.25</v>
      </c>
      <c r="H635" s="5">
        <v>10</v>
      </c>
    </row>
    <row r="636" spans="1:8" x14ac:dyDescent="0.25">
      <c r="A636">
        <v>48256</v>
      </c>
      <c r="B636">
        <v>70</v>
      </c>
      <c r="C636">
        <v>15</v>
      </c>
      <c r="D636">
        <v>108</v>
      </c>
      <c r="E636" t="s">
        <v>706</v>
      </c>
      <c r="F636">
        <v>92</v>
      </c>
      <c r="G636">
        <v>0</v>
      </c>
      <c r="H636" s="5">
        <v>50</v>
      </c>
    </row>
    <row r="637" spans="1:8" x14ac:dyDescent="0.25">
      <c r="A637">
        <v>48256</v>
      </c>
      <c r="B637">
        <v>46</v>
      </c>
      <c r="C637">
        <v>15</v>
      </c>
      <c r="D637">
        <v>102</v>
      </c>
      <c r="E637" t="s">
        <v>707</v>
      </c>
      <c r="F637">
        <v>166</v>
      </c>
      <c r="G637">
        <v>0</v>
      </c>
      <c r="H637" s="5">
        <v>22</v>
      </c>
    </row>
    <row r="638" spans="1:8" x14ac:dyDescent="0.25">
      <c r="A638">
        <v>48256</v>
      </c>
      <c r="B638">
        <v>32</v>
      </c>
      <c r="C638">
        <v>11</v>
      </c>
      <c r="D638">
        <v>107</v>
      </c>
      <c r="E638" t="s">
        <v>709</v>
      </c>
      <c r="F638">
        <v>13</v>
      </c>
      <c r="G638">
        <v>0.25</v>
      </c>
      <c r="H638" s="5">
        <v>14</v>
      </c>
    </row>
    <row r="639" spans="1:8" x14ac:dyDescent="0.25">
      <c r="A639">
        <v>86563</v>
      </c>
      <c r="B639">
        <v>70</v>
      </c>
      <c r="C639">
        <v>11</v>
      </c>
      <c r="D639">
        <v>108</v>
      </c>
      <c r="E639" t="s">
        <v>706</v>
      </c>
      <c r="F639">
        <v>124</v>
      </c>
      <c r="G639">
        <v>0.25</v>
      </c>
      <c r="H639" s="5">
        <v>41</v>
      </c>
    </row>
    <row r="640" spans="1:8" x14ac:dyDescent="0.25">
      <c r="A640">
        <v>86563</v>
      </c>
      <c r="B640">
        <v>55</v>
      </c>
      <c r="C640">
        <v>13</v>
      </c>
      <c r="D640">
        <v>105</v>
      </c>
      <c r="E640" t="s">
        <v>711</v>
      </c>
      <c r="F640">
        <v>228</v>
      </c>
      <c r="G640">
        <v>0</v>
      </c>
      <c r="H640" s="5">
        <v>37</v>
      </c>
    </row>
    <row r="641" spans="1:8" x14ac:dyDescent="0.25">
      <c r="A641">
        <v>86563</v>
      </c>
      <c r="B641">
        <v>71</v>
      </c>
      <c r="C641">
        <v>14</v>
      </c>
      <c r="D641">
        <v>106</v>
      </c>
      <c r="E641" t="s">
        <v>711</v>
      </c>
      <c r="F641">
        <v>160</v>
      </c>
      <c r="G641">
        <v>0.25</v>
      </c>
      <c r="H641" s="5">
        <v>40</v>
      </c>
    </row>
    <row r="642" spans="1:8" x14ac:dyDescent="0.25">
      <c r="A642">
        <v>48256</v>
      </c>
      <c r="B642">
        <v>69</v>
      </c>
      <c r="C642">
        <v>14</v>
      </c>
      <c r="D642">
        <v>108</v>
      </c>
      <c r="E642" t="s">
        <v>713</v>
      </c>
      <c r="F642">
        <v>45</v>
      </c>
      <c r="G642">
        <v>0</v>
      </c>
      <c r="H642" s="5">
        <v>37</v>
      </c>
    </row>
    <row r="643" spans="1:8" x14ac:dyDescent="0.25">
      <c r="A643">
        <v>86563</v>
      </c>
      <c r="B643">
        <v>54</v>
      </c>
      <c r="C643">
        <v>15</v>
      </c>
      <c r="D643">
        <v>104</v>
      </c>
      <c r="E643" t="s">
        <v>712</v>
      </c>
      <c r="F643">
        <v>237</v>
      </c>
      <c r="G643">
        <v>0.25</v>
      </c>
      <c r="H643" s="5">
        <v>53</v>
      </c>
    </row>
    <row r="644" spans="1:8" x14ac:dyDescent="0.25">
      <c r="A644">
        <v>96352</v>
      </c>
      <c r="B644">
        <v>74</v>
      </c>
      <c r="C644">
        <v>14</v>
      </c>
      <c r="D644">
        <v>108</v>
      </c>
      <c r="E644" t="s">
        <v>707</v>
      </c>
      <c r="F644">
        <v>229</v>
      </c>
      <c r="G644">
        <v>0</v>
      </c>
      <c r="H644" s="5">
        <v>37</v>
      </c>
    </row>
    <row r="645" spans="1:8" x14ac:dyDescent="0.25">
      <c r="A645">
        <v>86563</v>
      </c>
      <c r="B645">
        <v>69</v>
      </c>
      <c r="C645">
        <v>15</v>
      </c>
      <c r="D645">
        <v>103</v>
      </c>
      <c r="E645" t="s">
        <v>710</v>
      </c>
      <c r="F645">
        <v>40</v>
      </c>
      <c r="G645">
        <v>0.25</v>
      </c>
      <c r="H645" s="5">
        <v>24</v>
      </c>
    </row>
    <row r="646" spans="1:8" x14ac:dyDescent="0.25">
      <c r="A646">
        <v>48256</v>
      </c>
      <c r="B646">
        <v>54</v>
      </c>
      <c r="C646">
        <v>12</v>
      </c>
      <c r="D646">
        <v>104</v>
      </c>
      <c r="E646" t="s">
        <v>708</v>
      </c>
      <c r="F646">
        <v>80</v>
      </c>
      <c r="G646">
        <v>0.1</v>
      </c>
      <c r="H646" s="5">
        <v>36</v>
      </c>
    </row>
    <row r="647" spans="1:8" x14ac:dyDescent="0.25">
      <c r="A647">
        <v>48256</v>
      </c>
      <c r="B647">
        <v>33</v>
      </c>
      <c r="C647">
        <v>12</v>
      </c>
      <c r="D647">
        <v>102</v>
      </c>
      <c r="E647" t="s">
        <v>708</v>
      </c>
      <c r="F647">
        <v>65</v>
      </c>
      <c r="G647">
        <v>0</v>
      </c>
      <c r="H647" s="5">
        <v>46</v>
      </c>
    </row>
    <row r="648" spans="1:8" x14ac:dyDescent="0.25">
      <c r="A648">
        <v>86563</v>
      </c>
      <c r="B648">
        <v>68</v>
      </c>
      <c r="C648">
        <v>13</v>
      </c>
      <c r="D648">
        <v>105</v>
      </c>
      <c r="E648" t="s">
        <v>707</v>
      </c>
      <c r="F648">
        <v>2</v>
      </c>
      <c r="G648">
        <v>0.1</v>
      </c>
      <c r="H648" s="5">
        <v>41</v>
      </c>
    </row>
    <row r="649" spans="1:8" x14ac:dyDescent="0.25">
      <c r="A649">
        <v>96352</v>
      </c>
      <c r="B649">
        <v>51</v>
      </c>
      <c r="C649">
        <v>13</v>
      </c>
      <c r="D649">
        <v>106</v>
      </c>
      <c r="E649" t="s">
        <v>705</v>
      </c>
      <c r="F649">
        <v>156</v>
      </c>
      <c r="G649">
        <v>0.25</v>
      </c>
      <c r="H649" s="5">
        <v>22</v>
      </c>
    </row>
    <row r="650" spans="1:8" x14ac:dyDescent="0.25">
      <c r="A650">
        <v>48256</v>
      </c>
      <c r="B650">
        <v>35</v>
      </c>
      <c r="C650">
        <v>14</v>
      </c>
      <c r="D650">
        <v>107</v>
      </c>
      <c r="E650" t="s">
        <v>713</v>
      </c>
      <c r="F650">
        <v>120</v>
      </c>
      <c r="G650">
        <v>0.1</v>
      </c>
      <c r="H650" s="5">
        <v>26</v>
      </c>
    </row>
    <row r="651" spans="1:8" x14ac:dyDescent="0.25">
      <c r="A651">
        <v>86563</v>
      </c>
      <c r="B651">
        <v>36</v>
      </c>
      <c r="C651">
        <v>15</v>
      </c>
      <c r="D651">
        <v>105</v>
      </c>
      <c r="E651" t="s">
        <v>711</v>
      </c>
      <c r="F651">
        <v>179</v>
      </c>
      <c r="G651">
        <v>0</v>
      </c>
      <c r="H651" s="5">
        <v>48</v>
      </c>
    </row>
    <row r="652" spans="1:8" x14ac:dyDescent="0.25">
      <c r="A652">
        <v>48256</v>
      </c>
      <c r="B652">
        <v>40</v>
      </c>
      <c r="C652">
        <v>14</v>
      </c>
      <c r="D652">
        <v>103</v>
      </c>
      <c r="E652" t="s">
        <v>710</v>
      </c>
      <c r="F652">
        <v>80</v>
      </c>
      <c r="G652">
        <v>0.1</v>
      </c>
      <c r="H652" s="5">
        <v>50</v>
      </c>
    </row>
    <row r="653" spans="1:8" x14ac:dyDescent="0.25">
      <c r="A653">
        <v>96352</v>
      </c>
      <c r="B653">
        <v>49</v>
      </c>
      <c r="C653">
        <v>14</v>
      </c>
      <c r="D653">
        <v>105</v>
      </c>
      <c r="E653" t="s">
        <v>706</v>
      </c>
      <c r="F653">
        <v>73</v>
      </c>
      <c r="G653">
        <v>0.1</v>
      </c>
      <c r="H653" s="5">
        <v>31</v>
      </c>
    </row>
    <row r="654" spans="1:8" x14ac:dyDescent="0.25">
      <c r="A654">
        <v>48256</v>
      </c>
      <c r="B654">
        <v>56</v>
      </c>
      <c r="C654">
        <v>14</v>
      </c>
      <c r="D654">
        <v>101</v>
      </c>
      <c r="E654" t="s">
        <v>706</v>
      </c>
      <c r="F654">
        <v>228</v>
      </c>
      <c r="G654">
        <v>0.25</v>
      </c>
      <c r="H654" s="5">
        <v>57</v>
      </c>
    </row>
    <row r="655" spans="1:8" x14ac:dyDescent="0.25">
      <c r="A655">
        <v>48256</v>
      </c>
      <c r="B655">
        <v>56</v>
      </c>
      <c r="C655">
        <v>12</v>
      </c>
      <c r="D655">
        <v>101</v>
      </c>
      <c r="E655" t="s">
        <v>704</v>
      </c>
      <c r="F655">
        <v>71</v>
      </c>
      <c r="G655">
        <v>0</v>
      </c>
      <c r="H655" s="5">
        <v>51</v>
      </c>
    </row>
    <row r="656" spans="1:8" x14ac:dyDescent="0.25">
      <c r="A656">
        <v>96352</v>
      </c>
      <c r="B656">
        <v>76</v>
      </c>
      <c r="C656">
        <v>15</v>
      </c>
      <c r="D656">
        <v>104</v>
      </c>
      <c r="E656" t="s">
        <v>708</v>
      </c>
      <c r="F656">
        <v>143</v>
      </c>
      <c r="G656">
        <v>0</v>
      </c>
      <c r="H656" s="5">
        <v>44</v>
      </c>
    </row>
    <row r="657" spans="1:8" x14ac:dyDescent="0.25">
      <c r="A657">
        <v>96352</v>
      </c>
      <c r="B657">
        <v>36</v>
      </c>
      <c r="C657">
        <v>11</v>
      </c>
      <c r="D657">
        <v>106</v>
      </c>
      <c r="E657" t="s">
        <v>714</v>
      </c>
      <c r="F657">
        <v>181</v>
      </c>
      <c r="G657">
        <v>0.25</v>
      </c>
      <c r="H657" s="5">
        <v>54</v>
      </c>
    </row>
    <row r="658" spans="1:8" x14ac:dyDescent="0.25">
      <c r="A658">
        <v>96352</v>
      </c>
      <c r="B658">
        <v>42</v>
      </c>
      <c r="C658">
        <v>13</v>
      </c>
      <c r="D658">
        <v>102</v>
      </c>
      <c r="E658" t="s">
        <v>706</v>
      </c>
      <c r="F658">
        <v>62</v>
      </c>
      <c r="G658">
        <v>0</v>
      </c>
      <c r="H658" s="5">
        <v>46</v>
      </c>
    </row>
    <row r="659" spans="1:8" x14ac:dyDescent="0.25">
      <c r="A659">
        <v>96352</v>
      </c>
      <c r="B659">
        <v>42</v>
      </c>
      <c r="C659">
        <v>12</v>
      </c>
      <c r="D659">
        <v>107</v>
      </c>
      <c r="E659" t="s">
        <v>712</v>
      </c>
      <c r="F659">
        <v>128</v>
      </c>
      <c r="G659">
        <v>0</v>
      </c>
      <c r="H659" s="5">
        <v>21</v>
      </c>
    </row>
    <row r="660" spans="1:8" x14ac:dyDescent="0.25">
      <c r="A660">
        <v>96352</v>
      </c>
      <c r="B660">
        <v>73</v>
      </c>
      <c r="C660">
        <v>13</v>
      </c>
      <c r="D660">
        <v>101</v>
      </c>
      <c r="E660" t="s">
        <v>707</v>
      </c>
      <c r="F660">
        <v>18</v>
      </c>
      <c r="G660">
        <v>0.25</v>
      </c>
      <c r="H660" s="5">
        <v>59</v>
      </c>
    </row>
    <row r="661" spans="1:8" x14ac:dyDescent="0.25">
      <c r="A661">
        <v>86563</v>
      </c>
      <c r="B661">
        <v>56</v>
      </c>
      <c r="C661">
        <v>14</v>
      </c>
      <c r="D661">
        <v>104</v>
      </c>
      <c r="E661" t="s">
        <v>704</v>
      </c>
      <c r="F661">
        <v>97</v>
      </c>
      <c r="G661">
        <v>0.25</v>
      </c>
      <c r="H661" s="5">
        <v>41</v>
      </c>
    </row>
    <row r="662" spans="1:8" x14ac:dyDescent="0.25">
      <c r="A662">
        <v>86563</v>
      </c>
      <c r="B662">
        <v>50</v>
      </c>
      <c r="C662">
        <v>11</v>
      </c>
      <c r="D662">
        <v>105</v>
      </c>
      <c r="E662" t="s">
        <v>709</v>
      </c>
      <c r="F662">
        <v>76</v>
      </c>
      <c r="G662">
        <v>0.1</v>
      </c>
      <c r="H662" s="5">
        <v>30</v>
      </c>
    </row>
    <row r="663" spans="1:8" x14ac:dyDescent="0.25">
      <c r="A663">
        <v>48256</v>
      </c>
      <c r="B663">
        <v>78</v>
      </c>
      <c r="C663">
        <v>13</v>
      </c>
      <c r="D663">
        <v>101</v>
      </c>
      <c r="E663" t="s">
        <v>706</v>
      </c>
      <c r="F663">
        <v>72</v>
      </c>
      <c r="G663">
        <v>0.25</v>
      </c>
      <c r="H663" s="5">
        <v>10</v>
      </c>
    </row>
    <row r="664" spans="1:8" x14ac:dyDescent="0.25">
      <c r="A664">
        <v>96352</v>
      </c>
      <c r="B664">
        <v>58</v>
      </c>
      <c r="C664">
        <v>12</v>
      </c>
      <c r="D664">
        <v>103</v>
      </c>
      <c r="E664" t="s">
        <v>712</v>
      </c>
      <c r="F664">
        <v>60</v>
      </c>
      <c r="G664">
        <v>0.25</v>
      </c>
      <c r="H664" s="5">
        <v>25</v>
      </c>
    </row>
    <row r="665" spans="1:8" x14ac:dyDescent="0.25">
      <c r="A665">
        <v>96352</v>
      </c>
      <c r="B665">
        <v>36</v>
      </c>
      <c r="C665">
        <v>12</v>
      </c>
      <c r="D665">
        <v>101</v>
      </c>
      <c r="E665" t="s">
        <v>706</v>
      </c>
      <c r="F665">
        <v>55</v>
      </c>
      <c r="G665">
        <v>0.1</v>
      </c>
      <c r="H665" s="5">
        <v>38</v>
      </c>
    </row>
    <row r="666" spans="1:8" x14ac:dyDescent="0.25">
      <c r="A666">
        <v>96352</v>
      </c>
      <c r="B666">
        <v>77</v>
      </c>
      <c r="C666">
        <v>14</v>
      </c>
      <c r="D666">
        <v>107</v>
      </c>
      <c r="E666" t="s">
        <v>711</v>
      </c>
      <c r="F666">
        <v>114</v>
      </c>
      <c r="G666">
        <v>0.1</v>
      </c>
      <c r="H666" s="5">
        <v>59</v>
      </c>
    </row>
    <row r="667" spans="1:8" x14ac:dyDescent="0.25">
      <c r="A667">
        <v>96352</v>
      </c>
      <c r="B667">
        <v>72</v>
      </c>
      <c r="C667">
        <v>11</v>
      </c>
      <c r="D667">
        <v>104</v>
      </c>
      <c r="E667" t="s">
        <v>714</v>
      </c>
      <c r="F667">
        <v>98</v>
      </c>
      <c r="G667">
        <v>0.25</v>
      </c>
      <c r="H667" s="5">
        <v>36</v>
      </c>
    </row>
    <row r="668" spans="1:8" x14ac:dyDescent="0.25">
      <c r="A668">
        <v>86563</v>
      </c>
      <c r="B668">
        <v>65</v>
      </c>
      <c r="C668">
        <v>13</v>
      </c>
      <c r="D668">
        <v>107</v>
      </c>
      <c r="E668" t="s">
        <v>712</v>
      </c>
      <c r="F668">
        <v>45</v>
      </c>
      <c r="G668">
        <v>0.1</v>
      </c>
      <c r="H668" s="5">
        <v>30</v>
      </c>
    </row>
    <row r="669" spans="1:8" x14ac:dyDescent="0.25">
      <c r="A669">
        <v>86563</v>
      </c>
      <c r="B669">
        <v>41</v>
      </c>
      <c r="C669">
        <v>13</v>
      </c>
      <c r="D669">
        <v>108</v>
      </c>
      <c r="E669" t="s">
        <v>704</v>
      </c>
      <c r="F669">
        <v>6</v>
      </c>
      <c r="G669">
        <v>0</v>
      </c>
      <c r="H669" s="5">
        <v>22</v>
      </c>
    </row>
    <row r="670" spans="1:8" x14ac:dyDescent="0.25">
      <c r="A670">
        <v>48256</v>
      </c>
      <c r="B670">
        <v>32</v>
      </c>
      <c r="C670">
        <v>14</v>
      </c>
      <c r="D670">
        <v>101</v>
      </c>
      <c r="E670" t="s">
        <v>704</v>
      </c>
      <c r="F670">
        <v>250</v>
      </c>
      <c r="G670">
        <v>0</v>
      </c>
      <c r="H670" s="5">
        <v>25</v>
      </c>
    </row>
    <row r="671" spans="1:8" x14ac:dyDescent="0.25">
      <c r="A671">
        <v>96352</v>
      </c>
      <c r="B671">
        <v>64</v>
      </c>
      <c r="C671">
        <v>13</v>
      </c>
      <c r="D671">
        <v>103</v>
      </c>
      <c r="E671" t="s">
        <v>708</v>
      </c>
      <c r="F671">
        <v>122</v>
      </c>
      <c r="G671">
        <v>0.1</v>
      </c>
      <c r="H671" s="5">
        <v>46</v>
      </c>
    </row>
    <row r="672" spans="1:8" x14ac:dyDescent="0.25">
      <c r="A672">
        <v>48256</v>
      </c>
      <c r="B672">
        <v>55</v>
      </c>
      <c r="C672">
        <v>15</v>
      </c>
      <c r="D672">
        <v>103</v>
      </c>
      <c r="E672" t="s">
        <v>708</v>
      </c>
      <c r="F672">
        <v>102</v>
      </c>
      <c r="G672">
        <v>0</v>
      </c>
      <c r="H672" s="5">
        <v>36</v>
      </c>
    </row>
    <row r="673" spans="1:8" x14ac:dyDescent="0.25">
      <c r="A673">
        <v>86563</v>
      </c>
      <c r="B673">
        <v>51</v>
      </c>
      <c r="C673">
        <v>12</v>
      </c>
      <c r="D673">
        <v>101</v>
      </c>
      <c r="E673" t="s">
        <v>711</v>
      </c>
      <c r="F673">
        <v>9</v>
      </c>
      <c r="G673">
        <v>0</v>
      </c>
      <c r="H673" s="5">
        <v>27</v>
      </c>
    </row>
    <row r="674" spans="1:8" x14ac:dyDescent="0.25">
      <c r="A674">
        <v>48256</v>
      </c>
      <c r="B674">
        <v>56</v>
      </c>
      <c r="C674">
        <v>13</v>
      </c>
      <c r="D674">
        <v>106</v>
      </c>
      <c r="E674" t="s">
        <v>711</v>
      </c>
      <c r="F674">
        <v>187</v>
      </c>
      <c r="G674">
        <v>0.25</v>
      </c>
      <c r="H674" s="5">
        <v>26</v>
      </c>
    </row>
    <row r="675" spans="1:8" x14ac:dyDescent="0.25">
      <c r="A675">
        <v>86563</v>
      </c>
      <c r="B675">
        <v>42</v>
      </c>
      <c r="C675">
        <v>15</v>
      </c>
      <c r="D675">
        <v>102</v>
      </c>
      <c r="E675" t="s">
        <v>714</v>
      </c>
      <c r="F675">
        <v>204</v>
      </c>
      <c r="G675">
        <v>0</v>
      </c>
      <c r="H675" s="5">
        <v>52</v>
      </c>
    </row>
    <row r="676" spans="1:8" x14ac:dyDescent="0.25">
      <c r="A676">
        <v>86563</v>
      </c>
      <c r="B676">
        <v>67</v>
      </c>
      <c r="C676">
        <v>12</v>
      </c>
      <c r="D676">
        <v>102</v>
      </c>
      <c r="E676" t="s">
        <v>705</v>
      </c>
      <c r="F676">
        <v>120</v>
      </c>
      <c r="G676">
        <v>0</v>
      </c>
      <c r="H676" s="5">
        <v>21</v>
      </c>
    </row>
    <row r="677" spans="1:8" x14ac:dyDescent="0.25">
      <c r="A677">
        <v>86563</v>
      </c>
      <c r="B677">
        <v>37</v>
      </c>
      <c r="C677">
        <v>14</v>
      </c>
      <c r="D677">
        <v>108</v>
      </c>
      <c r="E677" t="s">
        <v>708</v>
      </c>
      <c r="F677">
        <v>45</v>
      </c>
      <c r="G677">
        <v>0</v>
      </c>
      <c r="H677" s="5">
        <v>35</v>
      </c>
    </row>
    <row r="678" spans="1:8" x14ac:dyDescent="0.25">
      <c r="A678">
        <v>96352</v>
      </c>
      <c r="B678">
        <v>79</v>
      </c>
      <c r="C678">
        <v>14</v>
      </c>
      <c r="D678">
        <v>102</v>
      </c>
      <c r="E678" t="s">
        <v>704</v>
      </c>
      <c r="F678">
        <v>107</v>
      </c>
      <c r="G678">
        <v>0.1</v>
      </c>
      <c r="H678" s="5">
        <v>15</v>
      </c>
    </row>
    <row r="679" spans="1:8" x14ac:dyDescent="0.25">
      <c r="A679">
        <v>86563</v>
      </c>
      <c r="B679">
        <v>68</v>
      </c>
      <c r="C679">
        <v>12</v>
      </c>
      <c r="D679">
        <v>108</v>
      </c>
      <c r="E679" t="s">
        <v>706</v>
      </c>
      <c r="F679">
        <v>6</v>
      </c>
      <c r="G679">
        <v>0.25</v>
      </c>
      <c r="H679" s="5">
        <v>47</v>
      </c>
    </row>
    <row r="680" spans="1:8" x14ac:dyDescent="0.25">
      <c r="A680">
        <v>48256</v>
      </c>
      <c r="B680">
        <v>45</v>
      </c>
      <c r="C680">
        <v>12</v>
      </c>
      <c r="D680">
        <v>105</v>
      </c>
      <c r="E680" t="s">
        <v>707</v>
      </c>
      <c r="F680">
        <v>28</v>
      </c>
      <c r="G680">
        <v>0</v>
      </c>
      <c r="H680" s="5">
        <v>32</v>
      </c>
    </row>
    <row r="681" spans="1:8" x14ac:dyDescent="0.25">
      <c r="A681">
        <v>96352</v>
      </c>
      <c r="B681">
        <v>66</v>
      </c>
      <c r="C681">
        <v>14</v>
      </c>
      <c r="D681">
        <v>101</v>
      </c>
      <c r="E681" t="s">
        <v>708</v>
      </c>
      <c r="F681">
        <v>123</v>
      </c>
      <c r="G681">
        <v>0</v>
      </c>
      <c r="H681" s="5">
        <v>18</v>
      </c>
    </row>
    <row r="682" spans="1:8" x14ac:dyDescent="0.25">
      <c r="A682">
        <v>86563</v>
      </c>
      <c r="B682">
        <v>76</v>
      </c>
      <c r="C682">
        <v>12</v>
      </c>
      <c r="D682">
        <v>105</v>
      </c>
      <c r="E682" t="s">
        <v>714</v>
      </c>
      <c r="F682">
        <v>153</v>
      </c>
      <c r="G682">
        <v>0</v>
      </c>
      <c r="H682" s="5">
        <v>30</v>
      </c>
    </row>
    <row r="683" spans="1:8" x14ac:dyDescent="0.25">
      <c r="A683">
        <v>96352</v>
      </c>
      <c r="B683">
        <v>51</v>
      </c>
      <c r="C683">
        <v>12</v>
      </c>
      <c r="D683">
        <v>105</v>
      </c>
      <c r="E683" t="s">
        <v>710</v>
      </c>
      <c r="F683">
        <v>199</v>
      </c>
      <c r="G683">
        <v>0</v>
      </c>
      <c r="H683" s="5">
        <v>47</v>
      </c>
    </row>
    <row r="684" spans="1:8" x14ac:dyDescent="0.25">
      <c r="A684">
        <v>48256</v>
      </c>
      <c r="B684">
        <v>60</v>
      </c>
      <c r="C684">
        <v>11</v>
      </c>
      <c r="D684">
        <v>103</v>
      </c>
      <c r="E684" t="s">
        <v>709</v>
      </c>
      <c r="F684">
        <v>121</v>
      </c>
      <c r="G684">
        <v>0.1</v>
      </c>
      <c r="H684" s="5">
        <v>15</v>
      </c>
    </row>
    <row r="685" spans="1:8" x14ac:dyDescent="0.25">
      <c r="A685">
        <v>48256</v>
      </c>
      <c r="B685">
        <v>45</v>
      </c>
      <c r="C685">
        <v>13</v>
      </c>
      <c r="D685">
        <v>103</v>
      </c>
      <c r="E685" t="s">
        <v>704</v>
      </c>
      <c r="F685">
        <v>114</v>
      </c>
      <c r="G685">
        <v>0.25</v>
      </c>
      <c r="H685" s="5">
        <v>25</v>
      </c>
    </row>
    <row r="686" spans="1:8" x14ac:dyDescent="0.25">
      <c r="A686">
        <v>48256</v>
      </c>
      <c r="B686">
        <v>36</v>
      </c>
      <c r="C686">
        <v>14</v>
      </c>
      <c r="D686">
        <v>104</v>
      </c>
      <c r="E686" t="s">
        <v>711</v>
      </c>
      <c r="F686">
        <v>53</v>
      </c>
      <c r="G686">
        <v>0</v>
      </c>
      <c r="H686" s="5">
        <v>19</v>
      </c>
    </row>
    <row r="687" spans="1:8" x14ac:dyDescent="0.25">
      <c r="A687">
        <v>86563</v>
      </c>
      <c r="B687">
        <v>53</v>
      </c>
      <c r="C687">
        <v>12</v>
      </c>
      <c r="D687">
        <v>104</v>
      </c>
      <c r="E687" t="s">
        <v>714</v>
      </c>
      <c r="F687">
        <v>161</v>
      </c>
      <c r="G687">
        <v>0.25</v>
      </c>
      <c r="H687" s="5">
        <v>48</v>
      </c>
    </row>
    <row r="688" spans="1:8" x14ac:dyDescent="0.25">
      <c r="A688">
        <v>48256</v>
      </c>
      <c r="B688">
        <v>59</v>
      </c>
      <c r="C688">
        <v>12</v>
      </c>
      <c r="D688">
        <v>106</v>
      </c>
      <c r="E688" t="s">
        <v>706</v>
      </c>
      <c r="F688">
        <v>152</v>
      </c>
      <c r="G688">
        <v>0.1</v>
      </c>
      <c r="H688" s="5">
        <v>21</v>
      </c>
    </row>
    <row r="689" spans="1:8" x14ac:dyDescent="0.25">
      <c r="A689">
        <v>86563</v>
      </c>
      <c r="B689">
        <v>64</v>
      </c>
      <c r="C689">
        <v>14</v>
      </c>
      <c r="D689">
        <v>102</v>
      </c>
      <c r="E689" t="s">
        <v>713</v>
      </c>
      <c r="F689">
        <v>42</v>
      </c>
      <c r="G689">
        <v>0</v>
      </c>
      <c r="H689" s="5">
        <v>46</v>
      </c>
    </row>
    <row r="690" spans="1:8" x14ac:dyDescent="0.25">
      <c r="A690">
        <v>48256</v>
      </c>
      <c r="B690">
        <v>73</v>
      </c>
      <c r="C690">
        <v>13</v>
      </c>
      <c r="D690">
        <v>102</v>
      </c>
      <c r="E690" t="s">
        <v>708</v>
      </c>
      <c r="F690">
        <v>203</v>
      </c>
      <c r="G690">
        <v>0.1</v>
      </c>
      <c r="H690" s="5">
        <v>33</v>
      </c>
    </row>
    <row r="691" spans="1:8" x14ac:dyDescent="0.25">
      <c r="A691">
        <v>96352</v>
      </c>
      <c r="B691">
        <v>40</v>
      </c>
      <c r="C691">
        <v>11</v>
      </c>
      <c r="D691">
        <v>104</v>
      </c>
      <c r="E691" t="s">
        <v>705</v>
      </c>
      <c r="F691">
        <v>34</v>
      </c>
      <c r="G691">
        <v>0</v>
      </c>
      <c r="H691" s="5">
        <v>22</v>
      </c>
    </row>
    <row r="692" spans="1:8" x14ac:dyDescent="0.25">
      <c r="A692">
        <v>96352</v>
      </c>
      <c r="B692">
        <v>50</v>
      </c>
      <c r="C692">
        <v>13</v>
      </c>
      <c r="D692">
        <v>108</v>
      </c>
      <c r="E692" t="s">
        <v>707</v>
      </c>
      <c r="F692">
        <v>160</v>
      </c>
      <c r="G692">
        <v>0.25</v>
      </c>
      <c r="H692" s="5">
        <v>46</v>
      </c>
    </row>
    <row r="693" spans="1:8" x14ac:dyDescent="0.25">
      <c r="A693">
        <v>48256</v>
      </c>
      <c r="B693">
        <v>36</v>
      </c>
      <c r="C693">
        <v>13</v>
      </c>
      <c r="D693">
        <v>105</v>
      </c>
      <c r="E693" t="s">
        <v>714</v>
      </c>
      <c r="F693">
        <v>162</v>
      </c>
      <c r="G693">
        <v>0</v>
      </c>
      <c r="H693" s="5">
        <v>52</v>
      </c>
    </row>
    <row r="694" spans="1:8" x14ac:dyDescent="0.25">
      <c r="A694">
        <v>86563</v>
      </c>
      <c r="B694">
        <v>42</v>
      </c>
      <c r="C694">
        <v>13</v>
      </c>
      <c r="D694">
        <v>107</v>
      </c>
      <c r="E694" t="s">
        <v>708</v>
      </c>
      <c r="F694">
        <v>152</v>
      </c>
      <c r="G694">
        <v>0</v>
      </c>
      <c r="H694" s="5">
        <v>54</v>
      </c>
    </row>
    <row r="695" spans="1:8" x14ac:dyDescent="0.25">
      <c r="A695">
        <v>86563</v>
      </c>
      <c r="B695">
        <v>30</v>
      </c>
      <c r="C695">
        <v>12</v>
      </c>
      <c r="D695">
        <v>103</v>
      </c>
      <c r="E695" t="s">
        <v>712</v>
      </c>
      <c r="F695">
        <v>40</v>
      </c>
      <c r="G695">
        <v>0.25</v>
      </c>
      <c r="H695" s="5">
        <v>25</v>
      </c>
    </row>
    <row r="696" spans="1:8" x14ac:dyDescent="0.25">
      <c r="A696">
        <v>96352</v>
      </c>
      <c r="B696">
        <v>71</v>
      </c>
      <c r="C696">
        <v>12</v>
      </c>
      <c r="D696">
        <v>107</v>
      </c>
      <c r="E696" t="s">
        <v>713</v>
      </c>
      <c r="F696">
        <v>229</v>
      </c>
      <c r="G696">
        <v>0</v>
      </c>
      <c r="H696" s="5">
        <v>59</v>
      </c>
    </row>
    <row r="697" spans="1:8" x14ac:dyDescent="0.25">
      <c r="A697">
        <v>48256</v>
      </c>
      <c r="B697">
        <v>69</v>
      </c>
      <c r="C697">
        <v>13</v>
      </c>
      <c r="D697">
        <v>104</v>
      </c>
      <c r="E697" t="s">
        <v>710</v>
      </c>
      <c r="F697">
        <v>170</v>
      </c>
      <c r="G697">
        <v>0</v>
      </c>
      <c r="H697" s="5">
        <v>27</v>
      </c>
    </row>
    <row r="698" spans="1:8" x14ac:dyDescent="0.25">
      <c r="A698">
        <v>48256</v>
      </c>
      <c r="B698">
        <v>41</v>
      </c>
      <c r="C698">
        <v>15</v>
      </c>
      <c r="D698">
        <v>105</v>
      </c>
      <c r="E698" t="s">
        <v>707</v>
      </c>
      <c r="F698">
        <v>199</v>
      </c>
      <c r="G698">
        <v>0.25</v>
      </c>
      <c r="H698" s="5">
        <v>40</v>
      </c>
    </row>
    <row r="699" spans="1:8" x14ac:dyDescent="0.25">
      <c r="A699">
        <v>96352</v>
      </c>
      <c r="B699">
        <v>76</v>
      </c>
      <c r="C699">
        <v>14</v>
      </c>
      <c r="D699">
        <v>104</v>
      </c>
      <c r="E699" t="s">
        <v>706</v>
      </c>
      <c r="F699">
        <v>86</v>
      </c>
      <c r="G699">
        <v>0</v>
      </c>
      <c r="H699" s="5">
        <v>53</v>
      </c>
    </row>
    <row r="700" spans="1:8" x14ac:dyDescent="0.25">
      <c r="A700">
        <v>96352</v>
      </c>
      <c r="B700">
        <v>36</v>
      </c>
      <c r="C700">
        <v>14</v>
      </c>
      <c r="D700">
        <v>104</v>
      </c>
      <c r="E700" t="s">
        <v>709</v>
      </c>
      <c r="F700">
        <v>225</v>
      </c>
      <c r="G700">
        <v>0.1</v>
      </c>
      <c r="H700" s="5">
        <v>13</v>
      </c>
    </row>
    <row r="701" spans="1:8" x14ac:dyDescent="0.25">
      <c r="A701">
        <v>48256</v>
      </c>
      <c r="B701">
        <v>67</v>
      </c>
      <c r="C701">
        <v>13</v>
      </c>
      <c r="D701">
        <v>108</v>
      </c>
      <c r="E701" t="s">
        <v>706</v>
      </c>
      <c r="F701">
        <v>185</v>
      </c>
      <c r="G701">
        <v>0</v>
      </c>
      <c r="H701" s="5">
        <v>37</v>
      </c>
    </row>
    <row r="702" spans="1:8" x14ac:dyDescent="0.25">
      <c r="A702">
        <v>86563</v>
      </c>
      <c r="B702">
        <v>79</v>
      </c>
      <c r="C702">
        <v>11</v>
      </c>
      <c r="D702">
        <v>106</v>
      </c>
      <c r="E702" t="s">
        <v>713</v>
      </c>
      <c r="F702">
        <v>10</v>
      </c>
      <c r="G702">
        <v>0.1</v>
      </c>
      <c r="H702" s="5">
        <v>52</v>
      </c>
    </row>
    <row r="703" spans="1:8" x14ac:dyDescent="0.25">
      <c r="A703">
        <v>86563</v>
      </c>
      <c r="B703">
        <v>57</v>
      </c>
      <c r="C703">
        <v>15</v>
      </c>
      <c r="D703">
        <v>108</v>
      </c>
      <c r="E703" t="s">
        <v>705</v>
      </c>
      <c r="F703">
        <v>59</v>
      </c>
      <c r="G703">
        <v>0.1</v>
      </c>
      <c r="H703" s="5">
        <v>29</v>
      </c>
    </row>
    <row r="704" spans="1:8" x14ac:dyDescent="0.25">
      <c r="A704">
        <v>86563</v>
      </c>
      <c r="B704">
        <v>42</v>
      </c>
      <c r="C704">
        <v>13</v>
      </c>
      <c r="D704">
        <v>102</v>
      </c>
      <c r="E704" t="s">
        <v>714</v>
      </c>
      <c r="F704">
        <v>68</v>
      </c>
      <c r="G704">
        <v>0.1</v>
      </c>
      <c r="H704" s="5">
        <v>15</v>
      </c>
    </row>
    <row r="705" spans="1:8" x14ac:dyDescent="0.25">
      <c r="A705">
        <v>86563</v>
      </c>
      <c r="B705">
        <v>53</v>
      </c>
      <c r="C705">
        <v>13</v>
      </c>
      <c r="D705">
        <v>107</v>
      </c>
      <c r="E705" t="s">
        <v>708</v>
      </c>
      <c r="F705">
        <v>68</v>
      </c>
      <c r="G705">
        <v>0</v>
      </c>
      <c r="H705" s="5">
        <v>34</v>
      </c>
    </row>
    <row r="706" spans="1:8" x14ac:dyDescent="0.25">
      <c r="A706">
        <v>48256</v>
      </c>
      <c r="B706">
        <v>75</v>
      </c>
      <c r="C706">
        <v>11</v>
      </c>
      <c r="D706">
        <v>106</v>
      </c>
      <c r="E706" t="s">
        <v>708</v>
      </c>
      <c r="F706">
        <v>8</v>
      </c>
      <c r="G706">
        <v>0.1</v>
      </c>
      <c r="H706" s="5">
        <v>46</v>
      </c>
    </row>
    <row r="707" spans="1:8" x14ac:dyDescent="0.25">
      <c r="A707">
        <v>96352</v>
      </c>
      <c r="B707">
        <v>52</v>
      </c>
      <c r="C707">
        <v>11</v>
      </c>
      <c r="D707">
        <v>108</v>
      </c>
      <c r="E707" t="s">
        <v>706</v>
      </c>
      <c r="F707">
        <v>133</v>
      </c>
      <c r="G707">
        <v>0.25</v>
      </c>
      <c r="H707" s="5">
        <v>58</v>
      </c>
    </row>
    <row r="708" spans="1:8" x14ac:dyDescent="0.25">
      <c r="A708">
        <v>86563</v>
      </c>
      <c r="B708">
        <v>62</v>
      </c>
      <c r="C708">
        <v>15</v>
      </c>
      <c r="D708">
        <v>106</v>
      </c>
      <c r="E708" t="s">
        <v>708</v>
      </c>
      <c r="F708">
        <v>187</v>
      </c>
      <c r="G708">
        <v>0.25</v>
      </c>
      <c r="H708" s="5">
        <v>40</v>
      </c>
    </row>
    <row r="709" spans="1:8" x14ac:dyDescent="0.25">
      <c r="A709">
        <v>48256</v>
      </c>
      <c r="B709">
        <v>66</v>
      </c>
      <c r="C709">
        <v>15</v>
      </c>
      <c r="D709">
        <v>105</v>
      </c>
      <c r="E709" t="s">
        <v>709</v>
      </c>
      <c r="F709">
        <v>83</v>
      </c>
      <c r="G709">
        <v>0.1</v>
      </c>
      <c r="H709" s="5">
        <v>25</v>
      </c>
    </row>
    <row r="710" spans="1:8" x14ac:dyDescent="0.25">
      <c r="A710">
        <v>86563</v>
      </c>
      <c r="B710">
        <v>59</v>
      </c>
      <c r="C710">
        <v>15</v>
      </c>
      <c r="D710">
        <v>101</v>
      </c>
      <c r="E710" t="s">
        <v>708</v>
      </c>
      <c r="F710">
        <v>74</v>
      </c>
      <c r="G710">
        <v>0</v>
      </c>
      <c r="H710" s="5">
        <v>22</v>
      </c>
    </row>
    <row r="711" spans="1:8" x14ac:dyDescent="0.25">
      <c r="A711">
        <v>86563</v>
      </c>
      <c r="B711">
        <v>78</v>
      </c>
      <c r="C711">
        <v>14</v>
      </c>
      <c r="D711">
        <v>108</v>
      </c>
      <c r="E711" t="s">
        <v>712</v>
      </c>
      <c r="F711">
        <v>132</v>
      </c>
      <c r="G711">
        <v>0.25</v>
      </c>
      <c r="H711" s="5">
        <v>28</v>
      </c>
    </row>
    <row r="712" spans="1:8" x14ac:dyDescent="0.25">
      <c r="A712">
        <v>48256</v>
      </c>
      <c r="B712">
        <v>73</v>
      </c>
      <c r="C712">
        <v>15</v>
      </c>
      <c r="D712">
        <v>102</v>
      </c>
      <c r="E712" t="s">
        <v>705</v>
      </c>
      <c r="F712">
        <v>190</v>
      </c>
      <c r="G712">
        <v>0</v>
      </c>
      <c r="H712" s="5">
        <v>56</v>
      </c>
    </row>
    <row r="713" spans="1:8" x14ac:dyDescent="0.25">
      <c r="A713">
        <v>86563</v>
      </c>
      <c r="B713">
        <v>75</v>
      </c>
      <c r="C713">
        <v>15</v>
      </c>
      <c r="D713">
        <v>101</v>
      </c>
      <c r="E713" t="s">
        <v>709</v>
      </c>
      <c r="F713">
        <v>11</v>
      </c>
      <c r="G713">
        <v>0</v>
      </c>
      <c r="H713" s="5">
        <v>29</v>
      </c>
    </row>
    <row r="714" spans="1:8" x14ac:dyDescent="0.25">
      <c r="A714">
        <v>86563</v>
      </c>
      <c r="B714">
        <v>49</v>
      </c>
      <c r="C714">
        <v>13</v>
      </c>
      <c r="D714">
        <v>103</v>
      </c>
      <c r="E714" t="s">
        <v>704</v>
      </c>
      <c r="F714">
        <v>139</v>
      </c>
      <c r="G714">
        <v>0.25</v>
      </c>
      <c r="H714" s="5">
        <v>17</v>
      </c>
    </row>
    <row r="715" spans="1:8" x14ac:dyDescent="0.25">
      <c r="A715">
        <v>96352</v>
      </c>
      <c r="B715">
        <v>66</v>
      </c>
      <c r="C715">
        <v>11</v>
      </c>
      <c r="D715">
        <v>107</v>
      </c>
      <c r="E715" t="s">
        <v>708</v>
      </c>
      <c r="F715">
        <v>119</v>
      </c>
      <c r="G715">
        <v>0.25</v>
      </c>
      <c r="H715" s="5">
        <v>46</v>
      </c>
    </row>
    <row r="716" spans="1:8" x14ac:dyDescent="0.25">
      <c r="A716">
        <v>86563</v>
      </c>
      <c r="B716">
        <v>70</v>
      </c>
      <c r="C716">
        <v>12</v>
      </c>
      <c r="D716">
        <v>101</v>
      </c>
      <c r="E716" t="s">
        <v>714</v>
      </c>
      <c r="F716">
        <v>182</v>
      </c>
      <c r="G716">
        <v>0.25</v>
      </c>
      <c r="H716" s="5">
        <v>18</v>
      </c>
    </row>
    <row r="717" spans="1:8" x14ac:dyDescent="0.25">
      <c r="A717">
        <v>96352</v>
      </c>
      <c r="B717">
        <v>60</v>
      </c>
      <c r="C717">
        <v>12</v>
      </c>
      <c r="D717">
        <v>101</v>
      </c>
      <c r="E717" t="s">
        <v>707</v>
      </c>
      <c r="F717">
        <v>240</v>
      </c>
      <c r="G717">
        <v>0.25</v>
      </c>
      <c r="H717" s="5">
        <v>10</v>
      </c>
    </row>
    <row r="718" spans="1:8" x14ac:dyDescent="0.25">
      <c r="A718">
        <v>48256</v>
      </c>
      <c r="B718">
        <v>68</v>
      </c>
      <c r="C718">
        <v>12</v>
      </c>
      <c r="D718">
        <v>101</v>
      </c>
      <c r="E718" t="s">
        <v>705</v>
      </c>
      <c r="F718">
        <v>4</v>
      </c>
      <c r="G718">
        <v>0</v>
      </c>
      <c r="H718" s="5">
        <v>17</v>
      </c>
    </row>
    <row r="719" spans="1:8" x14ac:dyDescent="0.25">
      <c r="A719">
        <v>96352</v>
      </c>
      <c r="B719">
        <v>33</v>
      </c>
      <c r="C719">
        <v>13</v>
      </c>
      <c r="D719">
        <v>101</v>
      </c>
      <c r="E719" t="s">
        <v>714</v>
      </c>
      <c r="F719">
        <v>8</v>
      </c>
      <c r="G719">
        <v>0.1</v>
      </c>
      <c r="H719" s="5">
        <v>39</v>
      </c>
    </row>
    <row r="720" spans="1:8" x14ac:dyDescent="0.25">
      <c r="A720">
        <v>86563</v>
      </c>
      <c r="B720">
        <v>63</v>
      </c>
      <c r="C720">
        <v>12</v>
      </c>
      <c r="D720">
        <v>107</v>
      </c>
      <c r="E720" t="s">
        <v>710</v>
      </c>
      <c r="F720">
        <v>64</v>
      </c>
      <c r="G720">
        <v>0.25</v>
      </c>
      <c r="H720" s="5">
        <v>24</v>
      </c>
    </row>
    <row r="721" spans="1:8" x14ac:dyDescent="0.25">
      <c r="A721">
        <v>86563</v>
      </c>
      <c r="B721">
        <v>56</v>
      </c>
      <c r="C721">
        <v>12</v>
      </c>
      <c r="D721">
        <v>108</v>
      </c>
      <c r="E721" t="s">
        <v>710</v>
      </c>
      <c r="F721">
        <v>219</v>
      </c>
      <c r="G721">
        <v>0.25</v>
      </c>
      <c r="H721" s="5">
        <v>38</v>
      </c>
    </row>
    <row r="722" spans="1:8" x14ac:dyDescent="0.25">
      <c r="A722">
        <v>96352</v>
      </c>
      <c r="B722">
        <v>71</v>
      </c>
      <c r="C722">
        <v>12</v>
      </c>
      <c r="D722">
        <v>102</v>
      </c>
      <c r="E722" t="s">
        <v>706</v>
      </c>
      <c r="F722">
        <v>176</v>
      </c>
      <c r="G722">
        <v>0.1</v>
      </c>
      <c r="H722" s="5">
        <v>15</v>
      </c>
    </row>
    <row r="723" spans="1:8" x14ac:dyDescent="0.25">
      <c r="A723">
        <v>96352</v>
      </c>
      <c r="B723">
        <v>46</v>
      </c>
      <c r="C723">
        <v>14</v>
      </c>
      <c r="D723">
        <v>106</v>
      </c>
      <c r="E723" t="s">
        <v>710</v>
      </c>
      <c r="F723">
        <v>72</v>
      </c>
      <c r="G723">
        <v>0.1</v>
      </c>
      <c r="H723" s="5">
        <v>29</v>
      </c>
    </row>
    <row r="724" spans="1:8" x14ac:dyDescent="0.25">
      <c r="A724">
        <v>96352</v>
      </c>
      <c r="B724">
        <v>72</v>
      </c>
      <c r="C724">
        <v>11</v>
      </c>
      <c r="D724">
        <v>102</v>
      </c>
      <c r="E724" t="s">
        <v>706</v>
      </c>
      <c r="F724">
        <v>168</v>
      </c>
      <c r="G724">
        <v>0.25</v>
      </c>
      <c r="H724" s="5">
        <v>11</v>
      </c>
    </row>
    <row r="725" spans="1:8" x14ac:dyDescent="0.25">
      <c r="A725">
        <v>96352</v>
      </c>
      <c r="B725">
        <v>66</v>
      </c>
      <c r="C725">
        <v>14</v>
      </c>
      <c r="D725">
        <v>104</v>
      </c>
      <c r="E725" t="s">
        <v>709</v>
      </c>
      <c r="F725">
        <v>226</v>
      </c>
      <c r="G725">
        <v>0</v>
      </c>
      <c r="H725" s="5">
        <v>35</v>
      </c>
    </row>
    <row r="726" spans="1:8" x14ac:dyDescent="0.25">
      <c r="A726">
        <v>96352</v>
      </c>
      <c r="B726">
        <v>57</v>
      </c>
      <c r="C726">
        <v>13</v>
      </c>
      <c r="D726">
        <v>108</v>
      </c>
      <c r="E726" t="s">
        <v>707</v>
      </c>
      <c r="F726">
        <v>149</v>
      </c>
      <c r="G726">
        <v>0.25</v>
      </c>
      <c r="H726" s="5">
        <v>58</v>
      </c>
    </row>
    <row r="727" spans="1:8" x14ac:dyDescent="0.25">
      <c r="A727">
        <v>96352</v>
      </c>
      <c r="B727">
        <v>63</v>
      </c>
      <c r="C727">
        <v>14</v>
      </c>
      <c r="D727">
        <v>108</v>
      </c>
      <c r="E727" t="s">
        <v>712</v>
      </c>
      <c r="F727">
        <v>95</v>
      </c>
      <c r="G727">
        <v>0.1</v>
      </c>
      <c r="H727" s="5">
        <v>22</v>
      </c>
    </row>
    <row r="728" spans="1:8" x14ac:dyDescent="0.25">
      <c r="A728">
        <v>48256</v>
      </c>
      <c r="B728">
        <v>60</v>
      </c>
      <c r="C728">
        <v>11</v>
      </c>
      <c r="D728">
        <v>105</v>
      </c>
      <c r="E728" t="s">
        <v>704</v>
      </c>
      <c r="F728">
        <v>153</v>
      </c>
      <c r="G728">
        <v>0.25</v>
      </c>
      <c r="H728" s="5">
        <v>30</v>
      </c>
    </row>
    <row r="729" spans="1:8" x14ac:dyDescent="0.25">
      <c r="A729">
        <v>96352</v>
      </c>
      <c r="B729">
        <v>63</v>
      </c>
      <c r="C729">
        <v>13</v>
      </c>
      <c r="D729">
        <v>101</v>
      </c>
      <c r="E729" t="s">
        <v>710</v>
      </c>
      <c r="F729">
        <v>82</v>
      </c>
      <c r="G729">
        <v>0</v>
      </c>
      <c r="H729" s="5">
        <v>43</v>
      </c>
    </row>
    <row r="730" spans="1:8" x14ac:dyDescent="0.25">
      <c r="A730">
        <v>96352</v>
      </c>
      <c r="B730">
        <v>79</v>
      </c>
      <c r="C730">
        <v>14</v>
      </c>
      <c r="D730">
        <v>102</v>
      </c>
      <c r="E730" t="s">
        <v>706</v>
      </c>
      <c r="F730">
        <v>82</v>
      </c>
      <c r="G730">
        <v>0.25</v>
      </c>
      <c r="H730" s="5">
        <v>49</v>
      </c>
    </row>
    <row r="731" spans="1:8" x14ac:dyDescent="0.25">
      <c r="A731">
        <v>86563</v>
      </c>
      <c r="B731">
        <v>67</v>
      </c>
      <c r="C731">
        <v>12</v>
      </c>
      <c r="D731">
        <v>102</v>
      </c>
      <c r="E731" t="s">
        <v>704</v>
      </c>
      <c r="F731">
        <v>1</v>
      </c>
      <c r="G731">
        <v>0</v>
      </c>
      <c r="H731" s="5">
        <v>15</v>
      </c>
    </row>
    <row r="732" spans="1:8" x14ac:dyDescent="0.25">
      <c r="A732">
        <v>48256</v>
      </c>
      <c r="B732">
        <v>71</v>
      </c>
      <c r="C732">
        <v>11</v>
      </c>
      <c r="D732">
        <v>102</v>
      </c>
      <c r="E732" t="s">
        <v>712</v>
      </c>
      <c r="F732">
        <v>47</v>
      </c>
      <c r="G732">
        <v>0.25</v>
      </c>
      <c r="H732" s="5">
        <v>23</v>
      </c>
    </row>
    <row r="733" spans="1:8" x14ac:dyDescent="0.25">
      <c r="A733">
        <v>86563</v>
      </c>
      <c r="B733">
        <v>77</v>
      </c>
      <c r="C733">
        <v>12</v>
      </c>
      <c r="D733">
        <v>104</v>
      </c>
      <c r="E733" t="s">
        <v>708</v>
      </c>
      <c r="F733">
        <v>151</v>
      </c>
      <c r="G733">
        <v>0.25</v>
      </c>
      <c r="H733" s="5">
        <v>53</v>
      </c>
    </row>
    <row r="734" spans="1:8" x14ac:dyDescent="0.25">
      <c r="A734">
        <v>48256</v>
      </c>
      <c r="B734">
        <v>61</v>
      </c>
      <c r="C734">
        <v>12</v>
      </c>
      <c r="D734">
        <v>103</v>
      </c>
      <c r="E734" t="s">
        <v>707</v>
      </c>
      <c r="F734">
        <v>200</v>
      </c>
      <c r="G734">
        <v>0.1</v>
      </c>
      <c r="H734" s="5">
        <v>13</v>
      </c>
    </row>
    <row r="735" spans="1:8" x14ac:dyDescent="0.25">
      <c r="A735">
        <v>86563</v>
      </c>
      <c r="B735">
        <v>67</v>
      </c>
      <c r="C735">
        <v>13</v>
      </c>
      <c r="D735">
        <v>105</v>
      </c>
      <c r="E735" t="s">
        <v>708</v>
      </c>
      <c r="F735">
        <v>222</v>
      </c>
      <c r="G735">
        <v>0.1</v>
      </c>
      <c r="H735" s="5">
        <v>12</v>
      </c>
    </row>
    <row r="736" spans="1:8" x14ac:dyDescent="0.25">
      <c r="A736">
        <v>96352</v>
      </c>
      <c r="B736">
        <v>49</v>
      </c>
      <c r="C736">
        <v>13</v>
      </c>
      <c r="D736">
        <v>106</v>
      </c>
      <c r="E736" t="s">
        <v>705</v>
      </c>
      <c r="F736">
        <v>73</v>
      </c>
      <c r="G736">
        <v>0.1</v>
      </c>
      <c r="H736" s="5">
        <v>37</v>
      </c>
    </row>
    <row r="737" spans="1:8" x14ac:dyDescent="0.25">
      <c r="A737">
        <v>96352</v>
      </c>
      <c r="B737">
        <v>47</v>
      </c>
      <c r="C737">
        <v>12</v>
      </c>
      <c r="D737">
        <v>106</v>
      </c>
      <c r="E737" t="s">
        <v>714</v>
      </c>
      <c r="F737">
        <v>246</v>
      </c>
      <c r="G737">
        <v>0</v>
      </c>
      <c r="H737" s="5">
        <v>49</v>
      </c>
    </row>
    <row r="738" spans="1:8" x14ac:dyDescent="0.25">
      <c r="A738">
        <v>96352</v>
      </c>
      <c r="B738">
        <v>62</v>
      </c>
      <c r="C738">
        <v>15</v>
      </c>
      <c r="D738">
        <v>108</v>
      </c>
      <c r="E738" t="s">
        <v>711</v>
      </c>
      <c r="F738">
        <v>117</v>
      </c>
      <c r="G738">
        <v>0.25</v>
      </c>
      <c r="H738" s="5">
        <v>49</v>
      </c>
    </row>
    <row r="739" spans="1:8" x14ac:dyDescent="0.25">
      <c r="A739">
        <v>48256</v>
      </c>
      <c r="B739">
        <v>31</v>
      </c>
      <c r="C739">
        <v>14</v>
      </c>
      <c r="D739">
        <v>103</v>
      </c>
      <c r="E739" t="s">
        <v>710</v>
      </c>
      <c r="F739">
        <v>135</v>
      </c>
      <c r="G739">
        <v>0</v>
      </c>
      <c r="H739" s="5">
        <v>48</v>
      </c>
    </row>
    <row r="740" spans="1:8" x14ac:dyDescent="0.25">
      <c r="A740">
        <v>96352</v>
      </c>
      <c r="B740">
        <v>60</v>
      </c>
      <c r="C740">
        <v>15</v>
      </c>
      <c r="D740">
        <v>108</v>
      </c>
      <c r="E740" t="s">
        <v>714</v>
      </c>
      <c r="F740">
        <v>112</v>
      </c>
      <c r="G740">
        <v>0</v>
      </c>
      <c r="H740" s="5">
        <v>25</v>
      </c>
    </row>
    <row r="741" spans="1:8" x14ac:dyDescent="0.25">
      <c r="A741">
        <v>96352</v>
      </c>
      <c r="B741">
        <v>57</v>
      </c>
      <c r="C741">
        <v>11</v>
      </c>
      <c r="D741">
        <v>106</v>
      </c>
      <c r="E741" t="s">
        <v>713</v>
      </c>
      <c r="F741">
        <v>89</v>
      </c>
      <c r="G741">
        <v>0.1</v>
      </c>
      <c r="H741" s="5">
        <v>37</v>
      </c>
    </row>
    <row r="742" spans="1:8" x14ac:dyDescent="0.25">
      <c r="A742">
        <v>48256</v>
      </c>
      <c r="B742">
        <v>44</v>
      </c>
      <c r="C742">
        <v>11</v>
      </c>
      <c r="D742">
        <v>108</v>
      </c>
      <c r="E742" t="s">
        <v>708</v>
      </c>
      <c r="F742">
        <v>205</v>
      </c>
      <c r="G742">
        <v>0.25</v>
      </c>
      <c r="H742" s="5">
        <v>43</v>
      </c>
    </row>
    <row r="743" spans="1:8" x14ac:dyDescent="0.25">
      <c r="A743">
        <v>48256</v>
      </c>
      <c r="B743">
        <v>38</v>
      </c>
      <c r="C743">
        <v>15</v>
      </c>
      <c r="D743">
        <v>106</v>
      </c>
      <c r="E743" t="s">
        <v>710</v>
      </c>
      <c r="F743">
        <v>206</v>
      </c>
      <c r="G743">
        <v>0</v>
      </c>
      <c r="H743" s="5">
        <v>45</v>
      </c>
    </row>
    <row r="744" spans="1:8" x14ac:dyDescent="0.25">
      <c r="A744">
        <v>48256</v>
      </c>
      <c r="B744">
        <v>36</v>
      </c>
      <c r="C744">
        <v>12</v>
      </c>
      <c r="D744">
        <v>102</v>
      </c>
      <c r="E744" t="s">
        <v>706</v>
      </c>
      <c r="F744">
        <v>154</v>
      </c>
      <c r="G744">
        <v>0.25</v>
      </c>
      <c r="H744" s="5">
        <v>28</v>
      </c>
    </row>
    <row r="745" spans="1:8" x14ac:dyDescent="0.25">
      <c r="A745">
        <v>48256</v>
      </c>
      <c r="B745">
        <v>66</v>
      </c>
      <c r="C745">
        <v>11</v>
      </c>
      <c r="D745">
        <v>108</v>
      </c>
      <c r="E745" t="s">
        <v>705</v>
      </c>
      <c r="F745">
        <v>194</v>
      </c>
      <c r="G745">
        <v>0.25</v>
      </c>
      <c r="H745" s="5">
        <v>58</v>
      </c>
    </row>
    <row r="746" spans="1:8" x14ac:dyDescent="0.25">
      <c r="A746">
        <v>48256</v>
      </c>
      <c r="B746">
        <v>67</v>
      </c>
      <c r="C746">
        <v>12</v>
      </c>
      <c r="D746">
        <v>102</v>
      </c>
      <c r="E746" t="s">
        <v>710</v>
      </c>
      <c r="F746">
        <v>102</v>
      </c>
      <c r="G746">
        <v>0.25</v>
      </c>
      <c r="H746" s="5">
        <v>23</v>
      </c>
    </row>
    <row r="747" spans="1:8" x14ac:dyDescent="0.25">
      <c r="A747">
        <v>48256</v>
      </c>
      <c r="B747">
        <v>61</v>
      </c>
      <c r="C747">
        <v>11</v>
      </c>
      <c r="D747">
        <v>103</v>
      </c>
      <c r="E747" t="s">
        <v>710</v>
      </c>
      <c r="F747">
        <v>57</v>
      </c>
      <c r="G747">
        <v>0</v>
      </c>
      <c r="H747" s="5">
        <v>17</v>
      </c>
    </row>
    <row r="748" spans="1:8" x14ac:dyDescent="0.25">
      <c r="A748">
        <v>86563</v>
      </c>
      <c r="B748">
        <v>68</v>
      </c>
      <c r="C748">
        <v>13</v>
      </c>
      <c r="D748">
        <v>107</v>
      </c>
      <c r="E748" t="s">
        <v>706</v>
      </c>
      <c r="F748">
        <v>164</v>
      </c>
      <c r="G748">
        <v>0.25</v>
      </c>
      <c r="H748" s="5">
        <v>42</v>
      </c>
    </row>
    <row r="749" spans="1:8" x14ac:dyDescent="0.25">
      <c r="A749">
        <v>86563</v>
      </c>
      <c r="B749">
        <v>53</v>
      </c>
      <c r="C749">
        <v>13</v>
      </c>
      <c r="D749">
        <v>104</v>
      </c>
      <c r="E749" t="s">
        <v>704</v>
      </c>
      <c r="F749">
        <v>222</v>
      </c>
      <c r="G749">
        <v>0.25</v>
      </c>
      <c r="H749" s="5">
        <v>27</v>
      </c>
    </row>
    <row r="750" spans="1:8" x14ac:dyDescent="0.25">
      <c r="A750">
        <v>96352</v>
      </c>
      <c r="B750">
        <v>30</v>
      </c>
      <c r="C750">
        <v>11</v>
      </c>
      <c r="D750">
        <v>106</v>
      </c>
      <c r="E750" t="s">
        <v>708</v>
      </c>
      <c r="F750">
        <v>144</v>
      </c>
      <c r="G750">
        <v>0.1</v>
      </c>
      <c r="H750" s="5">
        <v>29</v>
      </c>
    </row>
    <row r="751" spans="1:8" x14ac:dyDescent="0.25">
      <c r="A751">
        <v>86563</v>
      </c>
      <c r="B751">
        <v>44</v>
      </c>
      <c r="C751">
        <v>15</v>
      </c>
      <c r="D751">
        <v>104</v>
      </c>
      <c r="E751" t="s">
        <v>706</v>
      </c>
      <c r="F751">
        <v>106</v>
      </c>
      <c r="G751">
        <v>0</v>
      </c>
      <c r="H751" s="5">
        <v>10</v>
      </c>
    </row>
    <row r="752" spans="1:8" x14ac:dyDescent="0.25">
      <c r="A752">
        <v>48256</v>
      </c>
      <c r="B752">
        <v>56</v>
      </c>
      <c r="C752">
        <v>15</v>
      </c>
      <c r="D752">
        <v>108</v>
      </c>
      <c r="E752" t="s">
        <v>711</v>
      </c>
      <c r="F752">
        <v>141</v>
      </c>
      <c r="G752">
        <v>0</v>
      </c>
      <c r="H752" s="5">
        <v>57</v>
      </c>
    </row>
    <row r="753" spans="1:8" x14ac:dyDescent="0.25">
      <c r="A753">
        <v>86563</v>
      </c>
      <c r="B753">
        <v>63</v>
      </c>
      <c r="C753">
        <v>12</v>
      </c>
      <c r="D753">
        <v>102</v>
      </c>
      <c r="E753" t="s">
        <v>706</v>
      </c>
      <c r="F753">
        <v>5</v>
      </c>
      <c r="G753">
        <v>0.25</v>
      </c>
      <c r="H753" s="5">
        <v>12</v>
      </c>
    </row>
    <row r="754" spans="1:8" x14ac:dyDescent="0.25">
      <c r="A754">
        <v>48256</v>
      </c>
      <c r="B754">
        <v>64</v>
      </c>
      <c r="C754">
        <v>12</v>
      </c>
      <c r="D754">
        <v>106</v>
      </c>
      <c r="E754" t="s">
        <v>713</v>
      </c>
      <c r="F754">
        <v>93</v>
      </c>
      <c r="G754">
        <v>0</v>
      </c>
      <c r="H754" s="5">
        <v>25</v>
      </c>
    </row>
    <row r="755" spans="1:8" x14ac:dyDescent="0.25">
      <c r="A755">
        <v>86563</v>
      </c>
      <c r="B755">
        <v>34</v>
      </c>
      <c r="C755">
        <v>13</v>
      </c>
      <c r="D755">
        <v>106</v>
      </c>
      <c r="E755" t="s">
        <v>708</v>
      </c>
      <c r="F755">
        <v>196</v>
      </c>
      <c r="G755">
        <v>0.1</v>
      </c>
      <c r="H755" s="5">
        <v>28</v>
      </c>
    </row>
    <row r="756" spans="1:8" x14ac:dyDescent="0.25">
      <c r="A756">
        <v>96352</v>
      </c>
      <c r="B756">
        <v>40</v>
      </c>
      <c r="C756">
        <v>11</v>
      </c>
      <c r="D756">
        <v>108</v>
      </c>
      <c r="E756" t="s">
        <v>714</v>
      </c>
      <c r="F756">
        <v>221</v>
      </c>
      <c r="G756">
        <v>0.25</v>
      </c>
      <c r="H756" s="5">
        <v>15</v>
      </c>
    </row>
    <row r="757" spans="1:8" x14ac:dyDescent="0.25">
      <c r="A757">
        <v>96352</v>
      </c>
      <c r="B757">
        <v>64</v>
      </c>
      <c r="C757">
        <v>11</v>
      </c>
      <c r="D757">
        <v>108</v>
      </c>
      <c r="E757" t="s">
        <v>708</v>
      </c>
      <c r="F757">
        <v>249</v>
      </c>
      <c r="G757">
        <v>0.25</v>
      </c>
      <c r="H757" s="5">
        <v>47</v>
      </c>
    </row>
    <row r="758" spans="1:8" x14ac:dyDescent="0.25">
      <c r="A758">
        <v>48256</v>
      </c>
      <c r="B758">
        <v>54</v>
      </c>
      <c r="C758">
        <v>12</v>
      </c>
      <c r="D758">
        <v>103</v>
      </c>
      <c r="E758" t="s">
        <v>704</v>
      </c>
      <c r="F758">
        <v>207</v>
      </c>
      <c r="G758">
        <v>0.25</v>
      </c>
      <c r="H758" s="5">
        <v>58</v>
      </c>
    </row>
    <row r="759" spans="1:8" x14ac:dyDescent="0.25">
      <c r="A759">
        <v>48256</v>
      </c>
      <c r="B759">
        <v>32</v>
      </c>
      <c r="C759">
        <v>12</v>
      </c>
      <c r="D759">
        <v>104</v>
      </c>
      <c r="E759" t="s">
        <v>707</v>
      </c>
      <c r="F759">
        <v>185</v>
      </c>
      <c r="G759">
        <v>0.1</v>
      </c>
      <c r="H759" s="5">
        <v>40</v>
      </c>
    </row>
    <row r="760" spans="1:8" x14ac:dyDescent="0.25">
      <c r="A760">
        <v>48256</v>
      </c>
      <c r="B760">
        <v>72</v>
      </c>
      <c r="C760">
        <v>12</v>
      </c>
      <c r="D760">
        <v>102</v>
      </c>
      <c r="E760" t="s">
        <v>708</v>
      </c>
      <c r="F760">
        <v>197</v>
      </c>
      <c r="G760">
        <v>0.25</v>
      </c>
      <c r="H760" s="5">
        <v>29</v>
      </c>
    </row>
    <row r="761" spans="1:8" x14ac:dyDescent="0.25">
      <c r="A761">
        <v>48256</v>
      </c>
      <c r="B761">
        <v>63</v>
      </c>
      <c r="C761">
        <v>12</v>
      </c>
      <c r="D761">
        <v>106</v>
      </c>
      <c r="E761" t="s">
        <v>711</v>
      </c>
      <c r="F761">
        <v>52</v>
      </c>
      <c r="G761">
        <v>0</v>
      </c>
      <c r="H761" s="5">
        <v>38</v>
      </c>
    </row>
    <row r="762" spans="1:8" x14ac:dyDescent="0.25">
      <c r="A762">
        <v>48256</v>
      </c>
      <c r="B762">
        <v>41</v>
      </c>
      <c r="C762">
        <v>14</v>
      </c>
      <c r="D762">
        <v>108</v>
      </c>
      <c r="E762" t="s">
        <v>704</v>
      </c>
      <c r="F762">
        <v>34</v>
      </c>
      <c r="G762">
        <v>0.1</v>
      </c>
      <c r="H762" s="5">
        <v>23</v>
      </c>
    </row>
    <row r="763" spans="1:8" x14ac:dyDescent="0.25">
      <c r="A763">
        <v>48256</v>
      </c>
      <c r="B763">
        <v>55</v>
      </c>
      <c r="C763">
        <v>15</v>
      </c>
      <c r="D763">
        <v>107</v>
      </c>
      <c r="E763" t="s">
        <v>707</v>
      </c>
      <c r="F763">
        <v>37</v>
      </c>
      <c r="G763">
        <v>0</v>
      </c>
      <c r="H763" s="5">
        <v>11</v>
      </c>
    </row>
    <row r="764" spans="1:8" x14ac:dyDescent="0.25">
      <c r="A764">
        <v>86563</v>
      </c>
      <c r="B764">
        <v>72</v>
      </c>
      <c r="C764">
        <v>15</v>
      </c>
      <c r="D764">
        <v>103</v>
      </c>
      <c r="E764" t="s">
        <v>706</v>
      </c>
      <c r="F764">
        <v>214</v>
      </c>
      <c r="G764">
        <v>0.25</v>
      </c>
      <c r="H764" s="5">
        <v>39</v>
      </c>
    </row>
    <row r="765" spans="1:8" x14ac:dyDescent="0.25">
      <c r="A765">
        <v>96352</v>
      </c>
      <c r="B765">
        <v>78</v>
      </c>
      <c r="C765">
        <v>15</v>
      </c>
      <c r="D765">
        <v>104</v>
      </c>
      <c r="E765" t="s">
        <v>707</v>
      </c>
      <c r="F765">
        <v>223</v>
      </c>
      <c r="G765">
        <v>0.25</v>
      </c>
      <c r="H765" s="5">
        <v>14</v>
      </c>
    </row>
    <row r="766" spans="1:8" x14ac:dyDescent="0.25">
      <c r="A766">
        <v>86563</v>
      </c>
      <c r="B766">
        <v>60</v>
      </c>
      <c r="C766">
        <v>11</v>
      </c>
      <c r="D766">
        <v>108</v>
      </c>
      <c r="E766" t="s">
        <v>712</v>
      </c>
      <c r="F766">
        <v>217</v>
      </c>
      <c r="G766">
        <v>0.1</v>
      </c>
      <c r="H766" s="5">
        <v>28</v>
      </c>
    </row>
    <row r="767" spans="1:8" x14ac:dyDescent="0.25">
      <c r="A767">
        <v>48256</v>
      </c>
      <c r="B767">
        <v>78</v>
      </c>
      <c r="C767">
        <v>12</v>
      </c>
      <c r="D767">
        <v>102</v>
      </c>
      <c r="E767" t="s">
        <v>707</v>
      </c>
      <c r="F767">
        <v>222</v>
      </c>
      <c r="G767">
        <v>0.1</v>
      </c>
      <c r="H767" s="5">
        <v>53</v>
      </c>
    </row>
    <row r="768" spans="1:8" x14ac:dyDescent="0.25">
      <c r="A768">
        <v>48256</v>
      </c>
      <c r="B768">
        <v>50</v>
      </c>
      <c r="C768">
        <v>14</v>
      </c>
      <c r="D768">
        <v>104</v>
      </c>
      <c r="E768" t="s">
        <v>705</v>
      </c>
      <c r="F768">
        <v>90</v>
      </c>
      <c r="G768">
        <v>0</v>
      </c>
      <c r="H768" s="5">
        <v>53</v>
      </c>
    </row>
    <row r="769" spans="1:8" x14ac:dyDescent="0.25">
      <c r="A769">
        <v>96352</v>
      </c>
      <c r="B769">
        <v>60</v>
      </c>
      <c r="C769">
        <v>13</v>
      </c>
      <c r="D769">
        <v>107</v>
      </c>
      <c r="E769" t="s">
        <v>710</v>
      </c>
      <c r="F769">
        <v>176</v>
      </c>
      <c r="G769">
        <v>0.25</v>
      </c>
      <c r="H769" s="5">
        <v>50</v>
      </c>
    </row>
    <row r="770" spans="1:8" x14ac:dyDescent="0.25">
      <c r="A770">
        <v>86563</v>
      </c>
      <c r="B770">
        <v>79</v>
      </c>
      <c r="C770">
        <v>15</v>
      </c>
      <c r="D770">
        <v>102</v>
      </c>
      <c r="E770" t="s">
        <v>713</v>
      </c>
      <c r="F770">
        <v>82</v>
      </c>
      <c r="G770">
        <v>0.1</v>
      </c>
      <c r="H770" s="5">
        <v>28</v>
      </c>
    </row>
    <row r="771" spans="1:8" x14ac:dyDescent="0.25">
      <c r="A771">
        <v>96352</v>
      </c>
      <c r="B771">
        <v>33</v>
      </c>
      <c r="C771">
        <v>12</v>
      </c>
      <c r="D771">
        <v>105</v>
      </c>
      <c r="E771" t="s">
        <v>713</v>
      </c>
      <c r="F771">
        <v>216</v>
      </c>
      <c r="G771">
        <v>0.25</v>
      </c>
      <c r="H771" s="5">
        <v>11</v>
      </c>
    </row>
    <row r="772" spans="1:8" x14ac:dyDescent="0.25">
      <c r="A772">
        <v>48256</v>
      </c>
      <c r="B772">
        <v>48</v>
      </c>
      <c r="C772">
        <v>11</v>
      </c>
      <c r="D772">
        <v>107</v>
      </c>
      <c r="E772" t="s">
        <v>711</v>
      </c>
      <c r="F772">
        <v>5</v>
      </c>
      <c r="G772">
        <v>0.25</v>
      </c>
      <c r="H772" s="5">
        <v>31</v>
      </c>
    </row>
    <row r="773" spans="1:8" x14ac:dyDescent="0.25">
      <c r="A773">
        <v>86563</v>
      </c>
      <c r="B773">
        <v>43</v>
      </c>
      <c r="C773">
        <v>15</v>
      </c>
      <c r="D773">
        <v>107</v>
      </c>
      <c r="E773" t="s">
        <v>704</v>
      </c>
      <c r="F773">
        <v>130</v>
      </c>
      <c r="G773">
        <v>0.25</v>
      </c>
      <c r="H773" s="5">
        <v>47</v>
      </c>
    </row>
    <row r="774" spans="1:8" x14ac:dyDescent="0.25">
      <c r="A774">
        <v>86563</v>
      </c>
      <c r="B774">
        <v>53</v>
      </c>
      <c r="C774">
        <v>15</v>
      </c>
      <c r="D774">
        <v>102</v>
      </c>
      <c r="E774" t="s">
        <v>705</v>
      </c>
      <c r="F774">
        <v>249</v>
      </c>
      <c r="G774">
        <v>0.25</v>
      </c>
      <c r="H774" s="5">
        <v>38</v>
      </c>
    </row>
    <row r="775" spans="1:8" x14ac:dyDescent="0.25">
      <c r="A775">
        <v>48256</v>
      </c>
      <c r="B775">
        <v>47</v>
      </c>
      <c r="C775">
        <v>15</v>
      </c>
      <c r="D775">
        <v>104</v>
      </c>
      <c r="E775" t="s">
        <v>706</v>
      </c>
      <c r="F775">
        <v>115</v>
      </c>
      <c r="G775">
        <v>0.1</v>
      </c>
      <c r="H775" s="5">
        <v>50</v>
      </c>
    </row>
    <row r="776" spans="1:8" x14ac:dyDescent="0.25">
      <c r="A776">
        <v>96352</v>
      </c>
      <c r="B776">
        <v>34</v>
      </c>
      <c r="C776">
        <v>15</v>
      </c>
      <c r="D776">
        <v>105</v>
      </c>
      <c r="E776" t="s">
        <v>709</v>
      </c>
      <c r="F776">
        <v>110</v>
      </c>
      <c r="G776">
        <v>0.1</v>
      </c>
      <c r="H776" s="5">
        <v>32</v>
      </c>
    </row>
    <row r="777" spans="1:8" x14ac:dyDescent="0.25">
      <c r="A777">
        <v>96352</v>
      </c>
      <c r="B777">
        <v>51</v>
      </c>
      <c r="C777">
        <v>12</v>
      </c>
      <c r="D777">
        <v>108</v>
      </c>
      <c r="E777" t="s">
        <v>706</v>
      </c>
      <c r="F777">
        <v>8</v>
      </c>
      <c r="G777">
        <v>0.25</v>
      </c>
      <c r="H777" s="5">
        <v>36</v>
      </c>
    </row>
    <row r="778" spans="1:8" x14ac:dyDescent="0.25">
      <c r="A778">
        <v>86563</v>
      </c>
      <c r="B778">
        <v>44</v>
      </c>
      <c r="C778">
        <v>15</v>
      </c>
      <c r="D778">
        <v>103</v>
      </c>
      <c r="E778" t="s">
        <v>707</v>
      </c>
      <c r="F778">
        <v>11</v>
      </c>
      <c r="G778">
        <v>0</v>
      </c>
      <c r="H778" s="5">
        <v>32</v>
      </c>
    </row>
    <row r="779" spans="1:8" x14ac:dyDescent="0.25">
      <c r="A779">
        <v>48256</v>
      </c>
      <c r="B779">
        <v>34</v>
      </c>
      <c r="C779">
        <v>14</v>
      </c>
      <c r="D779">
        <v>101</v>
      </c>
      <c r="E779" t="s">
        <v>713</v>
      </c>
      <c r="F779">
        <v>19</v>
      </c>
      <c r="G779">
        <v>0.25</v>
      </c>
      <c r="H779" s="5">
        <v>46</v>
      </c>
    </row>
    <row r="780" spans="1:8" x14ac:dyDescent="0.25">
      <c r="A780">
        <v>48256</v>
      </c>
      <c r="B780">
        <v>36</v>
      </c>
      <c r="C780">
        <v>11</v>
      </c>
      <c r="D780">
        <v>103</v>
      </c>
      <c r="E780" t="s">
        <v>705</v>
      </c>
      <c r="F780">
        <v>134</v>
      </c>
      <c r="G780">
        <v>0.25</v>
      </c>
      <c r="H780" s="5">
        <v>24</v>
      </c>
    </row>
    <row r="781" spans="1:8" x14ac:dyDescent="0.25">
      <c r="A781">
        <v>86563</v>
      </c>
      <c r="B781">
        <v>62</v>
      </c>
      <c r="C781">
        <v>11</v>
      </c>
      <c r="D781">
        <v>102</v>
      </c>
      <c r="E781" t="s">
        <v>713</v>
      </c>
      <c r="F781">
        <v>37</v>
      </c>
      <c r="G781">
        <v>0.1</v>
      </c>
      <c r="H781" s="5">
        <v>33</v>
      </c>
    </row>
    <row r="782" spans="1:8" x14ac:dyDescent="0.25">
      <c r="A782">
        <v>48256</v>
      </c>
      <c r="B782">
        <v>77</v>
      </c>
      <c r="C782">
        <v>12</v>
      </c>
      <c r="D782">
        <v>108</v>
      </c>
      <c r="E782" t="s">
        <v>706</v>
      </c>
      <c r="F782">
        <v>118</v>
      </c>
      <c r="G782">
        <v>0.25</v>
      </c>
      <c r="H782" s="5">
        <v>26</v>
      </c>
    </row>
    <row r="783" spans="1:8" x14ac:dyDescent="0.25">
      <c r="A783">
        <v>86563</v>
      </c>
      <c r="B783">
        <v>70</v>
      </c>
      <c r="C783">
        <v>12</v>
      </c>
      <c r="D783">
        <v>108</v>
      </c>
      <c r="E783" t="s">
        <v>706</v>
      </c>
      <c r="F783">
        <v>166</v>
      </c>
      <c r="G783">
        <v>0.1</v>
      </c>
      <c r="H783" s="5">
        <v>44</v>
      </c>
    </row>
    <row r="784" spans="1:8" x14ac:dyDescent="0.25">
      <c r="A784">
        <v>96352</v>
      </c>
      <c r="B784">
        <v>47</v>
      </c>
      <c r="C784">
        <v>14</v>
      </c>
      <c r="D784">
        <v>106</v>
      </c>
      <c r="E784" t="s">
        <v>714</v>
      </c>
      <c r="F784">
        <v>140</v>
      </c>
      <c r="G784">
        <v>0</v>
      </c>
      <c r="H784" s="5">
        <v>12</v>
      </c>
    </row>
    <row r="785" spans="1:8" x14ac:dyDescent="0.25">
      <c r="A785">
        <v>48256</v>
      </c>
      <c r="B785">
        <v>53</v>
      </c>
      <c r="C785">
        <v>11</v>
      </c>
      <c r="D785">
        <v>106</v>
      </c>
      <c r="E785" t="s">
        <v>713</v>
      </c>
      <c r="F785">
        <v>111</v>
      </c>
      <c r="G785">
        <v>0.1</v>
      </c>
      <c r="H785" s="5">
        <v>43</v>
      </c>
    </row>
    <row r="786" spans="1:8" x14ac:dyDescent="0.25">
      <c r="A786">
        <v>48256</v>
      </c>
      <c r="B786">
        <v>47</v>
      </c>
      <c r="C786">
        <v>15</v>
      </c>
      <c r="D786">
        <v>106</v>
      </c>
      <c r="E786" t="s">
        <v>709</v>
      </c>
      <c r="F786">
        <v>55</v>
      </c>
      <c r="G786">
        <v>0</v>
      </c>
      <c r="H786" s="5">
        <v>15</v>
      </c>
    </row>
    <row r="787" spans="1:8" x14ac:dyDescent="0.25">
      <c r="A787">
        <v>48256</v>
      </c>
      <c r="B787">
        <v>65</v>
      </c>
      <c r="C787">
        <v>11</v>
      </c>
      <c r="D787">
        <v>102</v>
      </c>
      <c r="E787" t="s">
        <v>704</v>
      </c>
      <c r="F787">
        <v>19</v>
      </c>
      <c r="G787">
        <v>0.25</v>
      </c>
      <c r="H787" s="5">
        <v>33</v>
      </c>
    </row>
    <row r="788" spans="1:8" x14ac:dyDescent="0.25">
      <c r="A788">
        <v>86563</v>
      </c>
      <c r="B788">
        <v>50</v>
      </c>
      <c r="C788">
        <v>11</v>
      </c>
      <c r="D788">
        <v>108</v>
      </c>
      <c r="E788" t="s">
        <v>708</v>
      </c>
      <c r="F788">
        <v>44</v>
      </c>
      <c r="G788">
        <v>0.25</v>
      </c>
      <c r="H788" s="5">
        <v>27</v>
      </c>
    </row>
    <row r="789" spans="1:8" x14ac:dyDescent="0.25">
      <c r="A789">
        <v>86563</v>
      </c>
      <c r="B789">
        <v>33</v>
      </c>
      <c r="C789">
        <v>14</v>
      </c>
      <c r="D789">
        <v>102</v>
      </c>
      <c r="E789" t="s">
        <v>704</v>
      </c>
      <c r="F789">
        <v>50</v>
      </c>
      <c r="G789">
        <v>0.25</v>
      </c>
      <c r="H789" s="5">
        <v>15</v>
      </c>
    </row>
    <row r="790" spans="1:8" x14ac:dyDescent="0.25">
      <c r="A790">
        <v>48256</v>
      </c>
      <c r="B790">
        <v>56</v>
      </c>
      <c r="C790">
        <v>14</v>
      </c>
      <c r="D790">
        <v>105</v>
      </c>
      <c r="E790" t="s">
        <v>710</v>
      </c>
      <c r="F790">
        <v>46</v>
      </c>
      <c r="G790">
        <v>0.1</v>
      </c>
      <c r="H790" s="5">
        <v>34</v>
      </c>
    </row>
    <row r="791" spans="1:8" x14ac:dyDescent="0.25">
      <c r="A791">
        <v>48256</v>
      </c>
      <c r="B791">
        <v>49</v>
      </c>
      <c r="C791">
        <v>11</v>
      </c>
      <c r="D791">
        <v>106</v>
      </c>
      <c r="E791" t="s">
        <v>714</v>
      </c>
      <c r="F791">
        <v>96</v>
      </c>
      <c r="G791">
        <v>0.25</v>
      </c>
      <c r="H791" s="5">
        <v>25</v>
      </c>
    </row>
    <row r="792" spans="1:8" x14ac:dyDescent="0.25">
      <c r="A792">
        <v>96352</v>
      </c>
      <c r="B792">
        <v>67</v>
      </c>
      <c r="C792">
        <v>11</v>
      </c>
      <c r="D792">
        <v>107</v>
      </c>
      <c r="E792" t="s">
        <v>714</v>
      </c>
      <c r="F792">
        <v>94</v>
      </c>
      <c r="G792">
        <v>0</v>
      </c>
      <c r="H792" s="5">
        <v>24</v>
      </c>
    </row>
    <row r="793" spans="1:8" x14ac:dyDescent="0.25">
      <c r="A793">
        <v>96352</v>
      </c>
      <c r="B793">
        <v>45</v>
      </c>
      <c r="C793">
        <v>15</v>
      </c>
      <c r="D793">
        <v>102</v>
      </c>
      <c r="E793" t="s">
        <v>710</v>
      </c>
      <c r="F793">
        <v>66</v>
      </c>
      <c r="G793">
        <v>0.25</v>
      </c>
      <c r="H793" s="5">
        <v>52</v>
      </c>
    </row>
    <row r="794" spans="1:8" x14ac:dyDescent="0.25">
      <c r="A794">
        <v>86563</v>
      </c>
      <c r="B794">
        <v>47</v>
      </c>
      <c r="C794">
        <v>15</v>
      </c>
      <c r="D794">
        <v>104</v>
      </c>
      <c r="E794" t="s">
        <v>705</v>
      </c>
      <c r="F794">
        <v>20</v>
      </c>
      <c r="G794">
        <v>0</v>
      </c>
      <c r="H794" s="5">
        <v>23</v>
      </c>
    </row>
    <row r="795" spans="1:8" x14ac:dyDescent="0.25">
      <c r="A795">
        <v>48256</v>
      </c>
      <c r="B795">
        <v>49</v>
      </c>
      <c r="C795">
        <v>13</v>
      </c>
      <c r="D795">
        <v>104</v>
      </c>
      <c r="E795" t="s">
        <v>712</v>
      </c>
      <c r="F795">
        <v>210</v>
      </c>
      <c r="G795">
        <v>0</v>
      </c>
      <c r="H795" s="5">
        <v>51</v>
      </c>
    </row>
    <row r="796" spans="1:8" x14ac:dyDescent="0.25">
      <c r="A796">
        <v>96352</v>
      </c>
      <c r="B796">
        <v>60</v>
      </c>
      <c r="C796">
        <v>15</v>
      </c>
      <c r="D796">
        <v>101</v>
      </c>
      <c r="E796" t="s">
        <v>708</v>
      </c>
      <c r="F796">
        <v>214</v>
      </c>
      <c r="G796">
        <v>0</v>
      </c>
      <c r="H796" s="5">
        <v>35</v>
      </c>
    </row>
    <row r="797" spans="1:8" x14ac:dyDescent="0.25">
      <c r="A797">
        <v>86563</v>
      </c>
      <c r="B797">
        <v>46</v>
      </c>
      <c r="C797">
        <v>12</v>
      </c>
      <c r="D797">
        <v>101</v>
      </c>
      <c r="E797" t="s">
        <v>705</v>
      </c>
      <c r="F797">
        <v>79</v>
      </c>
      <c r="G797">
        <v>0.1</v>
      </c>
      <c r="H797" s="5">
        <v>56</v>
      </c>
    </row>
    <row r="798" spans="1:8" x14ac:dyDescent="0.25">
      <c r="A798">
        <v>86563</v>
      </c>
      <c r="B798">
        <v>39</v>
      </c>
      <c r="C798">
        <v>14</v>
      </c>
      <c r="D798">
        <v>104</v>
      </c>
      <c r="E798" t="s">
        <v>704</v>
      </c>
      <c r="F798">
        <v>87</v>
      </c>
      <c r="G798">
        <v>0</v>
      </c>
      <c r="H798" s="5">
        <v>41</v>
      </c>
    </row>
    <row r="799" spans="1:8" x14ac:dyDescent="0.25">
      <c r="A799">
        <v>48256</v>
      </c>
      <c r="B799">
        <v>45</v>
      </c>
      <c r="C799">
        <v>14</v>
      </c>
      <c r="D799">
        <v>108</v>
      </c>
      <c r="E799" t="s">
        <v>705</v>
      </c>
      <c r="F799">
        <v>2</v>
      </c>
      <c r="G799">
        <v>0</v>
      </c>
      <c r="H799" s="5">
        <v>50</v>
      </c>
    </row>
    <row r="800" spans="1:8" x14ac:dyDescent="0.25">
      <c r="A800">
        <v>96352</v>
      </c>
      <c r="B800">
        <v>64</v>
      </c>
      <c r="C800">
        <v>13</v>
      </c>
      <c r="D800">
        <v>104</v>
      </c>
      <c r="E800" t="s">
        <v>705</v>
      </c>
      <c r="F800">
        <v>51</v>
      </c>
      <c r="G800">
        <v>0.25</v>
      </c>
      <c r="H800" s="5">
        <v>17</v>
      </c>
    </row>
    <row r="801" spans="1:8" x14ac:dyDescent="0.25">
      <c r="A801">
        <v>86563</v>
      </c>
      <c r="B801">
        <v>44</v>
      </c>
      <c r="C801">
        <v>15</v>
      </c>
      <c r="D801">
        <v>103</v>
      </c>
      <c r="E801" t="s">
        <v>709</v>
      </c>
      <c r="F801">
        <v>250</v>
      </c>
      <c r="G801">
        <v>0.1</v>
      </c>
      <c r="H801" s="5">
        <v>21</v>
      </c>
    </row>
    <row r="802" spans="1:8" x14ac:dyDescent="0.25">
      <c r="A802">
        <v>96352</v>
      </c>
      <c r="B802">
        <v>72</v>
      </c>
      <c r="C802">
        <v>11</v>
      </c>
      <c r="D802">
        <v>103</v>
      </c>
      <c r="E802" t="s">
        <v>710</v>
      </c>
      <c r="F802">
        <v>89</v>
      </c>
      <c r="G802">
        <v>0.25</v>
      </c>
      <c r="H802" s="5">
        <v>42</v>
      </c>
    </row>
    <row r="803" spans="1:8" x14ac:dyDescent="0.25">
      <c r="A803">
        <v>48256</v>
      </c>
      <c r="B803">
        <v>32</v>
      </c>
      <c r="C803">
        <v>15</v>
      </c>
      <c r="D803">
        <v>103</v>
      </c>
      <c r="E803" t="s">
        <v>712</v>
      </c>
      <c r="F803">
        <v>147</v>
      </c>
      <c r="G803">
        <v>0</v>
      </c>
      <c r="H803" s="5">
        <v>28</v>
      </c>
    </row>
    <row r="804" spans="1:8" x14ac:dyDescent="0.25">
      <c r="A804">
        <v>96352</v>
      </c>
      <c r="B804">
        <v>68</v>
      </c>
      <c r="C804">
        <v>15</v>
      </c>
      <c r="D804">
        <v>101</v>
      </c>
      <c r="E804" t="s">
        <v>704</v>
      </c>
      <c r="F804">
        <v>160</v>
      </c>
      <c r="G804">
        <v>0.1</v>
      </c>
      <c r="H804" s="5">
        <v>39</v>
      </c>
    </row>
    <row r="805" spans="1:8" x14ac:dyDescent="0.25">
      <c r="A805">
        <v>86563</v>
      </c>
      <c r="B805">
        <v>67</v>
      </c>
      <c r="C805">
        <v>11</v>
      </c>
      <c r="D805">
        <v>105</v>
      </c>
      <c r="E805" t="s">
        <v>711</v>
      </c>
      <c r="F805">
        <v>212</v>
      </c>
      <c r="G805">
        <v>0</v>
      </c>
      <c r="H805" s="5">
        <v>48</v>
      </c>
    </row>
    <row r="806" spans="1:8" x14ac:dyDescent="0.25">
      <c r="A806">
        <v>48256</v>
      </c>
      <c r="B806">
        <v>65</v>
      </c>
      <c r="C806">
        <v>11</v>
      </c>
      <c r="D806">
        <v>102</v>
      </c>
      <c r="E806" t="s">
        <v>714</v>
      </c>
      <c r="F806">
        <v>14</v>
      </c>
      <c r="G806">
        <v>0.25</v>
      </c>
      <c r="H806" s="5">
        <v>15</v>
      </c>
    </row>
    <row r="807" spans="1:8" x14ac:dyDescent="0.25">
      <c r="A807">
        <v>96352</v>
      </c>
      <c r="B807">
        <v>36</v>
      </c>
      <c r="C807">
        <v>13</v>
      </c>
      <c r="D807">
        <v>107</v>
      </c>
      <c r="E807" t="s">
        <v>711</v>
      </c>
      <c r="F807">
        <v>45</v>
      </c>
      <c r="G807">
        <v>0.25</v>
      </c>
      <c r="H807" s="5">
        <v>50</v>
      </c>
    </row>
    <row r="808" spans="1:8" x14ac:dyDescent="0.25">
      <c r="A808">
        <v>86563</v>
      </c>
      <c r="B808">
        <v>47</v>
      </c>
      <c r="C808">
        <v>13</v>
      </c>
      <c r="D808">
        <v>104</v>
      </c>
      <c r="E808" t="s">
        <v>712</v>
      </c>
      <c r="F808">
        <v>225</v>
      </c>
      <c r="G808">
        <v>0.1</v>
      </c>
      <c r="H808" s="5">
        <v>59</v>
      </c>
    </row>
    <row r="809" spans="1:8" x14ac:dyDescent="0.25">
      <c r="A809">
        <v>48256</v>
      </c>
      <c r="B809">
        <v>40</v>
      </c>
      <c r="C809">
        <v>15</v>
      </c>
      <c r="D809">
        <v>103</v>
      </c>
      <c r="E809" t="s">
        <v>714</v>
      </c>
      <c r="F809">
        <v>13</v>
      </c>
      <c r="G809">
        <v>0.1</v>
      </c>
      <c r="H809" s="5">
        <v>27</v>
      </c>
    </row>
    <row r="810" spans="1:8" x14ac:dyDescent="0.25">
      <c r="A810">
        <v>86563</v>
      </c>
      <c r="B810">
        <v>64</v>
      </c>
      <c r="C810">
        <v>12</v>
      </c>
      <c r="D810">
        <v>101</v>
      </c>
      <c r="E810" t="s">
        <v>711</v>
      </c>
      <c r="F810">
        <v>217</v>
      </c>
      <c r="G810">
        <v>0.1</v>
      </c>
      <c r="H810" s="5">
        <v>49</v>
      </c>
    </row>
    <row r="811" spans="1:8" x14ac:dyDescent="0.25">
      <c r="A811">
        <v>86563</v>
      </c>
      <c r="B811">
        <v>50</v>
      </c>
      <c r="C811">
        <v>11</v>
      </c>
      <c r="D811">
        <v>103</v>
      </c>
      <c r="E811" t="s">
        <v>710</v>
      </c>
      <c r="F811">
        <v>212</v>
      </c>
      <c r="G811">
        <v>0.1</v>
      </c>
      <c r="H811" s="5">
        <v>48</v>
      </c>
    </row>
    <row r="812" spans="1:8" x14ac:dyDescent="0.25">
      <c r="A812">
        <v>96352</v>
      </c>
      <c r="B812">
        <v>43</v>
      </c>
      <c r="C812">
        <v>11</v>
      </c>
      <c r="D812">
        <v>108</v>
      </c>
      <c r="E812" t="s">
        <v>706</v>
      </c>
      <c r="F812">
        <v>77</v>
      </c>
      <c r="G812">
        <v>0.1</v>
      </c>
      <c r="H812" s="5">
        <v>51</v>
      </c>
    </row>
    <row r="813" spans="1:8" x14ac:dyDescent="0.25">
      <c r="A813">
        <v>96352</v>
      </c>
      <c r="B813">
        <v>40</v>
      </c>
      <c r="C813">
        <v>12</v>
      </c>
      <c r="D813">
        <v>108</v>
      </c>
      <c r="E813" t="s">
        <v>709</v>
      </c>
      <c r="F813">
        <v>18</v>
      </c>
      <c r="G813">
        <v>0.25</v>
      </c>
      <c r="H813" s="5">
        <v>47</v>
      </c>
    </row>
    <row r="814" spans="1:8" x14ac:dyDescent="0.25">
      <c r="A814">
        <v>86563</v>
      </c>
      <c r="B814">
        <v>36</v>
      </c>
      <c r="C814">
        <v>11</v>
      </c>
      <c r="D814">
        <v>108</v>
      </c>
      <c r="E814" t="s">
        <v>710</v>
      </c>
      <c r="F814">
        <v>132</v>
      </c>
      <c r="G814">
        <v>0.25</v>
      </c>
      <c r="H814" s="5">
        <v>34</v>
      </c>
    </row>
    <row r="815" spans="1:8" x14ac:dyDescent="0.25">
      <c r="A815">
        <v>48256</v>
      </c>
      <c r="B815">
        <v>74</v>
      </c>
      <c r="C815">
        <v>14</v>
      </c>
      <c r="D815">
        <v>108</v>
      </c>
      <c r="E815" t="s">
        <v>709</v>
      </c>
      <c r="F815">
        <v>34</v>
      </c>
      <c r="G815">
        <v>0.1</v>
      </c>
      <c r="H815" s="5">
        <v>16</v>
      </c>
    </row>
    <row r="816" spans="1:8" x14ac:dyDescent="0.25">
      <c r="A816">
        <v>96352</v>
      </c>
      <c r="B816">
        <v>73</v>
      </c>
      <c r="C816">
        <v>14</v>
      </c>
      <c r="D816">
        <v>105</v>
      </c>
      <c r="E816" t="s">
        <v>706</v>
      </c>
      <c r="F816">
        <v>98</v>
      </c>
      <c r="G816">
        <v>0.1</v>
      </c>
      <c r="H816" s="5">
        <v>26</v>
      </c>
    </row>
    <row r="817" spans="1:8" x14ac:dyDescent="0.25">
      <c r="A817">
        <v>86563</v>
      </c>
      <c r="B817">
        <v>76</v>
      </c>
      <c r="C817">
        <v>15</v>
      </c>
      <c r="D817">
        <v>102</v>
      </c>
      <c r="E817" t="s">
        <v>705</v>
      </c>
      <c r="F817">
        <v>240</v>
      </c>
      <c r="G817">
        <v>0.1</v>
      </c>
      <c r="H817" s="5">
        <v>25</v>
      </c>
    </row>
    <row r="818" spans="1:8" x14ac:dyDescent="0.25">
      <c r="A818">
        <v>96352</v>
      </c>
      <c r="B818">
        <v>65</v>
      </c>
      <c r="C818">
        <v>11</v>
      </c>
      <c r="D818">
        <v>102</v>
      </c>
      <c r="E818" t="s">
        <v>712</v>
      </c>
      <c r="F818">
        <v>146</v>
      </c>
      <c r="G818">
        <v>0.1</v>
      </c>
      <c r="H818" s="5">
        <v>15</v>
      </c>
    </row>
    <row r="819" spans="1:8" x14ac:dyDescent="0.25">
      <c r="A819">
        <v>96352</v>
      </c>
      <c r="B819">
        <v>34</v>
      </c>
      <c r="C819">
        <v>11</v>
      </c>
      <c r="D819">
        <v>107</v>
      </c>
      <c r="E819" t="s">
        <v>709</v>
      </c>
      <c r="F819">
        <v>151</v>
      </c>
      <c r="G819">
        <v>0.1</v>
      </c>
      <c r="H819" s="5">
        <v>47</v>
      </c>
    </row>
    <row r="820" spans="1:8" x14ac:dyDescent="0.25">
      <c r="A820">
        <v>86563</v>
      </c>
      <c r="B820">
        <v>71</v>
      </c>
      <c r="C820">
        <v>11</v>
      </c>
      <c r="D820">
        <v>103</v>
      </c>
      <c r="E820" t="s">
        <v>705</v>
      </c>
      <c r="F820">
        <v>237</v>
      </c>
      <c r="G820">
        <v>0.25</v>
      </c>
      <c r="H820" s="5">
        <v>56</v>
      </c>
    </row>
    <row r="821" spans="1:8" x14ac:dyDescent="0.25">
      <c r="A821">
        <v>86563</v>
      </c>
      <c r="B821">
        <v>57</v>
      </c>
      <c r="C821">
        <v>11</v>
      </c>
      <c r="D821">
        <v>105</v>
      </c>
      <c r="E821" t="s">
        <v>709</v>
      </c>
      <c r="F821">
        <v>18</v>
      </c>
      <c r="G821">
        <v>0</v>
      </c>
      <c r="H821" s="5">
        <v>31</v>
      </c>
    </row>
    <row r="822" spans="1:8" x14ac:dyDescent="0.25">
      <c r="A822">
        <v>86563</v>
      </c>
      <c r="B822">
        <v>76</v>
      </c>
      <c r="C822">
        <v>14</v>
      </c>
      <c r="D822">
        <v>107</v>
      </c>
      <c r="E822" t="s">
        <v>711</v>
      </c>
      <c r="F822">
        <v>222</v>
      </c>
      <c r="G822">
        <v>0</v>
      </c>
      <c r="H822" s="5">
        <v>53</v>
      </c>
    </row>
    <row r="823" spans="1:8" x14ac:dyDescent="0.25">
      <c r="A823">
        <v>86563</v>
      </c>
      <c r="B823">
        <v>30</v>
      </c>
      <c r="C823">
        <v>15</v>
      </c>
      <c r="D823">
        <v>105</v>
      </c>
      <c r="E823" t="s">
        <v>704</v>
      </c>
      <c r="F823">
        <v>60</v>
      </c>
      <c r="G823">
        <v>0.1</v>
      </c>
      <c r="H823" s="5">
        <v>26</v>
      </c>
    </row>
    <row r="824" spans="1:8" x14ac:dyDescent="0.25">
      <c r="A824">
        <v>86563</v>
      </c>
      <c r="B824">
        <v>68</v>
      </c>
      <c r="C824">
        <v>11</v>
      </c>
      <c r="D824">
        <v>108</v>
      </c>
      <c r="E824" t="s">
        <v>712</v>
      </c>
      <c r="F824">
        <v>68</v>
      </c>
      <c r="G824">
        <v>0.1</v>
      </c>
      <c r="H824" s="5">
        <v>26</v>
      </c>
    </row>
    <row r="825" spans="1:8" x14ac:dyDescent="0.25">
      <c r="A825">
        <v>96352</v>
      </c>
      <c r="B825">
        <v>65</v>
      </c>
      <c r="C825">
        <v>12</v>
      </c>
      <c r="D825">
        <v>107</v>
      </c>
      <c r="E825" t="s">
        <v>707</v>
      </c>
      <c r="F825">
        <v>184</v>
      </c>
      <c r="G825">
        <v>0</v>
      </c>
      <c r="H825" s="5">
        <v>43</v>
      </c>
    </row>
    <row r="826" spans="1:8" x14ac:dyDescent="0.25">
      <c r="A826">
        <v>96352</v>
      </c>
      <c r="B826">
        <v>36</v>
      </c>
      <c r="C826">
        <v>11</v>
      </c>
      <c r="D826">
        <v>101</v>
      </c>
      <c r="E826" t="s">
        <v>704</v>
      </c>
      <c r="F826">
        <v>188</v>
      </c>
      <c r="G826">
        <v>0.25</v>
      </c>
      <c r="H826" s="5">
        <v>26</v>
      </c>
    </row>
    <row r="827" spans="1:8" x14ac:dyDescent="0.25">
      <c r="A827">
        <v>96352</v>
      </c>
      <c r="B827">
        <v>44</v>
      </c>
      <c r="C827">
        <v>14</v>
      </c>
      <c r="D827">
        <v>101</v>
      </c>
      <c r="E827" t="s">
        <v>714</v>
      </c>
      <c r="F827">
        <v>164</v>
      </c>
      <c r="G827">
        <v>0.1</v>
      </c>
      <c r="H827" s="5">
        <v>39</v>
      </c>
    </row>
    <row r="828" spans="1:8" x14ac:dyDescent="0.25">
      <c r="A828">
        <v>96352</v>
      </c>
      <c r="B828">
        <v>43</v>
      </c>
      <c r="C828">
        <v>12</v>
      </c>
      <c r="D828">
        <v>104</v>
      </c>
      <c r="E828" t="s">
        <v>713</v>
      </c>
      <c r="F828">
        <v>111</v>
      </c>
      <c r="G828">
        <v>0</v>
      </c>
      <c r="H828" s="5">
        <v>16</v>
      </c>
    </row>
    <row r="829" spans="1:8" x14ac:dyDescent="0.25">
      <c r="A829">
        <v>86563</v>
      </c>
      <c r="B829">
        <v>31</v>
      </c>
      <c r="C829">
        <v>13</v>
      </c>
      <c r="D829">
        <v>106</v>
      </c>
      <c r="E829" t="s">
        <v>713</v>
      </c>
      <c r="F829">
        <v>69</v>
      </c>
      <c r="G829">
        <v>0.25</v>
      </c>
      <c r="H829" s="5">
        <v>35</v>
      </c>
    </row>
    <row r="830" spans="1:8" x14ac:dyDescent="0.25">
      <c r="A830">
        <v>96352</v>
      </c>
      <c r="B830">
        <v>31</v>
      </c>
      <c r="C830">
        <v>11</v>
      </c>
      <c r="D830">
        <v>103</v>
      </c>
      <c r="E830" t="s">
        <v>711</v>
      </c>
      <c r="F830">
        <v>249</v>
      </c>
      <c r="G830">
        <v>0.25</v>
      </c>
      <c r="H830" s="5">
        <v>39</v>
      </c>
    </row>
    <row r="831" spans="1:8" x14ac:dyDescent="0.25">
      <c r="A831">
        <v>86563</v>
      </c>
      <c r="B831">
        <v>65</v>
      </c>
      <c r="C831">
        <v>15</v>
      </c>
      <c r="D831">
        <v>103</v>
      </c>
      <c r="E831" t="s">
        <v>705</v>
      </c>
      <c r="F831">
        <v>162</v>
      </c>
      <c r="G831">
        <v>0.25</v>
      </c>
      <c r="H831" s="5">
        <v>55</v>
      </c>
    </row>
    <row r="832" spans="1:8" x14ac:dyDescent="0.25">
      <c r="A832">
        <v>86563</v>
      </c>
      <c r="B832">
        <v>59</v>
      </c>
      <c r="C832">
        <v>14</v>
      </c>
      <c r="D832">
        <v>104</v>
      </c>
      <c r="E832" t="s">
        <v>706</v>
      </c>
      <c r="F832">
        <v>247</v>
      </c>
      <c r="G832">
        <v>0.25</v>
      </c>
      <c r="H832" s="5">
        <v>58</v>
      </c>
    </row>
    <row r="833" spans="1:8" x14ac:dyDescent="0.25">
      <c r="A833">
        <v>96352</v>
      </c>
      <c r="B833">
        <v>33</v>
      </c>
      <c r="C833">
        <v>13</v>
      </c>
      <c r="D833">
        <v>105</v>
      </c>
      <c r="E833" t="s">
        <v>710</v>
      </c>
      <c r="F833">
        <v>206</v>
      </c>
      <c r="G833">
        <v>0.25</v>
      </c>
      <c r="H833" s="5">
        <v>36</v>
      </c>
    </row>
    <row r="834" spans="1:8" x14ac:dyDescent="0.25">
      <c r="A834">
        <v>96352</v>
      </c>
      <c r="B834">
        <v>75</v>
      </c>
      <c r="C834">
        <v>14</v>
      </c>
      <c r="D834">
        <v>107</v>
      </c>
      <c r="E834" t="s">
        <v>708</v>
      </c>
      <c r="F834">
        <v>109</v>
      </c>
      <c r="G834">
        <v>0.25</v>
      </c>
      <c r="H834" s="5">
        <v>10</v>
      </c>
    </row>
    <row r="835" spans="1:8" x14ac:dyDescent="0.25">
      <c r="A835">
        <v>48256</v>
      </c>
      <c r="B835">
        <v>42</v>
      </c>
      <c r="C835">
        <v>15</v>
      </c>
      <c r="D835">
        <v>102</v>
      </c>
      <c r="E835" t="s">
        <v>705</v>
      </c>
      <c r="F835">
        <v>243</v>
      </c>
      <c r="G835">
        <v>0</v>
      </c>
      <c r="H835" s="5">
        <v>28</v>
      </c>
    </row>
    <row r="836" spans="1:8" x14ac:dyDescent="0.25">
      <c r="A836">
        <v>48256</v>
      </c>
      <c r="B836">
        <v>71</v>
      </c>
      <c r="C836">
        <v>11</v>
      </c>
      <c r="D836">
        <v>101</v>
      </c>
      <c r="E836" t="s">
        <v>710</v>
      </c>
      <c r="F836">
        <v>31</v>
      </c>
      <c r="G836">
        <v>0.1</v>
      </c>
      <c r="H836" s="5">
        <v>14</v>
      </c>
    </row>
    <row r="837" spans="1:8" x14ac:dyDescent="0.25">
      <c r="A837">
        <v>96352</v>
      </c>
      <c r="B837">
        <v>31</v>
      </c>
      <c r="C837">
        <v>12</v>
      </c>
      <c r="D837">
        <v>104</v>
      </c>
      <c r="E837" t="s">
        <v>707</v>
      </c>
      <c r="F837">
        <v>188</v>
      </c>
      <c r="G837">
        <v>0.1</v>
      </c>
      <c r="H837" s="5">
        <v>44</v>
      </c>
    </row>
    <row r="838" spans="1:8" x14ac:dyDescent="0.25">
      <c r="A838">
        <v>96352</v>
      </c>
      <c r="B838">
        <v>39</v>
      </c>
      <c r="C838">
        <v>13</v>
      </c>
      <c r="D838">
        <v>102</v>
      </c>
      <c r="E838" t="s">
        <v>713</v>
      </c>
      <c r="F838">
        <v>241</v>
      </c>
      <c r="G838">
        <v>0</v>
      </c>
      <c r="H838" s="5">
        <v>31</v>
      </c>
    </row>
    <row r="839" spans="1:8" x14ac:dyDescent="0.25">
      <c r="A839">
        <v>48256</v>
      </c>
      <c r="B839">
        <v>63</v>
      </c>
      <c r="C839">
        <v>13</v>
      </c>
      <c r="D839">
        <v>103</v>
      </c>
      <c r="E839" t="s">
        <v>710</v>
      </c>
      <c r="F839">
        <v>174</v>
      </c>
      <c r="G839">
        <v>0.25</v>
      </c>
      <c r="H839" s="5">
        <v>19</v>
      </c>
    </row>
    <row r="840" spans="1:8" x14ac:dyDescent="0.25">
      <c r="A840">
        <v>48256</v>
      </c>
      <c r="B840">
        <v>45</v>
      </c>
      <c r="C840">
        <v>14</v>
      </c>
      <c r="D840">
        <v>103</v>
      </c>
      <c r="E840" t="s">
        <v>704</v>
      </c>
      <c r="F840">
        <v>3</v>
      </c>
      <c r="G840">
        <v>0.1</v>
      </c>
      <c r="H840" s="5">
        <v>22</v>
      </c>
    </row>
    <row r="841" spans="1:8" x14ac:dyDescent="0.25">
      <c r="A841">
        <v>96352</v>
      </c>
      <c r="B841">
        <v>77</v>
      </c>
      <c r="C841">
        <v>15</v>
      </c>
      <c r="D841">
        <v>103</v>
      </c>
      <c r="E841" t="s">
        <v>710</v>
      </c>
      <c r="F841">
        <v>54</v>
      </c>
      <c r="G841">
        <v>0.25</v>
      </c>
      <c r="H841" s="5">
        <v>26</v>
      </c>
    </row>
    <row r="842" spans="1:8" x14ac:dyDescent="0.25">
      <c r="A842">
        <v>48256</v>
      </c>
      <c r="B842">
        <v>50</v>
      </c>
      <c r="C842">
        <v>15</v>
      </c>
      <c r="D842">
        <v>106</v>
      </c>
      <c r="E842" t="s">
        <v>706</v>
      </c>
      <c r="F842">
        <v>77</v>
      </c>
      <c r="G842">
        <v>0.25</v>
      </c>
      <c r="H842" s="5">
        <v>17</v>
      </c>
    </row>
    <row r="843" spans="1:8" x14ac:dyDescent="0.25">
      <c r="A843">
        <v>48256</v>
      </c>
      <c r="B843">
        <v>51</v>
      </c>
      <c r="C843">
        <v>12</v>
      </c>
      <c r="D843">
        <v>104</v>
      </c>
      <c r="E843" t="s">
        <v>707</v>
      </c>
      <c r="F843">
        <v>63</v>
      </c>
      <c r="G843">
        <v>0.25</v>
      </c>
      <c r="H843" s="5">
        <v>12</v>
      </c>
    </row>
    <row r="844" spans="1:8" x14ac:dyDescent="0.25">
      <c r="A844">
        <v>86563</v>
      </c>
      <c r="B844">
        <v>35</v>
      </c>
      <c r="C844">
        <v>13</v>
      </c>
      <c r="D844">
        <v>103</v>
      </c>
      <c r="E844" t="s">
        <v>709</v>
      </c>
      <c r="F844">
        <v>214</v>
      </c>
      <c r="G844">
        <v>0.1</v>
      </c>
      <c r="H844" s="5">
        <v>27</v>
      </c>
    </row>
    <row r="845" spans="1:8" x14ac:dyDescent="0.25">
      <c r="A845">
        <v>48256</v>
      </c>
      <c r="B845">
        <v>41</v>
      </c>
      <c r="C845">
        <v>15</v>
      </c>
      <c r="D845">
        <v>104</v>
      </c>
      <c r="E845" t="s">
        <v>712</v>
      </c>
      <c r="F845">
        <v>137</v>
      </c>
      <c r="G845">
        <v>0</v>
      </c>
      <c r="H845" s="5">
        <v>32</v>
      </c>
    </row>
    <row r="846" spans="1:8" x14ac:dyDescent="0.25">
      <c r="A846">
        <v>96352</v>
      </c>
      <c r="B846">
        <v>34</v>
      </c>
      <c r="C846">
        <v>15</v>
      </c>
      <c r="D846">
        <v>105</v>
      </c>
      <c r="E846" t="s">
        <v>714</v>
      </c>
      <c r="F846">
        <v>68</v>
      </c>
      <c r="G846">
        <v>0.25</v>
      </c>
      <c r="H846" s="5">
        <v>48</v>
      </c>
    </row>
    <row r="847" spans="1:8" x14ac:dyDescent="0.25">
      <c r="A847">
        <v>48256</v>
      </c>
      <c r="B847">
        <v>52</v>
      </c>
      <c r="C847">
        <v>11</v>
      </c>
      <c r="D847">
        <v>106</v>
      </c>
      <c r="E847" t="s">
        <v>708</v>
      </c>
      <c r="F847">
        <v>143</v>
      </c>
      <c r="G847">
        <v>0</v>
      </c>
      <c r="H847" s="5">
        <v>31</v>
      </c>
    </row>
    <row r="848" spans="1:8" x14ac:dyDescent="0.25">
      <c r="A848">
        <v>48256</v>
      </c>
      <c r="B848">
        <v>73</v>
      </c>
      <c r="C848">
        <v>14</v>
      </c>
      <c r="D848">
        <v>106</v>
      </c>
      <c r="E848" t="s">
        <v>714</v>
      </c>
      <c r="F848">
        <v>215</v>
      </c>
      <c r="G848">
        <v>0</v>
      </c>
      <c r="H848" s="5">
        <v>25</v>
      </c>
    </row>
    <row r="849" spans="1:8" x14ac:dyDescent="0.25">
      <c r="A849">
        <v>86563</v>
      </c>
      <c r="B849">
        <v>39</v>
      </c>
      <c r="C849">
        <v>14</v>
      </c>
      <c r="D849">
        <v>105</v>
      </c>
      <c r="E849" t="s">
        <v>712</v>
      </c>
      <c r="F849">
        <v>199</v>
      </c>
      <c r="G849">
        <v>0</v>
      </c>
      <c r="H849" s="5">
        <v>44</v>
      </c>
    </row>
    <row r="850" spans="1:8" x14ac:dyDescent="0.25">
      <c r="A850">
        <v>86563</v>
      </c>
      <c r="B850">
        <v>34</v>
      </c>
      <c r="C850">
        <v>11</v>
      </c>
      <c r="D850">
        <v>105</v>
      </c>
      <c r="E850" t="s">
        <v>704</v>
      </c>
      <c r="F850">
        <v>182</v>
      </c>
      <c r="G850">
        <v>0.1</v>
      </c>
      <c r="H850" s="5">
        <v>16</v>
      </c>
    </row>
    <row r="851" spans="1:8" x14ac:dyDescent="0.25">
      <c r="A851">
        <v>96352</v>
      </c>
      <c r="B851">
        <v>37</v>
      </c>
      <c r="C851">
        <v>11</v>
      </c>
      <c r="D851">
        <v>107</v>
      </c>
      <c r="E851" t="s">
        <v>712</v>
      </c>
      <c r="F851">
        <v>168</v>
      </c>
      <c r="G851">
        <v>0</v>
      </c>
      <c r="H851" s="5">
        <v>20</v>
      </c>
    </row>
    <row r="852" spans="1:8" x14ac:dyDescent="0.25">
      <c r="A852">
        <v>48256</v>
      </c>
      <c r="B852">
        <v>64</v>
      </c>
      <c r="C852">
        <v>14</v>
      </c>
      <c r="D852">
        <v>105</v>
      </c>
      <c r="E852" t="s">
        <v>705</v>
      </c>
      <c r="F852">
        <v>87</v>
      </c>
      <c r="G852">
        <v>0.1</v>
      </c>
      <c r="H852" s="5">
        <v>17</v>
      </c>
    </row>
    <row r="853" spans="1:8" x14ac:dyDescent="0.25">
      <c r="A853">
        <v>96352</v>
      </c>
      <c r="B853">
        <v>61</v>
      </c>
      <c r="C853">
        <v>14</v>
      </c>
      <c r="D853">
        <v>101</v>
      </c>
      <c r="E853" t="s">
        <v>705</v>
      </c>
      <c r="F853">
        <v>101</v>
      </c>
      <c r="G853">
        <v>0.1</v>
      </c>
      <c r="H853" s="5">
        <v>33</v>
      </c>
    </row>
    <row r="854" spans="1:8" x14ac:dyDescent="0.25">
      <c r="A854">
        <v>86563</v>
      </c>
      <c r="B854">
        <v>47</v>
      </c>
      <c r="C854">
        <v>12</v>
      </c>
      <c r="D854">
        <v>107</v>
      </c>
      <c r="E854" t="s">
        <v>706</v>
      </c>
      <c r="F854">
        <v>151</v>
      </c>
      <c r="G854">
        <v>0</v>
      </c>
      <c r="H854" s="5">
        <v>31</v>
      </c>
    </row>
    <row r="855" spans="1:8" x14ac:dyDescent="0.25">
      <c r="A855">
        <v>48256</v>
      </c>
      <c r="B855">
        <v>45</v>
      </c>
      <c r="C855">
        <v>14</v>
      </c>
      <c r="D855">
        <v>106</v>
      </c>
      <c r="E855" t="s">
        <v>706</v>
      </c>
      <c r="F855">
        <v>181</v>
      </c>
      <c r="G855">
        <v>0</v>
      </c>
      <c r="H855" s="5">
        <v>50</v>
      </c>
    </row>
    <row r="856" spans="1:8" x14ac:dyDescent="0.25">
      <c r="A856">
        <v>96352</v>
      </c>
      <c r="B856">
        <v>58</v>
      </c>
      <c r="C856">
        <v>14</v>
      </c>
      <c r="D856">
        <v>102</v>
      </c>
      <c r="E856" t="s">
        <v>707</v>
      </c>
      <c r="F856">
        <v>219</v>
      </c>
      <c r="G856">
        <v>0</v>
      </c>
      <c r="H856" s="5">
        <v>22</v>
      </c>
    </row>
    <row r="857" spans="1:8" x14ac:dyDescent="0.25">
      <c r="A857">
        <v>86563</v>
      </c>
      <c r="B857">
        <v>39</v>
      </c>
      <c r="C857">
        <v>12</v>
      </c>
      <c r="D857">
        <v>102</v>
      </c>
      <c r="E857" t="s">
        <v>708</v>
      </c>
      <c r="F857">
        <v>30</v>
      </c>
      <c r="G857">
        <v>0</v>
      </c>
      <c r="H857" s="5">
        <v>58</v>
      </c>
    </row>
    <row r="858" spans="1:8" x14ac:dyDescent="0.25">
      <c r="A858">
        <v>48256</v>
      </c>
      <c r="B858">
        <v>57</v>
      </c>
      <c r="C858">
        <v>14</v>
      </c>
      <c r="D858">
        <v>106</v>
      </c>
      <c r="E858" t="s">
        <v>712</v>
      </c>
      <c r="F858">
        <v>223</v>
      </c>
      <c r="G858">
        <v>0.1</v>
      </c>
      <c r="H858" s="5">
        <v>14</v>
      </c>
    </row>
    <row r="859" spans="1:8" x14ac:dyDescent="0.25">
      <c r="A859">
        <v>96352</v>
      </c>
      <c r="B859">
        <v>69</v>
      </c>
      <c r="C859">
        <v>15</v>
      </c>
      <c r="D859">
        <v>104</v>
      </c>
      <c r="E859" t="s">
        <v>707</v>
      </c>
      <c r="F859">
        <v>127</v>
      </c>
      <c r="G859">
        <v>0.1</v>
      </c>
      <c r="H859" s="5">
        <v>44</v>
      </c>
    </row>
    <row r="860" spans="1:8" x14ac:dyDescent="0.25">
      <c r="A860">
        <v>96352</v>
      </c>
      <c r="B860">
        <v>72</v>
      </c>
      <c r="C860">
        <v>11</v>
      </c>
      <c r="D860">
        <v>104</v>
      </c>
      <c r="E860" t="s">
        <v>708</v>
      </c>
      <c r="F860">
        <v>241</v>
      </c>
      <c r="G860">
        <v>0.25</v>
      </c>
      <c r="H860" s="5">
        <v>35</v>
      </c>
    </row>
    <row r="861" spans="1:8" x14ac:dyDescent="0.25">
      <c r="A861">
        <v>96352</v>
      </c>
      <c r="B861">
        <v>42</v>
      </c>
      <c r="C861">
        <v>12</v>
      </c>
      <c r="D861">
        <v>108</v>
      </c>
      <c r="E861" t="s">
        <v>708</v>
      </c>
      <c r="F861">
        <v>124</v>
      </c>
      <c r="G861">
        <v>0</v>
      </c>
      <c r="H861" s="5">
        <v>40</v>
      </c>
    </row>
    <row r="862" spans="1:8" x14ac:dyDescent="0.25">
      <c r="A862">
        <v>96352</v>
      </c>
      <c r="B862">
        <v>71</v>
      </c>
      <c r="C862">
        <v>12</v>
      </c>
      <c r="D862">
        <v>104</v>
      </c>
      <c r="E862" t="s">
        <v>706</v>
      </c>
      <c r="F862">
        <v>49</v>
      </c>
      <c r="G862">
        <v>0</v>
      </c>
      <c r="H862" s="5">
        <v>10</v>
      </c>
    </row>
    <row r="863" spans="1:8" x14ac:dyDescent="0.25">
      <c r="A863">
        <v>48256</v>
      </c>
      <c r="B863">
        <v>60</v>
      </c>
      <c r="C863">
        <v>15</v>
      </c>
      <c r="D863">
        <v>107</v>
      </c>
      <c r="E863" t="s">
        <v>708</v>
      </c>
      <c r="F863">
        <v>70</v>
      </c>
      <c r="G863">
        <v>0.1</v>
      </c>
      <c r="H863" s="5">
        <v>29</v>
      </c>
    </row>
    <row r="864" spans="1:8" x14ac:dyDescent="0.25">
      <c r="A864">
        <v>86563</v>
      </c>
      <c r="B864">
        <v>32</v>
      </c>
      <c r="C864">
        <v>14</v>
      </c>
      <c r="D864">
        <v>107</v>
      </c>
      <c r="E864" t="s">
        <v>705</v>
      </c>
      <c r="F864">
        <v>20</v>
      </c>
      <c r="G864">
        <v>0.1</v>
      </c>
      <c r="H864" s="5">
        <v>37</v>
      </c>
    </row>
    <row r="865" spans="1:8" x14ac:dyDescent="0.25">
      <c r="A865">
        <v>96352</v>
      </c>
      <c r="B865">
        <v>77</v>
      </c>
      <c r="C865">
        <v>11</v>
      </c>
      <c r="D865">
        <v>103</v>
      </c>
      <c r="E865" t="s">
        <v>704</v>
      </c>
      <c r="F865">
        <v>42</v>
      </c>
      <c r="G865">
        <v>0.25</v>
      </c>
      <c r="H865" s="5">
        <v>21</v>
      </c>
    </row>
    <row r="866" spans="1:8" x14ac:dyDescent="0.25">
      <c r="A866">
        <v>86563</v>
      </c>
      <c r="B866">
        <v>54</v>
      </c>
      <c r="C866">
        <v>15</v>
      </c>
      <c r="D866">
        <v>105</v>
      </c>
      <c r="E866" t="s">
        <v>713</v>
      </c>
      <c r="F866">
        <v>198</v>
      </c>
      <c r="G866">
        <v>0.25</v>
      </c>
      <c r="H866" s="5">
        <v>35</v>
      </c>
    </row>
    <row r="867" spans="1:8" x14ac:dyDescent="0.25">
      <c r="A867">
        <v>86563</v>
      </c>
      <c r="B867">
        <v>65</v>
      </c>
      <c r="C867">
        <v>12</v>
      </c>
      <c r="D867">
        <v>101</v>
      </c>
      <c r="E867" t="s">
        <v>706</v>
      </c>
      <c r="F867">
        <v>98</v>
      </c>
      <c r="G867">
        <v>0</v>
      </c>
      <c r="H867" s="5">
        <v>35</v>
      </c>
    </row>
    <row r="868" spans="1:8" x14ac:dyDescent="0.25">
      <c r="A868">
        <v>96352</v>
      </c>
      <c r="B868">
        <v>64</v>
      </c>
      <c r="C868">
        <v>12</v>
      </c>
      <c r="D868">
        <v>108</v>
      </c>
      <c r="E868" t="s">
        <v>713</v>
      </c>
      <c r="F868">
        <v>98</v>
      </c>
      <c r="G868">
        <v>0.1</v>
      </c>
      <c r="H868" s="5">
        <v>53</v>
      </c>
    </row>
    <row r="869" spans="1:8" x14ac:dyDescent="0.25">
      <c r="A869">
        <v>96352</v>
      </c>
      <c r="B869">
        <v>45</v>
      </c>
      <c r="C869">
        <v>12</v>
      </c>
      <c r="D869">
        <v>101</v>
      </c>
      <c r="E869" t="s">
        <v>708</v>
      </c>
      <c r="F869">
        <v>159</v>
      </c>
      <c r="G869">
        <v>0.1</v>
      </c>
      <c r="H869" s="5">
        <v>14</v>
      </c>
    </row>
    <row r="870" spans="1:8" x14ac:dyDescent="0.25">
      <c r="A870">
        <v>48256</v>
      </c>
      <c r="B870">
        <v>60</v>
      </c>
      <c r="C870">
        <v>13</v>
      </c>
      <c r="D870">
        <v>104</v>
      </c>
      <c r="E870" t="s">
        <v>712</v>
      </c>
      <c r="F870">
        <v>90</v>
      </c>
      <c r="G870">
        <v>0</v>
      </c>
      <c r="H870" s="5">
        <v>48</v>
      </c>
    </row>
    <row r="871" spans="1:8" x14ac:dyDescent="0.25">
      <c r="A871">
        <v>96352</v>
      </c>
      <c r="B871">
        <v>69</v>
      </c>
      <c r="C871">
        <v>15</v>
      </c>
      <c r="D871">
        <v>106</v>
      </c>
      <c r="E871" t="s">
        <v>708</v>
      </c>
      <c r="F871">
        <v>128</v>
      </c>
      <c r="G871">
        <v>0.1</v>
      </c>
      <c r="H871" s="5">
        <v>54</v>
      </c>
    </row>
    <row r="872" spans="1:8" x14ac:dyDescent="0.25">
      <c r="A872">
        <v>86563</v>
      </c>
      <c r="B872">
        <v>57</v>
      </c>
      <c r="C872">
        <v>14</v>
      </c>
      <c r="D872">
        <v>101</v>
      </c>
      <c r="E872" t="s">
        <v>708</v>
      </c>
      <c r="F872">
        <v>9</v>
      </c>
      <c r="G872">
        <v>0.1</v>
      </c>
      <c r="H872" s="5">
        <v>43</v>
      </c>
    </row>
    <row r="873" spans="1:8" x14ac:dyDescent="0.25">
      <c r="A873">
        <v>48256</v>
      </c>
      <c r="B873">
        <v>39</v>
      </c>
      <c r="C873">
        <v>13</v>
      </c>
      <c r="D873">
        <v>108</v>
      </c>
      <c r="E873" t="s">
        <v>713</v>
      </c>
      <c r="F873">
        <v>2</v>
      </c>
      <c r="G873">
        <v>0.1</v>
      </c>
      <c r="H873" s="5">
        <v>19</v>
      </c>
    </row>
    <row r="874" spans="1:8" x14ac:dyDescent="0.25">
      <c r="A874">
        <v>86563</v>
      </c>
      <c r="B874">
        <v>66</v>
      </c>
      <c r="C874">
        <v>14</v>
      </c>
      <c r="D874">
        <v>103</v>
      </c>
      <c r="E874" t="s">
        <v>707</v>
      </c>
      <c r="F874">
        <v>135</v>
      </c>
      <c r="G874">
        <v>0.25</v>
      </c>
      <c r="H874" s="5">
        <v>55</v>
      </c>
    </row>
    <row r="875" spans="1:8" x14ac:dyDescent="0.25">
      <c r="A875">
        <v>86563</v>
      </c>
      <c r="B875">
        <v>73</v>
      </c>
      <c r="C875">
        <v>14</v>
      </c>
      <c r="D875">
        <v>108</v>
      </c>
      <c r="E875" t="s">
        <v>709</v>
      </c>
      <c r="F875">
        <v>139</v>
      </c>
      <c r="G875">
        <v>0.25</v>
      </c>
      <c r="H875" s="5">
        <v>10</v>
      </c>
    </row>
    <row r="876" spans="1:8" x14ac:dyDescent="0.25">
      <c r="A876">
        <v>96352</v>
      </c>
      <c r="B876">
        <v>66</v>
      </c>
      <c r="C876">
        <v>15</v>
      </c>
      <c r="D876">
        <v>107</v>
      </c>
      <c r="E876" t="s">
        <v>708</v>
      </c>
      <c r="F876">
        <v>19</v>
      </c>
      <c r="G876">
        <v>0</v>
      </c>
      <c r="H876" s="5">
        <v>51</v>
      </c>
    </row>
    <row r="877" spans="1:8" x14ac:dyDescent="0.25">
      <c r="A877">
        <v>96352</v>
      </c>
      <c r="B877">
        <v>62</v>
      </c>
      <c r="C877">
        <v>11</v>
      </c>
      <c r="D877">
        <v>104</v>
      </c>
      <c r="E877" t="s">
        <v>713</v>
      </c>
      <c r="F877">
        <v>70</v>
      </c>
      <c r="G877">
        <v>0</v>
      </c>
      <c r="H877" s="5">
        <v>12</v>
      </c>
    </row>
    <row r="878" spans="1:8" x14ac:dyDescent="0.25">
      <c r="A878">
        <v>48256</v>
      </c>
      <c r="B878">
        <v>76</v>
      </c>
      <c r="C878">
        <v>12</v>
      </c>
      <c r="D878">
        <v>104</v>
      </c>
      <c r="E878" t="s">
        <v>710</v>
      </c>
      <c r="F878">
        <v>69</v>
      </c>
      <c r="G878">
        <v>0</v>
      </c>
      <c r="H878" s="5">
        <v>40</v>
      </c>
    </row>
    <row r="879" spans="1:8" x14ac:dyDescent="0.25">
      <c r="A879">
        <v>48256</v>
      </c>
      <c r="B879">
        <v>49</v>
      </c>
      <c r="C879">
        <v>12</v>
      </c>
      <c r="D879">
        <v>106</v>
      </c>
      <c r="E879" t="s">
        <v>708</v>
      </c>
      <c r="F879">
        <v>165</v>
      </c>
      <c r="G879">
        <v>0.25</v>
      </c>
      <c r="H879" s="5">
        <v>45</v>
      </c>
    </row>
    <row r="880" spans="1:8" x14ac:dyDescent="0.25">
      <c r="A880">
        <v>96352</v>
      </c>
      <c r="B880">
        <v>41</v>
      </c>
      <c r="C880">
        <v>14</v>
      </c>
      <c r="D880">
        <v>104</v>
      </c>
      <c r="E880" t="s">
        <v>713</v>
      </c>
      <c r="F880">
        <v>23</v>
      </c>
      <c r="G880">
        <v>0</v>
      </c>
      <c r="H880" s="5">
        <v>13</v>
      </c>
    </row>
    <row r="881" spans="1:8" x14ac:dyDescent="0.25">
      <c r="A881">
        <v>96352</v>
      </c>
      <c r="B881">
        <v>49</v>
      </c>
      <c r="C881">
        <v>12</v>
      </c>
      <c r="D881">
        <v>102</v>
      </c>
      <c r="E881" t="s">
        <v>711</v>
      </c>
      <c r="F881">
        <v>123</v>
      </c>
      <c r="G881">
        <v>0.25</v>
      </c>
      <c r="H881" s="5">
        <v>52</v>
      </c>
    </row>
    <row r="882" spans="1:8" x14ac:dyDescent="0.25">
      <c r="A882">
        <v>86563</v>
      </c>
      <c r="B882">
        <v>66</v>
      </c>
      <c r="C882">
        <v>15</v>
      </c>
      <c r="D882">
        <v>108</v>
      </c>
      <c r="E882" t="s">
        <v>710</v>
      </c>
      <c r="F882">
        <v>72</v>
      </c>
      <c r="G882">
        <v>0.1</v>
      </c>
      <c r="H882" s="5">
        <v>46</v>
      </c>
    </row>
    <row r="883" spans="1:8" x14ac:dyDescent="0.25">
      <c r="A883">
        <v>96352</v>
      </c>
      <c r="B883">
        <v>72</v>
      </c>
      <c r="C883">
        <v>15</v>
      </c>
      <c r="D883">
        <v>103</v>
      </c>
      <c r="E883" t="s">
        <v>706</v>
      </c>
      <c r="F883">
        <v>168</v>
      </c>
      <c r="G883">
        <v>0</v>
      </c>
      <c r="H883" s="5">
        <v>24</v>
      </c>
    </row>
    <row r="884" spans="1:8" x14ac:dyDescent="0.25">
      <c r="A884">
        <v>48256</v>
      </c>
      <c r="B884">
        <v>68</v>
      </c>
      <c r="C884">
        <v>12</v>
      </c>
      <c r="D884">
        <v>103</v>
      </c>
      <c r="E884" t="s">
        <v>713</v>
      </c>
      <c r="F884">
        <v>149</v>
      </c>
      <c r="G884">
        <v>0</v>
      </c>
      <c r="H884" s="5">
        <v>47</v>
      </c>
    </row>
    <row r="885" spans="1:8" x14ac:dyDescent="0.25">
      <c r="A885">
        <v>86563</v>
      </c>
      <c r="B885">
        <v>46</v>
      </c>
      <c r="C885">
        <v>13</v>
      </c>
      <c r="D885">
        <v>101</v>
      </c>
      <c r="E885" t="s">
        <v>713</v>
      </c>
      <c r="F885">
        <v>25</v>
      </c>
      <c r="G885">
        <v>0.1</v>
      </c>
      <c r="H885" s="5">
        <v>56</v>
      </c>
    </row>
    <row r="886" spans="1:8" x14ac:dyDescent="0.25">
      <c r="A886">
        <v>86563</v>
      </c>
      <c r="B886">
        <v>67</v>
      </c>
      <c r="C886">
        <v>11</v>
      </c>
      <c r="D886">
        <v>106</v>
      </c>
      <c r="E886" t="s">
        <v>704</v>
      </c>
      <c r="F886">
        <v>78</v>
      </c>
      <c r="G886">
        <v>0.1</v>
      </c>
      <c r="H886" s="5">
        <v>29</v>
      </c>
    </row>
    <row r="887" spans="1:8" x14ac:dyDescent="0.25">
      <c r="A887">
        <v>86563</v>
      </c>
      <c r="B887">
        <v>45</v>
      </c>
      <c r="C887">
        <v>12</v>
      </c>
      <c r="D887">
        <v>107</v>
      </c>
      <c r="E887" t="s">
        <v>709</v>
      </c>
      <c r="F887">
        <v>128</v>
      </c>
      <c r="G887">
        <v>0</v>
      </c>
      <c r="H887" s="5">
        <v>35</v>
      </c>
    </row>
    <row r="888" spans="1:8" x14ac:dyDescent="0.25">
      <c r="A888">
        <v>48256</v>
      </c>
      <c r="B888">
        <v>54</v>
      </c>
      <c r="C888">
        <v>12</v>
      </c>
      <c r="D888">
        <v>104</v>
      </c>
      <c r="E888" t="s">
        <v>707</v>
      </c>
      <c r="F888">
        <v>231</v>
      </c>
      <c r="G888">
        <v>0.1</v>
      </c>
      <c r="H888" s="5">
        <v>18</v>
      </c>
    </row>
    <row r="889" spans="1:8" x14ac:dyDescent="0.25">
      <c r="A889">
        <v>48256</v>
      </c>
      <c r="B889">
        <v>42</v>
      </c>
      <c r="C889">
        <v>15</v>
      </c>
      <c r="D889">
        <v>102</v>
      </c>
      <c r="E889" t="s">
        <v>711</v>
      </c>
      <c r="F889">
        <v>1</v>
      </c>
      <c r="G889">
        <v>0</v>
      </c>
      <c r="H889" s="5">
        <v>11</v>
      </c>
    </row>
    <row r="890" spans="1:8" x14ac:dyDescent="0.25">
      <c r="A890">
        <v>48256</v>
      </c>
      <c r="B890">
        <v>41</v>
      </c>
      <c r="C890">
        <v>11</v>
      </c>
      <c r="D890">
        <v>106</v>
      </c>
      <c r="E890" t="s">
        <v>704</v>
      </c>
      <c r="F890">
        <v>229</v>
      </c>
      <c r="G890">
        <v>0</v>
      </c>
      <c r="H890" s="5">
        <v>51</v>
      </c>
    </row>
    <row r="891" spans="1:8" x14ac:dyDescent="0.25">
      <c r="A891">
        <v>96352</v>
      </c>
      <c r="B891">
        <v>72</v>
      </c>
      <c r="C891">
        <v>15</v>
      </c>
      <c r="D891">
        <v>103</v>
      </c>
      <c r="E891" t="s">
        <v>711</v>
      </c>
      <c r="F891">
        <v>232</v>
      </c>
      <c r="G891">
        <v>0.1</v>
      </c>
      <c r="H891" s="5">
        <v>19</v>
      </c>
    </row>
    <row r="892" spans="1:8" x14ac:dyDescent="0.25">
      <c r="A892">
        <v>48256</v>
      </c>
      <c r="B892">
        <v>74</v>
      </c>
      <c r="C892">
        <v>12</v>
      </c>
      <c r="D892">
        <v>108</v>
      </c>
      <c r="E892" t="s">
        <v>712</v>
      </c>
      <c r="F892">
        <v>38</v>
      </c>
      <c r="G892">
        <v>0.1</v>
      </c>
      <c r="H892" s="5">
        <v>44</v>
      </c>
    </row>
    <row r="893" spans="1:8" x14ac:dyDescent="0.25">
      <c r="A893">
        <v>96352</v>
      </c>
      <c r="B893">
        <v>51</v>
      </c>
      <c r="C893">
        <v>12</v>
      </c>
      <c r="D893">
        <v>104</v>
      </c>
      <c r="E893" t="s">
        <v>712</v>
      </c>
      <c r="F893">
        <v>23</v>
      </c>
      <c r="G893">
        <v>0.1</v>
      </c>
      <c r="H893" s="5">
        <v>35</v>
      </c>
    </row>
    <row r="894" spans="1:8" x14ac:dyDescent="0.25">
      <c r="A894">
        <v>96352</v>
      </c>
      <c r="B894">
        <v>40</v>
      </c>
      <c r="C894">
        <v>13</v>
      </c>
      <c r="D894">
        <v>106</v>
      </c>
      <c r="E894" t="s">
        <v>707</v>
      </c>
      <c r="F894">
        <v>44</v>
      </c>
      <c r="G894">
        <v>0.25</v>
      </c>
      <c r="H894" s="5">
        <v>22</v>
      </c>
    </row>
    <row r="895" spans="1:8" x14ac:dyDescent="0.25">
      <c r="A895">
        <v>96352</v>
      </c>
      <c r="B895">
        <v>43</v>
      </c>
      <c r="C895">
        <v>14</v>
      </c>
      <c r="D895">
        <v>104</v>
      </c>
      <c r="E895" t="s">
        <v>708</v>
      </c>
      <c r="F895">
        <v>169</v>
      </c>
      <c r="G895">
        <v>0.25</v>
      </c>
      <c r="H895" s="5">
        <v>59</v>
      </c>
    </row>
    <row r="896" spans="1:8" x14ac:dyDescent="0.25">
      <c r="A896">
        <v>86563</v>
      </c>
      <c r="B896">
        <v>62</v>
      </c>
      <c r="C896">
        <v>12</v>
      </c>
      <c r="D896">
        <v>102</v>
      </c>
      <c r="E896" t="s">
        <v>706</v>
      </c>
      <c r="F896">
        <v>191</v>
      </c>
      <c r="G896">
        <v>0</v>
      </c>
      <c r="H896" s="5">
        <v>22</v>
      </c>
    </row>
    <row r="897" spans="1:8" x14ac:dyDescent="0.25">
      <c r="A897">
        <v>48256</v>
      </c>
      <c r="B897">
        <v>71</v>
      </c>
      <c r="C897">
        <v>14</v>
      </c>
      <c r="D897">
        <v>105</v>
      </c>
      <c r="E897" t="s">
        <v>705</v>
      </c>
      <c r="F897">
        <v>52</v>
      </c>
      <c r="G897">
        <v>0</v>
      </c>
      <c r="H897" s="5">
        <v>16</v>
      </c>
    </row>
    <row r="898" spans="1:8" x14ac:dyDescent="0.25">
      <c r="A898">
        <v>86563</v>
      </c>
      <c r="B898">
        <v>69</v>
      </c>
      <c r="C898">
        <v>15</v>
      </c>
      <c r="D898">
        <v>108</v>
      </c>
      <c r="E898" t="s">
        <v>708</v>
      </c>
      <c r="F898">
        <v>64</v>
      </c>
      <c r="G898">
        <v>0.1</v>
      </c>
      <c r="H898" s="5">
        <v>38</v>
      </c>
    </row>
    <row r="899" spans="1:8" x14ac:dyDescent="0.25">
      <c r="A899">
        <v>86563</v>
      </c>
      <c r="B899">
        <v>50</v>
      </c>
      <c r="C899">
        <v>12</v>
      </c>
      <c r="D899">
        <v>108</v>
      </c>
      <c r="E899" t="s">
        <v>708</v>
      </c>
      <c r="F899">
        <v>246</v>
      </c>
      <c r="G899">
        <v>0</v>
      </c>
      <c r="H899" s="5">
        <v>35</v>
      </c>
    </row>
    <row r="900" spans="1:8" x14ac:dyDescent="0.25">
      <c r="A900">
        <v>48256</v>
      </c>
      <c r="B900">
        <v>73</v>
      </c>
      <c r="C900">
        <v>11</v>
      </c>
      <c r="D900">
        <v>105</v>
      </c>
      <c r="E900" t="s">
        <v>709</v>
      </c>
      <c r="F900">
        <v>198</v>
      </c>
      <c r="G900">
        <v>0.1</v>
      </c>
      <c r="H900" s="5">
        <v>49</v>
      </c>
    </row>
    <row r="901" spans="1:8" x14ac:dyDescent="0.25">
      <c r="A901">
        <v>96352</v>
      </c>
      <c r="B901">
        <v>57</v>
      </c>
      <c r="C901">
        <v>13</v>
      </c>
      <c r="D901">
        <v>108</v>
      </c>
      <c r="E901" t="s">
        <v>711</v>
      </c>
      <c r="F901">
        <v>72</v>
      </c>
      <c r="G901">
        <v>0.1</v>
      </c>
      <c r="H901" s="5">
        <v>41</v>
      </c>
    </row>
    <row r="902" spans="1:8" x14ac:dyDescent="0.25">
      <c r="A902">
        <v>86563</v>
      </c>
      <c r="B902">
        <v>63</v>
      </c>
      <c r="C902">
        <v>12</v>
      </c>
      <c r="D902">
        <v>105</v>
      </c>
      <c r="E902" t="s">
        <v>714</v>
      </c>
      <c r="F902">
        <v>18</v>
      </c>
      <c r="G902">
        <v>0</v>
      </c>
      <c r="H902" s="5">
        <v>20</v>
      </c>
    </row>
    <row r="903" spans="1:8" x14ac:dyDescent="0.25">
      <c r="A903">
        <v>96352</v>
      </c>
      <c r="B903">
        <v>73</v>
      </c>
      <c r="C903">
        <v>13</v>
      </c>
      <c r="D903">
        <v>103</v>
      </c>
      <c r="E903" t="s">
        <v>705</v>
      </c>
      <c r="F903">
        <v>143</v>
      </c>
      <c r="G903">
        <v>0</v>
      </c>
      <c r="H903" s="5">
        <v>25</v>
      </c>
    </row>
    <row r="904" spans="1:8" x14ac:dyDescent="0.25">
      <c r="A904">
        <v>86563</v>
      </c>
      <c r="B904">
        <v>49</v>
      </c>
      <c r="C904">
        <v>13</v>
      </c>
      <c r="D904">
        <v>103</v>
      </c>
      <c r="E904" t="s">
        <v>713</v>
      </c>
      <c r="F904">
        <v>238</v>
      </c>
      <c r="G904">
        <v>0.25</v>
      </c>
      <c r="H904" s="5">
        <v>37</v>
      </c>
    </row>
    <row r="905" spans="1:8" x14ac:dyDescent="0.25">
      <c r="A905">
        <f ca="1">VLOOKUP(RANDBETWEEN(1,3),Suppliers!$A$2:$B$4,2)</f>
        <v>86563</v>
      </c>
      <c r="B905">
        <f t="shared" ref="B905" ca="1" si="0">RANDBETWEEN(30,79)</f>
        <v>77</v>
      </c>
      <c r="C905">
        <f ca="1">RANDBETWEEN(MIN(Shippers!$B$2:$B$9),MAX(Shippers!$B$2:$B$9))</f>
        <v>14</v>
      </c>
      <c r="D905">
        <f ca="1">RANDBETWEEN(MIN(Products!$B$2:$B$9),MAX(Products!$B$2:$B$9))</f>
        <v>101</v>
      </c>
      <c r="E905" t="s">
        <v>708</v>
      </c>
      <c r="F905">
        <f t="shared" ref="F905" ca="1" si="1">RANDBETWEEN(1,250)</f>
        <v>164</v>
      </c>
      <c r="G905">
        <f ca="1">VLOOKUP(RANDBETWEEN(1,3),RandomNList!$Z$3:$AA$5,2)</f>
        <v>0</v>
      </c>
      <c r="H905" s="5">
        <f t="shared" ref="H905" ca="1" si="2">RANDBETWEEN(10,59)</f>
        <v>28</v>
      </c>
    </row>
  </sheetData>
  <sortState xmlns:xlrd2="http://schemas.microsoft.com/office/spreadsheetml/2017/richdata2" ref="A2:H152">
    <sortCondition ref="B4:B1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AA59-7828-48B0-89A3-78DFCB867BFB}">
  <dimension ref="A1:H10"/>
  <sheetViews>
    <sheetView zoomScale="145" zoomScaleNormal="145" workbookViewId="0">
      <selection activeCell="E2" sqref="E2"/>
    </sheetView>
  </sheetViews>
  <sheetFormatPr defaultRowHeight="15" x14ac:dyDescent="0.25"/>
  <cols>
    <col min="3" max="3" width="18" bestFit="1" customWidth="1"/>
    <col min="4" max="4" width="19" bestFit="1" customWidth="1"/>
    <col min="5" max="5" width="19" customWidth="1"/>
    <col min="6" max="6" width="12" bestFit="1" customWidth="1"/>
    <col min="7" max="7" width="11.28515625" bestFit="1" customWidth="1"/>
  </cols>
  <sheetData>
    <row r="1" spans="1:8" x14ac:dyDescent="0.25">
      <c r="A1" s="14" t="s">
        <v>62</v>
      </c>
      <c r="B1" s="14" t="s">
        <v>20</v>
      </c>
      <c r="C1" s="14" t="s">
        <v>126</v>
      </c>
      <c r="D1" s="14" t="s">
        <v>700</v>
      </c>
      <c r="E1" s="14" t="s">
        <v>699</v>
      </c>
      <c r="F1" s="14" t="s">
        <v>124</v>
      </c>
      <c r="G1" s="14" t="s">
        <v>125</v>
      </c>
      <c r="H1" s="14" t="s">
        <v>32</v>
      </c>
    </row>
    <row r="2" spans="1:8" x14ac:dyDescent="0.25">
      <c r="A2">
        <v>1</v>
      </c>
      <c r="B2">
        <v>101</v>
      </c>
      <c r="C2" t="s">
        <v>11</v>
      </c>
      <c r="D2" s="5">
        <v>9.9499999999999993</v>
      </c>
      <c r="E2" s="5">
        <v>23</v>
      </c>
      <c r="F2" t="s">
        <v>12</v>
      </c>
      <c r="G2" t="s">
        <v>15</v>
      </c>
      <c r="H2">
        <v>86563</v>
      </c>
    </row>
    <row r="3" spans="1:8" x14ac:dyDescent="0.25">
      <c r="A3">
        <v>2</v>
      </c>
      <c r="B3">
        <v>102</v>
      </c>
      <c r="C3" t="s">
        <v>684</v>
      </c>
      <c r="D3" s="5">
        <v>13.95</v>
      </c>
      <c r="E3" s="5">
        <v>15</v>
      </c>
      <c r="F3" t="s">
        <v>13</v>
      </c>
      <c r="G3" t="s">
        <v>14</v>
      </c>
      <c r="H3">
        <v>96352</v>
      </c>
    </row>
    <row r="4" spans="1:8" x14ac:dyDescent="0.25">
      <c r="A4">
        <v>3</v>
      </c>
      <c r="B4">
        <v>103</v>
      </c>
      <c r="C4" t="s">
        <v>685</v>
      </c>
      <c r="D4" s="5">
        <v>15</v>
      </c>
      <c r="E4" s="5">
        <v>28</v>
      </c>
      <c r="F4" t="s">
        <v>13</v>
      </c>
      <c r="G4" t="s">
        <v>16</v>
      </c>
      <c r="H4">
        <v>48256</v>
      </c>
    </row>
    <row r="5" spans="1:8" x14ac:dyDescent="0.25">
      <c r="A5">
        <v>4</v>
      </c>
      <c r="B5">
        <v>104</v>
      </c>
      <c r="C5" t="s">
        <v>58</v>
      </c>
      <c r="D5" s="5">
        <v>2.9</v>
      </c>
      <c r="E5" s="5">
        <v>5.9</v>
      </c>
      <c r="F5" t="s">
        <v>59</v>
      </c>
      <c r="G5" t="s">
        <v>29</v>
      </c>
      <c r="H5">
        <v>96352</v>
      </c>
    </row>
    <row r="6" spans="1:8" x14ac:dyDescent="0.25">
      <c r="A6">
        <v>5</v>
      </c>
      <c r="B6">
        <v>105</v>
      </c>
      <c r="C6" t="s">
        <v>686</v>
      </c>
      <c r="D6" s="5">
        <v>10</v>
      </c>
      <c r="E6" s="5">
        <v>15</v>
      </c>
      <c r="F6" t="s">
        <v>9</v>
      </c>
      <c r="G6" t="s">
        <v>10</v>
      </c>
      <c r="H6">
        <v>86563</v>
      </c>
    </row>
    <row r="7" spans="1:8" x14ac:dyDescent="0.25">
      <c r="A7">
        <v>6</v>
      </c>
      <c r="B7">
        <v>106</v>
      </c>
      <c r="C7" t="s">
        <v>687</v>
      </c>
      <c r="D7" s="5">
        <v>9.1</v>
      </c>
      <c r="E7" s="5">
        <v>25</v>
      </c>
      <c r="F7" t="s">
        <v>9</v>
      </c>
      <c r="G7" t="s">
        <v>16</v>
      </c>
      <c r="H7">
        <v>96352</v>
      </c>
    </row>
    <row r="8" spans="1:8" x14ac:dyDescent="0.25">
      <c r="A8">
        <v>7</v>
      </c>
      <c r="B8">
        <v>107</v>
      </c>
      <c r="C8" t="s">
        <v>57</v>
      </c>
      <c r="D8" s="5">
        <v>5.5</v>
      </c>
      <c r="E8" s="5">
        <v>15</v>
      </c>
      <c r="F8" t="s">
        <v>13</v>
      </c>
      <c r="G8" t="s">
        <v>29</v>
      </c>
      <c r="H8">
        <v>96352</v>
      </c>
    </row>
    <row r="9" spans="1:8" x14ac:dyDescent="0.25">
      <c r="A9">
        <v>8</v>
      </c>
      <c r="B9">
        <v>108</v>
      </c>
      <c r="C9" t="s">
        <v>56</v>
      </c>
      <c r="D9" s="5">
        <v>3.99</v>
      </c>
      <c r="E9" s="5">
        <v>5.5</v>
      </c>
      <c r="F9" t="s">
        <v>12</v>
      </c>
      <c r="G9" t="s">
        <v>9</v>
      </c>
      <c r="H9">
        <v>48256</v>
      </c>
    </row>
    <row r="10" spans="1:8" x14ac:dyDescent="0.25">
      <c r="A10">
        <v>9</v>
      </c>
      <c r="B10">
        <v>109</v>
      </c>
      <c r="C10" t="s">
        <v>30</v>
      </c>
      <c r="D10" s="5">
        <v>16.8</v>
      </c>
      <c r="E10" s="5">
        <v>36</v>
      </c>
      <c r="F10" t="s">
        <v>14</v>
      </c>
      <c r="G10" t="s">
        <v>29</v>
      </c>
      <c r="H10">
        <v>86563</v>
      </c>
    </row>
  </sheetData>
  <sortState xmlns:xlrd2="http://schemas.microsoft.com/office/spreadsheetml/2017/richdata2" ref="B2:H10">
    <sortCondition ref="B7:B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6CA5-98E2-4E63-93EF-2AC6AFA572FA}">
  <dimension ref="A1:G250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1.140625" bestFit="1" customWidth="1"/>
    <col min="2" max="2" width="31.140625" customWidth="1"/>
    <col min="3" max="3" width="14" bestFit="1" customWidth="1"/>
    <col min="4" max="4" width="10.140625" customWidth="1"/>
    <col min="5" max="5" width="14" bestFit="1" customWidth="1"/>
    <col min="6" max="6" width="25" bestFit="1" customWidth="1"/>
    <col min="7" max="7" width="30.28515625" bestFit="1" customWidth="1"/>
  </cols>
  <sheetData>
    <row r="1" spans="1:7" x14ac:dyDescent="0.25">
      <c r="A1" t="s">
        <v>62</v>
      </c>
      <c r="B1" t="s">
        <v>133</v>
      </c>
      <c r="C1" t="s">
        <v>650</v>
      </c>
      <c r="D1" t="s">
        <v>651</v>
      </c>
      <c r="E1" t="s">
        <v>653</v>
      </c>
      <c r="F1" t="s">
        <v>35</v>
      </c>
      <c r="G1" t="s">
        <v>652</v>
      </c>
    </row>
    <row r="2" spans="1:7" x14ac:dyDescent="0.25">
      <c r="A2">
        <v>1</v>
      </c>
      <c r="B2" t="s">
        <v>139</v>
      </c>
      <c r="C2" t="s">
        <v>303</v>
      </c>
      <c r="D2">
        <v>4</v>
      </c>
      <c r="E2" t="s">
        <v>128</v>
      </c>
      <c r="F2" t="s">
        <v>304</v>
      </c>
    </row>
    <row r="3" spans="1:7" x14ac:dyDescent="0.25">
      <c r="A3">
        <v>2</v>
      </c>
      <c r="B3" t="s">
        <v>305</v>
      </c>
      <c r="C3" t="s">
        <v>306</v>
      </c>
      <c r="D3">
        <v>248</v>
      </c>
      <c r="E3" t="s">
        <v>132</v>
      </c>
      <c r="F3" t="s">
        <v>307</v>
      </c>
    </row>
    <row r="4" spans="1:7" x14ac:dyDescent="0.25">
      <c r="A4">
        <v>3</v>
      </c>
      <c r="B4" t="s">
        <v>140</v>
      </c>
      <c r="C4" t="s">
        <v>308</v>
      </c>
      <c r="D4">
        <v>8</v>
      </c>
      <c r="E4" t="s">
        <v>132</v>
      </c>
      <c r="F4" t="s">
        <v>309</v>
      </c>
    </row>
    <row r="5" spans="1:7" x14ac:dyDescent="0.25">
      <c r="A5">
        <v>4</v>
      </c>
      <c r="B5" t="s">
        <v>141</v>
      </c>
      <c r="C5" t="s">
        <v>310</v>
      </c>
      <c r="D5">
        <v>12</v>
      </c>
      <c r="E5" t="s">
        <v>129</v>
      </c>
      <c r="F5" t="s">
        <v>311</v>
      </c>
    </row>
    <row r="6" spans="1:7" x14ac:dyDescent="0.25">
      <c r="A6">
        <v>5</v>
      </c>
      <c r="B6" t="s">
        <v>312</v>
      </c>
      <c r="C6" t="s">
        <v>313</v>
      </c>
      <c r="D6">
        <v>16</v>
      </c>
      <c r="E6" t="s">
        <v>315</v>
      </c>
      <c r="F6" t="s">
        <v>314</v>
      </c>
    </row>
    <row r="7" spans="1:7" x14ac:dyDescent="0.25">
      <c r="A7">
        <v>6</v>
      </c>
      <c r="B7" t="s">
        <v>142</v>
      </c>
      <c r="C7" t="s">
        <v>316</v>
      </c>
      <c r="D7">
        <v>20</v>
      </c>
      <c r="E7" t="s">
        <v>132</v>
      </c>
      <c r="F7" t="s">
        <v>309</v>
      </c>
    </row>
    <row r="8" spans="1:7" x14ac:dyDescent="0.25">
      <c r="A8">
        <v>7</v>
      </c>
      <c r="B8" t="s">
        <v>143</v>
      </c>
      <c r="C8" t="s">
        <v>317</v>
      </c>
      <c r="D8">
        <v>24</v>
      </c>
      <c r="E8" t="s">
        <v>129</v>
      </c>
      <c r="F8" t="s">
        <v>318</v>
      </c>
      <c r="G8" t="s">
        <v>319</v>
      </c>
    </row>
    <row r="9" spans="1:7" x14ac:dyDescent="0.25">
      <c r="A9">
        <v>8</v>
      </c>
      <c r="B9" t="s">
        <v>320</v>
      </c>
      <c r="C9" t="s">
        <v>321</v>
      </c>
      <c r="D9">
        <v>660</v>
      </c>
      <c r="E9" t="s">
        <v>130</v>
      </c>
      <c r="F9" t="s">
        <v>322</v>
      </c>
      <c r="G9" t="s">
        <v>323</v>
      </c>
    </row>
    <row r="10" spans="1:7" x14ac:dyDescent="0.25">
      <c r="A10">
        <v>9</v>
      </c>
      <c r="B10" t="s">
        <v>324</v>
      </c>
      <c r="C10" t="s">
        <v>325</v>
      </c>
      <c r="D10">
        <v>10</v>
      </c>
      <c r="E10" t="s">
        <v>324</v>
      </c>
      <c r="F10" t="s">
        <v>324</v>
      </c>
    </row>
    <row r="11" spans="1:7" x14ac:dyDescent="0.25">
      <c r="A11">
        <v>10</v>
      </c>
      <c r="B11" t="s">
        <v>144</v>
      </c>
      <c r="C11" t="s">
        <v>326</v>
      </c>
      <c r="D11">
        <v>28</v>
      </c>
      <c r="E11" t="s">
        <v>130</v>
      </c>
      <c r="F11" t="s">
        <v>322</v>
      </c>
      <c r="G11" t="s">
        <v>323</v>
      </c>
    </row>
    <row r="12" spans="1:7" x14ac:dyDescent="0.25">
      <c r="A12">
        <v>11</v>
      </c>
      <c r="B12" t="s">
        <v>145</v>
      </c>
      <c r="C12" t="s">
        <v>327</v>
      </c>
      <c r="D12">
        <v>32</v>
      </c>
      <c r="E12" t="s">
        <v>131</v>
      </c>
      <c r="F12" t="s">
        <v>131</v>
      </c>
      <c r="G12" t="s">
        <v>323</v>
      </c>
    </row>
    <row r="13" spans="1:7" x14ac:dyDescent="0.25">
      <c r="A13">
        <v>12</v>
      </c>
      <c r="B13" t="s">
        <v>146</v>
      </c>
      <c r="C13" t="s">
        <v>328</v>
      </c>
      <c r="D13">
        <v>51</v>
      </c>
      <c r="E13" t="s">
        <v>128</v>
      </c>
      <c r="F13" t="s">
        <v>329</v>
      </c>
    </row>
    <row r="14" spans="1:7" x14ac:dyDescent="0.25">
      <c r="A14">
        <v>13</v>
      </c>
      <c r="B14" t="s">
        <v>330</v>
      </c>
      <c r="C14" t="s">
        <v>331</v>
      </c>
      <c r="D14">
        <v>533</v>
      </c>
      <c r="E14" t="s">
        <v>130</v>
      </c>
      <c r="F14" t="s">
        <v>322</v>
      </c>
      <c r="G14" t="s">
        <v>323</v>
      </c>
    </row>
    <row r="15" spans="1:7" x14ac:dyDescent="0.25">
      <c r="A15">
        <v>14</v>
      </c>
      <c r="B15" t="s">
        <v>136</v>
      </c>
      <c r="C15" t="s">
        <v>332</v>
      </c>
      <c r="D15">
        <v>36</v>
      </c>
      <c r="E15" t="s">
        <v>315</v>
      </c>
      <c r="F15" t="s">
        <v>333</v>
      </c>
    </row>
    <row r="16" spans="1:7" x14ac:dyDescent="0.25">
      <c r="A16">
        <v>15</v>
      </c>
      <c r="B16" t="s">
        <v>147</v>
      </c>
      <c r="C16" t="s">
        <v>334</v>
      </c>
      <c r="D16">
        <v>40</v>
      </c>
      <c r="E16" t="s">
        <v>132</v>
      </c>
      <c r="F16" t="s">
        <v>335</v>
      </c>
    </row>
    <row r="17" spans="1:7" x14ac:dyDescent="0.25">
      <c r="A17">
        <v>16</v>
      </c>
      <c r="B17" t="s">
        <v>148</v>
      </c>
      <c r="C17" t="s">
        <v>336</v>
      </c>
      <c r="D17">
        <v>31</v>
      </c>
      <c r="E17" t="s">
        <v>128</v>
      </c>
      <c r="F17" t="s">
        <v>329</v>
      </c>
    </row>
    <row r="18" spans="1:7" x14ac:dyDescent="0.25">
      <c r="A18">
        <v>17</v>
      </c>
      <c r="B18" t="s">
        <v>337</v>
      </c>
      <c r="C18" t="s">
        <v>338</v>
      </c>
      <c r="D18">
        <v>44</v>
      </c>
      <c r="E18" t="s">
        <v>130</v>
      </c>
      <c r="F18" t="s">
        <v>322</v>
      </c>
      <c r="G18" t="s">
        <v>323</v>
      </c>
    </row>
    <row r="19" spans="1:7" x14ac:dyDescent="0.25">
      <c r="A19">
        <v>18</v>
      </c>
      <c r="B19" t="s">
        <v>149</v>
      </c>
      <c r="C19" t="s">
        <v>339</v>
      </c>
      <c r="D19">
        <v>48</v>
      </c>
      <c r="E19" t="s">
        <v>128</v>
      </c>
      <c r="F19" t="s">
        <v>329</v>
      </c>
    </row>
    <row r="20" spans="1:7" x14ac:dyDescent="0.25">
      <c r="A20">
        <v>19</v>
      </c>
      <c r="B20" t="s">
        <v>150</v>
      </c>
      <c r="C20" t="s">
        <v>340</v>
      </c>
      <c r="D20">
        <v>50</v>
      </c>
      <c r="E20" t="s">
        <v>128</v>
      </c>
      <c r="F20" t="s">
        <v>304</v>
      </c>
    </row>
    <row r="21" spans="1:7" x14ac:dyDescent="0.25">
      <c r="A21">
        <v>20</v>
      </c>
      <c r="B21" t="s">
        <v>151</v>
      </c>
      <c r="C21" t="s">
        <v>341</v>
      </c>
      <c r="D21">
        <v>52</v>
      </c>
      <c r="E21" t="s">
        <v>130</v>
      </c>
      <c r="F21" t="s">
        <v>322</v>
      </c>
      <c r="G21" t="s">
        <v>323</v>
      </c>
    </row>
    <row r="22" spans="1:7" x14ac:dyDescent="0.25">
      <c r="A22">
        <v>21</v>
      </c>
      <c r="B22" t="s">
        <v>152</v>
      </c>
      <c r="C22" t="s">
        <v>342</v>
      </c>
      <c r="D22">
        <v>112</v>
      </c>
      <c r="E22" t="s">
        <v>132</v>
      </c>
      <c r="F22" t="s">
        <v>343</v>
      </c>
    </row>
    <row r="23" spans="1:7" x14ac:dyDescent="0.25">
      <c r="A23">
        <v>22</v>
      </c>
      <c r="B23" t="s">
        <v>153</v>
      </c>
      <c r="C23" t="s">
        <v>344</v>
      </c>
      <c r="D23">
        <v>56</v>
      </c>
      <c r="E23" t="s">
        <v>132</v>
      </c>
      <c r="F23" t="s">
        <v>335</v>
      </c>
    </row>
    <row r="24" spans="1:7" x14ac:dyDescent="0.25">
      <c r="A24">
        <v>23</v>
      </c>
      <c r="B24" t="s">
        <v>154</v>
      </c>
      <c r="C24" t="s">
        <v>345</v>
      </c>
      <c r="D24">
        <v>84</v>
      </c>
      <c r="E24" t="s">
        <v>130</v>
      </c>
      <c r="F24" t="s">
        <v>346</v>
      </c>
      <c r="G24" t="s">
        <v>323</v>
      </c>
    </row>
    <row r="25" spans="1:7" x14ac:dyDescent="0.25">
      <c r="A25">
        <v>24</v>
      </c>
      <c r="B25" t="s">
        <v>155</v>
      </c>
      <c r="C25" t="s">
        <v>347</v>
      </c>
      <c r="D25">
        <v>204</v>
      </c>
      <c r="E25" t="s">
        <v>129</v>
      </c>
      <c r="F25" t="s">
        <v>348</v>
      </c>
      <c r="G25" t="s">
        <v>319</v>
      </c>
    </row>
    <row r="26" spans="1:7" x14ac:dyDescent="0.25">
      <c r="A26">
        <v>25</v>
      </c>
      <c r="B26" t="s">
        <v>349</v>
      </c>
      <c r="C26" t="s">
        <v>350</v>
      </c>
      <c r="D26">
        <v>60</v>
      </c>
      <c r="E26" t="s">
        <v>130</v>
      </c>
      <c r="F26" t="s">
        <v>351</v>
      </c>
    </row>
    <row r="27" spans="1:7" x14ac:dyDescent="0.25">
      <c r="A27">
        <v>26</v>
      </c>
      <c r="B27" t="s">
        <v>156</v>
      </c>
      <c r="C27" t="s">
        <v>352</v>
      </c>
      <c r="D27">
        <v>64</v>
      </c>
      <c r="E27" t="s">
        <v>128</v>
      </c>
      <c r="F27" t="s">
        <v>304</v>
      </c>
    </row>
    <row r="28" spans="1:7" x14ac:dyDescent="0.25">
      <c r="A28">
        <v>27</v>
      </c>
      <c r="B28" t="s">
        <v>353</v>
      </c>
      <c r="C28" t="s">
        <v>354</v>
      </c>
      <c r="D28">
        <v>68</v>
      </c>
      <c r="E28" t="s">
        <v>131</v>
      </c>
      <c r="F28" t="s">
        <v>131</v>
      </c>
      <c r="G28" t="s">
        <v>323</v>
      </c>
    </row>
    <row r="29" spans="1:7" x14ac:dyDescent="0.25">
      <c r="A29">
        <v>28</v>
      </c>
      <c r="B29" t="s">
        <v>355</v>
      </c>
      <c r="C29" t="s">
        <v>356</v>
      </c>
      <c r="D29">
        <v>535</v>
      </c>
      <c r="E29" t="s">
        <v>130</v>
      </c>
      <c r="F29" t="s">
        <v>322</v>
      </c>
      <c r="G29" t="s">
        <v>323</v>
      </c>
    </row>
    <row r="30" spans="1:7" x14ac:dyDescent="0.25">
      <c r="A30">
        <v>29</v>
      </c>
      <c r="B30" t="s">
        <v>157</v>
      </c>
      <c r="C30" t="s">
        <v>357</v>
      </c>
      <c r="D30">
        <v>70</v>
      </c>
      <c r="E30" t="s">
        <v>132</v>
      </c>
      <c r="F30" t="s">
        <v>309</v>
      </c>
    </row>
    <row r="31" spans="1:7" x14ac:dyDescent="0.25">
      <c r="A31">
        <v>30</v>
      </c>
      <c r="B31" t="s">
        <v>158</v>
      </c>
      <c r="C31" t="s">
        <v>358</v>
      </c>
      <c r="D31">
        <v>72</v>
      </c>
      <c r="E31" t="s">
        <v>129</v>
      </c>
      <c r="F31" t="s">
        <v>359</v>
      </c>
      <c r="G31" t="s">
        <v>319</v>
      </c>
    </row>
    <row r="32" spans="1:7" x14ac:dyDescent="0.25">
      <c r="A32">
        <v>31</v>
      </c>
      <c r="B32" t="s">
        <v>360</v>
      </c>
      <c r="C32" t="s">
        <v>361</v>
      </c>
      <c r="D32">
        <v>74</v>
      </c>
      <c r="E32" t="s">
        <v>131</v>
      </c>
      <c r="F32" t="s">
        <v>131</v>
      </c>
      <c r="G32" t="s">
        <v>323</v>
      </c>
    </row>
    <row r="33" spans="1:7" x14ac:dyDescent="0.25">
      <c r="A33">
        <v>32</v>
      </c>
      <c r="B33" t="s">
        <v>159</v>
      </c>
      <c r="C33" t="s">
        <v>362</v>
      </c>
      <c r="D33">
        <v>76</v>
      </c>
      <c r="E33" t="s">
        <v>131</v>
      </c>
      <c r="F33" t="s">
        <v>131</v>
      </c>
      <c r="G33" t="s">
        <v>323</v>
      </c>
    </row>
    <row r="34" spans="1:7" x14ac:dyDescent="0.25">
      <c r="A34">
        <v>33</v>
      </c>
      <c r="B34" t="s">
        <v>363</v>
      </c>
      <c r="C34" t="s">
        <v>364</v>
      </c>
      <c r="D34">
        <v>86</v>
      </c>
      <c r="E34" t="s">
        <v>129</v>
      </c>
      <c r="F34" t="s">
        <v>365</v>
      </c>
      <c r="G34" t="s">
        <v>319</v>
      </c>
    </row>
    <row r="35" spans="1:7" x14ac:dyDescent="0.25">
      <c r="A35">
        <v>34</v>
      </c>
      <c r="B35" t="s">
        <v>366</v>
      </c>
      <c r="C35" t="s">
        <v>367</v>
      </c>
      <c r="D35">
        <v>92</v>
      </c>
      <c r="E35" t="s">
        <v>130</v>
      </c>
      <c r="F35" t="s">
        <v>322</v>
      </c>
      <c r="G35" t="s">
        <v>323</v>
      </c>
    </row>
    <row r="36" spans="1:7" x14ac:dyDescent="0.25">
      <c r="A36">
        <v>35</v>
      </c>
      <c r="B36" t="s">
        <v>368</v>
      </c>
      <c r="C36" t="s">
        <v>369</v>
      </c>
      <c r="D36">
        <v>96</v>
      </c>
      <c r="E36" t="s">
        <v>128</v>
      </c>
      <c r="F36" t="s">
        <v>370</v>
      </c>
    </row>
    <row r="37" spans="1:7" x14ac:dyDescent="0.25">
      <c r="A37">
        <v>36</v>
      </c>
      <c r="B37" t="s">
        <v>160</v>
      </c>
      <c r="C37" t="s">
        <v>371</v>
      </c>
      <c r="D37">
        <v>100</v>
      </c>
      <c r="E37" t="s">
        <v>132</v>
      </c>
      <c r="F37" t="s">
        <v>343</v>
      </c>
    </row>
    <row r="38" spans="1:7" x14ac:dyDescent="0.25">
      <c r="A38">
        <v>37</v>
      </c>
      <c r="B38" t="s">
        <v>161</v>
      </c>
      <c r="C38" t="s">
        <v>372</v>
      </c>
      <c r="D38">
        <v>854</v>
      </c>
      <c r="E38" t="s">
        <v>129</v>
      </c>
      <c r="F38" t="s">
        <v>348</v>
      </c>
      <c r="G38" t="s">
        <v>319</v>
      </c>
    </row>
    <row r="39" spans="1:7" x14ac:dyDescent="0.25">
      <c r="A39">
        <v>38</v>
      </c>
      <c r="B39" t="s">
        <v>162</v>
      </c>
      <c r="C39" t="s">
        <v>373</v>
      </c>
      <c r="D39">
        <v>108</v>
      </c>
      <c r="E39" t="s">
        <v>129</v>
      </c>
      <c r="F39" t="s">
        <v>365</v>
      </c>
      <c r="G39" t="s">
        <v>319</v>
      </c>
    </row>
    <row r="40" spans="1:7" x14ac:dyDescent="0.25">
      <c r="A40">
        <v>39</v>
      </c>
      <c r="B40" t="s">
        <v>163</v>
      </c>
      <c r="C40" t="s">
        <v>374</v>
      </c>
      <c r="D40">
        <v>132</v>
      </c>
      <c r="E40" t="s">
        <v>129</v>
      </c>
      <c r="F40" t="s">
        <v>348</v>
      </c>
      <c r="G40" t="s">
        <v>319</v>
      </c>
    </row>
    <row r="41" spans="1:7" x14ac:dyDescent="0.25">
      <c r="A41">
        <v>40</v>
      </c>
      <c r="B41" t="s">
        <v>164</v>
      </c>
      <c r="C41" t="s">
        <v>375</v>
      </c>
      <c r="D41">
        <v>116</v>
      </c>
      <c r="E41" t="s">
        <v>128</v>
      </c>
      <c r="F41" t="s">
        <v>370</v>
      </c>
    </row>
    <row r="42" spans="1:7" x14ac:dyDescent="0.25">
      <c r="A42">
        <v>41</v>
      </c>
      <c r="B42" t="s">
        <v>165</v>
      </c>
      <c r="C42" t="s">
        <v>376</v>
      </c>
      <c r="D42">
        <v>120</v>
      </c>
      <c r="E42" t="s">
        <v>129</v>
      </c>
      <c r="F42" t="s">
        <v>318</v>
      </c>
      <c r="G42" t="s">
        <v>319</v>
      </c>
    </row>
    <row r="43" spans="1:7" x14ac:dyDescent="0.25">
      <c r="A43">
        <v>42</v>
      </c>
      <c r="B43" t="s">
        <v>107</v>
      </c>
      <c r="C43" t="s">
        <v>377</v>
      </c>
      <c r="D43">
        <v>124</v>
      </c>
      <c r="E43" t="s">
        <v>130</v>
      </c>
      <c r="F43" t="s">
        <v>351</v>
      </c>
    </row>
    <row r="44" spans="1:7" x14ac:dyDescent="0.25">
      <c r="A44">
        <v>43</v>
      </c>
      <c r="B44" t="s">
        <v>378</v>
      </c>
      <c r="C44" t="s">
        <v>379</v>
      </c>
      <c r="D44">
        <v>136</v>
      </c>
      <c r="E44" t="s">
        <v>130</v>
      </c>
      <c r="F44" t="s">
        <v>322</v>
      </c>
      <c r="G44" t="s">
        <v>323</v>
      </c>
    </row>
    <row r="45" spans="1:7" x14ac:dyDescent="0.25">
      <c r="A45">
        <v>44</v>
      </c>
      <c r="B45" t="s">
        <v>166</v>
      </c>
      <c r="C45" t="s">
        <v>380</v>
      </c>
      <c r="D45">
        <v>140</v>
      </c>
      <c r="E45" t="s">
        <v>129</v>
      </c>
      <c r="F45" t="s">
        <v>318</v>
      </c>
      <c r="G45" t="s">
        <v>319</v>
      </c>
    </row>
    <row r="46" spans="1:7" x14ac:dyDescent="0.25">
      <c r="A46">
        <v>45</v>
      </c>
      <c r="B46" t="s">
        <v>167</v>
      </c>
      <c r="C46" t="s">
        <v>381</v>
      </c>
      <c r="D46">
        <v>148</v>
      </c>
      <c r="E46" t="s">
        <v>129</v>
      </c>
      <c r="F46" t="s">
        <v>318</v>
      </c>
      <c r="G46" t="s">
        <v>319</v>
      </c>
    </row>
    <row r="47" spans="1:7" x14ac:dyDescent="0.25">
      <c r="A47">
        <v>46</v>
      </c>
      <c r="B47" t="s">
        <v>169</v>
      </c>
      <c r="C47" t="s">
        <v>382</v>
      </c>
      <c r="D47">
        <v>152</v>
      </c>
      <c r="E47" t="s">
        <v>131</v>
      </c>
      <c r="F47" t="s">
        <v>131</v>
      </c>
      <c r="G47" t="s">
        <v>323</v>
      </c>
    </row>
    <row r="48" spans="1:7" x14ac:dyDescent="0.25">
      <c r="A48">
        <v>47</v>
      </c>
      <c r="B48" t="s">
        <v>170</v>
      </c>
      <c r="C48" t="s">
        <v>383</v>
      </c>
      <c r="D48">
        <v>156</v>
      </c>
      <c r="E48" t="s">
        <v>128</v>
      </c>
      <c r="F48" t="s">
        <v>384</v>
      </c>
    </row>
    <row r="49" spans="1:7" x14ac:dyDescent="0.25">
      <c r="A49">
        <v>48</v>
      </c>
      <c r="B49" t="s">
        <v>385</v>
      </c>
      <c r="C49" t="s">
        <v>386</v>
      </c>
      <c r="D49">
        <v>344</v>
      </c>
      <c r="E49" t="s">
        <v>128</v>
      </c>
      <c r="F49" t="s">
        <v>384</v>
      </c>
    </row>
    <row r="50" spans="1:7" x14ac:dyDescent="0.25">
      <c r="A50">
        <v>49</v>
      </c>
      <c r="B50" t="s">
        <v>387</v>
      </c>
      <c r="C50" t="s">
        <v>388</v>
      </c>
      <c r="D50">
        <v>446</v>
      </c>
      <c r="E50" t="s">
        <v>128</v>
      </c>
      <c r="F50" t="s">
        <v>384</v>
      </c>
    </row>
    <row r="51" spans="1:7" x14ac:dyDescent="0.25">
      <c r="A51">
        <v>50</v>
      </c>
      <c r="B51" t="s">
        <v>389</v>
      </c>
      <c r="C51" t="s">
        <v>390</v>
      </c>
      <c r="D51">
        <v>162</v>
      </c>
      <c r="E51" t="s">
        <v>315</v>
      </c>
      <c r="F51" t="s">
        <v>333</v>
      </c>
    </row>
    <row r="52" spans="1:7" x14ac:dyDescent="0.25">
      <c r="A52">
        <v>51</v>
      </c>
      <c r="B52" t="s">
        <v>391</v>
      </c>
      <c r="C52" t="s">
        <v>392</v>
      </c>
      <c r="D52">
        <v>166</v>
      </c>
      <c r="E52" t="s">
        <v>315</v>
      </c>
      <c r="F52" t="s">
        <v>333</v>
      </c>
    </row>
    <row r="53" spans="1:7" x14ac:dyDescent="0.25">
      <c r="A53">
        <v>52</v>
      </c>
      <c r="B53" t="s">
        <v>171</v>
      </c>
      <c r="C53" t="s">
        <v>393</v>
      </c>
      <c r="D53">
        <v>170</v>
      </c>
      <c r="E53" t="s">
        <v>131</v>
      </c>
      <c r="F53" t="s">
        <v>131</v>
      </c>
      <c r="G53" t="s">
        <v>323</v>
      </c>
    </row>
    <row r="54" spans="1:7" x14ac:dyDescent="0.25">
      <c r="A54">
        <v>53</v>
      </c>
      <c r="B54" t="s">
        <v>172</v>
      </c>
      <c r="C54" t="s">
        <v>394</v>
      </c>
      <c r="D54">
        <v>174</v>
      </c>
      <c r="E54" t="s">
        <v>129</v>
      </c>
      <c r="F54" t="s">
        <v>365</v>
      </c>
      <c r="G54" t="s">
        <v>319</v>
      </c>
    </row>
    <row r="55" spans="1:7" x14ac:dyDescent="0.25">
      <c r="A55">
        <v>54</v>
      </c>
      <c r="B55" t="s">
        <v>173</v>
      </c>
      <c r="C55" t="s">
        <v>395</v>
      </c>
      <c r="D55">
        <v>178</v>
      </c>
      <c r="E55" t="s">
        <v>129</v>
      </c>
      <c r="F55" t="s">
        <v>318</v>
      </c>
      <c r="G55" t="s">
        <v>319</v>
      </c>
    </row>
    <row r="56" spans="1:7" x14ac:dyDescent="0.25">
      <c r="A56">
        <v>55</v>
      </c>
      <c r="B56" t="s">
        <v>396</v>
      </c>
      <c r="C56" t="s">
        <v>397</v>
      </c>
      <c r="D56">
        <v>184</v>
      </c>
      <c r="E56" t="s">
        <v>315</v>
      </c>
      <c r="F56" t="s">
        <v>314</v>
      </c>
    </row>
    <row r="57" spans="1:7" x14ac:dyDescent="0.25">
      <c r="A57">
        <v>56</v>
      </c>
      <c r="B57" t="s">
        <v>174</v>
      </c>
      <c r="C57" t="s">
        <v>398</v>
      </c>
      <c r="D57">
        <v>188</v>
      </c>
      <c r="E57" t="s">
        <v>130</v>
      </c>
      <c r="F57" t="s">
        <v>346</v>
      </c>
      <c r="G57" t="s">
        <v>323</v>
      </c>
    </row>
    <row r="58" spans="1:7" x14ac:dyDescent="0.25">
      <c r="A58">
        <v>57</v>
      </c>
      <c r="B58" t="s">
        <v>399</v>
      </c>
      <c r="C58" t="s">
        <v>400</v>
      </c>
      <c r="D58">
        <v>384</v>
      </c>
      <c r="E58" t="s">
        <v>129</v>
      </c>
      <c r="F58" t="s">
        <v>348</v>
      </c>
      <c r="G58" t="s">
        <v>319</v>
      </c>
    </row>
    <row r="59" spans="1:7" x14ac:dyDescent="0.25">
      <c r="A59">
        <v>58</v>
      </c>
      <c r="B59" t="s">
        <v>175</v>
      </c>
      <c r="C59" t="s">
        <v>401</v>
      </c>
      <c r="D59">
        <v>191</v>
      </c>
      <c r="E59" t="s">
        <v>132</v>
      </c>
      <c r="F59" t="s">
        <v>309</v>
      </c>
    </row>
    <row r="60" spans="1:7" x14ac:dyDescent="0.25">
      <c r="A60">
        <v>59</v>
      </c>
      <c r="B60" t="s">
        <v>176</v>
      </c>
      <c r="C60" t="s">
        <v>402</v>
      </c>
      <c r="D60">
        <v>192</v>
      </c>
      <c r="E60" t="s">
        <v>130</v>
      </c>
      <c r="F60" t="s">
        <v>322</v>
      </c>
      <c r="G60" t="s">
        <v>323</v>
      </c>
    </row>
    <row r="61" spans="1:7" x14ac:dyDescent="0.25">
      <c r="A61">
        <v>60</v>
      </c>
      <c r="B61" t="s">
        <v>403</v>
      </c>
      <c r="C61" t="s">
        <v>404</v>
      </c>
      <c r="D61">
        <v>531</v>
      </c>
      <c r="E61" t="s">
        <v>130</v>
      </c>
      <c r="F61" t="s">
        <v>322</v>
      </c>
      <c r="G61" t="s">
        <v>323</v>
      </c>
    </row>
    <row r="62" spans="1:7" x14ac:dyDescent="0.25">
      <c r="A62">
        <v>61</v>
      </c>
      <c r="B62" t="s">
        <v>177</v>
      </c>
      <c r="C62" t="s">
        <v>405</v>
      </c>
      <c r="D62">
        <v>196</v>
      </c>
      <c r="E62" t="s">
        <v>128</v>
      </c>
      <c r="F62" t="s">
        <v>329</v>
      </c>
    </row>
    <row r="63" spans="1:7" x14ac:dyDescent="0.25">
      <c r="A63">
        <v>62</v>
      </c>
      <c r="B63" t="s">
        <v>406</v>
      </c>
      <c r="C63" t="s">
        <v>407</v>
      </c>
      <c r="D63">
        <v>203</v>
      </c>
      <c r="E63" t="s">
        <v>132</v>
      </c>
      <c r="F63" t="s">
        <v>343</v>
      </c>
    </row>
    <row r="64" spans="1:7" x14ac:dyDescent="0.25">
      <c r="A64">
        <v>63</v>
      </c>
      <c r="B64" t="s">
        <v>408</v>
      </c>
      <c r="C64" t="s">
        <v>409</v>
      </c>
      <c r="D64">
        <v>408</v>
      </c>
      <c r="E64" t="s">
        <v>128</v>
      </c>
      <c r="F64" t="s">
        <v>384</v>
      </c>
    </row>
    <row r="65" spans="1:7" x14ac:dyDescent="0.25">
      <c r="A65">
        <v>64</v>
      </c>
      <c r="B65" t="s">
        <v>410</v>
      </c>
      <c r="C65" t="s">
        <v>411</v>
      </c>
      <c r="D65">
        <v>180</v>
      </c>
      <c r="E65" t="s">
        <v>129</v>
      </c>
      <c r="F65" t="s">
        <v>318</v>
      </c>
      <c r="G65" t="s">
        <v>319</v>
      </c>
    </row>
    <row r="66" spans="1:7" x14ac:dyDescent="0.25">
      <c r="A66">
        <v>65</v>
      </c>
      <c r="B66" t="s">
        <v>178</v>
      </c>
      <c r="C66" t="s">
        <v>412</v>
      </c>
      <c r="D66">
        <v>208</v>
      </c>
      <c r="E66" t="s">
        <v>132</v>
      </c>
      <c r="F66" t="s">
        <v>307</v>
      </c>
    </row>
    <row r="67" spans="1:7" x14ac:dyDescent="0.25">
      <c r="A67">
        <v>66</v>
      </c>
      <c r="B67" t="s">
        <v>179</v>
      </c>
      <c r="C67" t="s">
        <v>413</v>
      </c>
      <c r="D67">
        <v>262</v>
      </c>
      <c r="E67" t="s">
        <v>129</v>
      </c>
      <c r="F67" t="s">
        <v>365</v>
      </c>
      <c r="G67" t="s">
        <v>319</v>
      </c>
    </row>
    <row r="68" spans="1:7" x14ac:dyDescent="0.25">
      <c r="A68">
        <v>67</v>
      </c>
      <c r="B68" t="s">
        <v>180</v>
      </c>
      <c r="C68" t="s">
        <v>414</v>
      </c>
      <c r="D68">
        <v>212</v>
      </c>
      <c r="E68" t="s">
        <v>130</v>
      </c>
      <c r="F68" t="s">
        <v>322</v>
      </c>
      <c r="G68" t="s">
        <v>323</v>
      </c>
    </row>
    <row r="69" spans="1:7" x14ac:dyDescent="0.25">
      <c r="A69">
        <v>68</v>
      </c>
      <c r="B69" t="s">
        <v>181</v>
      </c>
      <c r="C69" t="s">
        <v>415</v>
      </c>
      <c r="D69">
        <v>214</v>
      </c>
      <c r="E69" t="s">
        <v>130</v>
      </c>
      <c r="F69" t="s">
        <v>322</v>
      </c>
      <c r="G69" t="s">
        <v>323</v>
      </c>
    </row>
    <row r="70" spans="1:7" x14ac:dyDescent="0.25">
      <c r="A70">
        <v>69</v>
      </c>
      <c r="B70" t="s">
        <v>182</v>
      </c>
      <c r="C70" t="s">
        <v>416</v>
      </c>
      <c r="D70">
        <v>218</v>
      </c>
      <c r="E70" t="s">
        <v>131</v>
      </c>
      <c r="F70" t="s">
        <v>131</v>
      </c>
      <c r="G70" t="s">
        <v>323</v>
      </c>
    </row>
    <row r="71" spans="1:7" x14ac:dyDescent="0.25">
      <c r="A71">
        <v>70</v>
      </c>
      <c r="B71" t="s">
        <v>183</v>
      </c>
      <c r="C71" t="s">
        <v>417</v>
      </c>
      <c r="D71">
        <v>818</v>
      </c>
      <c r="E71" t="s">
        <v>129</v>
      </c>
      <c r="F71" t="s">
        <v>311</v>
      </c>
    </row>
    <row r="72" spans="1:7" x14ac:dyDescent="0.25">
      <c r="A72">
        <v>71</v>
      </c>
      <c r="B72" t="s">
        <v>184</v>
      </c>
      <c r="C72" t="s">
        <v>418</v>
      </c>
      <c r="D72">
        <v>222</v>
      </c>
      <c r="E72" t="s">
        <v>130</v>
      </c>
      <c r="F72" t="s">
        <v>346</v>
      </c>
      <c r="G72" t="s">
        <v>323</v>
      </c>
    </row>
    <row r="73" spans="1:7" x14ac:dyDescent="0.25">
      <c r="A73">
        <v>72</v>
      </c>
      <c r="B73" t="s">
        <v>185</v>
      </c>
      <c r="C73" t="s">
        <v>419</v>
      </c>
      <c r="D73">
        <v>226</v>
      </c>
      <c r="E73" t="s">
        <v>129</v>
      </c>
      <c r="F73" t="s">
        <v>318</v>
      </c>
      <c r="G73" t="s">
        <v>319</v>
      </c>
    </row>
    <row r="74" spans="1:7" x14ac:dyDescent="0.25">
      <c r="A74">
        <v>73</v>
      </c>
      <c r="B74" t="s">
        <v>186</v>
      </c>
      <c r="C74" t="s">
        <v>420</v>
      </c>
      <c r="D74">
        <v>232</v>
      </c>
      <c r="E74" t="s">
        <v>129</v>
      </c>
      <c r="F74" t="s">
        <v>365</v>
      </c>
      <c r="G74" t="s">
        <v>319</v>
      </c>
    </row>
    <row r="75" spans="1:7" x14ac:dyDescent="0.25">
      <c r="A75">
        <v>74</v>
      </c>
      <c r="B75" t="s">
        <v>187</v>
      </c>
      <c r="C75" t="s">
        <v>421</v>
      </c>
      <c r="D75">
        <v>233</v>
      </c>
      <c r="E75" t="s">
        <v>132</v>
      </c>
      <c r="F75" t="s">
        <v>307</v>
      </c>
    </row>
    <row r="76" spans="1:7" x14ac:dyDescent="0.25">
      <c r="A76">
        <v>75</v>
      </c>
      <c r="B76" t="s">
        <v>188</v>
      </c>
      <c r="C76" t="s">
        <v>422</v>
      </c>
      <c r="D76">
        <v>748</v>
      </c>
      <c r="E76" t="s">
        <v>129</v>
      </c>
      <c r="F76" t="s">
        <v>359</v>
      </c>
      <c r="G76" t="s">
        <v>319</v>
      </c>
    </row>
    <row r="77" spans="1:7" x14ac:dyDescent="0.25">
      <c r="A77">
        <v>76</v>
      </c>
      <c r="B77" t="s">
        <v>189</v>
      </c>
      <c r="C77" t="s">
        <v>423</v>
      </c>
      <c r="D77">
        <v>231</v>
      </c>
      <c r="E77" t="s">
        <v>129</v>
      </c>
      <c r="F77" t="s">
        <v>365</v>
      </c>
      <c r="G77" t="s">
        <v>319</v>
      </c>
    </row>
    <row r="78" spans="1:7" x14ac:dyDescent="0.25">
      <c r="A78">
        <v>77</v>
      </c>
      <c r="B78" t="s">
        <v>424</v>
      </c>
      <c r="C78" t="s">
        <v>425</v>
      </c>
      <c r="D78">
        <v>238</v>
      </c>
      <c r="E78" t="s">
        <v>131</v>
      </c>
      <c r="F78" t="s">
        <v>131</v>
      </c>
      <c r="G78" t="s">
        <v>323</v>
      </c>
    </row>
    <row r="79" spans="1:7" x14ac:dyDescent="0.25">
      <c r="A79">
        <v>78</v>
      </c>
      <c r="B79" t="s">
        <v>426</v>
      </c>
      <c r="C79" t="s">
        <v>427</v>
      </c>
      <c r="D79">
        <v>234</v>
      </c>
      <c r="E79" t="s">
        <v>132</v>
      </c>
      <c r="F79" t="s">
        <v>307</v>
      </c>
    </row>
    <row r="80" spans="1:7" x14ac:dyDescent="0.25">
      <c r="A80">
        <v>79</v>
      </c>
      <c r="B80" t="s">
        <v>428</v>
      </c>
      <c r="C80" t="s">
        <v>429</v>
      </c>
      <c r="D80">
        <v>242</v>
      </c>
      <c r="E80" t="s">
        <v>315</v>
      </c>
      <c r="F80" t="s">
        <v>430</v>
      </c>
    </row>
    <row r="81" spans="1:7" x14ac:dyDescent="0.25">
      <c r="A81">
        <v>80</v>
      </c>
      <c r="B81" t="s">
        <v>190</v>
      </c>
      <c r="C81" t="s">
        <v>431</v>
      </c>
      <c r="D81">
        <v>246</v>
      </c>
      <c r="E81" t="s">
        <v>132</v>
      </c>
      <c r="F81" t="s">
        <v>307</v>
      </c>
    </row>
    <row r="82" spans="1:7" x14ac:dyDescent="0.25">
      <c r="A82">
        <v>81</v>
      </c>
      <c r="B82" t="s">
        <v>106</v>
      </c>
      <c r="C82" t="s">
        <v>432</v>
      </c>
      <c r="D82">
        <v>250</v>
      </c>
      <c r="E82" t="s">
        <v>132</v>
      </c>
      <c r="F82" t="s">
        <v>335</v>
      </c>
    </row>
    <row r="83" spans="1:7" x14ac:dyDescent="0.25">
      <c r="A83">
        <v>82</v>
      </c>
      <c r="B83" t="s">
        <v>191</v>
      </c>
      <c r="C83" t="s">
        <v>433</v>
      </c>
      <c r="D83">
        <v>254</v>
      </c>
      <c r="E83" t="s">
        <v>131</v>
      </c>
      <c r="F83" t="s">
        <v>131</v>
      </c>
      <c r="G83" t="s">
        <v>323</v>
      </c>
    </row>
    <row r="84" spans="1:7" x14ac:dyDescent="0.25">
      <c r="A84">
        <v>83</v>
      </c>
      <c r="B84" t="s">
        <v>434</v>
      </c>
      <c r="C84" t="s">
        <v>435</v>
      </c>
      <c r="D84">
        <v>258</v>
      </c>
      <c r="E84" t="s">
        <v>315</v>
      </c>
      <c r="F84" t="s">
        <v>314</v>
      </c>
    </row>
    <row r="85" spans="1:7" x14ac:dyDescent="0.25">
      <c r="A85">
        <v>84</v>
      </c>
      <c r="B85" t="s">
        <v>436</v>
      </c>
      <c r="C85" t="s">
        <v>437</v>
      </c>
      <c r="D85">
        <v>260</v>
      </c>
      <c r="E85" t="s">
        <v>129</v>
      </c>
      <c r="F85" t="s">
        <v>365</v>
      </c>
      <c r="G85" t="s">
        <v>319</v>
      </c>
    </row>
    <row r="86" spans="1:7" x14ac:dyDescent="0.25">
      <c r="A86">
        <v>85</v>
      </c>
      <c r="B86" t="s">
        <v>192</v>
      </c>
      <c r="C86" t="s">
        <v>438</v>
      </c>
      <c r="D86">
        <v>266</v>
      </c>
      <c r="E86" t="s">
        <v>129</v>
      </c>
      <c r="F86" t="s">
        <v>318</v>
      </c>
      <c r="G86" t="s">
        <v>319</v>
      </c>
    </row>
    <row r="87" spans="1:7" x14ac:dyDescent="0.25">
      <c r="A87">
        <v>86</v>
      </c>
      <c r="B87" t="s">
        <v>193</v>
      </c>
      <c r="C87" t="s">
        <v>439</v>
      </c>
      <c r="D87">
        <v>270</v>
      </c>
      <c r="E87" t="s">
        <v>129</v>
      </c>
      <c r="F87" t="s">
        <v>348</v>
      </c>
      <c r="G87" t="s">
        <v>319</v>
      </c>
    </row>
    <row r="88" spans="1:7" x14ac:dyDescent="0.25">
      <c r="A88">
        <v>87</v>
      </c>
      <c r="B88" t="s">
        <v>194</v>
      </c>
      <c r="C88" t="s">
        <v>440</v>
      </c>
      <c r="D88">
        <v>268</v>
      </c>
      <c r="E88" t="s">
        <v>128</v>
      </c>
      <c r="F88" t="s">
        <v>329</v>
      </c>
    </row>
    <row r="89" spans="1:7" x14ac:dyDescent="0.25">
      <c r="A89">
        <v>88</v>
      </c>
      <c r="B89" t="s">
        <v>105</v>
      </c>
      <c r="C89" t="s">
        <v>441</v>
      </c>
      <c r="D89">
        <v>276</v>
      </c>
      <c r="E89" t="s">
        <v>132</v>
      </c>
      <c r="F89" t="s">
        <v>335</v>
      </c>
    </row>
    <row r="90" spans="1:7" x14ac:dyDescent="0.25">
      <c r="A90">
        <v>89</v>
      </c>
      <c r="B90" t="s">
        <v>195</v>
      </c>
      <c r="C90" t="s">
        <v>442</v>
      </c>
      <c r="D90">
        <v>288</v>
      </c>
      <c r="E90" t="s">
        <v>129</v>
      </c>
      <c r="F90" t="s">
        <v>348</v>
      </c>
      <c r="G90" t="s">
        <v>319</v>
      </c>
    </row>
    <row r="91" spans="1:7" x14ac:dyDescent="0.25">
      <c r="A91">
        <v>90</v>
      </c>
      <c r="B91" t="s">
        <v>196</v>
      </c>
      <c r="C91" t="s">
        <v>443</v>
      </c>
      <c r="D91">
        <v>292</v>
      </c>
      <c r="E91" t="s">
        <v>132</v>
      </c>
      <c r="F91" t="s">
        <v>309</v>
      </c>
    </row>
    <row r="92" spans="1:7" x14ac:dyDescent="0.25">
      <c r="A92">
        <v>91</v>
      </c>
      <c r="B92" t="s">
        <v>197</v>
      </c>
      <c r="C92" t="s">
        <v>444</v>
      </c>
      <c r="D92">
        <v>300</v>
      </c>
      <c r="E92" t="s">
        <v>132</v>
      </c>
      <c r="F92" t="s">
        <v>309</v>
      </c>
    </row>
    <row r="93" spans="1:7" x14ac:dyDescent="0.25">
      <c r="A93">
        <v>92</v>
      </c>
      <c r="B93" t="s">
        <v>138</v>
      </c>
      <c r="C93" t="s">
        <v>445</v>
      </c>
      <c r="D93">
        <v>304</v>
      </c>
      <c r="E93" t="s">
        <v>130</v>
      </c>
      <c r="F93" t="s">
        <v>351</v>
      </c>
    </row>
    <row r="94" spans="1:7" x14ac:dyDescent="0.25">
      <c r="A94">
        <v>93</v>
      </c>
      <c r="B94" t="s">
        <v>198</v>
      </c>
      <c r="C94" t="s">
        <v>446</v>
      </c>
      <c r="D94">
        <v>308</v>
      </c>
      <c r="E94" t="s">
        <v>130</v>
      </c>
      <c r="F94" t="s">
        <v>322</v>
      </c>
      <c r="G94" t="s">
        <v>323</v>
      </c>
    </row>
    <row r="95" spans="1:7" x14ac:dyDescent="0.25">
      <c r="A95">
        <v>94</v>
      </c>
      <c r="B95" t="s">
        <v>447</v>
      </c>
      <c r="C95" t="s">
        <v>448</v>
      </c>
      <c r="D95">
        <v>312</v>
      </c>
      <c r="E95" t="s">
        <v>130</v>
      </c>
      <c r="F95" t="s">
        <v>322</v>
      </c>
      <c r="G95" t="s">
        <v>323</v>
      </c>
    </row>
    <row r="96" spans="1:7" x14ac:dyDescent="0.25">
      <c r="A96">
        <v>95</v>
      </c>
      <c r="B96" t="s">
        <v>449</v>
      </c>
      <c r="C96" t="s">
        <v>450</v>
      </c>
      <c r="D96">
        <v>316</v>
      </c>
      <c r="E96" t="s">
        <v>315</v>
      </c>
      <c r="F96" t="s">
        <v>451</v>
      </c>
    </row>
    <row r="97" spans="1:7" x14ac:dyDescent="0.25">
      <c r="A97">
        <v>96</v>
      </c>
      <c r="B97" t="s">
        <v>199</v>
      </c>
      <c r="C97" t="s">
        <v>452</v>
      </c>
      <c r="D97">
        <v>320</v>
      </c>
      <c r="E97" t="s">
        <v>130</v>
      </c>
      <c r="F97" t="s">
        <v>346</v>
      </c>
      <c r="G97" t="s">
        <v>323</v>
      </c>
    </row>
    <row r="98" spans="1:7" x14ac:dyDescent="0.25">
      <c r="A98">
        <v>97</v>
      </c>
      <c r="B98" t="s">
        <v>453</v>
      </c>
      <c r="C98" t="s">
        <v>454</v>
      </c>
      <c r="D98">
        <v>831</v>
      </c>
      <c r="E98" t="s">
        <v>132</v>
      </c>
      <c r="F98" t="s">
        <v>307</v>
      </c>
      <c r="G98" t="s">
        <v>168</v>
      </c>
    </row>
    <row r="99" spans="1:7" x14ac:dyDescent="0.25">
      <c r="A99">
        <v>98</v>
      </c>
      <c r="B99" t="s">
        <v>200</v>
      </c>
      <c r="C99" t="s">
        <v>455</v>
      </c>
      <c r="D99">
        <v>324</v>
      </c>
      <c r="E99" t="s">
        <v>129</v>
      </c>
      <c r="F99" t="s">
        <v>348</v>
      </c>
      <c r="G99" t="s">
        <v>319</v>
      </c>
    </row>
    <row r="100" spans="1:7" x14ac:dyDescent="0.25">
      <c r="A100">
        <v>99</v>
      </c>
      <c r="B100" t="s">
        <v>201</v>
      </c>
      <c r="C100" t="s">
        <v>456</v>
      </c>
      <c r="D100">
        <v>624</v>
      </c>
      <c r="E100" t="s">
        <v>129</v>
      </c>
      <c r="F100" t="s">
        <v>348</v>
      </c>
      <c r="G100" t="s">
        <v>319</v>
      </c>
    </row>
    <row r="101" spans="1:7" x14ac:dyDescent="0.25">
      <c r="A101">
        <v>100</v>
      </c>
      <c r="B101" t="s">
        <v>202</v>
      </c>
      <c r="C101" t="s">
        <v>457</v>
      </c>
      <c r="D101">
        <v>328</v>
      </c>
      <c r="E101" t="s">
        <v>131</v>
      </c>
      <c r="F101" t="s">
        <v>131</v>
      </c>
      <c r="G101" t="s">
        <v>323</v>
      </c>
    </row>
    <row r="102" spans="1:7" x14ac:dyDescent="0.25">
      <c r="A102">
        <v>101</v>
      </c>
      <c r="B102" t="s">
        <v>203</v>
      </c>
      <c r="C102" t="s">
        <v>458</v>
      </c>
      <c r="D102">
        <v>332</v>
      </c>
      <c r="E102" t="s">
        <v>130</v>
      </c>
      <c r="F102" t="s">
        <v>322</v>
      </c>
      <c r="G102" t="s">
        <v>323</v>
      </c>
    </row>
    <row r="103" spans="1:7" x14ac:dyDescent="0.25">
      <c r="A103">
        <v>102</v>
      </c>
      <c r="B103" t="s">
        <v>459</v>
      </c>
      <c r="C103" t="s">
        <v>460</v>
      </c>
      <c r="D103">
        <v>334</v>
      </c>
      <c r="E103" t="s">
        <v>315</v>
      </c>
      <c r="F103" t="s">
        <v>333</v>
      </c>
    </row>
    <row r="104" spans="1:7" x14ac:dyDescent="0.25">
      <c r="A104">
        <v>103</v>
      </c>
      <c r="B104" t="s">
        <v>204</v>
      </c>
      <c r="C104" t="s">
        <v>461</v>
      </c>
      <c r="D104">
        <v>336</v>
      </c>
      <c r="E104" t="s">
        <v>132</v>
      </c>
      <c r="F104" t="s">
        <v>309</v>
      </c>
    </row>
    <row r="105" spans="1:7" x14ac:dyDescent="0.25">
      <c r="A105">
        <v>104</v>
      </c>
      <c r="B105" t="s">
        <v>205</v>
      </c>
      <c r="C105" t="s">
        <v>462</v>
      </c>
      <c r="D105">
        <v>340</v>
      </c>
      <c r="E105" t="s">
        <v>130</v>
      </c>
      <c r="F105" t="s">
        <v>346</v>
      </c>
      <c r="G105" t="s">
        <v>323</v>
      </c>
    </row>
    <row r="106" spans="1:7" x14ac:dyDescent="0.25">
      <c r="A106">
        <v>105</v>
      </c>
      <c r="B106" t="s">
        <v>206</v>
      </c>
      <c r="C106" t="s">
        <v>463</v>
      </c>
      <c r="D106">
        <v>348</v>
      </c>
      <c r="E106" t="s">
        <v>132</v>
      </c>
      <c r="F106" t="s">
        <v>343</v>
      </c>
    </row>
    <row r="107" spans="1:7" x14ac:dyDescent="0.25">
      <c r="A107">
        <v>106</v>
      </c>
      <c r="B107" t="s">
        <v>207</v>
      </c>
      <c r="C107" t="s">
        <v>464</v>
      </c>
      <c r="D107">
        <v>352</v>
      </c>
      <c r="E107" t="s">
        <v>132</v>
      </c>
      <c r="F107" t="s">
        <v>307</v>
      </c>
    </row>
    <row r="108" spans="1:7" x14ac:dyDescent="0.25">
      <c r="A108">
        <v>107</v>
      </c>
      <c r="B108" t="s">
        <v>208</v>
      </c>
      <c r="C108" t="s">
        <v>465</v>
      </c>
      <c r="D108">
        <v>356</v>
      </c>
      <c r="E108" t="s">
        <v>128</v>
      </c>
      <c r="F108" t="s">
        <v>304</v>
      </c>
    </row>
    <row r="109" spans="1:7" x14ac:dyDescent="0.25">
      <c r="A109">
        <v>108</v>
      </c>
      <c r="B109" t="s">
        <v>209</v>
      </c>
      <c r="C109" t="s">
        <v>466</v>
      </c>
      <c r="D109">
        <v>360</v>
      </c>
      <c r="E109" t="s">
        <v>128</v>
      </c>
      <c r="F109" t="s">
        <v>370</v>
      </c>
    </row>
    <row r="110" spans="1:7" x14ac:dyDescent="0.25">
      <c r="A110">
        <v>109</v>
      </c>
      <c r="B110" t="s">
        <v>467</v>
      </c>
      <c r="C110" t="s">
        <v>468</v>
      </c>
      <c r="D110">
        <v>364</v>
      </c>
      <c r="E110" t="s">
        <v>128</v>
      </c>
      <c r="F110" t="s">
        <v>304</v>
      </c>
    </row>
    <row r="111" spans="1:7" x14ac:dyDescent="0.25">
      <c r="A111">
        <v>110</v>
      </c>
      <c r="B111" t="s">
        <v>210</v>
      </c>
      <c r="C111" t="s">
        <v>469</v>
      </c>
      <c r="D111">
        <v>368</v>
      </c>
      <c r="E111" t="s">
        <v>128</v>
      </c>
      <c r="F111" t="s">
        <v>329</v>
      </c>
    </row>
    <row r="112" spans="1:7" x14ac:dyDescent="0.25">
      <c r="A112">
        <v>111</v>
      </c>
      <c r="B112" t="s">
        <v>211</v>
      </c>
      <c r="C112" t="s">
        <v>470</v>
      </c>
      <c r="D112">
        <v>372</v>
      </c>
      <c r="E112" t="s">
        <v>132</v>
      </c>
      <c r="F112" t="s">
        <v>307</v>
      </c>
    </row>
    <row r="113" spans="1:7" x14ac:dyDescent="0.25">
      <c r="A113">
        <v>112</v>
      </c>
      <c r="B113" t="s">
        <v>212</v>
      </c>
      <c r="C113" t="s">
        <v>471</v>
      </c>
      <c r="D113">
        <v>833</v>
      </c>
      <c r="E113" t="s">
        <v>132</v>
      </c>
      <c r="F113" t="s">
        <v>307</v>
      </c>
    </row>
    <row r="114" spans="1:7" x14ac:dyDescent="0.25">
      <c r="A114">
        <v>113</v>
      </c>
      <c r="B114" t="s">
        <v>213</v>
      </c>
      <c r="C114" t="s">
        <v>472</v>
      </c>
      <c r="D114">
        <v>376</v>
      </c>
      <c r="E114" t="s">
        <v>128</v>
      </c>
      <c r="F114" t="s">
        <v>329</v>
      </c>
    </row>
    <row r="115" spans="1:7" x14ac:dyDescent="0.25">
      <c r="A115">
        <v>114</v>
      </c>
      <c r="B115" t="s">
        <v>214</v>
      </c>
      <c r="C115" t="s">
        <v>473</v>
      </c>
      <c r="D115">
        <v>380</v>
      </c>
      <c r="E115" t="s">
        <v>132</v>
      </c>
      <c r="F115" t="s">
        <v>309</v>
      </c>
    </row>
    <row r="116" spans="1:7" x14ac:dyDescent="0.25">
      <c r="A116">
        <v>115</v>
      </c>
      <c r="B116" t="s">
        <v>215</v>
      </c>
      <c r="C116" t="s">
        <v>474</v>
      </c>
      <c r="D116">
        <v>388</v>
      </c>
      <c r="E116" t="s">
        <v>130</v>
      </c>
      <c r="F116" t="s">
        <v>322</v>
      </c>
      <c r="G116" t="s">
        <v>323</v>
      </c>
    </row>
    <row r="117" spans="1:7" x14ac:dyDescent="0.25">
      <c r="A117">
        <v>116</v>
      </c>
      <c r="B117" t="s">
        <v>216</v>
      </c>
      <c r="C117" t="s">
        <v>475</v>
      </c>
      <c r="D117">
        <v>392</v>
      </c>
      <c r="E117" t="s">
        <v>128</v>
      </c>
      <c r="F117" t="s">
        <v>384</v>
      </c>
    </row>
    <row r="118" spans="1:7" x14ac:dyDescent="0.25">
      <c r="A118">
        <v>117</v>
      </c>
      <c r="B118" t="s">
        <v>476</v>
      </c>
      <c r="C118" t="s">
        <v>477</v>
      </c>
      <c r="D118">
        <v>832</v>
      </c>
      <c r="E118" t="s">
        <v>132</v>
      </c>
      <c r="F118" t="s">
        <v>307</v>
      </c>
      <c r="G118" t="s">
        <v>168</v>
      </c>
    </row>
    <row r="119" spans="1:7" x14ac:dyDescent="0.25">
      <c r="A119">
        <v>118</v>
      </c>
      <c r="B119" t="s">
        <v>217</v>
      </c>
      <c r="C119" t="s">
        <v>478</v>
      </c>
      <c r="D119">
        <v>400</v>
      </c>
      <c r="E119" t="s">
        <v>128</v>
      </c>
      <c r="F119" t="s">
        <v>329</v>
      </c>
    </row>
    <row r="120" spans="1:7" x14ac:dyDescent="0.25">
      <c r="A120">
        <v>119</v>
      </c>
      <c r="B120" t="s">
        <v>218</v>
      </c>
      <c r="C120" t="s">
        <v>479</v>
      </c>
      <c r="D120">
        <v>398</v>
      </c>
      <c r="E120" t="s">
        <v>128</v>
      </c>
      <c r="F120" t="s">
        <v>480</v>
      </c>
    </row>
    <row r="121" spans="1:7" x14ac:dyDescent="0.25">
      <c r="A121">
        <v>120</v>
      </c>
      <c r="B121" t="s">
        <v>219</v>
      </c>
      <c r="C121" t="s">
        <v>481</v>
      </c>
      <c r="D121">
        <v>404</v>
      </c>
      <c r="E121" t="s">
        <v>129</v>
      </c>
      <c r="F121" t="s">
        <v>365</v>
      </c>
      <c r="G121" t="s">
        <v>319</v>
      </c>
    </row>
    <row r="122" spans="1:7" x14ac:dyDescent="0.25">
      <c r="A122">
        <v>121</v>
      </c>
      <c r="B122" t="s">
        <v>482</v>
      </c>
      <c r="C122" t="s">
        <v>483</v>
      </c>
      <c r="D122">
        <v>296</v>
      </c>
      <c r="E122" t="s">
        <v>315</v>
      </c>
      <c r="F122" t="s">
        <v>451</v>
      </c>
    </row>
    <row r="123" spans="1:7" x14ac:dyDescent="0.25">
      <c r="A123">
        <v>122</v>
      </c>
      <c r="B123" t="s">
        <v>220</v>
      </c>
      <c r="C123" t="s">
        <v>484</v>
      </c>
      <c r="D123">
        <v>414</v>
      </c>
      <c r="E123" t="s">
        <v>128</v>
      </c>
      <c r="F123" t="s">
        <v>329</v>
      </c>
    </row>
    <row r="124" spans="1:7" x14ac:dyDescent="0.25">
      <c r="A124">
        <v>123</v>
      </c>
      <c r="B124" t="s">
        <v>221</v>
      </c>
      <c r="C124" t="s">
        <v>485</v>
      </c>
      <c r="D124">
        <v>417</v>
      </c>
      <c r="E124" t="s">
        <v>128</v>
      </c>
      <c r="F124" t="s">
        <v>480</v>
      </c>
    </row>
    <row r="125" spans="1:7" x14ac:dyDescent="0.25">
      <c r="A125">
        <v>124</v>
      </c>
      <c r="B125" t="s">
        <v>486</v>
      </c>
      <c r="C125" t="s">
        <v>487</v>
      </c>
      <c r="D125">
        <v>418</v>
      </c>
      <c r="E125" t="s">
        <v>128</v>
      </c>
      <c r="F125" t="s">
        <v>370</v>
      </c>
    </row>
    <row r="126" spans="1:7" x14ac:dyDescent="0.25">
      <c r="A126">
        <v>125</v>
      </c>
      <c r="B126" t="s">
        <v>222</v>
      </c>
      <c r="C126" t="s">
        <v>488</v>
      </c>
      <c r="D126">
        <v>428</v>
      </c>
      <c r="E126" t="s">
        <v>132</v>
      </c>
      <c r="F126" t="s">
        <v>307</v>
      </c>
    </row>
    <row r="127" spans="1:7" x14ac:dyDescent="0.25">
      <c r="A127">
        <v>126</v>
      </c>
      <c r="B127" t="s">
        <v>223</v>
      </c>
      <c r="C127" t="s">
        <v>489</v>
      </c>
      <c r="D127">
        <v>422</v>
      </c>
      <c r="E127" t="s">
        <v>128</v>
      </c>
      <c r="F127" t="s">
        <v>329</v>
      </c>
    </row>
    <row r="128" spans="1:7" x14ac:dyDescent="0.25">
      <c r="A128">
        <v>127</v>
      </c>
      <c r="B128" t="s">
        <v>224</v>
      </c>
      <c r="C128" t="s">
        <v>490</v>
      </c>
      <c r="D128">
        <v>426</v>
      </c>
      <c r="E128" t="s">
        <v>129</v>
      </c>
      <c r="F128" t="s">
        <v>359</v>
      </c>
      <c r="G128" t="s">
        <v>319</v>
      </c>
    </row>
    <row r="129" spans="1:7" x14ac:dyDescent="0.25">
      <c r="A129">
        <v>128</v>
      </c>
      <c r="B129" t="s">
        <v>225</v>
      </c>
      <c r="C129" t="s">
        <v>491</v>
      </c>
      <c r="D129">
        <v>430</v>
      </c>
      <c r="E129" t="s">
        <v>129</v>
      </c>
      <c r="F129" t="s">
        <v>348</v>
      </c>
      <c r="G129" t="s">
        <v>319</v>
      </c>
    </row>
    <row r="130" spans="1:7" x14ac:dyDescent="0.25">
      <c r="A130">
        <v>129</v>
      </c>
      <c r="B130" t="s">
        <v>226</v>
      </c>
      <c r="C130" t="s">
        <v>492</v>
      </c>
      <c r="D130">
        <v>434</v>
      </c>
      <c r="E130" t="s">
        <v>129</v>
      </c>
      <c r="F130" t="s">
        <v>311</v>
      </c>
    </row>
    <row r="131" spans="1:7" x14ac:dyDescent="0.25">
      <c r="A131">
        <v>130</v>
      </c>
      <c r="B131" t="s">
        <v>227</v>
      </c>
      <c r="C131" t="s">
        <v>493</v>
      </c>
      <c r="D131">
        <v>438</v>
      </c>
      <c r="E131" t="s">
        <v>132</v>
      </c>
      <c r="F131" t="s">
        <v>335</v>
      </c>
    </row>
    <row r="132" spans="1:7" x14ac:dyDescent="0.25">
      <c r="A132">
        <v>131</v>
      </c>
      <c r="B132" t="s">
        <v>228</v>
      </c>
      <c r="C132" t="s">
        <v>494</v>
      </c>
      <c r="D132">
        <v>440</v>
      </c>
      <c r="E132" t="s">
        <v>132</v>
      </c>
      <c r="F132" t="s">
        <v>307</v>
      </c>
    </row>
    <row r="133" spans="1:7" x14ac:dyDescent="0.25">
      <c r="A133">
        <v>132</v>
      </c>
      <c r="B133" t="s">
        <v>229</v>
      </c>
      <c r="C133" t="s">
        <v>495</v>
      </c>
      <c r="D133">
        <v>442</v>
      </c>
      <c r="E133" t="s">
        <v>132</v>
      </c>
      <c r="F133" t="s">
        <v>335</v>
      </c>
    </row>
    <row r="134" spans="1:7" x14ac:dyDescent="0.25">
      <c r="A134">
        <v>133</v>
      </c>
      <c r="B134" t="s">
        <v>230</v>
      </c>
      <c r="C134" t="s">
        <v>496</v>
      </c>
      <c r="D134">
        <v>450</v>
      </c>
      <c r="E134" t="s">
        <v>129</v>
      </c>
      <c r="F134" t="s">
        <v>365</v>
      </c>
      <c r="G134" t="s">
        <v>319</v>
      </c>
    </row>
    <row r="135" spans="1:7" x14ac:dyDescent="0.25">
      <c r="A135">
        <v>134</v>
      </c>
      <c r="B135" t="s">
        <v>231</v>
      </c>
      <c r="C135" t="s">
        <v>497</v>
      </c>
      <c r="D135">
        <v>454</v>
      </c>
      <c r="E135" t="s">
        <v>129</v>
      </c>
      <c r="F135" t="s">
        <v>365</v>
      </c>
      <c r="G135" t="s">
        <v>319</v>
      </c>
    </row>
    <row r="136" spans="1:7" x14ac:dyDescent="0.25">
      <c r="A136">
        <v>135</v>
      </c>
      <c r="B136" t="s">
        <v>135</v>
      </c>
      <c r="C136" t="s">
        <v>498</v>
      </c>
      <c r="D136">
        <v>458</v>
      </c>
      <c r="E136" t="s">
        <v>128</v>
      </c>
      <c r="F136" t="s">
        <v>370</v>
      </c>
    </row>
    <row r="137" spans="1:7" x14ac:dyDescent="0.25">
      <c r="A137">
        <v>136</v>
      </c>
      <c r="B137" t="s">
        <v>232</v>
      </c>
      <c r="C137" t="s">
        <v>499</v>
      </c>
      <c r="D137">
        <v>462</v>
      </c>
      <c r="E137" t="s">
        <v>128</v>
      </c>
      <c r="F137" t="s">
        <v>304</v>
      </c>
    </row>
    <row r="138" spans="1:7" x14ac:dyDescent="0.25">
      <c r="A138">
        <v>137</v>
      </c>
      <c r="B138" t="s">
        <v>233</v>
      </c>
      <c r="C138" t="s">
        <v>500</v>
      </c>
      <c r="D138">
        <v>466</v>
      </c>
      <c r="E138" t="s">
        <v>129</v>
      </c>
      <c r="F138" t="s">
        <v>348</v>
      </c>
      <c r="G138" t="s">
        <v>319</v>
      </c>
    </row>
    <row r="139" spans="1:7" x14ac:dyDescent="0.25">
      <c r="A139">
        <v>138</v>
      </c>
      <c r="B139" t="s">
        <v>234</v>
      </c>
      <c r="C139" t="s">
        <v>501</v>
      </c>
      <c r="D139">
        <v>470</v>
      </c>
      <c r="E139" t="s">
        <v>132</v>
      </c>
      <c r="F139" t="s">
        <v>309</v>
      </c>
    </row>
    <row r="140" spans="1:7" x14ac:dyDescent="0.25">
      <c r="A140">
        <v>139</v>
      </c>
      <c r="B140" t="s">
        <v>502</v>
      </c>
      <c r="C140" t="s">
        <v>503</v>
      </c>
      <c r="D140">
        <v>584</v>
      </c>
      <c r="E140" t="s">
        <v>315</v>
      </c>
      <c r="F140" t="s">
        <v>451</v>
      </c>
    </row>
    <row r="141" spans="1:7" x14ac:dyDescent="0.25">
      <c r="A141">
        <v>140</v>
      </c>
      <c r="B141" t="s">
        <v>504</v>
      </c>
      <c r="C141" t="s">
        <v>505</v>
      </c>
      <c r="D141">
        <v>474</v>
      </c>
      <c r="E141" t="s">
        <v>130</v>
      </c>
      <c r="F141" t="s">
        <v>322</v>
      </c>
      <c r="G141" t="s">
        <v>323</v>
      </c>
    </row>
    <row r="142" spans="1:7" x14ac:dyDescent="0.25">
      <c r="A142">
        <v>141</v>
      </c>
      <c r="B142" t="s">
        <v>235</v>
      </c>
      <c r="C142" t="s">
        <v>506</v>
      </c>
      <c r="D142">
        <v>478</v>
      </c>
      <c r="E142" t="s">
        <v>129</v>
      </c>
      <c r="F142" t="s">
        <v>348</v>
      </c>
      <c r="G142" t="s">
        <v>319</v>
      </c>
    </row>
    <row r="143" spans="1:7" x14ac:dyDescent="0.25">
      <c r="A143">
        <v>142</v>
      </c>
      <c r="B143" t="s">
        <v>236</v>
      </c>
      <c r="C143" t="s">
        <v>507</v>
      </c>
      <c r="D143">
        <v>480</v>
      </c>
      <c r="E143" t="s">
        <v>129</v>
      </c>
      <c r="F143" t="s">
        <v>365</v>
      </c>
      <c r="G143" t="s">
        <v>319</v>
      </c>
    </row>
    <row r="144" spans="1:7" x14ac:dyDescent="0.25">
      <c r="A144">
        <v>143</v>
      </c>
      <c r="B144" t="s">
        <v>237</v>
      </c>
      <c r="C144" t="s">
        <v>508</v>
      </c>
      <c r="D144">
        <v>175</v>
      </c>
      <c r="E144" t="s">
        <v>129</v>
      </c>
      <c r="F144" t="s">
        <v>365</v>
      </c>
      <c r="G144" t="s">
        <v>319</v>
      </c>
    </row>
    <row r="145" spans="1:7" x14ac:dyDescent="0.25">
      <c r="A145">
        <v>144</v>
      </c>
      <c r="B145" t="s">
        <v>104</v>
      </c>
      <c r="C145" t="s">
        <v>509</v>
      </c>
      <c r="D145">
        <v>484</v>
      </c>
      <c r="E145" t="s">
        <v>130</v>
      </c>
      <c r="F145" t="s">
        <v>346</v>
      </c>
      <c r="G145" t="s">
        <v>323</v>
      </c>
    </row>
    <row r="146" spans="1:7" x14ac:dyDescent="0.25">
      <c r="A146">
        <v>145</v>
      </c>
      <c r="B146" t="s">
        <v>510</v>
      </c>
      <c r="C146" t="s">
        <v>511</v>
      </c>
      <c r="D146">
        <v>583</v>
      </c>
      <c r="E146" t="s">
        <v>315</v>
      </c>
      <c r="F146" t="s">
        <v>451</v>
      </c>
    </row>
    <row r="147" spans="1:7" x14ac:dyDescent="0.25">
      <c r="A147">
        <v>146</v>
      </c>
      <c r="B147" t="s">
        <v>238</v>
      </c>
      <c r="C147" t="s">
        <v>512</v>
      </c>
      <c r="D147">
        <v>492</v>
      </c>
      <c r="E147" t="s">
        <v>132</v>
      </c>
      <c r="F147" t="s">
        <v>335</v>
      </c>
    </row>
    <row r="148" spans="1:7" x14ac:dyDescent="0.25">
      <c r="A148">
        <v>147</v>
      </c>
      <c r="B148" t="s">
        <v>239</v>
      </c>
      <c r="C148" t="s">
        <v>513</v>
      </c>
      <c r="D148">
        <v>496</v>
      </c>
      <c r="E148" t="s">
        <v>128</v>
      </c>
      <c r="F148" t="s">
        <v>384</v>
      </c>
    </row>
    <row r="149" spans="1:7" x14ac:dyDescent="0.25">
      <c r="A149">
        <v>148</v>
      </c>
      <c r="B149" t="s">
        <v>240</v>
      </c>
      <c r="C149" t="s">
        <v>514</v>
      </c>
      <c r="D149">
        <v>499</v>
      </c>
      <c r="E149" t="s">
        <v>132</v>
      </c>
      <c r="F149" t="s">
        <v>309</v>
      </c>
    </row>
    <row r="150" spans="1:7" x14ac:dyDescent="0.25">
      <c r="A150">
        <v>149</v>
      </c>
      <c r="B150" t="s">
        <v>515</v>
      </c>
      <c r="C150" t="s">
        <v>516</v>
      </c>
      <c r="D150">
        <v>500</v>
      </c>
      <c r="E150" t="s">
        <v>130</v>
      </c>
      <c r="F150" t="s">
        <v>322</v>
      </c>
      <c r="G150" t="s">
        <v>323</v>
      </c>
    </row>
    <row r="151" spans="1:7" x14ac:dyDescent="0.25">
      <c r="A151">
        <v>150</v>
      </c>
      <c r="B151" t="s">
        <v>241</v>
      </c>
      <c r="C151" t="s">
        <v>517</v>
      </c>
      <c r="D151">
        <v>504</v>
      </c>
      <c r="E151" t="s">
        <v>129</v>
      </c>
      <c r="F151" t="s">
        <v>311</v>
      </c>
    </row>
    <row r="152" spans="1:7" x14ac:dyDescent="0.25">
      <c r="A152">
        <v>151</v>
      </c>
      <c r="B152" t="s">
        <v>242</v>
      </c>
      <c r="C152" t="s">
        <v>518</v>
      </c>
      <c r="D152">
        <v>508</v>
      </c>
      <c r="E152" t="s">
        <v>129</v>
      </c>
      <c r="F152" t="s">
        <v>365</v>
      </c>
      <c r="G152" t="s">
        <v>319</v>
      </c>
    </row>
    <row r="153" spans="1:7" x14ac:dyDescent="0.25">
      <c r="A153">
        <v>152</v>
      </c>
      <c r="B153" t="s">
        <v>243</v>
      </c>
      <c r="C153" t="s">
        <v>519</v>
      </c>
      <c r="D153">
        <v>104</v>
      </c>
      <c r="E153" t="s">
        <v>128</v>
      </c>
      <c r="F153" t="s">
        <v>370</v>
      </c>
    </row>
    <row r="154" spans="1:7" x14ac:dyDescent="0.25">
      <c r="A154">
        <v>153</v>
      </c>
      <c r="B154" t="s">
        <v>244</v>
      </c>
      <c r="C154" t="s">
        <v>520</v>
      </c>
      <c r="D154">
        <v>516</v>
      </c>
      <c r="E154" t="s">
        <v>129</v>
      </c>
      <c r="F154" t="s">
        <v>359</v>
      </c>
      <c r="G154" t="s">
        <v>319</v>
      </c>
    </row>
    <row r="155" spans="1:7" x14ac:dyDescent="0.25">
      <c r="A155">
        <v>154</v>
      </c>
      <c r="B155" t="s">
        <v>521</v>
      </c>
      <c r="C155" t="s">
        <v>522</v>
      </c>
      <c r="D155">
        <v>520</v>
      </c>
      <c r="E155" t="s">
        <v>315</v>
      </c>
      <c r="F155" t="s">
        <v>451</v>
      </c>
    </row>
    <row r="156" spans="1:7" x14ac:dyDescent="0.25">
      <c r="A156">
        <v>155</v>
      </c>
      <c r="B156" t="s">
        <v>245</v>
      </c>
      <c r="C156" t="s">
        <v>523</v>
      </c>
      <c r="D156">
        <v>524</v>
      </c>
      <c r="E156" t="s">
        <v>128</v>
      </c>
      <c r="F156" t="s">
        <v>304</v>
      </c>
    </row>
    <row r="157" spans="1:7" x14ac:dyDescent="0.25">
      <c r="A157">
        <v>156</v>
      </c>
      <c r="B157" t="s">
        <v>246</v>
      </c>
      <c r="C157" t="s">
        <v>524</v>
      </c>
      <c r="D157">
        <v>528</v>
      </c>
      <c r="E157" t="s">
        <v>132</v>
      </c>
      <c r="F157" t="s">
        <v>335</v>
      </c>
    </row>
    <row r="158" spans="1:7" x14ac:dyDescent="0.25">
      <c r="A158">
        <v>157</v>
      </c>
      <c r="B158" t="s">
        <v>525</v>
      </c>
      <c r="C158" t="s">
        <v>526</v>
      </c>
      <c r="D158">
        <v>540</v>
      </c>
      <c r="E158" t="s">
        <v>315</v>
      </c>
      <c r="F158" t="s">
        <v>430</v>
      </c>
    </row>
    <row r="159" spans="1:7" x14ac:dyDescent="0.25">
      <c r="A159">
        <v>158</v>
      </c>
      <c r="B159" t="s">
        <v>137</v>
      </c>
      <c r="C159" t="s">
        <v>527</v>
      </c>
      <c r="D159">
        <v>554</v>
      </c>
      <c r="E159" t="s">
        <v>315</v>
      </c>
      <c r="F159" t="s">
        <v>333</v>
      </c>
    </row>
    <row r="160" spans="1:7" x14ac:dyDescent="0.25">
      <c r="A160">
        <v>159</v>
      </c>
      <c r="B160" t="s">
        <v>247</v>
      </c>
      <c r="C160" t="s">
        <v>528</v>
      </c>
      <c r="D160">
        <v>558</v>
      </c>
      <c r="E160" t="s">
        <v>130</v>
      </c>
      <c r="F160" t="s">
        <v>346</v>
      </c>
      <c r="G160" t="s">
        <v>323</v>
      </c>
    </row>
    <row r="161" spans="1:7" x14ac:dyDescent="0.25">
      <c r="A161">
        <v>160</v>
      </c>
      <c r="B161" t="s">
        <v>248</v>
      </c>
      <c r="C161" t="s">
        <v>529</v>
      </c>
      <c r="D161">
        <v>562</v>
      </c>
      <c r="E161" t="s">
        <v>129</v>
      </c>
      <c r="F161" t="s">
        <v>348</v>
      </c>
      <c r="G161" t="s">
        <v>319</v>
      </c>
    </row>
    <row r="162" spans="1:7" x14ac:dyDescent="0.25">
      <c r="A162">
        <v>161</v>
      </c>
      <c r="B162" t="s">
        <v>249</v>
      </c>
      <c r="C162" t="s">
        <v>530</v>
      </c>
      <c r="D162">
        <v>566</v>
      </c>
      <c r="E162" t="s">
        <v>129</v>
      </c>
      <c r="F162" t="s">
        <v>348</v>
      </c>
      <c r="G162" t="s">
        <v>319</v>
      </c>
    </row>
    <row r="163" spans="1:7" x14ac:dyDescent="0.25">
      <c r="A163">
        <v>162</v>
      </c>
      <c r="B163" t="s">
        <v>531</v>
      </c>
      <c r="C163" t="s">
        <v>532</v>
      </c>
      <c r="D163">
        <v>570</v>
      </c>
      <c r="E163" t="s">
        <v>315</v>
      </c>
      <c r="F163" t="s">
        <v>314</v>
      </c>
    </row>
    <row r="164" spans="1:7" x14ac:dyDescent="0.25">
      <c r="A164">
        <v>163</v>
      </c>
      <c r="B164" t="s">
        <v>533</v>
      </c>
      <c r="C164" t="s">
        <v>534</v>
      </c>
      <c r="D164">
        <v>574</v>
      </c>
      <c r="E164" t="s">
        <v>315</v>
      </c>
      <c r="F164" t="s">
        <v>333</v>
      </c>
    </row>
    <row r="165" spans="1:7" x14ac:dyDescent="0.25">
      <c r="A165">
        <v>164</v>
      </c>
      <c r="B165" t="s">
        <v>250</v>
      </c>
      <c r="C165" t="s">
        <v>535</v>
      </c>
      <c r="D165">
        <v>807</v>
      </c>
      <c r="E165" t="s">
        <v>132</v>
      </c>
      <c r="F165" t="s">
        <v>309</v>
      </c>
    </row>
    <row r="166" spans="1:7" x14ac:dyDescent="0.25">
      <c r="A166">
        <v>165</v>
      </c>
      <c r="B166" t="s">
        <v>536</v>
      </c>
      <c r="C166" t="s">
        <v>537</v>
      </c>
      <c r="D166">
        <v>580</v>
      </c>
      <c r="E166" t="s">
        <v>315</v>
      </c>
      <c r="F166" t="s">
        <v>451</v>
      </c>
    </row>
    <row r="167" spans="1:7" x14ac:dyDescent="0.25">
      <c r="A167">
        <v>166</v>
      </c>
      <c r="B167" t="s">
        <v>251</v>
      </c>
      <c r="C167" t="s">
        <v>538</v>
      </c>
      <c r="D167">
        <v>578</v>
      </c>
      <c r="E167" t="s">
        <v>132</v>
      </c>
      <c r="F167" t="s">
        <v>307</v>
      </c>
    </row>
    <row r="168" spans="1:7" x14ac:dyDescent="0.25">
      <c r="A168">
        <v>167</v>
      </c>
      <c r="B168" t="s">
        <v>252</v>
      </c>
      <c r="C168" t="s">
        <v>539</v>
      </c>
      <c r="D168">
        <v>512</v>
      </c>
      <c r="E168" t="s">
        <v>128</v>
      </c>
      <c r="F168" t="s">
        <v>329</v>
      </c>
    </row>
    <row r="169" spans="1:7" x14ac:dyDescent="0.25">
      <c r="A169">
        <v>168</v>
      </c>
      <c r="B169" t="s">
        <v>253</v>
      </c>
      <c r="C169" t="s">
        <v>540</v>
      </c>
      <c r="D169">
        <v>586</v>
      </c>
      <c r="E169" t="s">
        <v>128</v>
      </c>
      <c r="F169" t="s">
        <v>304</v>
      </c>
    </row>
    <row r="170" spans="1:7" x14ac:dyDescent="0.25">
      <c r="A170">
        <v>169</v>
      </c>
      <c r="B170" t="s">
        <v>541</v>
      </c>
      <c r="C170" t="s">
        <v>542</v>
      </c>
      <c r="D170">
        <v>585</v>
      </c>
      <c r="E170" t="s">
        <v>315</v>
      </c>
      <c r="F170" t="s">
        <v>451</v>
      </c>
    </row>
    <row r="171" spans="1:7" x14ac:dyDescent="0.25">
      <c r="A171">
        <v>170</v>
      </c>
      <c r="B171" t="s">
        <v>254</v>
      </c>
      <c r="C171" t="s">
        <v>543</v>
      </c>
      <c r="D171">
        <v>591</v>
      </c>
      <c r="E171" t="s">
        <v>130</v>
      </c>
      <c r="F171" t="s">
        <v>346</v>
      </c>
      <c r="G171" t="s">
        <v>323</v>
      </c>
    </row>
    <row r="172" spans="1:7" x14ac:dyDescent="0.25">
      <c r="A172">
        <v>171</v>
      </c>
      <c r="B172" t="s">
        <v>544</v>
      </c>
      <c r="C172" t="s">
        <v>545</v>
      </c>
      <c r="D172">
        <v>598</v>
      </c>
      <c r="E172" t="s">
        <v>315</v>
      </c>
      <c r="F172" t="s">
        <v>430</v>
      </c>
    </row>
    <row r="173" spans="1:7" x14ac:dyDescent="0.25">
      <c r="A173">
        <v>172</v>
      </c>
      <c r="B173" t="s">
        <v>255</v>
      </c>
      <c r="C173" t="s">
        <v>546</v>
      </c>
      <c r="D173">
        <v>600</v>
      </c>
      <c r="E173" t="s">
        <v>131</v>
      </c>
      <c r="F173" t="s">
        <v>131</v>
      </c>
      <c r="G173" t="s">
        <v>323</v>
      </c>
    </row>
    <row r="174" spans="1:7" x14ac:dyDescent="0.25">
      <c r="A174">
        <v>173</v>
      </c>
      <c r="B174" t="s">
        <v>256</v>
      </c>
      <c r="C174" t="s">
        <v>547</v>
      </c>
      <c r="D174">
        <v>604</v>
      </c>
      <c r="E174" t="s">
        <v>131</v>
      </c>
      <c r="F174" t="s">
        <v>131</v>
      </c>
      <c r="G174" t="s">
        <v>323</v>
      </c>
    </row>
    <row r="175" spans="1:7" x14ac:dyDescent="0.25">
      <c r="A175">
        <v>174</v>
      </c>
      <c r="B175" t="s">
        <v>257</v>
      </c>
      <c r="C175" t="s">
        <v>548</v>
      </c>
      <c r="D175">
        <v>608</v>
      </c>
      <c r="E175" t="s">
        <v>128</v>
      </c>
      <c r="F175" t="s">
        <v>370</v>
      </c>
    </row>
    <row r="176" spans="1:7" x14ac:dyDescent="0.25">
      <c r="A176">
        <v>175</v>
      </c>
      <c r="B176" t="s">
        <v>549</v>
      </c>
      <c r="C176" t="s">
        <v>550</v>
      </c>
      <c r="D176">
        <v>612</v>
      </c>
      <c r="E176" t="s">
        <v>315</v>
      </c>
      <c r="F176" t="s">
        <v>314</v>
      </c>
    </row>
    <row r="177" spans="1:7" x14ac:dyDescent="0.25">
      <c r="A177">
        <v>176</v>
      </c>
      <c r="B177" t="s">
        <v>258</v>
      </c>
      <c r="C177" t="s">
        <v>551</v>
      </c>
      <c r="D177">
        <v>616</v>
      </c>
      <c r="E177" t="s">
        <v>132</v>
      </c>
      <c r="F177" t="s">
        <v>343</v>
      </c>
    </row>
    <row r="178" spans="1:7" x14ac:dyDescent="0.25">
      <c r="A178">
        <v>177</v>
      </c>
      <c r="B178" t="s">
        <v>259</v>
      </c>
      <c r="C178" t="s">
        <v>552</v>
      </c>
      <c r="D178">
        <v>620</v>
      </c>
      <c r="E178" t="s">
        <v>132</v>
      </c>
      <c r="F178" t="s">
        <v>309</v>
      </c>
    </row>
    <row r="179" spans="1:7" x14ac:dyDescent="0.25">
      <c r="A179">
        <v>178</v>
      </c>
      <c r="B179" t="s">
        <v>553</v>
      </c>
      <c r="C179" t="s">
        <v>554</v>
      </c>
      <c r="D179">
        <v>630</v>
      </c>
      <c r="E179" t="s">
        <v>130</v>
      </c>
      <c r="F179" t="s">
        <v>322</v>
      </c>
      <c r="G179" t="s">
        <v>323</v>
      </c>
    </row>
    <row r="180" spans="1:7" x14ac:dyDescent="0.25">
      <c r="A180">
        <v>179</v>
      </c>
      <c r="B180" t="s">
        <v>260</v>
      </c>
      <c r="C180" t="s">
        <v>555</v>
      </c>
      <c r="D180">
        <v>634</v>
      </c>
      <c r="E180" t="s">
        <v>128</v>
      </c>
      <c r="F180" t="s">
        <v>329</v>
      </c>
    </row>
    <row r="181" spans="1:7" x14ac:dyDescent="0.25">
      <c r="A181">
        <v>180</v>
      </c>
      <c r="B181" t="s">
        <v>556</v>
      </c>
      <c r="C181" t="s">
        <v>557</v>
      </c>
      <c r="D181">
        <v>410</v>
      </c>
      <c r="E181" t="s">
        <v>128</v>
      </c>
      <c r="F181" t="s">
        <v>384</v>
      </c>
    </row>
    <row r="182" spans="1:7" x14ac:dyDescent="0.25">
      <c r="A182">
        <v>181</v>
      </c>
      <c r="B182" t="s">
        <v>558</v>
      </c>
      <c r="C182" t="s">
        <v>559</v>
      </c>
      <c r="D182">
        <v>498</v>
      </c>
      <c r="E182" t="s">
        <v>132</v>
      </c>
      <c r="F182" t="s">
        <v>343</v>
      </c>
    </row>
    <row r="183" spans="1:7" x14ac:dyDescent="0.25">
      <c r="A183">
        <v>182</v>
      </c>
      <c r="B183" t="s">
        <v>261</v>
      </c>
      <c r="C183" t="s">
        <v>560</v>
      </c>
      <c r="D183">
        <v>638</v>
      </c>
      <c r="E183" t="s">
        <v>129</v>
      </c>
      <c r="F183" t="s">
        <v>365</v>
      </c>
      <c r="G183" t="s">
        <v>319</v>
      </c>
    </row>
    <row r="184" spans="1:7" x14ac:dyDescent="0.25">
      <c r="A184">
        <v>183</v>
      </c>
      <c r="B184" t="s">
        <v>262</v>
      </c>
      <c r="C184" t="s">
        <v>561</v>
      </c>
      <c r="D184">
        <v>642</v>
      </c>
      <c r="E184" t="s">
        <v>132</v>
      </c>
      <c r="F184" t="s">
        <v>343</v>
      </c>
    </row>
    <row r="185" spans="1:7" x14ac:dyDescent="0.25">
      <c r="A185">
        <v>184</v>
      </c>
      <c r="B185" t="s">
        <v>562</v>
      </c>
      <c r="C185" t="s">
        <v>563</v>
      </c>
      <c r="D185">
        <v>643</v>
      </c>
      <c r="E185" t="s">
        <v>132</v>
      </c>
      <c r="F185" t="s">
        <v>343</v>
      </c>
    </row>
    <row r="186" spans="1:7" x14ac:dyDescent="0.25">
      <c r="A186">
        <v>185</v>
      </c>
      <c r="B186" t="s">
        <v>263</v>
      </c>
      <c r="C186" t="s">
        <v>564</v>
      </c>
      <c r="D186">
        <v>646</v>
      </c>
      <c r="E186" t="s">
        <v>129</v>
      </c>
      <c r="F186" t="s">
        <v>365</v>
      </c>
      <c r="G186" t="s">
        <v>319</v>
      </c>
    </row>
    <row r="187" spans="1:7" x14ac:dyDescent="0.25">
      <c r="A187">
        <v>186</v>
      </c>
      <c r="B187" t="s">
        <v>565</v>
      </c>
      <c r="C187" t="s">
        <v>566</v>
      </c>
      <c r="D187">
        <v>652</v>
      </c>
      <c r="E187" t="s">
        <v>130</v>
      </c>
      <c r="F187" t="s">
        <v>322</v>
      </c>
      <c r="G187" t="s">
        <v>323</v>
      </c>
    </row>
    <row r="188" spans="1:7" x14ac:dyDescent="0.25">
      <c r="A188">
        <v>187</v>
      </c>
      <c r="B188" t="s">
        <v>264</v>
      </c>
      <c r="C188" t="s">
        <v>567</v>
      </c>
      <c r="D188">
        <v>654</v>
      </c>
      <c r="E188" t="s">
        <v>129</v>
      </c>
      <c r="F188" t="s">
        <v>348</v>
      </c>
      <c r="G188" t="s">
        <v>319</v>
      </c>
    </row>
    <row r="189" spans="1:7" x14ac:dyDescent="0.25">
      <c r="A189">
        <v>188</v>
      </c>
      <c r="B189" t="s">
        <v>265</v>
      </c>
      <c r="C189" t="s">
        <v>568</v>
      </c>
      <c r="D189">
        <v>659</v>
      </c>
      <c r="E189" t="s">
        <v>130</v>
      </c>
      <c r="F189" t="s">
        <v>322</v>
      </c>
      <c r="G189" t="s">
        <v>323</v>
      </c>
    </row>
    <row r="190" spans="1:7" x14ac:dyDescent="0.25">
      <c r="A190">
        <v>189</v>
      </c>
      <c r="B190" t="s">
        <v>266</v>
      </c>
      <c r="C190" t="s">
        <v>569</v>
      </c>
      <c r="D190">
        <v>662</v>
      </c>
      <c r="E190" t="s">
        <v>130</v>
      </c>
      <c r="F190" t="s">
        <v>322</v>
      </c>
      <c r="G190" t="s">
        <v>323</v>
      </c>
    </row>
    <row r="191" spans="1:7" x14ac:dyDescent="0.25">
      <c r="A191">
        <v>190</v>
      </c>
      <c r="B191" t="s">
        <v>570</v>
      </c>
      <c r="C191" t="s">
        <v>571</v>
      </c>
      <c r="D191">
        <v>663</v>
      </c>
      <c r="E191" t="s">
        <v>130</v>
      </c>
      <c r="F191" t="s">
        <v>322</v>
      </c>
      <c r="G191" t="s">
        <v>323</v>
      </c>
    </row>
    <row r="192" spans="1:7" x14ac:dyDescent="0.25">
      <c r="A192">
        <v>191</v>
      </c>
      <c r="B192" t="s">
        <v>572</v>
      </c>
      <c r="C192" t="s">
        <v>573</v>
      </c>
      <c r="D192">
        <v>666</v>
      </c>
      <c r="E192" t="s">
        <v>130</v>
      </c>
      <c r="F192" t="s">
        <v>351</v>
      </c>
    </row>
    <row r="193" spans="1:7" x14ac:dyDescent="0.25">
      <c r="A193">
        <v>192</v>
      </c>
      <c r="B193" t="s">
        <v>267</v>
      </c>
      <c r="C193" t="s">
        <v>574</v>
      </c>
      <c r="D193">
        <v>670</v>
      </c>
      <c r="E193" t="s">
        <v>130</v>
      </c>
      <c r="F193" t="s">
        <v>322</v>
      </c>
      <c r="G193" t="s">
        <v>323</v>
      </c>
    </row>
    <row r="194" spans="1:7" x14ac:dyDescent="0.25">
      <c r="A194">
        <v>193</v>
      </c>
      <c r="B194" t="s">
        <v>575</v>
      </c>
      <c r="C194" t="s">
        <v>576</v>
      </c>
      <c r="D194">
        <v>882</v>
      </c>
      <c r="E194" t="s">
        <v>315</v>
      </c>
      <c r="F194" t="s">
        <v>314</v>
      </c>
    </row>
    <row r="195" spans="1:7" x14ac:dyDescent="0.25">
      <c r="A195">
        <v>194</v>
      </c>
      <c r="B195" t="s">
        <v>268</v>
      </c>
      <c r="C195" t="s">
        <v>577</v>
      </c>
      <c r="D195">
        <v>674</v>
      </c>
      <c r="E195" t="s">
        <v>132</v>
      </c>
      <c r="F195" t="s">
        <v>309</v>
      </c>
    </row>
    <row r="196" spans="1:7" x14ac:dyDescent="0.25">
      <c r="A196">
        <v>195</v>
      </c>
      <c r="B196" t="s">
        <v>578</v>
      </c>
      <c r="C196" t="s">
        <v>579</v>
      </c>
      <c r="D196">
        <v>678</v>
      </c>
      <c r="E196" t="s">
        <v>129</v>
      </c>
      <c r="F196" t="s">
        <v>318</v>
      </c>
      <c r="G196" t="s">
        <v>319</v>
      </c>
    </row>
    <row r="197" spans="1:7" x14ac:dyDescent="0.25">
      <c r="A197">
        <v>196</v>
      </c>
      <c r="B197" t="s">
        <v>580</v>
      </c>
      <c r="D197">
        <v>680</v>
      </c>
      <c r="E197" t="s">
        <v>132</v>
      </c>
      <c r="F197" t="s">
        <v>307</v>
      </c>
      <c r="G197" t="s">
        <v>168</v>
      </c>
    </row>
    <row r="198" spans="1:7" x14ac:dyDescent="0.25">
      <c r="A198">
        <v>197</v>
      </c>
      <c r="B198" t="s">
        <v>269</v>
      </c>
      <c r="C198" t="s">
        <v>581</v>
      </c>
      <c r="D198">
        <v>682</v>
      </c>
      <c r="E198" t="s">
        <v>128</v>
      </c>
      <c r="F198" t="s">
        <v>329</v>
      </c>
    </row>
    <row r="199" spans="1:7" x14ac:dyDescent="0.25">
      <c r="A199">
        <v>198</v>
      </c>
      <c r="B199" t="s">
        <v>270</v>
      </c>
      <c r="C199" t="s">
        <v>582</v>
      </c>
      <c r="D199">
        <v>686</v>
      </c>
      <c r="E199" t="s">
        <v>129</v>
      </c>
      <c r="F199" t="s">
        <v>348</v>
      </c>
      <c r="G199" t="s">
        <v>319</v>
      </c>
    </row>
    <row r="200" spans="1:7" x14ac:dyDescent="0.25">
      <c r="A200">
        <v>199</v>
      </c>
      <c r="B200" t="s">
        <v>271</v>
      </c>
      <c r="C200" t="s">
        <v>583</v>
      </c>
      <c r="D200">
        <v>688</v>
      </c>
      <c r="E200" t="s">
        <v>132</v>
      </c>
      <c r="F200" t="s">
        <v>309</v>
      </c>
    </row>
    <row r="201" spans="1:7" x14ac:dyDescent="0.25">
      <c r="A201">
        <v>200</v>
      </c>
      <c r="B201" t="s">
        <v>272</v>
      </c>
      <c r="C201" t="s">
        <v>584</v>
      </c>
      <c r="D201">
        <v>690</v>
      </c>
      <c r="E201" t="s">
        <v>129</v>
      </c>
      <c r="F201" t="s">
        <v>365</v>
      </c>
      <c r="G201" t="s">
        <v>319</v>
      </c>
    </row>
    <row r="202" spans="1:7" x14ac:dyDescent="0.25">
      <c r="A202">
        <v>201</v>
      </c>
      <c r="B202" t="s">
        <v>273</v>
      </c>
      <c r="C202" t="s">
        <v>585</v>
      </c>
      <c r="D202">
        <v>694</v>
      </c>
      <c r="E202" t="s">
        <v>129</v>
      </c>
      <c r="F202" t="s">
        <v>348</v>
      </c>
      <c r="G202" t="s">
        <v>319</v>
      </c>
    </row>
    <row r="203" spans="1:7" x14ac:dyDescent="0.25">
      <c r="A203">
        <v>202</v>
      </c>
      <c r="B203" t="s">
        <v>134</v>
      </c>
      <c r="C203" t="s">
        <v>586</v>
      </c>
      <c r="D203">
        <v>702</v>
      </c>
      <c r="E203" t="s">
        <v>128</v>
      </c>
      <c r="F203" t="s">
        <v>370</v>
      </c>
    </row>
    <row r="204" spans="1:7" x14ac:dyDescent="0.25">
      <c r="A204">
        <v>203</v>
      </c>
      <c r="B204" t="s">
        <v>587</v>
      </c>
      <c r="C204" t="s">
        <v>588</v>
      </c>
      <c r="D204">
        <v>534</v>
      </c>
      <c r="E204" t="s">
        <v>130</v>
      </c>
      <c r="F204" t="s">
        <v>322</v>
      </c>
      <c r="G204" t="s">
        <v>323</v>
      </c>
    </row>
    <row r="205" spans="1:7" x14ac:dyDescent="0.25">
      <c r="A205">
        <v>204</v>
      </c>
      <c r="B205" t="s">
        <v>274</v>
      </c>
      <c r="C205" t="s">
        <v>589</v>
      </c>
      <c r="D205">
        <v>703</v>
      </c>
      <c r="E205" t="s">
        <v>132</v>
      </c>
      <c r="F205" t="s">
        <v>343</v>
      </c>
    </row>
    <row r="206" spans="1:7" x14ac:dyDescent="0.25">
      <c r="A206">
        <v>205</v>
      </c>
      <c r="B206" t="s">
        <v>275</v>
      </c>
      <c r="C206" t="s">
        <v>590</v>
      </c>
      <c r="D206">
        <v>705</v>
      </c>
      <c r="E206" t="s">
        <v>132</v>
      </c>
      <c r="F206" t="s">
        <v>309</v>
      </c>
    </row>
    <row r="207" spans="1:7" x14ac:dyDescent="0.25">
      <c r="A207">
        <v>206</v>
      </c>
      <c r="B207" t="s">
        <v>591</v>
      </c>
      <c r="C207" t="s">
        <v>592</v>
      </c>
      <c r="D207">
        <v>90</v>
      </c>
      <c r="E207" t="s">
        <v>315</v>
      </c>
      <c r="F207" t="s">
        <v>430</v>
      </c>
    </row>
    <row r="208" spans="1:7" x14ac:dyDescent="0.25">
      <c r="A208">
        <v>207</v>
      </c>
      <c r="B208" t="s">
        <v>276</v>
      </c>
      <c r="C208" t="s">
        <v>593</v>
      </c>
      <c r="D208">
        <v>706</v>
      </c>
      <c r="E208" t="s">
        <v>129</v>
      </c>
      <c r="F208" t="s">
        <v>365</v>
      </c>
      <c r="G208" t="s">
        <v>319</v>
      </c>
    </row>
    <row r="209" spans="1:7" x14ac:dyDescent="0.25">
      <c r="A209">
        <v>208</v>
      </c>
      <c r="B209" t="s">
        <v>277</v>
      </c>
      <c r="C209" t="s">
        <v>594</v>
      </c>
      <c r="D209">
        <v>710</v>
      </c>
      <c r="E209" t="s">
        <v>129</v>
      </c>
      <c r="F209" t="s">
        <v>359</v>
      </c>
      <c r="G209" t="s">
        <v>319</v>
      </c>
    </row>
    <row r="210" spans="1:7" x14ac:dyDescent="0.25">
      <c r="A210">
        <v>209</v>
      </c>
      <c r="B210" t="s">
        <v>595</v>
      </c>
      <c r="C210" t="s">
        <v>596</v>
      </c>
      <c r="D210">
        <v>239</v>
      </c>
      <c r="E210" t="s">
        <v>131</v>
      </c>
      <c r="F210" t="s">
        <v>131</v>
      </c>
      <c r="G210" t="s">
        <v>323</v>
      </c>
    </row>
    <row r="211" spans="1:7" x14ac:dyDescent="0.25">
      <c r="A211">
        <v>210</v>
      </c>
      <c r="B211" t="s">
        <v>278</v>
      </c>
      <c r="C211" t="s">
        <v>597</v>
      </c>
      <c r="D211">
        <v>728</v>
      </c>
      <c r="E211" t="s">
        <v>129</v>
      </c>
      <c r="F211" t="s">
        <v>365</v>
      </c>
      <c r="G211" t="s">
        <v>319</v>
      </c>
    </row>
    <row r="212" spans="1:7" x14ac:dyDescent="0.25">
      <c r="A212">
        <v>211</v>
      </c>
      <c r="B212" t="s">
        <v>279</v>
      </c>
      <c r="C212" t="s">
        <v>598</v>
      </c>
      <c r="D212">
        <v>724</v>
      </c>
      <c r="E212" t="s">
        <v>132</v>
      </c>
      <c r="F212" t="s">
        <v>309</v>
      </c>
    </row>
    <row r="213" spans="1:7" x14ac:dyDescent="0.25">
      <c r="A213">
        <v>212</v>
      </c>
      <c r="B213" t="s">
        <v>280</v>
      </c>
      <c r="C213" t="s">
        <v>599</v>
      </c>
      <c r="D213">
        <v>144</v>
      </c>
      <c r="E213" t="s">
        <v>128</v>
      </c>
      <c r="F213" t="s">
        <v>304</v>
      </c>
    </row>
    <row r="214" spans="1:7" x14ac:dyDescent="0.25">
      <c r="A214">
        <v>213</v>
      </c>
      <c r="B214" t="s">
        <v>281</v>
      </c>
      <c r="C214" t="s">
        <v>600</v>
      </c>
      <c r="D214">
        <v>275</v>
      </c>
      <c r="E214" t="s">
        <v>128</v>
      </c>
      <c r="F214" t="s">
        <v>329</v>
      </c>
    </row>
    <row r="215" spans="1:7" x14ac:dyDescent="0.25">
      <c r="A215">
        <v>214</v>
      </c>
      <c r="B215" t="s">
        <v>282</v>
      </c>
      <c r="C215" t="s">
        <v>601</v>
      </c>
      <c r="D215">
        <v>729</v>
      </c>
      <c r="E215" t="s">
        <v>129</v>
      </c>
      <c r="F215" t="s">
        <v>311</v>
      </c>
    </row>
    <row r="216" spans="1:7" x14ac:dyDescent="0.25">
      <c r="A216">
        <v>215</v>
      </c>
      <c r="B216" t="s">
        <v>283</v>
      </c>
      <c r="C216" t="s">
        <v>602</v>
      </c>
      <c r="D216">
        <v>740</v>
      </c>
      <c r="E216" t="s">
        <v>131</v>
      </c>
      <c r="F216" t="s">
        <v>131</v>
      </c>
      <c r="G216" t="s">
        <v>323</v>
      </c>
    </row>
    <row r="217" spans="1:7" x14ac:dyDescent="0.25">
      <c r="A217">
        <v>216</v>
      </c>
      <c r="B217" t="s">
        <v>603</v>
      </c>
      <c r="C217" t="s">
        <v>604</v>
      </c>
      <c r="D217">
        <v>744</v>
      </c>
      <c r="E217" t="s">
        <v>132</v>
      </c>
      <c r="F217" t="s">
        <v>307</v>
      </c>
    </row>
    <row r="218" spans="1:7" x14ac:dyDescent="0.25">
      <c r="A218">
        <v>217</v>
      </c>
      <c r="B218" t="s">
        <v>284</v>
      </c>
      <c r="C218" t="s">
        <v>605</v>
      </c>
      <c r="D218">
        <v>752</v>
      </c>
      <c r="E218" t="s">
        <v>132</v>
      </c>
      <c r="F218" t="s">
        <v>307</v>
      </c>
    </row>
    <row r="219" spans="1:7" x14ac:dyDescent="0.25">
      <c r="A219">
        <v>218</v>
      </c>
      <c r="B219" t="s">
        <v>285</v>
      </c>
      <c r="C219" t="s">
        <v>606</v>
      </c>
      <c r="D219">
        <v>756</v>
      </c>
      <c r="E219" t="s">
        <v>132</v>
      </c>
      <c r="F219" t="s">
        <v>335</v>
      </c>
    </row>
    <row r="220" spans="1:7" x14ac:dyDescent="0.25">
      <c r="A220">
        <v>219</v>
      </c>
      <c r="B220" t="s">
        <v>607</v>
      </c>
      <c r="C220" t="s">
        <v>608</v>
      </c>
      <c r="D220">
        <v>760</v>
      </c>
      <c r="E220" t="s">
        <v>128</v>
      </c>
      <c r="F220" t="s">
        <v>329</v>
      </c>
    </row>
    <row r="221" spans="1:7" x14ac:dyDescent="0.25">
      <c r="A221">
        <v>220</v>
      </c>
      <c r="B221" t="s">
        <v>286</v>
      </c>
      <c r="C221" t="s">
        <v>609</v>
      </c>
      <c r="D221">
        <v>762</v>
      </c>
      <c r="E221" t="s">
        <v>128</v>
      </c>
      <c r="F221" t="s">
        <v>480</v>
      </c>
    </row>
    <row r="222" spans="1:7" x14ac:dyDescent="0.25">
      <c r="A222">
        <v>221</v>
      </c>
      <c r="B222" t="s">
        <v>287</v>
      </c>
      <c r="C222" t="s">
        <v>610</v>
      </c>
      <c r="D222">
        <v>764</v>
      </c>
      <c r="E222" t="s">
        <v>128</v>
      </c>
      <c r="F222" t="s">
        <v>370</v>
      </c>
    </row>
    <row r="223" spans="1:7" x14ac:dyDescent="0.25">
      <c r="A223">
        <v>222</v>
      </c>
      <c r="B223" t="s">
        <v>288</v>
      </c>
      <c r="C223" t="s">
        <v>611</v>
      </c>
      <c r="D223">
        <v>626</v>
      </c>
      <c r="E223" t="s">
        <v>128</v>
      </c>
      <c r="F223" t="s">
        <v>370</v>
      </c>
    </row>
    <row r="224" spans="1:7" x14ac:dyDescent="0.25">
      <c r="A224">
        <v>223</v>
      </c>
      <c r="B224" t="s">
        <v>289</v>
      </c>
      <c r="C224" t="s">
        <v>612</v>
      </c>
      <c r="D224">
        <v>768</v>
      </c>
      <c r="E224" t="s">
        <v>129</v>
      </c>
      <c r="F224" t="s">
        <v>348</v>
      </c>
      <c r="G224" t="s">
        <v>319</v>
      </c>
    </row>
    <row r="225" spans="1:7" x14ac:dyDescent="0.25">
      <c r="A225">
        <v>224</v>
      </c>
      <c r="B225" t="s">
        <v>613</v>
      </c>
      <c r="C225" t="s">
        <v>614</v>
      </c>
      <c r="D225">
        <v>772</v>
      </c>
      <c r="E225" t="s">
        <v>315</v>
      </c>
      <c r="F225" t="s">
        <v>314</v>
      </c>
    </row>
    <row r="226" spans="1:7" x14ac:dyDescent="0.25">
      <c r="A226">
        <v>225</v>
      </c>
      <c r="B226" t="s">
        <v>615</v>
      </c>
      <c r="C226" t="s">
        <v>616</v>
      </c>
      <c r="D226">
        <v>776</v>
      </c>
      <c r="E226" t="s">
        <v>315</v>
      </c>
      <c r="F226" t="s">
        <v>314</v>
      </c>
    </row>
    <row r="227" spans="1:7" x14ac:dyDescent="0.25">
      <c r="A227">
        <v>226</v>
      </c>
      <c r="B227" t="s">
        <v>290</v>
      </c>
      <c r="C227" t="s">
        <v>617</v>
      </c>
      <c r="D227">
        <v>780</v>
      </c>
      <c r="E227" t="s">
        <v>130</v>
      </c>
      <c r="F227" t="s">
        <v>322</v>
      </c>
      <c r="G227" t="s">
        <v>323</v>
      </c>
    </row>
    <row r="228" spans="1:7" x14ac:dyDescent="0.25">
      <c r="A228">
        <v>227</v>
      </c>
      <c r="B228" t="s">
        <v>291</v>
      </c>
      <c r="C228" t="s">
        <v>618</v>
      </c>
      <c r="D228">
        <v>788</v>
      </c>
      <c r="E228" t="s">
        <v>129</v>
      </c>
      <c r="F228" t="s">
        <v>311</v>
      </c>
    </row>
    <row r="229" spans="1:7" x14ac:dyDescent="0.25">
      <c r="A229">
        <v>228</v>
      </c>
      <c r="B229" t="s">
        <v>656</v>
      </c>
      <c r="C229" t="s">
        <v>619</v>
      </c>
      <c r="D229">
        <v>792</v>
      </c>
      <c r="E229" t="s">
        <v>128</v>
      </c>
      <c r="F229" t="s">
        <v>329</v>
      </c>
    </row>
    <row r="230" spans="1:7" x14ac:dyDescent="0.25">
      <c r="A230">
        <v>229</v>
      </c>
      <c r="B230" t="s">
        <v>292</v>
      </c>
      <c r="C230" t="s">
        <v>620</v>
      </c>
      <c r="D230">
        <v>795</v>
      </c>
      <c r="E230" t="s">
        <v>128</v>
      </c>
      <c r="F230" t="s">
        <v>480</v>
      </c>
    </row>
    <row r="231" spans="1:7" x14ac:dyDescent="0.25">
      <c r="A231">
        <v>230</v>
      </c>
      <c r="B231" t="s">
        <v>621</v>
      </c>
      <c r="C231" t="s">
        <v>622</v>
      </c>
      <c r="D231">
        <v>796</v>
      </c>
      <c r="E231" t="s">
        <v>130</v>
      </c>
      <c r="F231" t="s">
        <v>322</v>
      </c>
      <c r="G231" t="s">
        <v>323</v>
      </c>
    </row>
    <row r="232" spans="1:7" x14ac:dyDescent="0.25">
      <c r="A232">
        <v>231</v>
      </c>
      <c r="B232" t="s">
        <v>623</v>
      </c>
      <c r="C232" t="s">
        <v>624</v>
      </c>
      <c r="D232">
        <v>798</v>
      </c>
      <c r="E232" t="s">
        <v>315</v>
      </c>
      <c r="F232" t="s">
        <v>314</v>
      </c>
    </row>
    <row r="233" spans="1:7" x14ac:dyDescent="0.25">
      <c r="A233">
        <v>232</v>
      </c>
      <c r="B233" t="s">
        <v>293</v>
      </c>
      <c r="C233" t="s">
        <v>625</v>
      </c>
      <c r="D233">
        <v>800</v>
      </c>
      <c r="E233" t="s">
        <v>129</v>
      </c>
      <c r="F233" t="s">
        <v>365</v>
      </c>
      <c r="G233" t="s">
        <v>319</v>
      </c>
    </row>
    <row r="234" spans="1:7" x14ac:dyDescent="0.25">
      <c r="A234">
        <v>233</v>
      </c>
      <c r="B234" t="s">
        <v>294</v>
      </c>
      <c r="C234" t="s">
        <v>626</v>
      </c>
      <c r="D234">
        <v>804</v>
      </c>
      <c r="E234" t="s">
        <v>132</v>
      </c>
      <c r="F234" t="s">
        <v>343</v>
      </c>
    </row>
    <row r="235" spans="1:7" x14ac:dyDescent="0.25">
      <c r="A235">
        <v>234</v>
      </c>
      <c r="B235" t="s">
        <v>295</v>
      </c>
      <c r="C235" t="s">
        <v>627</v>
      </c>
      <c r="D235">
        <v>784</v>
      </c>
      <c r="E235" t="s">
        <v>128</v>
      </c>
      <c r="F235" t="s">
        <v>329</v>
      </c>
    </row>
    <row r="236" spans="1:7" x14ac:dyDescent="0.25">
      <c r="A236">
        <v>235</v>
      </c>
      <c r="B236" t="s">
        <v>628</v>
      </c>
      <c r="C236" t="s">
        <v>629</v>
      </c>
      <c r="D236">
        <v>826</v>
      </c>
      <c r="E236" t="s">
        <v>132</v>
      </c>
      <c r="F236" t="s">
        <v>307</v>
      </c>
    </row>
    <row r="237" spans="1:7" x14ac:dyDescent="0.25">
      <c r="A237">
        <v>236</v>
      </c>
      <c r="B237" t="s">
        <v>630</v>
      </c>
      <c r="C237" t="s">
        <v>631</v>
      </c>
      <c r="D237">
        <v>834</v>
      </c>
      <c r="E237" t="s">
        <v>129</v>
      </c>
      <c r="F237" t="s">
        <v>365</v>
      </c>
      <c r="G237" t="s">
        <v>319</v>
      </c>
    </row>
    <row r="238" spans="1:7" x14ac:dyDescent="0.25">
      <c r="A238">
        <v>237</v>
      </c>
      <c r="B238" t="s">
        <v>632</v>
      </c>
      <c r="C238" t="s">
        <v>633</v>
      </c>
      <c r="D238">
        <v>581</v>
      </c>
      <c r="E238" t="s">
        <v>315</v>
      </c>
      <c r="F238" t="s">
        <v>451</v>
      </c>
    </row>
    <row r="239" spans="1:7" x14ac:dyDescent="0.25">
      <c r="A239">
        <v>238</v>
      </c>
      <c r="B239" t="s">
        <v>95</v>
      </c>
      <c r="C239" t="s">
        <v>634</v>
      </c>
      <c r="D239">
        <v>840</v>
      </c>
      <c r="E239" t="s">
        <v>130</v>
      </c>
      <c r="F239" t="s">
        <v>351</v>
      </c>
    </row>
    <row r="240" spans="1:7" x14ac:dyDescent="0.25">
      <c r="A240">
        <v>239</v>
      </c>
      <c r="B240" t="s">
        <v>635</v>
      </c>
      <c r="C240" t="s">
        <v>636</v>
      </c>
      <c r="D240">
        <v>850</v>
      </c>
      <c r="E240" t="s">
        <v>130</v>
      </c>
      <c r="F240" t="s">
        <v>322</v>
      </c>
      <c r="G240" t="s">
        <v>323</v>
      </c>
    </row>
    <row r="241" spans="1:7" x14ac:dyDescent="0.25">
      <c r="A241">
        <v>240</v>
      </c>
      <c r="B241" t="s">
        <v>296</v>
      </c>
      <c r="C241" t="s">
        <v>637</v>
      </c>
      <c r="D241">
        <v>858</v>
      </c>
      <c r="E241" t="s">
        <v>131</v>
      </c>
      <c r="F241" t="s">
        <v>131</v>
      </c>
      <c r="G241" t="s">
        <v>323</v>
      </c>
    </row>
    <row r="242" spans="1:7" x14ac:dyDescent="0.25">
      <c r="A242">
        <v>241</v>
      </c>
      <c r="B242" t="s">
        <v>297</v>
      </c>
      <c r="C242" t="s">
        <v>638</v>
      </c>
      <c r="D242">
        <v>860</v>
      </c>
      <c r="E242" t="s">
        <v>128</v>
      </c>
      <c r="F242" t="s">
        <v>480</v>
      </c>
    </row>
    <row r="243" spans="1:7" x14ac:dyDescent="0.25">
      <c r="A243">
        <v>242</v>
      </c>
      <c r="B243" t="s">
        <v>639</v>
      </c>
      <c r="C243" t="s">
        <v>640</v>
      </c>
      <c r="D243">
        <v>548</v>
      </c>
      <c r="E243" t="s">
        <v>315</v>
      </c>
      <c r="F243" t="s">
        <v>430</v>
      </c>
    </row>
    <row r="244" spans="1:7" x14ac:dyDescent="0.25">
      <c r="A244">
        <v>243</v>
      </c>
      <c r="B244" t="s">
        <v>641</v>
      </c>
      <c r="C244" t="s">
        <v>642</v>
      </c>
      <c r="D244">
        <v>862</v>
      </c>
      <c r="E244" t="s">
        <v>131</v>
      </c>
      <c r="F244" t="s">
        <v>131</v>
      </c>
      <c r="G244" t="s">
        <v>323</v>
      </c>
    </row>
    <row r="245" spans="1:7" x14ac:dyDescent="0.25">
      <c r="A245">
        <v>244</v>
      </c>
      <c r="B245" t="s">
        <v>298</v>
      </c>
      <c r="C245" t="s">
        <v>643</v>
      </c>
      <c r="D245">
        <v>704</v>
      </c>
      <c r="E245" t="s">
        <v>128</v>
      </c>
      <c r="F245" t="s">
        <v>370</v>
      </c>
    </row>
    <row r="246" spans="1:7" x14ac:dyDescent="0.25">
      <c r="A246">
        <v>245</v>
      </c>
      <c r="B246" t="s">
        <v>644</v>
      </c>
      <c r="C246" t="s">
        <v>645</v>
      </c>
      <c r="D246">
        <v>876</v>
      </c>
      <c r="E246" t="s">
        <v>315</v>
      </c>
      <c r="F246" t="s">
        <v>314</v>
      </c>
    </row>
    <row r="247" spans="1:7" x14ac:dyDescent="0.25">
      <c r="A247">
        <v>246</v>
      </c>
      <c r="B247" t="s">
        <v>299</v>
      </c>
      <c r="C247" t="s">
        <v>646</v>
      </c>
      <c r="D247">
        <v>732</v>
      </c>
      <c r="E247" t="s">
        <v>129</v>
      </c>
      <c r="F247" t="s">
        <v>311</v>
      </c>
    </row>
    <row r="248" spans="1:7" x14ac:dyDescent="0.25">
      <c r="A248">
        <v>247</v>
      </c>
      <c r="B248" t="s">
        <v>300</v>
      </c>
      <c r="C248" t="s">
        <v>647</v>
      </c>
      <c r="D248">
        <v>887</v>
      </c>
      <c r="E248" t="s">
        <v>128</v>
      </c>
      <c r="F248" t="s">
        <v>329</v>
      </c>
    </row>
    <row r="249" spans="1:7" x14ac:dyDescent="0.25">
      <c r="A249">
        <v>248</v>
      </c>
      <c r="B249" t="s">
        <v>301</v>
      </c>
      <c r="C249" t="s">
        <v>648</v>
      </c>
      <c r="D249">
        <v>894</v>
      </c>
      <c r="E249" t="s">
        <v>129</v>
      </c>
      <c r="F249" t="s">
        <v>365</v>
      </c>
      <c r="G249" t="s">
        <v>319</v>
      </c>
    </row>
    <row r="250" spans="1:7" x14ac:dyDescent="0.25">
      <c r="A250">
        <v>249</v>
      </c>
      <c r="B250" t="s">
        <v>302</v>
      </c>
      <c r="C250" t="s">
        <v>649</v>
      </c>
      <c r="D250">
        <v>716</v>
      </c>
      <c r="E250" t="s">
        <v>129</v>
      </c>
      <c r="F250" t="s">
        <v>365</v>
      </c>
      <c r="G250" t="s">
        <v>319</v>
      </c>
    </row>
  </sheetData>
  <sortState xmlns:xlrd2="http://schemas.microsoft.com/office/spreadsheetml/2017/richdata2" ref="A2:C13">
    <sortCondition ref="A8:A13"/>
  </sortState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Calendar</vt:lpstr>
      <vt:lpstr>Customers</vt:lpstr>
      <vt:lpstr>Trainers</vt:lpstr>
      <vt:lpstr>Employees</vt:lpstr>
      <vt:lpstr>Growth Rate</vt:lpstr>
      <vt:lpstr>Orders</vt:lpstr>
      <vt:lpstr>OrderDetails</vt:lpstr>
      <vt:lpstr>Products</vt:lpstr>
      <vt:lpstr>Countries</vt:lpstr>
      <vt:lpstr>SalesByCountry</vt:lpstr>
      <vt:lpstr>SalesByRegion</vt:lpstr>
      <vt:lpstr>Shippers</vt:lpstr>
      <vt:lpstr>Suppliers</vt:lpstr>
      <vt:lpstr>RandomNList</vt:lpstr>
      <vt:lpstr>For_Math_operation</vt:lpstr>
      <vt:lpstr>customers</vt:lpstr>
      <vt:lpstr>Products</vt:lpstr>
      <vt:lpstr>rnlcountry</vt:lpstr>
      <vt:lpstr>rnlsalesperson</vt:lpstr>
      <vt:lpstr>rnlsegment</vt:lpstr>
      <vt:lpstr>rnlunitsold</vt:lpstr>
      <vt:lpstr>Shippers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2015-06-05T18:17:20Z</dcterms:created>
  <dcterms:modified xsi:type="dcterms:W3CDTF">2025-01-04T14:50:55Z</dcterms:modified>
</cp:coreProperties>
</file>